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A51B7AFB-7FE4-AB4B-99A8-6B0ACBFA516C}" xr6:coauthVersionLast="47" xr6:coauthVersionMax="47" xr10:uidLastSave="{00000000-0000-0000-0000-000000000000}"/>
  <bookViews>
    <workbookView xWindow="0" yWindow="0" windowWidth="25600" windowHeight="16000" activeTab="6" xr2:uid="{47E9DC21-D25A-2046-8094-AF5E1B0E02B1}"/>
  </bookViews>
  <sheets>
    <sheet name="说明" sheetId="12" r:id="rId1"/>
    <sheet name="记录仪" sheetId="11" r:id="rId2"/>
    <sheet name="居家服务" sheetId="13" r:id="rId3"/>
    <sheet name="币安驾驶舱" sheetId="10" r:id="rId4"/>
    <sheet name="派网驾驶舱" sheetId="19" r:id="rId5"/>
    <sheet name="卓尔金历" sheetId="1" r:id="rId6"/>
    <sheet name="神经网络" sheetId="7" r:id="rId7"/>
    <sheet name="卓尔金历法实验室" sheetId="18" r:id="rId8"/>
    <sheet name="哈布历" sheetId="17" r:id="rId9"/>
    <sheet name="哈布历1" sheetId="14" r:id="rId10"/>
    <sheet name="哈布历2" sheetId="16" r:id="rId11"/>
  </sheets>
  <definedNames>
    <definedName name="_xlnm.Print_Area" localSheetId="10">哈布历2!$A$1:$K$22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4" i="7" l="1"/>
  <c r="AO214" i="7"/>
  <c r="BZ214" i="7"/>
  <c r="C215" i="7"/>
  <c r="AN215" i="7"/>
  <c r="BY215" i="7"/>
  <c r="F216" i="7"/>
  <c r="H216" i="7" s="1"/>
  <c r="G216" i="7"/>
  <c r="K216" i="7"/>
  <c r="O216" i="7"/>
  <c r="S216" i="7"/>
  <c r="W216" i="7"/>
  <c r="AA216" i="7"/>
  <c r="AE216" i="7"/>
  <c r="AI216" i="7"/>
  <c r="AJ216" i="7"/>
  <c r="L216" i="7" s="1"/>
  <c r="AQ216" i="7"/>
  <c r="AS216" i="7"/>
  <c r="AT216" i="7"/>
  <c r="AW216" i="7"/>
  <c r="AX216" i="7"/>
  <c r="AY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F217" i="7" s="1"/>
  <c r="AR217" i="7"/>
  <c r="G217" i="7" s="1"/>
  <c r="AS217" i="7"/>
  <c r="H217" i="7" s="1"/>
  <c r="AT217" i="7"/>
  <c r="I217" i="7" s="1"/>
  <c r="AU217" i="7"/>
  <c r="J217" i="7" s="1"/>
  <c r="AV217" i="7"/>
  <c r="K217" i="7" s="1"/>
  <c r="AW217" i="7"/>
  <c r="L217" i="7" s="1"/>
  <c r="AX217" i="7"/>
  <c r="M217" i="7" s="1"/>
  <c r="AY217" i="7"/>
  <c r="N217" i="7" s="1"/>
  <c r="AZ217" i="7"/>
  <c r="O217" i="7" s="1"/>
  <c r="BA217" i="7"/>
  <c r="P217" i="7" s="1"/>
  <c r="BB217" i="7"/>
  <c r="Q217" i="7" s="1"/>
  <c r="BC217" i="7"/>
  <c r="R217" i="7" s="1"/>
  <c r="BD217" i="7"/>
  <c r="S217" i="7" s="1"/>
  <c r="BE217" i="7"/>
  <c r="T217" i="7" s="1"/>
  <c r="BF217" i="7"/>
  <c r="U217" i="7" s="1"/>
  <c r="BG217" i="7"/>
  <c r="V217" i="7" s="1"/>
  <c r="BH217" i="7"/>
  <c r="W217" i="7" s="1"/>
  <c r="BI217" i="7"/>
  <c r="X217" i="7" s="1"/>
  <c r="BJ217" i="7"/>
  <c r="Y217" i="7" s="1"/>
  <c r="BK217" i="7"/>
  <c r="Z217" i="7" s="1"/>
  <c r="BL217" i="7"/>
  <c r="AA217" i="7" s="1"/>
  <c r="BM217" i="7"/>
  <c r="AB217" i="7" s="1"/>
  <c r="BN217" i="7"/>
  <c r="AC217" i="7" s="1"/>
  <c r="BO217" i="7"/>
  <c r="AD217" i="7" s="1"/>
  <c r="BP217" i="7"/>
  <c r="AE217" i="7" s="1"/>
  <c r="BQ217" i="7"/>
  <c r="AF217" i="7" s="1"/>
  <c r="BR217" i="7"/>
  <c r="AG217" i="7" s="1"/>
  <c r="BS217" i="7"/>
  <c r="AH217" i="7" s="1"/>
  <c r="BT217" i="7"/>
  <c r="AI217" i="7" s="1"/>
  <c r="BU217" i="7"/>
  <c r="AJ217" i="7" s="1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W217" i="7"/>
  <c r="CX217" i="7"/>
  <c r="CY217" i="7"/>
  <c r="CZ217" i="7"/>
  <c r="DA217" i="7"/>
  <c r="DB217" i="7"/>
  <c r="DC217" i="7"/>
  <c r="DD217" i="7"/>
  <c r="DE217" i="7"/>
  <c r="DF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Q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H6" i="1"/>
  <c r="G10" i="1"/>
  <c r="N12" i="1" s="1"/>
  <c r="G11" i="1"/>
  <c r="M13" i="1" s="1"/>
  <c r="F11" i="1"/>
  <c r="O11" i="1" s="1"/>
  <c r="F10" i="1"/>
  <c r="N11" i="1" s="1"/>
  <c r="E11" i="1"/>
  <c r="O10" i="1" s="1"/>
  <c r="E10" i="1"/>
  <c r="L11" i="1" s="1"/>
  <c r="H11" i="1"/>
  <c r="O13" i="1" s="1"/>
  <c r="H10" i="1"/>
  <c r="N13" i="1" s="1"/>
  <c r="D11" i="1"/>
  <c r="M10" i="1" s="1"/>
  <c r="D10" i="1"/>
  <c r="L10" i="1" s="1"/>
  <c r="D75" i="7"/>
  <c r="D74" i="7"/>
  <c r="C75" i="7"/>
  <c r="C74" i="7"/>
  <c r="C143" i="7"/>
  <c r="F143" i="7" s="1"/>
  <c r="E143" i="7"/>
  <c r="E141" i="7"/>
  <c r="E144" i="7" s="1"/>
  <c r="C141" i="7"/>
  <c r="D7" i="7"/>
  <c r="C8" i="7"/>
  <c r="C142" i="7" s="1"/>
  <c r="L23" i="11"/>
  <c r="N5" i="19"/>
  <c r="D30" i="19" s="1"/>
  <c r="N29" i="19"/>
  <c r="M29" i="19"/>
  <c r="L29" i="19"/>
  <c r="K29" i="19"/>
  <c r="J29" i="19"/>
  <c r="I29" i="19"/>
  <c r="H29" i="19"/>
  <c r="E29" i="19"/>
  <c r="F27" i="19"/>
  <c r="F28" i="19" s="1"/>
  <c r="F29" i="19" s="1"/>
  <c r="G9" i="19"/>
  <c r="D60" i="19"/>
  <c r="D54" i="19"/>
  <c r="D48" i="19"/>
  <c r="D44" i="19"/>
  <c r="D40" i="19"/>
  <c r="I43" i="19"/>
  <c r="F16" i="19"/>
  <c r="G16" i="19" s="1"/>
  <c r="H16" i="19" s="1"/>
  <c r="I16" i="19" s="1"/>
  <c r="J16" i="19" s="1"/>
  <c r="K16" i="19" s="1"/>
  <c r="L16" i="19" s="1"/>
  <c r="M16" i="19" s="1"/>
  <c r="N16" i="19" s="1"/>
  <c r="J49" i="19"/>
  <c r="H62" i="19"/>
  <c r="H63" i="19"/>
  <c r="H61" i="19"/>
  <c r="I56" i="19"/>
  <c r="I57" i="19"/>
  <c r="I55" i="19"/>
  <c r="J50" i="19"/>
  <c r="J51" i="19"/>
  <c r="J18" i="19"/>
  <c r="K18" i="19"/>
  <c r="L18" i="19"/>
  <c r="M18" i="19"/>
  <c r="N18" i="19"/>
  <c r="E18" i="19"/>
  <c r="J39" i="19"/>
  <c r="K23" i="11"/>
  <c r="J23" i="11"/>
  <c r="J24" i="11" s="1"/>
  <c r="J16" i="13"/>
  <c r="I27" i="11"/>
  <c r="I28" i="11" s="1"/>
  <c r="I23" i="11"/>
  <c r="F32" i="13"/>
  <c r="G24" i="13"/>
  <c r="F24" i="13"/>
  <c r="H16" i="13"/>
  <c r="I16" i="13" s="1"/>
  <c r="G16" i="13"/>
  <c r="F17" i="13"/>
  <c r="F16" i="13" s="1"/>
  <c r="J7" i="17"/>
  <c r="H27" i="11"/>
  <c r="H28" i="11" s="1"/>
  <c r="G27" i="11"/>
  <c r="G28" i="11" s="1"/>
  <c r="F27" i="11"/>
  <c r="F28" i="11" s="1"/>
  <c r="P28" i="11"/>
  <c r="Q28" i="11"/>
  <c r="J28" i="11"/>
  <c r="K28" i="11"/>
  <c r="L28" i="11"/>
  <c r="M28" i="11"/>
  <c r="N28" i="11"/>
  <c r="O28" i="11"/>
  <c r="F24" i="11"/>
  <c r="G24" i="11"/>
  <c r="H24" i="11"/>
  <c r="I24" i="11"/>
  <c r="K24" i="11"/>
  <c r="L24" i="11"/>
  <c r="M24" i="11"/>
  <c r="N24" i="11"/>
  <c r="O24" i="11"/>
  <c r="P24" i="11"/>
  <c r="Q24" i="11"/>
  <c r="F22" i="11"/>
  <c r="G22" i="11"/>
  <c r="H22" i="11"/>
  <c r="H30" i="11" s="1"/>
  <c r="I22" i="11"/>
  <c r="J22" i="11"/>
  <c r="K22" i="11"/>
  <c r="L22" i="11"/>
  <c r="M22" i="11"/>
  <c r="M30" i="11" s="1"/>
  <c r="N22" i="11"/>
  <c r="N30" i="11" s="1"/>
  <c r="O22" i="11"/>
  <c r="O30" i="11" s="1"/>
  <c r="P22" i="11"/>
  <c r="P30" i="11" s="1"/>
  <c r="Q22" i="11"/>
  <c r="Q30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E31" i="18"/>
  <c r="E18" i="18"/>
  <c r="E5" i="18"/>
  <c r="G36" i="18"/>
  <c r="F36" i="18"/>
  <c r="D32" i="18"/>
  <c r="D31" i="18"/>
  <c r="D30" i="18"/>
  <c r="G23" i="18"/>
  <c r="F23" i="18"/>
  <c r="D19" i="18"/>
  <c r="D18" i="18"/>
  <c r="D17" i="18"/>
  <c r="H10" i="18"/>
  <c r="G10" i="18"/>
  <c r="F10" i="18"/>
  <c r="D6" i="18"/>
  <c r="D5" i="18"/>
  <c r="D4" i="18"/>
  <c r="D8" i="11"/>
  <c r="D18" i="11"/>
  <c r="D10" i="11"/>
  <c r="D12" i="11"/>
  <c r="D86" i="11"/>
  <c r="D85" i="11"/>
  <c r="D83" i="11"/>
  <c r="D81" i="11"/>
  <c r="D80" i="11"/>
  <c r="D79" i="11"/>
  <c r="D78" i="11"/>
  <c r="D77" i="11"/>
  <c r="D72" i="11"/>
  <c r="D71" i="11"/>
  <c r="D70" i="11"/>
  <c r="D69" i="11"/>
  <c r="D68" i="11"/>
  <c r="D61" i="11"/>
  <c r="D56" i="11"/>
  <c r="D55" i="11"/>
  <c r="D51" i="11"/>
  <c r="D50" i="11"/>
  <c r="D49" i="11"/>
  <c r="D48" i="11"/>
  <c r="D47" i="11"/>
  <c r="D41" i="11"/>
  <c r="D42" i="11"/>
  <c r="D40" i="11"/>
  <c r="D38" i="11"/>
  <c r="D31" i="11"/>
  <c r="D26" i="11"/>
  <c r="D23" i="11"/>
  <c r="D21" i="11"/>
  <c r="D20" i="11"/>
  <c r="D11" i="11"/>
  <c r="D4" i="1" s="1"/>
  <c r="D7" i="1" s="1"/>
  <c r="M5" i="1" s="1"/>
  <c r="D39" i="11"/>
  <c r="D17" i="11"/>
  <c r="D19" i="11"/>
  <c r="D25" i="11"/>
  <c r="E27" i="11"/>
  <c r="E28" i="11" s="1"/>
  <c r="E24" i="11"/>
  <c r="E22" i="11"/>
  <c r="E14" i="11"/>
  <c r="Q57" i="11"/>
  <c r="Q58" i="11" s="1"/>
  <c r="Q54" i="11"/>
  <c r="Q52" i="11"/>
  <c r="Q43" i="11"/>
  <c r="Q44" i="11"/>
  <c r="Q45" i="11" s="1"/>
  <c r="F61" i="11"/>
  <c r="N58" i="11"/>
  <c r="M58" i="11"/>
  <c r="L58" i="11"/>
  <c r="K58" i="11"/>
  <c r="P57" i="11"/>
  <c r="P58" i="11" s="1"/>
  <c r="O57" i="11"/>
  <c r="O58" i="11" s="1"/>
  <c r="J57" i="11"/>
  <c r="J58" i="11" s="1"/>
  <c r="I57" i="11"/>
  <c r="I58" i="11" s="1"/>
  <c r="H57" i="11"/>
  <c r="H58" i="11" s="1"/>
  <c r="G57" i="11"/>
  <c r="G58" i="11" s="1"/>
  <c r="F57" i="11"/>
  <c r="F58" i="11" s="1"/>
  <c r="E57" i="11"/>
  <c r="E58" i="11" s="1"/>
  <c r="P54" i="11"/>
  <c r="O54" i="11"/>
  <c r="N54" i="11"/>
  <c r="M54" i="11"/>
  <c r="L54" i="11"/>
  <c r="J54" i="11"/>
  <c r="I54" i="11"/>
  <c r="G54" i="11"/>
  <c r="F54" i="11"/>
  <c r="E54" i="11"/>
  <c r="K53" i="11"/>
  <c r="K54" i="11" s="1"/>
  <c r="H53" i="11"/>
  <c r="H54" i="11" s="1"/>
  <c r="P52" i="11"/>
  <c r="O52" i="11"/>
  <c r="N52" i="11"/>
  <c r="M52" i="11"/>
  <c r="L52" i="11"/>
  <c r="K52" i="11"/>
  <c r="J52" i="11"/>
  <c r="I52" i="11"/>
  <c r="H52" i="11"/>
  <c r="G52" i="11"/>
  <c r="F52" i="11"/>
  <c r="E52" i="11"/>
  <c r="P44" i="11"/>
  <c r="P45" i="11" s="1"/>
  <c r="O44" i="11"/>
  <c r="O45" i="11" s="1"/>
  <c r="N44" i="11"/>
  <c r="N45" i="11" s="1"/>
  <c r="M44" i="11"/>
  <c r="M45" i="11" s="1"/>
  <c r="L44" i="11"/>
  <c r="L45" i="11" s="1"/>
  <c r="K44" i="11"/>
  <c r="K45" i="11" s="1"/>
  <c r="J44" i="11"/>
  <c r="J45" i="11" s="1"/>
  <c r="I44" i="11"/>
  <c r="I45" i="11" s="1"/>
  <c r="H44" i="11"/>
  <c r="H45" i="11" s="1"/>
  <c r="G44" i="11"/>
  <c r="G45" i="11" s="1"/>
  <c r="F44" i="11"/>
  <c r="F45" i="11" s="1"/>
  <c r="E44" i="11"/>
  <c r="E45" i="11" s="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AB18" i="10"/>
  <c r="I36" i="17"/>
  <c r="Q55" i="17"/>
  <c r="R106" i="17" s="1"/>
  <c r="P55" i="17"/>
  <c r="J106" i="17" s="1"/>
  <c r="O55" i="17"/>
  <c r="P106" i="17" s="1"/>
  <c r="K55" i="17"/>
  <c r="I77" i="17" s="1"/>
  <c r="J55" i="17"/>
  <c r="Q77" i="17" s="1"/>
  <c r="I55" i="17"/>
  <c r="R77" i="17" s="1"/>
  <c r="K51" i="17"/>
  <c r="J51" i="17"/>
  <c r="I51" i="17"/>
  <c r="Q36" i="17"/>
  <c r="P38" i="17"/>
  <c r="P36" i="17"/>
  <c r="O36" i="17"/>
  <c r="M36" i="17"/>
  <c r="K36" i="17"/>
  <c r="J38" i="17"/>
  <c r="J36" i="17"/>
  <c r="H38" i="17"/>
  <c r="H36" i="17"/>
  <c r="Y55" i="17" s="1"/>
  <c r="R9" i="17"/>
  <c r="R7" i="17"/>
  <c r="K106" i="17"/>
  <c r="K107" i="17" s="1"/>
  <c r="Y57" i="17"/>
  <c r="D9" i="11"/>
  <c r="E219" i="7" l="1"/>
  <c r="AP219" i="7"/>
  <c r="CA219" i="7"/>
  <c r="E218" i="7"/>
  <c r="AP218" i="7"/>
  <c r="CA218" i="7"/>
  <c r="E222" i="7"/>
  <c r="E221" i="7"/>
  <c r="AP221" i="7"/>
  <c r="CA221" i="7"/>
  <c r="E220" i="7"/>
  <c r="AP220" i="7"/>
  <c r="CA220" i="7"/>
  <c r="E224" i="7"/>
  <c r="AP224" i="7"/>
  <c r="CA224" i="7"/>
  <c r="E223" i="7"/>
  <c r="AP223" i="7"/>
  <c r="CA223" i="7"/>
  <c r="AP222" i="7"/>
  <c r="CA222" i="7"/>
  <c r="AP225" i="7"/>
  <c r="CA225" i="7"/>
  <c r="E229" i="7"/>
  <c r="E228" i="7"/>
  <c r="AP228" i="7"/>
  <c r="CA228" i="7"/>
  <c r="E227" i="7"/>
  <c r="AP227" i="7"/>
  <c r="CA227" i="7"/>
  <c r="E225" i="7"/>
  <c r="E226" i="7"/>
  <c r="AP226" i="7"/>
  <c r="CA226" i="7"/>
  <c r="E230" i="7"/>
  <c r="AP230" i="7"/>
  <c r="CA230" i="7"/>
  <c r="AP229" i="7"/>
  <c r="CA229" i="7"/>
  <c r="E231" i="7"/>
  <c r="AP231" i="7"/>
  <c r="CA231" i="7"/>
  <c r="E235" i="7"/>
  <c r="AP235" i="7"/>
  <c r="CA235" i="7"/>
  <c r="E232" i="7"/>
  <c r="E234" i="7"/>
  <c r="AP234" i="7"/>
  <c r="CA234" i="7"/>
  <c r="E233" i="7"/>
  <c r="AP233" i="7"/>
  <c r="CA233" i="7"/>
  <c r="E237" i="7"/>
  <c r="AP237" i="7"/>
  <c r="CA237" i="7"/>
  <c r="E238" i="7"/>
  <c r="AP238" i="7"/>
  <c r="CA238" i="7"/>
  <c r="E239" i="7"/>
  <c r="AP239" i="7"/>
  <c r="CA239" i="7"/>
  <c r="E240" i="7"/>
  <c r="AP240" i="7"/>
  <c r="CA240" i="7"/>
  <c r="AP232" i="7"/>
  <c r="CA232" i="7"/>
  <c r="E236" i="7"/>
  <c r="AP236" i="7"/>
  <c r="CA236" i="7"/>
  <c r="E244" i="7"/>
  <c r="AP244" i="7"/>
  <c r="CA244" i="7"/>
  <c r="E245" i="7"/>
  <c r="AP245" i="7"/>
  <c r="CA245" i="7"/>
  <c r="E241" i="7"/>
  <c r="AP241" i="7"/>
  <c r="CA241" i="7"/>
  <c r="E242" i="7"/>
  <c r="AP242" i="7"/>
  <c r="CA242" i="7"/>
  <c r="E246" i="7"/>
  <c r="AP246" i="7"/>
  <c r="CA246" i="7"/>
  <c r="CB247" i="7" s="1"/>
  <c r="F247" i="7" s="1"/>
  <c r="E243" i="7"/>
  <c r="AP243" i="7"/>
  <c r="CA243" i="7"/>
  <c r="AZ216" i="7"/>
  <c r="AV216" i="7"/>
  <c r="AR216" i="7"/>
  <c r="AH216" i="7"/>
  <c r="AD216" i="7"/>
  <c r="Z216" i="7"/>
  <c r="V216" i="7"/>
  <c r="R216" i="7"/>
  <c r="N216" i="7"/>
  <c r="J216" i="7"/>
  <c r="AU216" i="7"/>
  <c r="AG216" i="7"/>
  <c r="AC216" i="7"/>
  <c r="Y216" i="7"/>
  <c r="U216" i="7"/>
  <c r="Q216" i="7"/>
  <c r="M216" i="7"/>
  <c r="I216" i="7"/>
  <c r="AF216" i="7"/>
  <c r="AB216" i="7"/>
  <c r="X216" i="7"/>
  <c r="T216" i="7"/>
  <c r="P216" i="7"/>
  <c r="G136" i="7"/>
  <c r="R136" i="7"/>
  <c r="BL77" i="7"/>
  <c r="BF77" i="7"/>
  <c r="AX77" i="7"/>
  <c r="AP77" i="7"/>
  <c r="AH77" i="7"/>
  <c r="Z77" i="7"/>
  <c r="R77" i="7"/>
  <c r="J77" i="7"/>
  <c r="BJ137" i="7"/>
  <c r="BB137" i="7"/>
  <c r="AT137" i="7"/>
  <c r="AL137" i="7"/>
  <c r="AD137" i="7"/>
  <c r="V137" i="7"/>
  <c r="N137" i="7"/>
  <c r="F137" i="7"/>
  <c r="BG136" i="7"/>
  <c r="AY136" i="7"/>
  <c r="AQ136" i="7"/>
  <c r="AI136" i="7"/>
  <c r="AA136" i="7"/>
  <c r="S136" i="7"/>
  <c r="K136" i="7"/>
  <c r="BK135" i="7"/>
  <c r="F77" i="7"/>
  <c r="BK77" i="7"/>
  <c r="BE77" i="7"/>
  <c r="AW77" i="7"/>
  <c r="AO77" i="7"/>
  <c r="AG77" i="7"/>
  <c r="Y77" i="7"/>
  <c r="Q77" i="7"/>
  <c r="I77" i="7"/>
  <c r="BI137" i="7"/>
  <c r="BA137" i="7"/>
  <c r="AS137" i="7"/>
  <c r="AK137" i="7"/>
  <c r="AC137" i="7"/>
  <c r="U137" i="7"/>
  <c r="M137" i="7"/>
  <c r="BN136" i="7"/>
  <c r="BF136" i="7"/>
  <c r="AX136" i="7"/>
  <c r="AP136" i="7"/>
  <c r="AH136" i="7"/>
  <c r="Z136" i="7"/>
  <c r="J136" i="7"/>
  <c r="E204" i="7"/>
  <c r="E177" i="7" s="1"/>
  <c r="BN77" i="7"/>
  <c r="BJ77" i="7"/>
  <c r="BB77" i="7"/>
  <c r="AT77" i="7"/>
  <c r="AL77" i="7"/>
  <c r="AD77" i="7"/>
  <c r="V77" i="7"/>
  <c r="N77" i="7"/>
  <c r="BN137" i="7"/>
  <c r="BF137" i="7"/>
  <c r="AX137" i="7"/>
  <c r="AP137" i="7"/>
  <c r="AH137" i="7"/>
  <c r="Z137" i="7"/>
  <c r="R137" i="7"/>
  <c r="J137" i="7"/>
  <c r="BK136" i="7"/>
  <c r="BC136" i="7"/>
  <c r="AU136" i="7"/>
  <c r="AM136" i="7"/>
  <c r="AE136" i="7"/>
  <c r="W136" i="7"/>
  <c r="O136" i="7"/>
  <c r="E186" i="7"/>
  <c r="G78" i="7"/>
  <c r="K78" i="7"/>
  <c r="O78" i="7"/>
  <c r="S78" i="7"/>
  <c r="W78" i="7"/>
  <c r="AA78" i="7"/>
  <c r="AE78" i="7"/>
  <c r="AI78" i="7"/>
  <c r="AM78" i="7"/>
  <c r="AQ78" i="7"/>
  <c r="AU78" i="7"/>
  <c r="AY78" i="7"/>
  <c r="BC78" i="7"/>
  <c r="BG78" i="7"/>
  <c r="BK78" i="7"/>
  <c r="F79" i="7"/>
  <c r="J79" i="7"/>
  <c r="N79" i="7"/>
  <c r="R79" i="7"/>
  <c r="V79" i="7"/>
  <c r="Z79" i="7"/>
  <c r="AD79" i="7"/>
  <c r="AH79" i="7"/>
  <c r="AL79" i="7"/>
  <c r="AP79" i="7"/>
  <c r="AT79" i="7"/>
  <c r="AX79" i="7"/>
  <c r="BB79" i="7"/>
  <c r="BF79" i="7"/>
  <c r="BJ79" i="7"/>
  <c r="BN79" i="7"/>
  <c r="I80" i="7"/>
  <c r="M80" i="7"/>
  <c r="Q80" i="7"/>
  <c r="U80" i="7"/>
  <c r="Y80" i="7"/>
  <c r="AC80" i="7"/>
  <c r="AG80" i="7"/>
  <c r="AK80" i="7"/>
  <c r="AO80" i="7"/>
  <c r="AS80" i="7"/>
  <c r="AW80" i="7"/>
  <c r="BA80" i="7"/>
  <c r="BE80" i="7"/>
  <c r="BI80" i="7"/>
  <c r="BM80" i="7"/>
  <c r="H81" i="7"/>
  <c r="L81" i="7"/>
  <c r="P81" i="7"/>
  <c r="T81" i="7"/>
  <c r="X81" i="7"/>
  <c r="AB81" i="7"/>
  <c r="AF81" i="7"/>
  <c r="AJ81" i="7"/>
  <c r="AN81" i="7"/>
  <c r="AR81" i="7"/>
  <c r="AV81" i="7"/>
  <c r="AZ81" i="7"/>
  <c r="BD81" i="7"/>
  <c r="BH81" i="7"/>
  <c r="BL81" i="7"/>
  <c r="G82" i="7"/>
  <c r="K82" i="7"/>
  <c r="O82" i="7"/>
  <c r="S82" i="7"/>
  <c r="W82" i="7"/>
  <c r="AA82" i="7"/>
  <c r="AE82" i="7"/>
  <c r="AI82" i="7"/>
  <c r="AM82" i="7"/>
  <c r="AQ82" i="7"/>
  <c r="AU82" i="7"/>
  <c r="AY82" i="7"/>
  <c r="BC82" i="7"/>
  <c r="BG82" i="7"/>
  <c r="BK82" i="7"/>
  <c r="F83" i="7"/>
  <c r="J83" i="7"/>
  <c r="N83" i="7"/>
  <c r="R83" i="7"/>
  <c r="V83" i="7"/>
  <c r="Z83" i="7"/>
  <c r="AD83" i="7"/>
  <c r="AH83" i="7"/>
  <c r="H78" i="7"/>
  <c r="L78" i="7"/>
  <c r="P78" i="7"/>
  <c r="T78" i="7"/>
  <c r="X78" i="7"/>
  <c r="AB78" i="7"/>
  <c r="AF78" i="7"/>
  <c r="AJ78" i="7"/>
  <c r="AN78" i="7"/>
  <c r="AR78" i="7"/>
  <c r="AV78" i="7"/>
  <c r="AZ78" i="7"/>
  <c r="BD78" i="7"/>
  <c r="BH78" i="7"/>
  <c r="BL78" i="7"/>
  <c r="G79" i="7"/>
  <c r="K79" i="7"/>
  <c r="O79" i="7"/>
  <c r="S79" i="7"/>
  <c r="W79" i="7"/>
  <c r="AA79" i="7"/>
  <c r="AE79" i="7"/>
  <c r="AI79" i="7"/>
  <c r="AM79" i="7"/>
  <c r="AQ79" i="7"/>
  <c r="AU79" i="7"/>
  <c r="AY79" i="7"/>
  <c r="BC79" i="7"/>
  <c r="BG79" i="7"/>
  <c r="BK79" i="7"/>
  <c r="F80" i="7"/>
  <c r="J80" i="7"/>
  <c r="N80" i="7"/>
  <c r="R80" i="7"/>
  <c r="V80" i="7"/>
  <c r="Z80" i="7"/>
  <c r="AD80" i="7"/>
  <c r="AH80" i="7"/>
  <c r="AL80" i="7"/>
  <c r="AP80" i="7"/>
  <c r="AT80" i="7"/>
  <c r="AX80" i="7"/>
  <c r="BB80" i="7"/>
  <c r="BF80" i="7"/>
  <c r="BJ80" i="7"/>
  <c r="BN80" i="7"/>
  <c r="I81" i="7"/>
  <c r="M81" i="7"/>
  <c r="Q81" i="7"/>
  <c r="U81" i="7"/>
  <c r="Y81" i="7"/>
  <c r="AC81" i="7"/>
  <c r="AG81" i="7"/>
  <c r="AK81" i="7"/>
  <c r="AO81" i="7"/>
  <c r="AS81" i="7"/>
  <c r="AW81" i="7"/>
  <c r="BA81" i="7"/>
  <c r="BE81" i="7"/>
  <c r="BI81" i="7"/>
  <c r="BM81" i="7"/>
  <c r="H82" i="7"/>
  <c r="L82" i="7"/>
  <c r="P82" i="7"/>
  <c r="T82" i="7"/>
  <c r="X82" i="7"/>
  <c r="AB82" i="7"/>
  <c r="AF82" i="7"/>
  <c r="AJ82" i="7"/>
  <c r="AN82" i="7"/>
  <c r="AR82" i="7"/>
  <c r="AV82" i="7"/>
  <c r="AZ82" i="7"/>
  <c r="BD82" i="7"/>
  <c r="BH82" i="7"/>
  <c r="BL82" i="7"/>
  <c r="G83" i="7"/>
  <c r="K83" i="7"/>
  <c r="O83" i="7"/>
  <c r="S83" i="7"/>
  <c r="W83" i="7"/>
  <c r="AA83" i="7"/>
  <c r="AE83" i="7"/>
  <c r="AI83" i="7"/>
  <c r="AM83" i="7"/>
  <c r="I78" i="7"/>
  <c r="M78" i="7"/>
  <c r="Q78" i="7"/>
  <c r="U78" i="7"/>
  <c r="Y78" i="7"/>
  <c r="AC78" i="7"/>
  <c r="AG78" i="7"/>
  <c r="AK78" i="7"/>
  <c r="AO78" i="7"/>
  <c r="AS78" i="7"/>
  <c r="AW78" i="7"/>
  <c r="BA78" i="7"/>
  <c r="BE78" i="7"/>
  <c r="BI78" i="7"/>
  <c r="BM78" i="7"/>
  <c r="H79" i="7"/>
  <c r="L79" i="7"/>
  <c r="P79" i="7"/>
  <c r="T79" i="7"/>
  <c r="X79" i="7"/>
  <c r="AB79" i="7"/>
  <c r="AF79" i="7"/>
  <c r="AJ79" i="7"/>
  <c r="AN79" i="7"/>
  <c r="AR79" i="7"/>
  <c r="AV79" i="7"/>
  <c r="AZ79" i="7"/>
  <c r="BD79" i="7"/>
  <c r="BH79" i="7"/>
  <c r="BL79" i="7"/>
  <c r="G80" i="7"/>
  <c r="K80" i="7"/>
  <c r="O80" i="7"/>
  <c r="S80" i="7"/>
  <c r="W80" i="7"/>
  <c r="AA80" i="7"/>
  <c r="AE80" i="7"/>
  <c r="AI80" i="7"/>
  <c r="AM80" i="7"/>
  <c r="AQ80" i="7"/>
  <c r="AU80" i="7"/>
  <c r="AY80" i="7"/>
  <c r="BC80" i="7"/>
  <c r="BG80" i="7"/>
  <c r="BK80" i="7"/>
  <c r="F81" i="7"/>
  <c r="J81" i="7"/>
  <c r="N81" i="7"/>
  <c r="R81" i="7"/>
  <c r="V81" i="7"/>
  <c r="Z81" i="7"/>
  <c r="AD81" i="7"/>
  <c r="AH81" i="7"/>
  <c r="AL81" i="7"/>
  <c r="AP81" i="7"/>
  <c r="AT81" i="7"/>
  <c r="AX81" i="7"/>
  <c r="BB81" i="7"/>
  <c r="BF81" i="7"/>
  <c r="BJ81" i="7"/>
  <c r="BN81" i="7"/>
  <c r="I82" i="7"/>
  <c r="M82" i="7"/>
  <c r="Q82" i="7"/>
  <c r="U82" i="7"/>
  <c r="Y82" i="7"/>
  <c r="AC82" i="7"/>
  <c r="AG82" i="7"/>
  <c r="AK82" i="7"/>
  <c r="AO82" i="7"/>
  <c r="AS82" i="7"/>
  <c r="AW82" i="7"/>
  <c r="BA82" i="7"/>
  <c r="BE82" i="7"/>
  <c r="BI82" i="7"/>
  <c r="BM82" i="7"/>
  <c r="H83" i="7"/>
  <c r="L83" i="7"/>
  <c r="P83" i="7"/>
  <c r="T83" i="7"/>
  <c r="X83" i="7"/>
  <c r="AB83" i="7"/>
  <c r="AF83" i="7"/>
  <c r="AJ83" i="7"/>
  <c r="AN83" i="7"/>
  <c r="F78" i="7"/>
  <c r="J78" i="7"/>
  <c r="N78" i="7"/>
  <c r="R78" i="7"/>
  <c r="V78" i="7"/>
  <c r="Z78" i="7"/>
  <c r="AD78" i="7"/>
  <c r="AH78" i="7"/>
  <c r="AL78" i="7"/>
  <c r="AP78" i="7"/>
  <c r="AT78" i="7"/>
  <c r="AX78" i="7"/>
  <c r="BB78" i="7"/>
  <c r="BF78" i="7"/>
  <c r="BJ78" i="7"/>
  <c r="BN78" i="7"/>
  <c r="I79" i="7"/>
  <c r="M79" i="7"/>
  <c r="Q79" i="7"/>
  <c r="U79" i="7"/>
  <c r="Y79" i="7"/>
  <c r="AC79" i="7"/>
  <c r="AG79" i="7"/>
  <c r="AK79" i="7"/>
  <c r="AO79" i="7"/>
  <c r="AS79" i="7"/>
  <c r="AW79" i="7"/>
  <c r="BA79" i="7"/>
  <c r="BE79" i="7"/>
  <c r="BI79" i="7"/>
  <c r="BM79" i="7"/>
  <c r="H80" i="7"/>
  <c r="L80" i="7"/>
  <c r="P80" i="7"/>
  <c r="T80" i="7"/>
  <c r="X80" i="7"/>
  <c r="AB80" i="7"/>
  <c r="AF80" i="7"/>
  <c r="AJ80" i="7"/>
  <c r="AN80" i="7"/>
  <c r="AR80" i="7"/>
  <c r="AV80" i="7"/>
  <c r="AZ80" i="7"/>
  <c r="BD80" i="7"/>
  <c r="BH80" i="7"/>
  <c r="BL80" i="7"/>
  <c r="G81" i="7"/>
  <c r="K81" i="7"/>
  <c r="O81" i="7"/>
  <c r="S81" i="7"/>
  <c r="W81" i="7"/>
  <c r="AA81" i="7"/>
  <c r="AE81" i="7"/>
  <c r="AI81" i="7"/>
  <c r="AM81" i="7"/>
  <c r="AQ81" i="7"/>
  <c r="AU81" i="7"/>
  <c r="AY81" i="7"/>
  <c r="BC81" i="7"/>
  <c r="BG81" i="7"/>
  <c r="BK81" i="7"/>
  <c r="F82" i="7"/>
  <c r="J82" i="7"/>
  <c r="N82" i="7"/>
  <c r="R82" i="7"/>
  <c r="V82" i="7"/>
  <c r="Z82" i="7"/>
  <c r="AD82" i="7"/>
  <c r="AH82" i="7"/>
  <c r="AL82" i="7"/>
  <c r="AP82" i="7"/>
  <c r="AT82" i="7"/>
  <c r="AX82" i="7"/>
  <c r="BB82" i="7"/>
  <c r="BF82" i="7"/>
  <c r="BJ82" i="7"/>
  <c r="BN82" i="7"/>
  <c r="I83" i="7"/>
  <c r="M83" i="7"/>
  <c r="Q83" i="7"/>
  <c r="U83" i="7"/>
  <c r="Y83" i="7"/>
  <c r="AC83" i="7"/>
  <c r="AG83" i="7"/>
  <c r="AL83" i="7"/>
  <c r="AR83" i="7"/>
  <c r="AV83" i="7"/>
  <c r="AZ83" i="7"/>
  <c r="BD83" i="7"/>
  <c r="BH83" i="7"/>
  <c r="BL83" i="7"/>
  <c r="G84" i="7"/>
  <c r="K84" i="7"/>
  <c r="O84" i="7"/>
  <c r="S84" i="7"/>
  <c r="W84" i="7"/>
  <c r="AA84" i="7"/>
  <c r="AE84" i="7"/>
  <c r="AI84" i="7"/>
  <c r="AM84" i="7"/>
  <c r="AQ84" i="7"/>
  <c r="AU84" i="7"/>
  <c r="AY84" i="7"/>
  <c r="BC84" i="7"/>
  <c r="BG84" i="7"/>
  <c r="BK84" i="7"/>
  <c r="F85" i="7"/>
  <c r="J85" i="7"/>
  <c r="N85" i="7"/>
  <c r="R85" i="7"/>
  <c r="V85" i="7"/>
  <c r="Z85" i="7"/>
  <c r="AD85" i="7"/>
  <c r="AH85" i="7"/>
  <c r="AL85" i="7"/>
  <c r="AP85" i="7"/>
  <c r="AT85" i="7"/>
  <c r="AX85" i="7"/>
  <c r="BB85" i="7"/>
  <c r="BF85" i="7"/>
  <c r="BJ85" i="7"/>
  <c r="BN85" i="7"/>
  <c r="I86" i="7"/>
  <c r="M86" i="7"/>
  <c r="Q86" i="7"/>
  <c r="U86" i="7"/>
  <c r="Y86" i="7"/>
  <c r="AC86" i="7"/>
  <c r="AG86" i="7"/>
  <c r="AK86" i="7"/>
  <c r="AO86" i="7"/>
  <c r="AS86" i="7"/>
  <c r="AW86" i="7"/>
  <c r="BA86" i="7"/>
  <c r="BE86" i="7"/>
  <c r="BI86" i="7"/>
  <c r="BM86" i="7"/>
  <c r="H87" i="7"/>
  <c r="L87" i="7"/>
  <c r="P87" i="7"/>
  <c r="T87" i="7"/>
  <c r="X87" i="7"/>
  <c r="AB87" i="7"/>
  <c r="AF87" i="7"/>
  <c r="AJ87" i="7"/>
  <c r="AN87" i="7"/>
  <c r="AR87" i="7"/>
  <c r="AV87" i="7"/>
  <c r="AZ87" i="7"/>
  <c r="BD87" i="7"/>
  <c r="BH87" i="7"/>
  <c r="BL87" i="7"/>
  <c r="G88" i="7"/>
  <c r="K88" i="7"/>
  <c r="O88" i="7"/>
  <c r="S88" i="7"/>
  <c r="W88" i="7"/>
  <c r="AA88" i="7"/>
  <c r="AE88" i="7"/>
  <c r="AI88" i="7"/>
  <c r="AM88" i="7"/>
  <c r="AQ88" i="7"/>
  <c r="AU88" i="7"/>
  <c r="AY88" i="7"/>
  <c r="BC88" i="7"/>
  <c r="BG88" i="7"/>
  <c r="BK88" i="7"/>
  <c r="F89" i="7"/>
  <c r="J89" i="7"/>
  <c r="AO83" i="7"/>
  <c r="AS83" i="7"/>
  <c r="AW83" i="7"/>
  <c r="BA83" i="7"/>
  <c r="BE83" i="7"/>
  <c r="BI83" i="7"/>
  <c r="BM83" i="7"/>
  <c r="H84" i="7"/>
  <c r="L84" i="7"/>
  <c r="P84" i="7"/>
  <c r="T84" i="7"/>
  <c r="X84" i="7"/>
  <c r="AB84" i="7"/>
  <c r="AF84" i="7"/>
  <c r="AJ84" i="7"/>
  <c r="AN84" i="7"/>
  <c r="AR84" i="7"/>
  <c r="AV84" i="7"/>
  <c r="AZ84" i="7"/>
  <c r="BD84" i="7"/>
  <c r="BH84" i="7"/>
  <c r="BL84" i="7"/>
  <c r="G85" i="7"/>
  <c r="K85" i="7"/>
  <c r="O85" i="7"/>
  <c r="S85" i="7"/>
  <c r="W85" i="7"/>
  <c r="AA85" i="7"/>
  <c r="AE85" i="7"/>
  <c r="AI85" i="7"/>
  <c r="AM85" i="7"/>
  <c r="AQ85" i="7"/>
  <c r="AU85" i="7"/>
  <c r="AY85" i="7"/>
  <c r="BC85" i="7"/>
  <c r="BG85" i="7"/>
  <c r="BK85" i="7"/>
  <c r="F86" i="7"/>
  <c r="J86" i="7"/>
  <c r="N86" i="7"/>
  <c r="R86" i="7"/>
  <c r="V86" i="7"/>
  <c r="Z86" i="7"/>
  <c r="AD86" i="7"/>
  <c r="AH86" i="7"/>
  <c r="AL86" i="7"/>
  <c r="AP86" i="7"/>
  <c r="AT86" i="7"/>
  <c r="AX86" i="7"/>
  <c r="BB86" i="7"/>
  <c r="BF86" i="7"/>
  <c r="BJ86" i="7"/>
  <c r="BN86" i="7"/>
  <c r="I87" i="7"/>
  <c r="M87" i="7"/>
  <c r="Q87" i="7"/>
  <c r="U87" i="7"/>
  <c r="Y87" i="7"/>
  <c r="AC87" i="7"/>
  <c r="AG87" i="7"/>
  <c r="AK87" i="7"/>
  <c r="AO87" i="7"/>
  <c r="AS87" i="7"/>
  <c r="AW87" i="7"/>
  <c r="BA87" i="7"/>
  <c r="BE87" i="7"/>
  <c r="BI87" i="7"/>
  <c r="BM87" i="7"/>
  <c r="H88" i="7"/>
  <c r="L88" i="7"/>
  <c r="P88" i="7"/>
  <c r="T88" i="7"/>
  <c r="X88" i="7"/>
  <c r="AB88" i="7"/>
  <c r="AF88" i="7"/>
  <c r="AJ88" i="7"/>
  <c r="AN88" i="7"/>
  <c r="AR88" i="7"/>
  <c r="AV88" i="7"/>
  <c r="AZ88" i="7"/>
  <c r="BD88" i="7"/>
  <c r="BH88" i="7"/>
  <c r="BL88" i="7"/>
  <c r="G89" i="7"/>
  <c r="K89" i="7"/>
  <c r="AP83" i="7"/>
  <c r="AT83" i="7"/>
  <c r="AX83" i="7"/>
  <c r="BB83" i="7"/>
  <c r="BF83" i="7"/>
  <c r="BJ83" i="7"/>
  <c r="BN83" i="7"/>
  <c r="I84" i="7"/>
  <c r="M84" i="7"/>
  <c r="Q84" i="7"/>
  <c r="U84" i="7"/>
  <c r="Y84" i="7"/>
  <c r="AC84" i="7"/>
  <c r="AG84" i="7"/>
  <c r="AK84" i="7"/>
  <c r="AO84" i="7"/>
  <c r="AS84" i="7"/>
  <c r="AW84" i="7"/>
  <c r="BA84" i="7"/>
  <c r="BE84" i="7"/>
  <c r="BI84" i="7"/>
  <c r="BM84" i="7"/>
  <c r="H85" i="7"/>
  <c r="L85" i="7"/>
  <c r="P85" i="7"/>
  <c r="T85" i="7"/>
  <c r="X85" i="7"/>
  <c r="AB85" i="7"/>
  <c r="AF85" i="7"/>
  <c r="AJ85" i="7"/>
  <c r="AN85" i="7"/>
  <c r="AR85" i="7"/>
  <c r="AV85" i="7"/>
  <c r="AZ85" i="7"/>
  <c r="BD85" i="7"/>
  <c r="BH85" i="7"/>
  <c r="BL85" i="7"/>
  <c r="G86" i="7"/>
  <c r="K86" i="7"/>
  <c r="O86" i="7"/>
  <c r="S86" i="7"/>
  <c r="W86" i="7"/>
  <c r="AA86" i="7"/>
  <c r="AE86" i="7"/>
  <c r="AI86" i="7"/>
  <c r="AM86" i="7"/>
  <c r="AQ86" i="7"/>
  <c r="AU86" i="7"/>
  <c r="AY86" i="7"/>
  <c r="BC86" i="7"/>
  <c r="BG86" i="7"/>
  <c r="BK86" i="7"/>
  <c r="F87" i="7"/>
  <c r="J87" i="7"/>
  <c r="N87" i="7"/>
  <c r="AK83" i="7"/>
  <c r="AQ83" i="7"/>
  <c r="AU83" i="7"/>
  <c r="AY83" i="7"/>
  <c r="BC83" i="7"/>
  <c r="BG83" i="7"/>
  <c r="BK83" i="7"/>
  <c r="F84" i="7"/>
  <c r="J84" i="7"/>
  <c r="N84" i="7"/>
  <c r="R84" i="7"/>
  <c r="V84" i="7"/>
  <c r="Z84" i="7"/>
  <c r="AD84" i="7"/>
  <c r="AH84" i="7"/>
  <c r="AL84" i="7"/>
  <c r="AP84" i="7"/>
  <c r="AT84" i="7"/>
  <c r="AX84" i="7"/>
  <c r="BB84" i="7"/>
  <c r="BF84" i="7"/>
  <c r="BJ84" i="7"/>
  <c r="BN84" i="7"/>
  <c r="I85" i="7"/>
  <c r="M85" i="7"/>
  <c r="Q85" i="7"/>
  <c r="U85" i="7"/>
  <c r="Y85" i="7"/>
  <c r="AC85" i="7"/>
  <c r="AG85" i="7"/>
  <c r="AK85" i="7"/>
  <c r="AO85" i="7"/>
  <c r="AS85" i="7"/>
  <c r="AW85" i="7"/>
  <c r="BA85" i="7"/>
  <c r="BE85" i="7"/>
  <c r="BI85" i="7"/>
  <c r="BM85" i="7"/>
  <c r="H86" i="7"/>
  <c r="L86" i="7"/>
  <c r="P86" i="7"/>
  <c r="T86" i="7"/>
  <c r="X86" i="7"/>
  <c r="AB86" i="7"/>
  <c r="AF86" i="7"/>
  <c r="AJ86" i="7"/>
  <c r="AN86" i="7"/>
  <c r="AR86" i="7"/>
  <c r="AV86" i="7"/>
  <c r="AZ86" i="7"/>
  <c r="BD86" i="7"/>
  <c r="BH86" i="7"/>
  <c r="BL86" i="7"/>
  <c r="G87" i="7"/>
  <c r="K87" i="7"/>
  <c r="O87" i="7"/>
  <c r="S87" i="7"/>
  <c r="V87" i="7"/>
  <c r="AD87" i="7"/>
  <c r="AL87" i="7"/>
  <c r="AT87" i="7"/>
  <c r="BB87" i="7"/>
  <c r="BJ87" i="7"/>
  <c r="I88" i="7"/>
  <c r="Q88" i="7"/>
  <c r="Y88" i="7"/>
  <c r="AG88" i="7"/>
  <c r="AO88" i="7"/>
  <c r="AW88" i="7"/>
  <c r="BE88" i="7"/>
  <c r="BM88" i="7"/>
  <c r="L89" i="7"/>
  <c r="P89" i="7"/>
  <c r="T89" i="7"/>
  <c r="X89" i="7"/>
  <c r="AB89" i="7"/>
  <c r="AF89" i="7"/>
  <c r="AJ89" i="7"/>
  <c r="AN89" i="7"/>
  <c r="AR89" i="7"/>
  <c r="AV89" i="7"/>
  <c r="AZ89" i="7"/>
  <c r="BD89" i="7"/>
  <c r="BH89" i="7"/>
  <c r="BL89" i="7"/>
  <c r="G90" i="7"/>
  <c r="K90" i="7"/>
  <c r="O90" i="7"/>
  <c r="S90" i="7"/>
  <c r="W90" i="7"/>
  <c r="AA90" i="7"/>
  <c r="AE90" i="7"/>
  <c r="AI90" i="7"/>
  <c r="AM90" i="7"/>
  <c r="AQ90" i="7"/>
  <c r="AU90" i="7"/>
  <c r="AY90" i="7"/>
  <c r="BC90" i="7"/>
  <c r="BG90" i="7"/>
  <c r="BK90" i="7"/>
  <c r="F91" i="7"/>
  <c r="J91" i="7"/>
  <c r="N91" i="7"/>
  <c r="R91" i="7"/>
  <c r="V91" i="7"/>
  <c r="Z91" i="7"/>
  <c r="AD91" i="7"/>
  <c r="AH91" i="7"/>
  <c r="AL91" i="7"/>
  <c r="AP91" i="7"/>
  <c r="AT91" i="7"/>
  <c r="AX91" i="7"/>
  <c r="BB91" i="7"/>
  <c r="BF91" i="7"/>
  <c r="BJ91" i="7"/>
  <c r="BN91" i="7"/>
  <c r="I92" i="7"/>
  <c r="M92" i="7"/>
  <c r="Q92" i="7"/>
  <c r="U92" i="7"/>
  <c r="Y92" i="7"/>
  <c r="AC92" i="7"/>
  <c r="AG92" i="7"/>
  <c r="AK92" i="7"/>
  <c r="AO92" i="7"/>
  <c r="AS92" i="7"/>
  <c r="AW92" i="7"/>
  <c r="BA92" i="7"/>
  <c r="BE92" i="7"/>
  <c r="BI92" i="7"/>
  <c r="BM92" i="7"/>
  <c r="H93" i="7"/>
  <c r="L93" i="7"/>
  <c r="P93" i="7"/>
  <c r="T93" i="7"/>
  <c r="X93" i="7"/>
  <c r="AB93" i="7"/>
  <c r="AF93" i="7"/>
  <c r="AJ93" i="7"/>
  <c r="AN93" i="7"/>
  <c r="AR93" i="7"/>
  <c r="AV93" i="7"/>
  <c r="AZ93" i="7"/>
  <c r="BD93" i="7"/>
  <c r="BH93" i="7"/>
  <c r="BL93" i="7"/>
  <c r="G94" i="7"/>
  <c r="K94" i="7"/>
  <c r="O94" i="7"/>
  <c r="S94" i="7"/>
  <c r="W94" i="7"/>
  <c r="AA94" i="7"/>
  <c r="AE94" i="7"/>
  <c r="AI94" i="7"/>
  <c r="AM94" i="7"/>
  <c r="AQ94" i="7"/>
  <c r="AU94" i="7"/>
  <c r="AY94" i="7"/>
  <c r="BC94" i="7"/>
  <c r="BG94" i="7"/>
  <c r="BK94" i="7"/>
  <c r="F95" i="7"/>
  <c r="J95" i="7"/>
  <c r="N95" i="7"/>
  <c r="R95" i="7"/>
  <c r="V95" i="7"/>
  <c r="Z95" i="7"/>
  <c r="AD95" i="7"/>
  <c r="AH95" i="7"/>
  <c r="AL95" i="7"/>
  <c r="AP95" i="7"/>
  <c r="AT95" i="7"/>
  <c r="AX95" i="7"/>
  <c r="BB95" i="7"/>
  <c r="BF95" i="7"/>
  <c r="BJ95" i="7"/>
  <c r="BN95" i="7"/>
  <c r="I96" i="7"/>
  <c r="M96" i="7"/>
  <c r="Q96" i="7"/>
  <c r="U96" i="7"/>
  <c r="Y96" i="7"/>
  <c r="AC96" i="7"/>
  <c r="W87" i="7"/>
  <c r="AE87" i="7"/>
  <c r="AM87" i="7"/>
  <c r="AU87" i="7"/>
  <c r="BC87" i="7"/>
  <c r="BK87" i="7"/>
  <c r="J88" i="7"/>
  <c r="R88" i="7"/>
  <c r="Z88" i="7"/>
  <c r="AH88" i="7"/>
  <c r="AP88" i="7"/>
  <c r="AX88" i="7"/>
  <c r="BF88" i="7"/>
  <c r="BN88" i="7"/>
  <c r="M89" i="7"/>
  <c r="Q89" i="7"/>
  <c r="U89" i="7"/>
  <c r="Y89" i="7"/>
  <c r="AC89" i="7"/>
  <c r="AG89" i="7"/>
  <c r="AK89" i="7"/>
  <c r="AO89" i="7"/>
  <c r="AS89" i="7"/>
  <c r="AW89" i="7"/>
  <c r="BA89" i="7"/>
  <c r="BE89" i="7"/>
  <c r="BI89" i="7"/>
  <c r="BM89" i="7"/>
  <c r="H90" i="7"/>
  <c r="L90" i="7"/>
  <c r="P90" i="7"/>
  <c r="T90" i="7"/>
  <c r="X90" i="7"/>
  <c r="AB90" i="7"/>
  <c r="AF90" i="7"/>
  <c r="AJ90" i="7"/>
  <c r="AN90" i="7"/>
  <c r="AR90" i="7"/>
  <c r="AV90" i="7"/>
  <c r="AZ90" i="7"/>
  <c r="BD90" i="7"/>
  <c r="BH90" i="7"/>
  <c r="BL90" i="7"/>
  <c r="G91" i="7"/>
  <c r="K91" i="7"/>
  <c r="O91" i="7"/>
  <c r="S91" i="7"/>
  <c r="W91" i="7"/>
  <c r="AA91" i="7"/>
  <c r="AE91" i="7"/>
  <c r="AI91" i="7"/>
  <c r="AM91" i="7"/>
  <c r="AQ91" i="7"/>
  <c r="AU91" i="7"/>
  <c r="AY91" i="7"/>
  <c r="BC91" i="7"/>
  <c r="BG91" i="7"/>
  <c r="BK91" i="7"/>
  <c r="F92" i="7"/>
  <c r="J92" i="7"/>
  <c r="N92" i="7"/>
  <c r="R92" i="7"/>
  <c r="V92" i="7"/>
  <c r="Z92" i="7"/>
  <c r="AD92" i="7"/>
  <c r="AH92" i="7"/>
  <c r="AL92" i="7"/>
  <c r="AP92" i="7"/>
  <c r="AT92" i="7"/>
  <c r="AX92" i="7"/>
  <c r="BB92" i="7"/>
  <c r="BF92" i="7"/>
  <c r="BJ92" i="7"/>
  <c r="BN92" i="7"/>
  <c r="I93" i="7"/>
  <c r="M93" i="7"/>
  <c r="Q93" i="7"/>
  <c r="U93" i="7"/>
  <c r="Y93" i="7"/>
  <c r="AC93" i="7"/>
  <c r="AG93" i="7"/>
  <c r="AK93" i="7"/>
  <c r="AO93" i="7"/>
  <c r="AS93" i="7"/>
  <c r="AW93" i="7"/>
  <c r="BA93" i="7"/>
  <c r="BE93" i="7"/>
  <c r="BI93" i="7"/>
  <c r="BM93" i="7"/>
  <c r="H94" i="7"/>
  <c r="L94" i="7"/>
  <c r="P94" i="7"/>
  <c r="T94" i="7"/>
  <c r="X94" i="7"/>
  <c r="AB94" i="7"/>
  <c r="AF94" i="7"/>
  <c r="AJ94" i="7"/>
  <c r="AN94" i="7"/>
  <c r="AR94" i="7"/>
  <c r="AV94" i="7"/>
  <c r="AZ94" i="7"/>
  <c r="BD94" i="7"/>
  <c r="BH94" i="7"/>
  <c r="BL94" i="7"/>
  <c r="G95" i="7"/>
  <c r="K95" i="7"/>
  <c r="O95" i="7"/>
  <c r="S95" i="7"/>
  <c r="W95" i="7"/>
  <c r="AA95" i="7"/>
  <c r="AE95" i="7"/>
  <c r="AI95" i="7"/>
  <c r="AM95" i="7"/>
  <c r="AQ95" i="7"/>
  <c r="AU95" i="7"/>
  <c r="AY95" i="7"/>
  <c r="BC95" i="7"/>
  <c r="BG95" i="7"/>
  <c r="BK95" i="7"/>
  <c r="F96" i="7"/>
  <c r="J96" i="7"/>
  <c r="N96" i="7"/>
  <c r="R96" i="7"/>
  <c r="V96" i="7"/>
  <c r="Z96" i="7"/>
  <c r="AD96" i="7"/>
  <c r="Z87" i="7"/>
  <c r="AH87" i="7"/>
  <c r="AP87" i="7"/>
  <c r="AX87" i="7"/>
  <c r="BF87" i="7"/>
  <c r="BN87" i="7"/>
  <c r="M88" i="7"/>
  <c r="U88" i="7"/>
  <c r="AC88" i="7"/>
  <c r="AK88" i="7"/>
  <c r="AS88" i="7"/>
  <c r="BA88" i="7"/>
  <c r="BI88" i="7"/>
  <c r="H89" i="7"/>
  <c r="N89" i="7"/>
  <c r="R89" i="7"/>
  <c r="V89" i="7"/>
  <c r="Z89" i="7"/>
  <c r="AD89" i="7"/>
  <c r="AH89" i="7"/>
  <c r="AL89" i="7"/>
  <c r="AP89" i="7"/>
  <c r="AT89" i="7"/>
  <c r="AX89" i="7"/>
  <c r="BB89" i="7"/>
  <c r="BF89" i="7"/>
  <c r="BJ89" i="7"/>
  <c r="BN89" i="7"/>
  <c r="I90" i="7"/>
  <c r="M90" i="7"/>
  <c r="Q90" i="7"/>
  <c r="U90" i="7"/>
  <c r="Y90" i="7"/>
  <c r="AC90" i="7"/>
  <c r="AG90" i="7"/>
  <c r="AK90" i="7"/>
  <c r="AO90" i="7"/>
  <c r="AS90" i="7"/>
  <c r="AW90" i="7"/>
  <c r="BA90" i="7"/>
  <c r="BE90" i="7"/>
  <c r="BI90" i="7"/>
  <c r="BM90" i="7"/>
  <c r="H91" i="7"/>
  <c r="L91" i="7"/>
  <c r="P91" i="7"/>
  <c r="T91" i="7"/>
  <c r="X91" i="7"/>
  <c r="AB91" i="7"/>
  <c r="AF91" i="7"/>
  <c r="AJ91" i="7"/>
  <c r="AN91" i="7"/>
  <c r="AR91" i="7"/>
  <c r="AV91" i="7"/>
  <c r="AZ91" i="7"/>
  <c r="BD91" i="7"/>
  <c r="BH91" i="7"/>
  <c r="BL91" i="7"/>
  <c r="G92" i="7"/>
  <c r="K92" i="7"/>
  <c r="O92" i="7"/>
  <c r="S92" i="7"/>
  <c r="W92" i="7"/>
  <c r="AA92" i="7"/>
  <c r="AE92" i="7"/>
  <c r="AI92" i="7"/>
  <c r="AM92" i="7"/>
  <c r="AQ92" i="7"/>
  <c r="AU92" i="7"/>
  <c r="AY92" i="7"/>
  <c r="BC92" i="7"/>
  <c r="BG92" i="7"/>
  <c r="BK92" i="7"/>
  <c r="F93" i="7"/>
  <c r="J93" i="7"/>
  <c r="N93" i="7"/>
  <c r="R93" i="7"/>
  <c r="V93" i="7"/>
  <c r="Z93" i="7"/>
  <c r="AD93" i="7"/>
  <c r="AH93" i="7"/>
  <c r="AL93" i="7"/>
  <c r="AP93" i="7"/>
  <c r="AT93" i="7"/>
  <c r="R87" i="7"/>
  <c r="AA87" i="7"/>
  <c r="AI87" i="7"/>
  <c r="AQ87" i="7"/>
  <c r="AY87" i="7"/>
  <c r="BG87" i="7"/>
  <c r="F88" i="7"/>
  <c r="N88" i="7"/>
  <c r="V88" i="7"/>
  <c r="AD88" i="7"/>
  <c r="AL88" i="7"/>
  <c r="AT88" i="7"/>
  <c r="BB88" i="7"/>
  <c r="BJ88" i="7"/>
  <c r="I89" i="7"/>
  <c r="O89" i="7"/>
  <c r="S89" i="7"/>
  <c r="W89" i="7"/>
  <c r="AA89" i="7"/>
  <c r="AE89" i="7"/>
  <c r="AI89" i="7"/>
  <c r="AM89" i="7"/>
  <c r="AQ89" i="7"/>
  <c r="AU89" i="7"/>
  <c r="AY89" i="7"/>
  <c r="BC89" i="7"/>
  <c r="BG89" i="7"/>
  <c r="BK89" i="7"/>
  <c r="F90" i="7"/>
  <c r="J90" i="7"/>
  <c r="N90" i="7"/>
  <c r="R90" i="7"/>
  <c r="V90" i="7"/>
  <c r="Z90" i="7"/>
  <c r="AD90" i="7"/>
  <c r="AH90" i="7"/>
  <c r="AL90" i="7"/>
  <c r="AP90" i="7"/>
  <c r="AT90" i="7"/>
  <c r="AX90" i="7"/>
  <c r="BB90" i="7"/>
  <c r="BF90" i="7"/>
  <c r="BJ90" i="7"/>
  <c r="BN90" i="7"/>
  <c r="I91" i="7"/>
  <c r="M91" i="7"/>
  <c r="Q91" i="7"/>
  <c r="U91" i="7"/>
  <c r="Y91" i="7"/>
  <c r="AC91" i="7"/>
  <c r="AG91" i="7"/>
  <c r="AK91" i="7"/>
  <c r="AO91" i="7"/>
  <c r="AS91" i="7"/>
  <c r="AW91" i="7"/>
  <c r="BA91" i="7"/>
  <c r="BE91" i="7"/>
  <c r="BI91" i="7"/>
  <c r="BM91" i="7"/>
  <c r="H92" i="7"/>
  <c r="L92" i="7"/>
  <c r="P92" i="7"/>
  <c r="T92" i="7"/>
  <c r="X92" i="7"/>
  <c r="AB92" i="7"/>
  <c r="AF92" i="7"/>
  <c r="AJ92" i="7"/>
  <c r="AN92" i="7"/>
  <c r="AR92" i="7"/>
  <c r="AV92" i="7"/>
  <c r="AZ92" i="7"/>
  <c r="BD92" i="7"/>
  <c r="BH92" i="7"/>
  <c r="BL92" i="7"/>
  <c r="G93" i="7"/>
  <c r="K93" i="7"/>
  <c r="O93" i="7"/>
  <c r="S93" i="7"/>
  <c r="W93" i="7"/>
  <c r="AA93" i="7"/>
  <c r="AE93" i="7"/>
  <c r="AI93" i="7"/>
  <c r="AM93" i="7"/>
  <c r="AQ93" i="7"/>
  <c r="AU93" i="7"/>
  <c r="AY93" i="7"/>
  <c r="BG93" i="7"/>
  <c r="F94" i="7"/>
  <c r="N94" i="7"/>
  <c r="V94" i="7"/>
  <c r="AD94" i="7"/>
  <c r="AL94" i="7"/>
  <c r="AT94" i="7"/>
  <c r="BB94" i="7"/>
  <c r="BJ94" i="7"/>
  <c r="I95" i="7"/>
  <c r="Q95" i="7"/>
  <c r="Y95" i="7"/>
  <c r="AG95" i="7"/>
  <c r="AO95" i="7"/>
  <c r="AW95" i="7"/>
  <c r="BE95" i="7"/>
  <c r="BM95" i="7"/>
  <c r="L96" i="7"/>
  <c r="T96" i="7"/>
  <c r="AB96" i="7"/>
  <c r="AH96" i="7"/>
  <c r="AL96" i="7"/>
  <c r="AP96" i="7"/>
  <c r="AT96" i="7"/>
  <c r="AX96" i="7"/>
  <c r="BB96" i="7"/>
  <c r="BF96" i="7"/>
  <c r="BJ96" i="7"/>
  <c r="BN96" i="7"/>
  <c r="I97" i="7"/>
  <c r="M97" i="7"/>
  <c r="Q97" i="7"/>
  <c r="U97" i="7"/>
  <c r="Y97" i="7"/>
  <c r="AC97" i="7"/>
  <c r="AG97" i="7"/>
  <c r="AK97" i="7"/>
  <c r="AO97" i="7"/>
  <c r="AS97" i="7"/>
  <c r="AW97" i="7"/>
  <c r="BA97" i="7"/>
  <c r="BE97" i="7"/>
  <c r="BI97" i="7"/>
  <c r="BM97" i="7"/>
  <c r="H98" i="7"/>
  <c r="L98" i="7"/>
  <c r="P98" i="7"/>
  <c r="T98" i="7"/>
  <c r="X98" i="7"/>
  <c r="AB98" i="7"/>
  <c r="AF98" i="7"/>
  <c r="AJ98" i="7"/>
  <c r="AN98" i="7"/>
  <c r="AR98" i="7"/>
  <c r="AV98" i="7"/>
  <c r="AZ98" i="7"/>
  <c r="BD98" i="7"/>
  <c r="BH98" i="7"/>
  <c r="BL98" i="7"/>
  <c r="G99" i="7"/>
  <c r="K99" i="7"/>
  <c r="O99" i="7"/>
  <c r="S99" i="7"/>
  <c r="W99" i="7"/>
  <c r="AA99" i="7"/>
  <c r="AE99" i="7"/>
  <c r="AI99" i="7"/>
  <c r="AM99" i="7"/>
  <c r="AQ99" i="7"/>
  <c r="AU99" i="7"/>
  <c r="AY99" i="7"/>
  <c r="BC99" i="7"/>
  <c r="BG99" i="7"/>
  <c r="BK99" i="7"/>
  <c r="F100" i="7"/>
  <c r="J100" i="7"/>
  <c r="N100" i="7"/>
  <c r="R100" i="7"/>
  <c r="V100" i="7"/>
  <c r="Z100" i="7"/>
  <c r="AD100" i="7"/>
  <c r="AH100" i="7"/>
  <c r="AL100" i="7"/>
  <c r="AP100" i="7"/>
  <c r="AT100" i="7"/>
  <c r="AX100" i="7"/>
  <c r="BB100" i="7"/>
  <c r="BF100" i="7"/>
  <c r="BJ100" i="7"/>
  <c r="BN100" i="7"/>
  <c r="I101" i="7"/>
  <c r="M101" i="7"/>
  <c r="Q101" i="7"/>
  <c r="U101" i="7"/>
  <c r="Y101" i="7"/>
  <c r="AC101" i="7"/>
  <c r="AG101" i="7"/>
  <c r="AK101" i="7"/>
  <c r="AO101" i="7"/>
  <c r="AS101" i="7"/>
  <c r="AW101" i="7"/>
  <c r="BA101" i="7"/>
  <c r="BE101" i="7"/>
  <c r="BI101" i="7"/>
  <c r="BM101" i="7"/>
  <c r="H102" i="7"/>
  <c r="L102" i="7"/>
  <c r="P102" i="7"/>
  <c r="T102" i="7"/>
  <c r="X102" i="7"/>
  <c r="AB102" i="7"/>
  <c r="AF102" i="7"/>
  <c r="AJ102" i="7"/>
  <c r="AN102" i="7"/>
  <c r="AR102" i="7"/>
  <c r="AV102" i="7"/>
  <c r="AZ102" i="7"/>
  <c r="BD102" i="7"/>
  <c r="BH102" i="7"/>
  <c r="BL102" i="7"/>
  <c r="G103" i="7"/>
  <c r="K103" i="7"/>
  <c r="O103" i="7"/>
  <c r="S103" i="7"/>
  <c r="W103" i="7"/>
  <c r="AA103" i="7"/>
  <c r="AE103" i="7"/>
  <c r="AI103" i="7"/>
  <c r="AM103" i="7"/>
  <c r="AQ103" i="7"/>
  <c r="AU103" i="7"/>
  <c r="AY103" i="7"/>
  <c r="BC103" i="7"/>
  <c r="BG103" i="7"/>
  <c r="BK103" i="7"/>
  <c r="F104" i="7"/>
  <c r="J104" i="7"/>
  <c r="N104" i="7"/>
  <c r="R104" i="7"/>
  <c r="V104" i="7"/>
  <c r="Z104" i="7"/>
  <c r="AD104" i="7"/>
  <c r="AH104" i="7"/>
  <c r="AL104" i="7"/>
  <c r="AP104" i="7"/>
  <c r="AT104" i="7"/>
  <c r="AX104" i="7"/>
  <c r="BB104" i="7"/>
  <c r="BF104" i="7"/>
  <c r="BJ104" i="7"/>
  <c r="BN104" i="7"/>
  <c r="I105" i="7"/>
  <c r="M105" i="7"/>
  <c r="Q105" i="7"/>
  <c r="U105" i="7"/>
  <c r="Y105" i="7"/>
  <c r="AC105" i="7"/>
  <c r="AG105" i="7"/>
  <c r="AK105" i="7"/>
  <c r="AO105" i="7"/>
  <c r="AS105" i="7"/>
  <c r="AW105" i="7"/>
  <c r="BA105" i="7"/>
  <c r="BE105" i="7"/>
  <c r="BI105" i="7"/>
  <c r="BM105" i="7"/>
  <c r="H106" i="7"/>
  <c r="L106" i="7"/>
  <c r="P106" i="7"/>
  <c r="BB93" i="7"/>
  <c r="BJ93" i="7"/>
  <c r="I94" i="7"/>
  <c r="Q94" i="7"/>
  <c r="Y94" i="7"/>
  <c r="AG94" i="7"/>
  <c r="AO94" i="7"/>
  <c r="AW94" i="7"/>
  <c r="BE94" i="7"/>
  <c r="BM94" i="7"/>
  <c r="L95" i="7"/>
  <c r="T95" i="7"/>
  <c r="AB95" i="7"/>
  <c r="AJ95" i="7"/>
  <c r="AR95" i="7"/>
  <c r="AZ95" i="7"/>
  <c r="BH95" i="7"/>
  <c r="G96" i="7"/>
  <c r="O96" i="7"/>
  <c r="W96" i="7"/>
  <c r="AE96" i="7"/>
  <c r="AI96" i="7"/>
  <c r="AM96" i="7"/>
  <c r="AQ96" i="7"/>
  <c r="AU96" i="7"/>
  <c r="AY96" i="7"/>
  <c r="BC96" i="7"/>
  <c r="BG96" i="7"/>
  <c r="BK96" i="7"/>
  <c r="F97" i="7"/>
  <c r="J97" i="7"/>
  <c r="N97" i="7"/>
  <c r="R97" i="7"/>
  <c r="V97" i="7"/>
  <c r="Z97" i="7"/>
  <c r="AD97" i="7"/>
  <c r="AH97" i="7"/>
  <c r="AL97" i="7"/>
  <c r="AP97" i="7"/>
  <c r="AT97" i="7"/>
  <c r="AX97" i="7"/>
  <c r="BB97" i="7"/>
  <c r="BF97" i="7"/>
  <c r="BJ97" i="7"/>
  <c r="BN97" i="7"/>
  <c r="I98" i="7"/>
  <c r="M98" i="7"/>
  <c r="Q98" i="7"/>
  <c r="U98" i="7"/>
  <c r="Y98" i="7"/>
  <c r="AC98" i="7"/>
  <c r="AG98" i="7"/>
  <c r="AK98" i="7"/>
  <c r="AO98" i="7"/>
  <c r="AS98" i="7"/>
  <c r="AW98" i="7"/>
  <c r="BA98" i="7"/>
  <c r="BE98" i="7"/>
  <c r="BI98" i="7"/>
  <c r="BM98" i="7"/>
  <c r="H99" i="7"/>
  <c r="L99" i="7"/>
  <c r="P99" i="7"/>
  <c r="T99" i="7"/>
  <c r="X99" i="7"/>
  <c r="AB99" i="7"/>
  <c r="AF99" i="7"/>
  <c r="AJ99" i="7"/>
  <c r="AN99" i="7"/>
  <c r="AR99" i="7"/>
  <c r="AV99" i="7"/>
  <c r="AZ99" i="7"/>
  <c r="BD99" i="7"/>
  <c r="BH99" i="7"/>
  <c r="BL99" i="7"/>
  <c r="G100" i="7"/>
  <c r="K100" i="7"/>
  <c r="O100" i="7"/>
  <c r="S100" i="7"/>
  <c r="W100" i="7"/>
  <c r="AA100" i="7"/>
  <c r="AE100" i="7"/>
  <c r="AI100" i="7"/>
  <c r="AM100" i="7"/>
  <c r="AQ100" i="7"/>
  <c r="AU100" i="7"/>
  <c r="AY100" i="7"/>
  <c r="BC100" i="7"/>
  <c r="BG100" i="7"/>
  <c r="BK100" i="7"/>
  <c r="F101" i="7"/>
  <c r="J101" i="7"/>
  <c r="N101" i="7"/>
  <c r="R101" i="7"/>
  <c r="V101" i="7"/>
  <c r="Z101" i="7"/>
  <c r="AD101" i="7"/>
  <c r="AH101" i="7"/>
  <c r="AL101" i="7"/>
  <c r="AP101" i="7"/>
  <c r="AT101" i="7"/>
  <c r="AX101" i="7"/>
  <c r="BB101" i="7"/>
  <c r="BF101" i="7"/>
  <c r="BJ101" i="7"/>
  <c r="BN101" i="7"/>
  <c r="I102" i="7"/>
  <c r="M102" i="7"/>
  <c r="Q102" i="7"/>
  <c r="U102" i="7"/>
  <c r="Y102" i="7"/>
  <c r="AC102" i="7"/>
  <c r="AG102" i="7"/>
  <c r="AK102" i="7"/>
  <c r="AO102" i="7"/>
  <c r="AS102" i="7"/>
  <c r="AW102" i="7"/>
  <c r="BA102" i="7"/>
  <c r="BE102" i="7"/>
  <c r="BI102" i="7"/>
  <c r="BM102" i="7"/>
  <c r="H103" i="7"/>
  <c r="L103" i="7"/>
  <c r="P103" i="7"/>
  <c r="T103" i="7"/>
  <c r="X103" i="7"/>
  <c r="AB103" i="7"/>
  <c r="AF103" i="7"/>
  <c r="AJ103" i="7"/>
  <c r="AN103" i="7"/>
  <c r="AR103" i="7"/>
  <c r="AV103" i="7"/>
  <c r="AZ103" i="7"/>
  <c r="BD103" i="7"/>
  <c r="BH103" i="7"/>
  <c r="BL103" i="7"/>
  <c r="G104" i="7"/>
  <c r="K104" i="7"/>
  <c r="O104" i="7"/>
  <c r="S104" i="7"/>
  <c r="W104" i="7"/>
  <c r="AA104" i="7"/>
  <c r="AE104" i="7"/>
  <c r="AI104" i="7"/>
  <c r="AM104" i="7"/>
  <c r="AQ104" i="7"/>
  <c r="AU104" i="7"/>
  <c r="AY104" i="7"/>
  <c r="BC104" i="7"/>
  <c r="BG104" i="7"/>
  <c r="BK104" i="7"/>
  <c r="F105" i="7"/>
  <c r="J105" i="7"/>
  <c r="N105" i="7"/>
  <c r="R105" i="7"/>
  <c r="V105" i="7"/>
  <c r="Z105" i="7"/>
  <c r="AD105" i="7"/>
  <c r="AH105" i="7"/>
  <c r="AL105" i="7"/>
  <c r="AP105" i="7"/>
  <c r="AT105" i="7"/>
  <c r="AX105" i="7"/>
  <c r="BB105" i="7"/>
  <c r="BF105" i="7"/>
  <c r="BJ105" i="7"/>
  <c r="BN105" i="7"/>
  <c r="I106" i="7"/>
  <c r="M106" i="7"/>
  <c r="Q106" i="7"/>
  <c r="BC93" i="7"/>
  <c r="BK93" i="7"/>
  <c r="J94" i="7"/>
  <c r="R94" i="7"/>
  <c r="Z94" i="7"/>
  <c r="AH94" i="7"/>
  <c r="AP94" i="7"/>
  <c r="AX94" i="7"/>
  <c r="BF94" i="7"/>
  <c r="BN94" i="7"/>
  <c r="M95" i="7"/>
  <c r="U95" i="7"/>
  <c r="AC95" i="7"/>
  <c r="AK95" i="7"/>
  <c r="AS95" i="7"/>
  <c r="BA95" i="7"/>
  <c r="BI95" i="7"/>
  <c r="H96" i="7"/>
  <c r="P96" i="7"/>
  <c r="X96" i="7"/>
  <c r="AF96" i="7"/>
  <c r="AJ96" i="7"/>
  <c r="AN96" i="7"/>
  <c r="AR96" i="7"/>
  <c r="AV96" i="7"/>
  <c r="AZ96" i="7"/>
  <c r="BD96" i="7"/>
  <c r="BH96" i="7"/>
  <c r="BL96" i="7"/>
  <c r="G97" i="7"/>
  <c r="K97" i="7"/>
  <c r="O97" i="7"/>
  <c r="S97" i="7"/>
  <c r="W97" i="7"/>
  <c r="AA97" i="7"/>
  <c r="AE97" i="7"/>
  <c r="AI97" i="7"/>
  <c r="AM97" i="7"/>
  <c r="AQ97" i="7"/>
  <c r="AU97" i="7"/>
  <c r="AY97" i="7"/>
  <c r="BC97" i="7"/>
  <c r="BG97" i="7"/>
  <c r="BK97" i="7"/>
  <c r="F98" i="7"/>
  <c r="J98" i="7"/>
  <c r="N98" i="7"/>
  <c r="R98" i="7"/>
  <c r="V98" i="7"/>
  <c r="Z98" i="7"/>
  <c r="AD98" i="7"/>
  <c r="AH98" i="7"/>
  <c r="AL98" i="7"/>
  <c r="AP98" i="7"/>
  <c r="AT98" i="7"/>
  <c r="AX98" i="7"/>
  <c r="BB98" i="7"/>
  <c r="BF98" i="7"/>
  <c r="BJ98" i="7"/>
  <c r="BN98" i="7"/>
  <c r="I99" i="7"/>
  <c r="M99" i="7"/>
  <c r="Q99" i="7"/>
  <c r="U99" i="7"/>
  <c r="Y99" i="7"/>
  <c r="AC99" i="7"/>
  <c r="AG99" i="7"/>
  <c r="AK99" i="7"/>
  <c r="AO99" i="7"/>
  <c r="AS99" i="7"/>
  <c r="AW99" i="7"/>
  <c r="BA99" i="7"/>
  <c r="BE99" i="7"/>
  <c r="BI99" i="7"/>
  <c r="BM99" i="7"/>
  <c r="H100" i="7"/>
  <c r="L100" i="7"/>
  <c r="P100" i="7"/>
  <c r="T100" i="7"/>
  <c r="X100" i="7"/>
  <c r="AB100" i="7"/>
  <c r="AF100" i="7"/>
  <c r="AJ100" i="7"/>
  <c r="AN100" i="7"/>
  <c r="AR100" i="7"/>
  <c r="AV100" i="7"/>
  <c r="AZ100" i="7"/>
  <c r="BD100" i="7"/>
  <c r="BH100" i="7"/>
  <c r="BL100" i="7"/>
  <c r="G101" i="7"/>
  <c r="K101" i="7"/>
  <c r="O101" i="7"/>
  <c r="S101" i="7"/>
  <c r="W101" i="7"/>
  <c r="AA101" i="7"/>
  <c r="AE101" i="7"/>
  <c r="AI101" i="7"/>
  <c r="AM101" i="7"/>
  <c r="AQ101" i="7"/>
  <c r="AU101" i="7"/>
  <c r="AY101" i="7"/>
  <c r="BC101" i="7"/>
  <c r="BG101" i="7"/>
  <c r="BK101" i="7"/>
  <c r="F102" i="7"/>
  <c r="J102" i="7"/>
  <c r="N102" i="7"/>
  <c r="R102" i="7"/>
  <c r="V102" i="7"/>
  <c r="Z102" i="7"/>
  <c r="AD102" i="7"/>
  <c r="AH102" i="7"/>
  <c r="AL102" i="7"/>
  <c r="AP102" i="7"/>
  <c r="AT102" i="7"/>
  <c r="AX102" i="7"/>
  <c r="BB102" i="7"/>
  <c r="BF102" i="7"/>
  <c r="BJ102" i="7"/>
  <c r="BN102" i="7"/>
  <c r="I103" i="7"/>
  <c r="M103" i="7"/>
  <c r="Q103" i="7"/>
  <c r="U103" i="7"/>
  <c r="Y103" i="7"/>
  <c r="AC103" i="7"/>
  <c r="AG103" i="7"/>
  <c r="AK103" i="7"/>
  <c r="AX93" i="7"/>
  <c r="BF93" i="7"/>
  <c r="BN93" i="7"/>
  <c r="M94" i="7"/>
  <c r="U94" i="7"/>
  <c r="AC94" i="7"/>
  <c r="AK94" i="7"/>
  <c r="AS94" i="7"/>
  <c r="BA94" i="7"/>
  <c r="BI94" i="7"/>
  <c r="H95" i="7"/>
  <c r="P95" i="7"/>
  <c r="X95" i="7"/>
  <c r="AF95" i="7"/>
  <c r="AN95" i="7"/>
  <c r="AV95" i="7"/>
  <c r="BD95" i="7"/>
  <c r="BL95" i="7"/>
  <c r="K96" i="7"/>
  <c r="S96" i="7"/>
  <c r="AA96" i="7"/>
  <c r="AG96" i="7"/>
  <c r="AK96" i="7"/>
  <c r="AO96" i="7"/>
  <c r="AS96" i="7"/>
  <c r="AW96" i="7"/>
  <c r="BA96" i="7"/>
  <c r="BE96" i="7"/>
  <c r="BI96" i="7"/>
  <c r="BM96" i="7"/>
  <c r="H97" i="7"/>
  <c r="L97" i="7"/>
  <c r="P97" i="7"/>
  <c r="T97" i="7"/>
  <c r="X97" i="7"/>
  <c r="AB97" i="7"/>
  <c r="AF97" i="7"/>
  <c r="AJ97" i="7"/>
  <c r="AN97" i="7"/>
  <c r="AR97" i="7"/>
  <c r="AV97" i="7"/>
  <c r="AZ97" i="7"/>
  <c r="BD97" i="7"/>
  <c r="BH97" i="7"/>
  <c r="BL97" i="7"/>
  <c r="G98" i="7"/>
  <c r="K98" i="7"/>
  <c r="O98" i="7"/>
  <c r="S98" i="7"/>
  <c r="W98" i="7"/>
  <c r="AA98" i="7"/>
  <c r="AE98" i="7"/>
  <c r="AI98" i="7"/>
  <c r="AM98" i="7"/>
  <c r="AQ98" i="7"/>
  <c r="AU98" i="7"/>
  <c r="AY98" i="7"/>
  <c r="BC98" i="7"/>
  <c r="BG98" i="7"/>
  <c r="BK98" i="7"/>
  <c r="F99" i="7"/>
  <c r="J99" i="7"/>
  <c r="N99" i="7"/>
  <c r="R99" i="7"/>
  <c r="V99" i="7"/>
  <c r="Z99" i="7"/>
  <c r="AD99" i="7"/>
  <c r="AH99" i="7"/>
  <c r="AL99" i="7"/>
  <c r="AP99" i="7"/>
  <c r="AT99" i="7"/>
  <c r="AX99" i="7"/>
  <c r="BB99" i="7"/>
  <c r="BF99" i="7"/>
  <c r="BJ99" i="7"/>
  <c r="BN99" i="7"/>
  <c r="I100" i="7"/>
  <c r="M100" i="7"/>
  <c r="Q100" i="7"/>
  <c r="U100" i="7"/>
  <c r="Y100" i="7"/>
  <c r="AC100" i="7"/>
  <c r="AG100" i="7"/>
  <c r="AK100" i="7"/>
  <c r="AO100" i="7"/>
  <c r="AS100" i="7"/>
  <c r="AW100" i="7"/>
  <c r="BA100" i="7"/>
  <c r="BE100" i="7"/>
  <c r="BI100" i="7"/>
  <c r="BM100" i="7"/>
  <c r="H101" i="7"/>
  <c r="L101" i="7"/>
  <c r="P101" i="7"/>
  <c r="T101" i="7"/>
  <c r="X101" i="7"/>
  <c r="AB101" i="7"/>
  <c r="AF101" i="7"/>
  <c r="AJ101" i="7"/>
  <c r="AN101" i="7"/>
  <c r="AR101" i="7"/>
  <c r="AV101" i="7"/>
  <c r="AZ101" i="7"/>
  <c r="BD101" i="7"/>
  <c r="BH101" i="7"/>
  <c r="BL101" i="7"/>
  <c r="G102" i="7"/>
  <c r="K102" i="7"/>
  <c r="O102" i="7"/>
  <c r="S102" i="7"/>
  <c r="W102" i="7"/>
  <c r="AA102" i="7"/>
  <c r="AE102" i="7"/>
  <c r="AI102" i="7"/>
  <c r="AM102" i="7"/>
  <c r="AQ102" i="7"/>
  <c r="AU102" i="7"/>
  <c r="AY102" i="7"/>
  <c r="BC102" i="7"/>
  <c r="BG102" i="7"/>
  <c r="BK102" i="7"/>
  <c r="F103" i="7"/>
  <c r="J103" i="7"/>
  <c r="N103" i="7"/>
  <c r="R103" i="7"/>
  <c r="V103" i="7"/>
  <c r="Z103" i="7"/>
  <c r="AD103" i="7"/>
  <c r="AH103" i="7"/>
  <c r="AL103" i="7"/>
  <c r="AP103" i="7"/>
  <c r="AX103" i="7"/>
  <c r="BF103" i="7"/>
  <c r="BN103" i="7"/>
  <c r="M104" i="7"/>
  <c r="U104" i="7"/>
  <c r="AC104" i="7"/>
  <c r="AK104" i="7"/>
  <c r="AS104" i="7"/>
  <c r="BA104" i="7"/>
  <c r="BI104" i="7"/>
  <c r="H105" i="7"/>
  <c r="P105" i="7"/>
  <c r="X105" i="7"/>
  <c r="AF105" i="7"/>
  <c r="AN105" i="7"/>
  <c r="AV105" i="7"/>
  <c r="BD105" i="7"/>
  <c r="BL105" i="7"/>
  <c r="K106" i="7"/>
  <c r="S106" i="7"/>
  <c r="W106" i="7"/>
  <c r="AA106" i="7"/>
  <c r="AE106" i="7"/>
  <c r="AI106" i="7"/>
  <c r="AM106" i="7"/>
  <c r="AQ106" i="7"/>
  <c r="AU106" i="7"/>
  <c r="AY106" i="7"/>
  <c r="BC106" i="7"/>
  <c r="BG106" i="7"/>
  <c r="BK106" i="7"/>
  <c r="F107" i="7"/>
  <c r="J107" i="7"/>
  <c r="N107" i="7"/>
  <c r="R107" i="7"/>
  <c r="V107" i="7"/>
  <c r="Z107" i="7"/>
  <c r="AD107" i="7"/>
  <c r="AH107" i="7"/>
  <c r="AL107" i="7"/>
  <c r="AP107" i="7"/>
  <c r="AT107" i="7"/>
  <c r="AX107" i="7"/>
  <c r="BB107" i="7"/>
  <c r="BF107" i="7"/>
  <c r="BJ107" i="7"/>
  <c r="BN107" i="7"/>
  <c r="I108" i="7"/>
  <c r="M108" i="7"/>
  <c r="Q108" i="7"/>
  <c r="U108" i="7"/>
  <c r="Y108" i="7"/>
  <c r="AC108" i="7"/>
  <c r="AG108" i="7"/>
  <c r="AK108" i="7"/>
  <c r="AO108" i="7"/>
  <c r="AS108" i="7"/>
  <c r="AW108" i="7"/>
  <c r="BA108" i="7"/>
  <c r="BE108" i="7"/>
  <c r="BI108" i="7"/>
  <c r="BM108" i="7"/>
  <c r="H109" i="7"/>
  <c r="L109" i="7"/>
  <c r="P109" i="7"/>
  <c r="T109" i="7"/>
  <c r="X109" i="7"/>
  <c r="AB109" i="7"/>
  <c r="AF109" i="7"/>
  <c r="AJ109" i="7"/>
  <c r="AN109" i="7"/>
  <c r="AR109" i="7"/>
  <c r="AV109" i="7"/>
  <c r="AZ109" i="7"/>
  <c r="BD109" i="7"/>
  <c r="BH109" i="7"/>
  <c r="BL109" i="7"/>
  <c r="G110" i="7"/>
  <c r="K110" i="7"/>
  <c r="O110" i="7"/>
  <c r="S110" i="7"/>
  <c r="W110" i="7"/>
  <c r="AA110" i="7"/>
  <c r="AE110" i="7"/>
  <c r="AI110" i="7"/>
  <c r="AM110" i="7"/>
  <c r="AQ110" i="7"/>
  <c r="AU110" i="7"/>
  <c r="AY110" i="7"/>
  <c r="BC110" i="7"/>
  <c r="BG110" i="7"/>
  <c r="BK110" i="7"/>
  <c r="F111" i="7"/>
  <c r="J111" i="7"/>
  <c r="N111" i="7"/>
  <c r="R111" i="7"/>
  <c r="V111" i="7"/>
  <c r="Z111" i="7"/>
  <c r="AD111" i="7"/>
  <c r="AH111" i="7"/>
  <c r="AL111" i="7"/>
  <c r="AP111" i="7"/>
  <c r="AT111" i="7"/>
  <c r="AX111" i="7"/>
  <c r="BB111" i="7"/>
  <c r="BF111" i="7"/>
  <c r="BJ111" i="7"/>
  <c r="BN111" i="7"/>
  <c r="I112" i="7"/>
  <c r="M112" i="7"/>
  <c r="Q112" i="7"/>
  <c r="U112" i="7"/>
  <c r="Y112" i="7"/>
  <c r="AC112" i="7"/>
  <c r="AG112" i="7"/>
  <c r="AK112" i="7"/>
  <c r="AO112" i="7"/>
  <c r="AS112" i="7"/>
  <c r="AW112" i="7"/>
  <c r="BA112" i="7"/>
  <c r="BE112" i="7"/>
  <c r="BI112" i="7"/>
  <c r="BM112" i="7"/>
  <c r="H113" i="7"/>
  <c r="L113" i="7"/>
  <c r="P113" i="7"/>
  <c r="T113" i="7"/>
  <c r="X113" i="7"/>
  <c r="AB113" i="7"/>
  <c r="AF113" i="7"/>
  <c r="AJ113" i="7"/>
  <c r="AN113" i="7"/>
  <c r="AR113" i="7"/>
  <c r="AV113" i="7"/>
  <c r="AZ113" i="7"/>
  <c r="BD113" i="7"/>
  <c r="BH113" i="7"/>
  <c r="BL113" i="7"/>
  <c r="G114" i="7"/>
  <c r="K114" i="7"/>
  <c r="O114" i="7"/>
  <c r="S114" i="7"/>
  <c r="W114" i="7"/>
  <c r="AA114" i="7"/>
  <c r="AE114" i="7"/>
  <c r="AI114" i="7"/>
  <c r="AM114" i="7"/>
  <c r="AQ114" i="7"/>
  <c r="AU114" i="7"/>
  <c r="AY114" i="7"/>
  <c r="BC114" i="7"/>
  <c r="BG114" i="7"/>
  <c r="BK114" i="7"/>
  <c r="F115" i="7"/>
  <c r="J115" i="7"/>
  <c r="N115" i="7"/>
  <c r="R115" i="7"/>
  <c r="V115" i="7"/>
  <c r="Z115" i="7"/>
  <c r="AD115" i="7"/>
  <c r="AH115" i="7"/>
  <c r="AL115" i="7"/>
  <c r="AP115" i="7"/>
  <c r="AT115" i="7"/>
  <c r="AX115" i="7"/>
  <c r="BB115" i="7"/>
  <c r="BF115" i="7"/>
  <c r="BJ115" i="7"/>
  <c r="BN115" i="7"/>
  <c r="I116" i="7"/>
  <c r="AS103" i="7"/>
  <c r="BA103" i="7"/>
  <c r="BI103" i="7"/>
  <c r="H104" i="7"/>
  <c r="P104" i="7"/>
  <c r="X104" i="7"/>
  <c r="AF104" i="7"/>
  <c r="AN104" i="7"/>
  <c r="AV104" i="7"/>
  <c r="BD104" i="7"/>
  <c r="BL104" i="7"/>
  <c r="K105" i="7"/>
  <c r="S105" i="7"/>
  <c r="AA105" i="7"/>
  <c r="AI105" i="7"/>
  <c r="AQ105" i="7"/>
  <c r="AY105" i="7"/>
  <c r="BG105" i="7"/>
  <c r="F106" i="7"/>
  <c r="N106" i="7"/>
  <c r="T106" i="7"/>
  <c r="X106" i="7"/>
  <c r="AB106" i="7"/>
  <c r="AF106" i="7"/>
  <c r="AJ106" i="7"/>
  <c r="AN106" i="7"/>
  <c r="AR106" i="7"/>
  <c r="AV106" i="7"/>
  <c r="AZ106" i="7"/>
  <c r="BD106" i="7"/>
  <c r="BH106" i="7"/>
  <c r="BL106" i="7"/>
  <c r="G107" i="7"/>
  <c r="K107" i="7"/>
  <c r="O107" i="7"/>
  <c r="S107" i="7"/>
  <c r="W107" i="7"/>
  <c r="AA107" i="7"/>
  <c r="AE107" i="7"/>
  <c r="AI107" i="7"/>
  <c r="AM107" i="7"/>
  <c r="AQ107" i="7"/>
  <c r="AU107" i="7"/>
  <c r="AY107" i="7"/>
  <c r="BC107" i="7"/>
  <c r="BG107" i="7"/>
  <c r="BK107" i="7"/>
  <c r="F108" i="7"/>
  <c r="J108" i="7"/>
  <c r="N108" i="7"/>
  <c r="R108" i="7"/>
  <c r="V108" i="7"/>
  <c r="Z108" i="7"/>
  <c r="AD108" i="7"/>
  <c r="AH108" i="7"/>
  <c r="AL108" i="7"/>
  <c r="AP108" i="7"/>
  <c r="AT108" i="7"/>
  <c r="AX108" i="7"/>
  <c r="BB108" i="7"/>
  <c r="BF108" i="7"/>
  <c r="BJ108" i="7"/>
  <c r="BN108" i="7"/>
  <c r="I109" i="7"/>
  <c r="M109" i="7"/>
  <c r="Q109" i="7"/>
  <c r="U109" i="7"/>
  <c r="Y109" i="7"/>
  <c r="AC109" i="7"/>
  <c r="AG109" i="7"/>
  <c r="AK109" i="7"/>
  <c r="AO109" i="7"/>
  <c r="AS109" i="7"/>
  <c r="AW109" i="7"/>
  <c r="BA109" i="7"/>
  <c r="BE109" i="7"/>
  <c r="BI109" i="7"/>
  <c r="BM109" i="7"/>
  <c r="H110" i="7"/>
  <c r="L110" i="7"/>
  <c r="P110" i="7"/>
  <c r="T110" i="7"/>
  <c r="X110" i="7"/>
  <c r="AB110" i="7"/>
  <c r="AF110" i="7"/>
  <c r="AJ110" i="7"/>
  <c r="AN110" i="7"/>
  <c r="AR110" i="7"/>
  <c r="AV110" i="7"/>
  <c r="AZ110" i="7"/>
  <c r="BD110" i="7"/>
  <c r="BH110" i="7"/>
  <c r="BL110" i="7"/>
  <c r="G111" i="7"/>
  <c r="K111" i="7"/>
  <c r="O111" i="7"/>
  <c r="S111" i="7"/>
  <c r="W111" i="7"/>
  <c r="AA111" i="7"/>
  <c r="AE111" i="7"/>
  <c r="AI111" i="7"/>
  <c r="AM111" i="7"/>
  <c r="AQ111" i="7"/>
  <c r="AU111" i="7"/>
  <c r="AY111" i="7"/>
  <c r="BC111" i="7"/>
  <c r="BG111" i="7"/>
  <c r="BK111" i="7"/>
  <c r="F112" i="7"/>
  <c r="J112" i="7"/>
  <c r="N112" i="7"/>
  <c r="R112" i="7"/>
  <c r="V112" i="7"/>
  <c r="Z112" i="7"/>
  <c r="AD112" i="7"/>
  <c r="AH112" i="7"/>
  <c r="AL112" i="7"/>
  <c r="AP112" i="7"/>
  <c r="AT112" i="7"/>
  <c r="AX112" i="7"/>
  <c r="BB112" i="7"/>
  <c r="BF112" i="7"/>
  <c r="BJ112" i="7"/>
  <c r="BN112" i="7"/>
  <c r="I113" i="7"/>
  <c r="M113" i="7"/>
  <c r="Q113" i="7"/>
  <c r="U113" i="7"/>
  <c r="Y113" i="7"/>
  <c r="AC113" i="7"/>
  <c r="AG113" i="7"/>
  <c r="AK113" i="7"/>
  <c r="AO113" i="7"/>
  <c r="AS113" i="7"/>
  <c r="AW113" i="7"/>
  <c r="BA113" i="7"/>
  <c r="BE113" i="7"/>
  <c r="BI113" i="7"/>
  <c r="BM113" i="7"/>
  <c r="H114" i="7"/>
  <c r="L114" i="7"/>
  <c r="P114" i="7"/>
  <c r="T114" i="7"/>
  <c r="X114" i="7"/>
  <c r="AB114" i="7"/>
  <c r="AF114" i="7"/>
  <c r="AJ114" i="7"/>
  <c r="AN114" i="7"/>
  <c r="AR114" i="7"/>
  <c r="AV114" i="7"/>
  <c r="AZ114" i="7"/>
  <c r="BD114" i="7"/>
  <c r="BH114" i="7"/>
  <c r="BL114" i="7"/>
  <c r="G115" i="7"/>
  <c r="K115" i="7"/>
  <c r="O115" i="7"/>
  <c r="S115" i="7"/>
  <c r="W115" i="7"/>
  <c r="AA115" i="7"/>
  <c r="AE115" i="7"/>
  <c r="AI115" i="7"/>
  <c r="AM115" i="7"/>
  <c r="AQ115" i="7"/>
  <c r="AU115" i="7"/>
  <c r="AY115" i="7"/>
  <c r="BC115" i="7"/>
  <c r="BG115" i="7"/>
  <c r="BK115" i="7"/>
  <c r="F116" i="7"/>
  <c r="AT103" i="7"/>
  <c r="BB103" i="7"/>
  <c r="BJ103" i="7"/>
  <c r="I104" i="7"/>
  <c r="Q104" i="7"/>
  <c r="Y104" i="7"/>
  <c r="AG104" i="7"/>
  <c r="AO104" i="7"/>
  <c r="AW104" i="7"/>
  <c r="BE104" i="7"/>
  <c r="BM104" i="7"/>
  <c r="L105" i="7"/>
  <c r="T105" i="7"/>
  <c r="AB105" i="7"/>
  <c r="AJ105" i="7"/>
  <c r="AR105" i="7"/>
  <c r="AZ105" i="7"/>
  <c r="BH105" i="7"/>
  <c r="G106" i="7"/>
  <c r="O106" i="7"/>
  <c r="U106" i="7"/>
  <c r="Y106" i="7"/>
  <c r="AC106" i="7"/>
  <c r="AG106" i="7"/>
  <c r="AK106" i="7"/>
  <c r="AO106" i="7"/>
  <c r="AS106" i="7"/>
  <c r="AW106" i="7"/>
  <c r="BA106" i="7"/>
  <c r="BE106" i="7"/>
  <c r="BI106" i="7"/>
  <c r="BM106" i="7"/>
  <c r="H107" i="7"/>
  <c r="L107" i="7"/>
  <c r="P107" i="7"/>
  <c r="T107" i="7"/>
  <c r="X107" i="7"/>
  <c r="AB107" i="7"/>
  <c r="AF107" i="7"/>
  <c r="AJ107" i="7"/>
  <c r="AN107" i="7"/>
  <c r="AR107" i="7"/>
  <c r="AV107" i="7"/>
  <c r="AZ107" i="7"/>
  <c r="BD107" i="7"/>
  <c r="BH107" i="7"/>
  <c r="BL107" i="7"/>
  <c r="G108" i="7"/>
  <c r="K108" i="7"/>
  <c r="O108" i="7"/>
  <c r="S108" i="7"/>
  <c r="W108" i="7"/>
  <c r="AA108" i="7"/>
  <c r="AE108" i="7"/>
  <c r="AI108" i="7"/>
  <c r="AM108" i="7"/>
  <c r="AQ108" i="7"/>
  <c r="AU108" i="7"/>
  <c r="AY108" i="7"/>
  <c r="BC108" i="7"/>
  <c r="BG108" i="7"/>
  <c r="BK108" i="7"/>
  <c r="F109" i="7"/>
  <c r="J109" i="7"/>
  <c r="N109" i="7"/>
  <c r="R109" i="7"/>
  <c r="V109" i="7"/>
  <c r="Z109" i="7"/>
  <c r="AD109" i="7"/>
  <c r="AH109" i="7"/>
  <c r="AL109" i="7"/>
  <c r="AP109" i="7"/>
  <c r="AT109" i="7"/>
  <c r="AX109" i="7"/>
  <c r="BB109" i="7"/>
  <c r="BF109" i="7"/>
  <c r="BJ109" i="7"/>
  <c r="BN109" i="7"/>
  <c r="I110" i="7"/>
  <c r="M110" i="7"/>
  <c r="Q110" i="7"/>
  <c r="U110" i="7"/>
  <c r="Y110" i="7"/>
  <c r="AC110" i="7"/>
  <c r="AG110" i="7"/>
  <c r="AK110" i="7"/>
  <c r="AO110" i="7"/>
  <c r="AS110" i="7"/>
  <c r="AW110" i="7"/>
  <c r="BA110" i="7"/>
  <c r="BE110" i="7"/>
  <c r="BI110" i="7"/>
  <c r="BM110" i="7"/>
  <c r="H111" i="7"/>
  <c r="L111" i="7"/>
  <c r="P111" i="7"/>
  <c r="T111" i="7"/>
  <c r="X111" i="7"/>
  <c r="AB111" i="7"/>
  <c r="AF111" i="7"/>
  <c r="AJ111" i="7"/>
  <c r="AN111" i="7"/>
  <c r="AR111" i="7"/>
  <c r="AV111" i="7"/>
  <c r="AZ111" i="7"/>
  <c r="BD111" i="7"/>
  <c r="BH111" i="7"/>
  <c r="BL111" i="7"/>
  <c r="G112" i="7"/>
  <c r="K112" i="7"/>
  <c r="O112" i="7"/>
  <c r="S112" i="7"/>
  <c r="W112" i="7"/>
  <c r="AA112" i="7"/>
  <c r="AE112" i="7"/>
  <c r="AI112" i="7"/>
  <c r="AM112" i="7"/>
  <c r="AQ112" i="7"/>
  <c r="AU112" i="7"/>
  <c r="AY112" i="7"/>
  <c r="BC112" i="7"/>
  <c r="BG112" i="7"/>
  <c r="BK112" i="7"/>
  <c r="F113" i="7"/>
  <c r="J113" i="7"/>
  <c r="N113" i="7"/>
  <c r="R113" i="7"/>
  <c r="V113" i="7"/>
  <c r="Z113" i="7"/>
  <c r="AD113" i="7"/>
  <c r="AH113" i="7"/>
  <c r="AL113" i="7"/>
  <c r="AP113" i="7"/>
  <c r="AT113" i="7"/>
  <c r="AX113" i="7"/>
  <c r="AO103" i="7"/>
  <c r="AW103" i="7"/>
  <c r="BE103" i="7"/>
  <c r="BM103" i="7"/>
  <c r="L104" i="7"/>
  <c r="T104" i="7"/>
  <c r="AB104" i="7"/>
  <c r="AJ104" i="7"/>
  <c r="AR104" i="7"/>
  <c r="AZ104" i="7"/>
  <c r="BH104" i="7"/>
  <c r="G105" i="7"/>
  <c r="O105" i="7"/>
  <c r="W105" i="7"/>
  <c r="AE105" i="7"/>
  <c r="AM105" i="7"/>
  <c r="AU105" i="7"/>
  <c r="BC105" i="7"/>
  <c r="BK105" i="7"/>
  <c r="J106" i="7"/>
  <c r="R106" i="7"/>
  <c r="V106" i="7"/>
  <c r="Z106" i="7"/>
  <c r="AD106" i="7"/>
  <c r="AH106" i="7"/>
  <c r="AL106" i="7"/>
  <c r="AP106" i="7"/>
  <c r="AT106" i="7"/>
  <c r="AX106" i="7"/>
  <c r="BB106" i="7"/>
  <c r="BF106" i="7"/>
  <c r="BJ106" i="7"/>
  <c r="BN106" i="7"/>
  <c r="I107" i="7"/>
  <c r="M107" i="7"/>
  <c r="Q107" i="7"/>
  <c r="U107" i="7"/>
  <c r="Y107" i="7"/>
  <c r="AC107" i="7"/>
  <c r="AG107" i="7"/>
  <c r="AK107" i="7"/>
  <c r="AO107" i="7"/>
  <c r="AS107" i="7"/>
  <c r="AW107" i="7"/>
  <c r="BA107" i="7"/>
  <c r="BE107" i="7"/>
  <c r="BI107" i="7"/>
  <c r="BM107" i="7"/>
  <c r="H108" i="7"/>
  <c r="L108" i="7"/>
  <c r="P108" i="7"/>
  <c r="T108" i="7"/>
  <c r="X108" i="7"/>
  <c r="AB108" i="7"/>
  <c r="AF108" i="7"/>
  <c r="AJ108" i="7"/>
  <c r="AN108" i="7"/>
  <c r="AR108" i="7"/>
  <c r="AV108" i="7"/>
  <c r="AZ108" i="7"/>
  <c r="BD108" i="7"/>
  <c r="BH108" i="7"/>
  <c r="BL108" i="7"/>
  <c r="G109" i="7"/>
  <c r="K109" i="7"/>
  <c r="O109" i="7"/>
  <c r="S109" i="7"/>
  <c r="W109" i="7"/>
  <c r="AA109" i="7"/>
  <c r="AE109" i="7"/>
  <c r="AI109" i="7"/>
  <c r="AM109" i="7"/>
  <c r="AQ109" i="7"/>
  <c r="AU109" i="7"/>
  <c r="AY109" i="7"/>
  <c r="BC109" i="7"/>
  <c r="BG109" i="7"/>
  <c r="BK109" i="7"/>
  <c r="F110" i="7"/>
  <c r="J110" i="7"/>
  <c r="N110" i="7"/>
  <c r="R110" i="7"/>
  <c r="V110" i="7"/>
  <c r="Z110" i="7"/>
  <c r="AD110" i="7"/>
  <c r="AH110" i="7"/>
  <c r="AL110" i="7"/>
  <c r="AP110" i="7"/>
  <c r="AT110" i="7"/>
  <c r="AX110" i="7"/>
  <c r="BB110" i="7"/>
  <c r="BF110" i="7"/>
  <c r="BJ110" i="7"/>
  <c r="BN110" i="7"/>
  <c r="I111" i="7"/>
  <c r="M111" i="7"/>
  <c r="Q111" i="7"/>
  <c r="U111" i="7"/>
  <c r="Y111" i="7"/>
  <c r="AC111" i="7"/>
  <c r="AG111" i="7"/>
  <c r="AK111" i="7"/>
  <c r="AO111" i="7"/>
  <c r="AS111" i="7"/>
  <c r="AW111" i="7"/>
  <c r="BA111" i="7"/>
  <c r="BE111" i="7"/>
  <c r="BI111" i="7"/>
  <c r="BM111" i="7"/>
  <c r="H112" i="7"/>
  <c r="L112" i="7"/>
  <c r="P112" i="7"/>
  <c r="T112" i="7"/>
  <c r="X112" i="7"/>
  <c r="AB112" i="7"/>
  <c r="AF112" i="7"/>
  <c r="AJ112" i="7"/>
  <c r="AN112" i="7"/>
  <c r="AR112" i="7"/>
  <c r="AV112" i="7"/>
  <c r="AZ112" i="7"/>
  <c r="BD112" i="7"/>
  <c r="BH112" i="7"/>
  <c r="BL112" i="7"/>
  <c r="G113" i="7"/>
  <c r="K113" i="7"/>
  <c r="O113" i="7"/>
  <c r="S113" i="7"/>
  <c r="W113" i="7"/>
  <c r="AA113" i="7"/>
  <c r="AE113" i="7"/>
  <c r="AI113" i="7"/>
  <c r="AM113" i="7"/>
  <c r="AQ113" i="7"/>
  <c r="AU113" i="7"/>
  <c r="AY113" i="7"/>
  <c r="BC113" i="7"/>
  <c r="BK113" i="7"/>
  <c r="J114" i="7"/>
  <c r="R114" i="7"/>
  <c r="Z114" i="7"/>
  <c r="AH114" i="7"/>
  <c r="AP114" i="7"/>
  <c r="AX114" i="7"/>
  <c r="BF114" i="7"/>
  <c r="BN114" i="7"/>
  <c r="M115" i="7"/>
  <c r="U115" i="7"/>
  <c r="AC115" i="7"/>
  <c r="AK115" i="7"/>
  <c r="AS115" i="7"/>
  <c r="BA115" i="7"/>
  <c r="BI115" i="7"/>
  <c r="H116" i="7"/>
  <c r="M116" i="7"/>
  <c r="Q116" i="7"/>
  <c r="U116" i="7"/>
  <c r="Y116" i="7"/>
  <c r="AC116" i="7"/>
  <c r="AG116" i="7"/>
  <c r="AK116" i="7"/>
  <c r="AO116" i="7"/>
  <c r="AS116" i="7"/>
  <c r="AW116" i="7"/>
  <c r="BA116" i="7"/>
  <c r="BE116" i="7"/>
  <c r="BI116" i="7"/>
  <c r="BM116" i="7"/>
  <c r="H117" i="7"/>
  <c r="L117" i="7"/>
  <c r="P117" i="7"/>
  <c r="T117" i="7"/>
  <c r="X117" i="7"/>
  <c r="AB117" i="7"/>
  <c r="AF117" i="7"/>
  <c r="AJ117" i="7"/>
  <c r="AN117" i="7"/>
  <c r="AR117" i="7"/>
  <c r="AV117" i="7"/>
  <c r="AZ117" i="7"/>
  <c r="BD117" i="7"/>
  <c r="BH117" i="7"/>
  <c r="BL117" i="7"/>
  <c r="G118" i="7"/>
  <c r="K118" i="7"/>
  <c r="O118" i="7"/>
  <c r="S118" i="7"/>
  <c r="W118" i="7"/>
  <c r="AA118" i="7"/>
  <c r="AE118" i="7"/>
  <c r="AI118" i="7"/>
  <c r="AM118" i="7"/>
  <c r="AQ118" i="7"/>
  <c r="AU118" i="7"/>
  <c r="AY118" i="7"/>
  <c r="BC118" i="7"/>
  <c r="BG118" i="7"/>
  <c r="BK118" i="7"/>
  <c r="F119" i="7"/>
  <c r="J119" i="7"/>
  <c r="N119" i="7"/>
  <c r="R119" i="7"/>
  <c r="V119" i="7"/>
  <c r="Z119" i="7"/>
  <c r="AD119" i="7"/>
  <c r="AH119" i="7"/>
  <c r="AL119" i="7"/>
  <c r="AP119" i="7"/>
  <c r="AT119" i="7"/>
  <c r="AX119" i="7"/>
  <c r="BB119" i="7"/>
  <c r="BF119" i="7"/>
  <c r="BJ119" i="7"/>
  <c r="BN119" i="7"/>
  <c r="I120" i="7"/>
  <c r="M120" i="7"/>
  <c r="Q120" i="7"/>
  <c r="U120" i="7"/>
  <c r="Y120" i="7"/>
  <c r="AC120" i="7"/>
  <c r="AG120" i="7"/>
  <c r="AK120" i="7"/>
  <c r="AO120" i="7"/>
  <c r="AS120" i="7"/>
  <c r="AW120" i="7"/>
  <c r="BA120" i="7"/>
  <c r="BE120" i="7"/>
  <c r="BI120" i="7"/>
  <c r="BM120" i="7"/>
  <c r="H121" i="7"/>
  <c r="L121" i="7"/>
  <c r="P121" i="7"/>
  <c r="T121" i="7"/>
  <c r="X121" i="7"/>
  <c r="AB121" i="7"/>
  <c r="AF121" i="7"/>
  <c r="AJ121" i="7"/>
  <c r="AN121" i="7"/>
  <c r="AR121" i="7"/>
  <c r="AV121" i="7"/>
  <c r="AZ121" i="7"/>
  <c r="BD121" i="7"/>
  <c r="BH121" i="7"/>
  <c r="BL121" i="7"/>
  <c r="G122" i="7"/>
  <c r="K122" i="7"/>
  <c r="O122" i="7"/>
  <c r="S122" i="7"/>
  <c r="W122" i="7"/>
  <c r="AA122" i="7"/>
  <c r="AE122" i="7"/>
  <c r="AI122" i="7"/>
  <c r="AM122" i="7"/>
  <c r="AQ122" i="7"/>
  <c r="AU122" i="7"/>
  <c r="AY122" i="7"/>
  <c r="BC122" i="7"/>
  <c r="BG122" i="7"/>
  <c r="BK122" i="7"/>
  <c r="F123" i="7"/>
  <c r="J123" i="7"/>
  <c r="N123" i="7"/>
  <c r="R123" i="7"/>
  <c r="V123" i="7"/>
  <c r="Z123" i="7"/>
  <c r="AD123" i="7"/>
  <c r="BF113" i="7"/>
  <c r="BN113" i="7"/>
  <c r="M114" i="7"/>
  <c r="U114" i="7"/>
  <c r="AC114" i="7"/>
  <c r="AK114" i="7"/>
  <c r="AS114" i="7"/>
  <c r="BA114" i="7"/>
  <c r="BI114" i="7"/>
  <c r="H115" i="7"/>
  <c r="P115" i="7"/>
  <c r="X115" i="7"/>
  <c r="AF115" i="7"/>
  <c r="AN115" i="7"/>
  <c r="AV115" i="7"/>
  <c r="BD115" i="7"/>
  <c r="BL115" i="7"/>
  <c r="J116" i="7"/>
  <c r="N116" i="7"/>
  <c r="R116" i="7"/>
  <c r="V116" i="7"/>
  <c r="Z116" i="7"/>
  <c r="AD116" i="7"/>
  <c r="AH116" i="7"/>
  <c r="AL116" i="7"/>
  <c r="AP116" i="7"/>
  <c r="AT116" i="7"/>
  <c r="AX116" i="7"/>
  <c r="BB116" i="7"/>
  <c r="BF116" i="7"/>
  <c r="BJ116" i="7"/>
  <c r="BN116" i="7"/>
  <c r="I117" i="7"/>
  <c r="M117" i="7"/>
  <c r="Q117" i="7"/>
  <c r="U117" i="7"/>
  <c r="Y117" i="7"/>
  <c r="AC117" i="7"/>
  <c r="AG117" i="7"/>
  <c r="AK117" i="7"/>
  <c r="AO117" i="7"/>
  <c r="AS117" i="7"/>
  <c r="AW117" i="7"/>
  <c r="BA117" i="7"/>
  <c r="BE117" i="7"/>
  <c r="BI117" i="7"/>
  <c r="BM117" i="7"/>
  <c r="H118" i="7"/>
  <c r="L118" i="7"/>
  <c r="P118" i="7"/>
  <c r="T118" i="7"/>
  <c r="X118" i="7"/>
  <c r="AB118" i="7"/>
  <c r="AF118" i="7"/>
  <c r="AJ118" i="7"/>
  <c r="AN118" i="7"/>
  <c r="AR118" i="7"/>
  <c r="AV118" i="7"/>
  <c r="AZ118" i="7"/>
  <c r="BD118" i="7"/>
  <c r="BH118" i="7"/>
  <c r="BL118" i="7"/>
  <c r="G119" i="7"/>
  <c r="K119" i="7"/>
  <c r="O119" i="7"/>
  <c r="S119" i="7"/>
  <c r="W119" i="7"/>
  <c r="AA119" i="7"/>
  <c r="AE119" i="7"/>
  <c r="AI119" i="7"/>
  <c r="AM119" i="7"/>
  <c r="AQ119" i="7"/>
  <c r="AU119" i="7"/>
  <c r="AY119" i="7"/>
  <c r="BC119" i="7"/>
  <c r="BG119" i="7"/>
  <c r="BK119" i="7"/>
  <c r="F120" i="7"/>
  <c r="J120" i="7"/>
  <c r="N120" i="7"/>
  <c r="R120" i="7"/>
  <c r="V120" i="7"/>
  <c r="Z120" i="7"/>
  <c r="AD120" i="7"/>
  <c r="AH120" i="7"/>
  <c r="AL120" i="7"/>
  <c r="AP120" i="7"/>
  <c r="AT120" i="7"/>
  <c r="AX120" i="7"/>
  <c r="BB120" i="7"/>
  <c r="BF120" i="7"/>
  <c r="BJ120" i="7"/>
  <c r="BN120" i="7"/>
  <c r="I121" i="7"/>
  <c r="M121" i="7"/>
  <c r="Q121" i="7"/>
  <c r="U121" i="7"/>
  <c r="Y121" i="7"/>
  <c r="AC121" i="7"/>
  <c r="AG121" i="7"/>
  <c r="AK121" i="7"/>
  <c r="AO121" i="7"/>
  <c r="AS121" i="7"/>
  <c r="AW121" i="7"/>
  <c r="BA121" i="7"/>
  <c r="BE121" i="7"/>
  <c r="BI121" i="7"/>
  <c r="BM121" i="7"/>
  <c r="H122" i="7"/>
  <c r="L122" i="7"/>
  <c r="P122" i="7"/>
  <c r="T122" i="7"/>
  <c r="X122" i="7"/>
  <c r="AB122" i="7"/>
  <c r="AF122" i="7"/>
  <c r="AJ122" i="7"/>
  <c r="AN122" i="7"/>
  <c r="AR122" i="7"/>
  <c r="AV122" i="7"/>
  <c r="AZ122" i="7"/>
  <c r="BD122" i="7"/>
  <c r="BH122" i="7"/>
  <c r="BL122" i="7"/>
  <c r="G123" i="7"/>
  <c r="K123" i="7"/>
  <c r="O123" i="7"/>
  <c r="S123" i="7"/>
  <c r="W123" i="7"/>
  <c r="AA123" i="7"/>
  <c r="AE123" i="7"/>
  <c r="AI123" i="7"/>
  <c r="AM123" i="7"/>
  <c r="AQ123" i="7"/>
  <c r="AU123" i="7"/>
  <c r="AY123" i="7"/>
  <c r="BC123" i="7"/>
  <c r="BG123" i="7"/>
  <c r="BK123" i="7"/>
  <c r="F124" i="7"/>
  <c r="J124" i="7"/>
  <c r="N124" i="7"/>
  <c r="R124" i="7"/>
  <c r="V124" i="7"/>
  <c r="Z124" i="7"/>
  <c r="AD124" i="7"/>
  <c r="AH124" i="7"/>
  <c r="AL124" i="7"/>
  <c r="AP124" i="7"/>
  <c r="AT124" i="7"/>
  <c r="AX124" i="7"/>
  <c r="BB124" i="7"/>
  <c r="BF124" i="7"/>
  <c r="BJ124" i="7"/>
  <c r="BN124" i="7"/>
  <c r="I125" i="7"/>
  <c r="M125" i="7"/>
  <c r="Q125" i="7"/>
  <c r="U125" i="7"/>
  <c r="Y125" i="7"/>
  <c r="AC125" i="7"/>
  <c r="AG125" i="7"/>
  <c r="AK125" i="7"/>
  <c r="AO125" i="7"/>
  <c r="AS125" i="7"/>
  <c r="AW125" i="7"/>
  <c r="BA125" i="7"/>
  <c r="BE125" i="7"/>
  <c r="BI125" i="7"/>
  <c r="BM125" i="7"/>
  <c r="H126" i="7"/>
  <c r="L126" i="7"/>
  <c r="P126" i="7"/>
  <c r="BG113" i="7"/>
  <c r="F114" i="7"/>
  <c r="N114" i="7"/>
  <c r="V114" i="7"/>
  <c r="AD114" i="7"/>
  <c r="AL114" i="7"/>
  <c r="AT114" i="7"/>
  <c r="BB114" i="7"/>
  <c r="BJ114" i="7"/>
  <c r="I115" i="7"/>
  <c r="Q115" i="7"/>
  <c r="Y115" i="7"/>
  <c r="AG115" i="7"/>
  <c r="AO115" i="7"/>
  <c r="AW115" i="7"/>
  <c r="BE115" i="7"/>
  <c r="BM115" i="7"/>
  <c r="K116" i="7"/>
  <c r="O116" i="7"/>
  <c r="S116" i="7"/>
  <c r="W116" i="7"/>
  <c r="AA116" i="7"/>
  <c r="AE116" i="7"/>
  <c r="AI116" i="7"/>
  <c r="AM116" i="7"/>
  <c r="AQ116" i="7"/>
  <c r="AU116" i="7"/>
  <c r="AY116" i="7"/>
  <c r="BC116" i="7"/>
  <c r="BG116" i="7"/>
  <c r="BK116" i="7"/>
  <c r="F117" i="7"/>
  <c r="J117" i="7"/>
  <c r="N117" i="7"/>
  <c r="R117" i="7"/>
  <c r="V117" i="7"/>
  <c r="Z117" i="7"/>
  <c r="AD117" i="7"/>
  <c r="AH117" i="7"/>
  <c r="AL117" i="7"/>
  <c r="AP117" i="7"/>
  <c r="AT117" i="7"/>
  <c r="AX117" i="7"/>
  <c r="BB117" i="7"/>
  <c r="BF117" i="7"/>
  <c r="BJ117" i="7"/>
  <c r="BN117" i="7"/>
  <c r="I118" i="7"/>
  <c r="M118" i="7"/>
  <c r="Q118" i="7"/>
  <c r="U118" i="7"/>
  <c r="Y118" i="7"/>
  <c r="AC118" i="7"/>
  <c r="AG118" i="7"/>
  <c r="AK118" i="7"/>
  <c r="AO118" i="7"/>
  <c r="AS118" i="7"/>
  <c r="AW118" i="7"/>
  <c r="BA118" i="7"/>
  <c r="BE118" i="7"/>
  <c r="BI118" i="7"/>
  <c r="BM118" i="7"/>
  <c r="H119" i="7"/>
  <c r="L119" i="7"/>
  <c r="P119" i="7"/>
  <c r="T119" i="7"/>
  <c r="X119" i="7"/>
  <c r="AB119" i="7"/>
  <c r="AF119" i="7"/>
  <c r="AJ119" i="7"/>
  <c r="AN119" i="7"/>
  <c r="AR119" i="7"/>
  <c r="AV119" i="7"/>
  <c r="AZ119" i="7"/>
  <c r="BD119" i="7"/>
  <c r="BH119" i="7"/>
  <c r="BL119" i="7"/>
  <c r="G120" i="7"/>
  <c r="K120" i="7"/>
  <c r="O120" i="7"/>
  <c r="S120" i="7"/>
  <c r="W120" i="7"/>
  <c r="AA120" i="7"/>
  <c r="AE120" i="7"/>
  <c r="AI120" i="7"/>
  <c r="AM120" i="7"/>
  <c r="AQ120" i="7"/>
  <c r="AU120" i="7"/>
  <c r="AY120" i="7"/>
  <c r="BC120" i="7"/>
  <c r="BG120" i="7"/>
  <c r="BK120" i="7"/>
  <c r="F121" i="7"/>
  <c r="J121" i="7"/>
  <c r="N121" i="7"/>
  <c r="R121" i="7"/>
  <c r="V121" i="7"/>
  <c r="Z121" i="7"/>
  <c r="AD121" i="7"/>
  <c r="AH121" i="7"/>
  <c r="AL121" i="7"/>
  <c r="AP121" i="7"/>
  <c r="AT121" i="7"/>
  <c r="AX121" i="7"/>
  <c r="BB121" i="7"/>
  <c r="BF121" i="7"/>
  <c r="BJ121" i="7"/>
  <c r="BN121" i="7"/>
  <c r="I122" i="7"/>
  <c r="M122" i="7"/>
  <c r="Q122" i="7"/>
  <c r="U122" i="7"/>
  <c r="Y122" i="7"/>
  <c r="AC122" i="7"/>
  <c r="AG122" i="7"/>
  <c r="AK122" i="7"/>
  <c r="AO122" i="7"/>
  <c r="AS122" i="7"/>
  <c r="AW122" i="7"/>
  <c r="BA122" i="7"/>
  <c r="BE122" i="7"/>
  <c r="BI122" i="7"/>
  <c r="BM122" i="7"/>
  <c r="H123" i="7"/>
  <c r="L123" i="7"/>
  <c r="P123" i="7"/>
  <c r="T123" i="7"/>
  <c r="X123" i="7"/>
  <c r="AB123" i="7"/>
  <c r="AF123" i="7"/>
  <c r="AJ123" i="7"/>
  <c r="AN123" i="7"/>
  <c r="AR123" i="7"/>
  <c r="AV123" i="7"/>
  <c r="AZ123" i="7"/>
  <c r="BD123" i="7"/>
  <c r="BH123" i="7"/>
  <c r="BL123" i="7"/>
  <c r="G124" i="7"/>
  <c r="K124" i="7"/>
  <c r="O124" i="7"/>
  <c r="S124" i="7"/>
  <c r="W124" i="7"/>
  <c r="AA124" i="7"/>
  <c r="AE124" i="7"/>
  <c r="AI124" i="7"/>
  <c r="AM124" i="7"/>
  <c r="AQ124" i="7"/>
  <c r="AU124" i="7"/>
  <c r="AY124" i="7"/>
  <c r="BC124" i="7"/>
  <c r="BG124" i="7"/>
  <c r="BK124" i="7"/>
  <c r="F125" i="7"/>
  <c r="J125" i="7"/>
  <c r="N125" i="7"/>
  <c r="R125" i="7"/>
  <c r="V125" i="7"/>
  <c r="Z125" i="7"/>
  <c r="AD125" i="7"/>
  <c r="AH125" i="7"/>
  <c r="AL125" i="7"/>
  <c r="AP125" i="7"/>
  <c r="AT125" i="7"/>
  <c r="AX125" i="7"/>
  <c r="BB125" i="7"/>
  <c r="BF125" i="7"/>
  <c r="BJ125" i="7"/>
  <c r="BN125" i="7"/>
  <c r="I126" i="7"/>
  <c r="BB113" i="7"/>
  <c r="BJ113" i="7"/>
  <c r="I114" i="7"/>
  <c r="Q114" i="7"/>
  <c r="Y114" i="7"/>
  <c r="AG114" i="7"/>
  <c r="AO114" i="7"/>
  <c r="AW114" i="7"/>
  <c r="BE114" i="7"/>
  <c r="BM114" i="7"/>
  <c r="L115" i="7"/>
  <c r="T115" i="7"/>
  <c r="AB115" i="7"/>
  <c r="AJ115" i="7"/>
  <c r="AR115" i="7"/>
  <c r="AZ115" i="7"/>
  <c r="BH115" i="7"/>
  <c r="G116" i="7"/>
  <c r="L116" i="7"/>
  <c r="P116" i="7"/>
  <c r="T116" i="7"/>
  <c r="X116" i="7"/>
  <c r="AB116" i="7"/>
  <c r="AF116" i="7"/>
  <c r="AJ116" i="7"/>
  <c r="AN116" i="7"/>
  <c r="AR116" i="7"/>
  <c r="AV116" i="7"/>
  <c r="AZ116" i="7"/>
  <c r="BD116" i="7"/>
  <c r="BH116" i="7"/>
  <c r="BL116" i="7"/>
  <c r="G117" i="7"/>
  <c r="K117" i="7"/>
  <c r="O117" i="7"/>
  <c r="S117" i="7"/>
  <c r="W117" i="7"/>
  <c r="AA117" i="7"/>
  <c r="AE117" i="7"/>
  <c r="AI117" i="7"/>
  <c r="AM117" i="7"/>
  <c r="AQ117" i="7"/>
  <c r="AU117" i="7"/>
  <c r="AY117" i="7"/>
  <c r="BC117" i="7"/>
  <c r="BG117" i="7"/>
  <c r="BK117" i="7"/>
  <c r="F118" i="7"/>
  <c r="J118" i="7"/>
  <c r="N118" i="7"/>
  <c r="R118" i="7"/>
  <c r="V118" i="7"/>
  <c r="Z118" i="7"/>
  <c r="AD118" i="7"/>
  <c r="AH118" i="7"/>
  <c r="AL118" i="7"/>
  <c r="AP118" i="7"/>
  <c r="AT118" i="7"/>
  <c r="AX118" i="7"/>
  <c r="BB118" i="7"/>
  <c r="BF118" i="7"/>
  <c r="BJ118" i="7"/>
  <c r="BN118" i="7"/>
  <c r="I119" i="7"/>
  <c r="M119" i="7"/>
  <c r="Q119" i="7"/>
  <c r="U119" i="7"/>
  <c r="Y119" i="7"/>
  <c r="AC119" i="7"/>
  <c r="AG119" i="7"/>
  <c r="AK119" i="7"/>
  <c r="AO119" i="7"/>
  <c r="AS119" i="7"/>
  <c r="AW119" i="7"/>
  <c r="BA119" i="7"/>
  <c r="BE119" i="7"/>
  <c r="BI119" i="7"/>
  <c r="BM119" i="7"/>
  <c r="H120" i="7"/>
  <c r="L120" i="7"/>
  <c r="P120" i="7"/>
  <c r="T120" i="7"/>
  <c r="X120" i="7"/>
  <c r="AB120" i="7"/>
  <c r="AF120" i="7"/>
  <c r="AJ120" i="7"/>
  <c r="AN120" i="7"/>
  <c r="AR120" i="7"/>
  <c r="AV120" i="7"/>
  <c r="AZ120" i="7"/>
  <c r="BD120" i="7"/>
  <c r="BH120" i="7"/>
  <c r="BL120" i="7"/>
  <c r="G121" i="7"/>
  <c r="K121" i="7"/>
  <c r="O121" i="7"/>
  <c r="S121" i="7"/>
  <c r="W121" i="7"/>
  <c r="AA121" i="7"/>
  <c r="AE121" i="7"/>
  <c r="AI121" i="7"/>
  <c r="AM121" i="7"/>
  <c r="AQ121" i="7"/>
  <c r="AU121" i="7"/>
  <c r="AY121" i="7"/>
  <c r="BC121" i="7"/>
  <c r="BG121" i="7"/>
  <c r="BK121" i="7"/>
  <c r="F122" i="7"/>
  <c r="J122" i="7"/>
  <c r="N122" i="7"/>
  <c r="R122" i="7"/>
  <c r="V122" i="7"/>
  <c r="Z122" i="7"/>
  <c r="AD122" i="7"/>
  <c r="AH122" i="7"/>
  <c r="AL122" i="7"/>
  <c r="AP122" i="7"/>
  <c r="AT122" i="7"/>
  <c r="AX122" i="7"/>
  <c r="BB122" i="7"/>
  <c r="BF122" i="7"/>
  <c r="BJ122" i="7"/>
  <c r="BN122" i="7"/>
  <c r="I123" i="7"/>
  <c r="M123" i="7"/>
  <c r="Q123" i="7"/>
  <c r="U123" i="7"/>
  <c r="Y123" i="7"/>
  <c r="AC123" i="7"/>
  <c r="AH123" i="7"/>
  <c r="AP123" i="7"/>
  <c r="AX123" i="7"/>
  <c r="BF123" i="7"/>
  <c r="BN123" i="7"/>
  <c r="M124" i="7"/>
  <c r="U124" i="7"/>
  <c r="AC124" i="7"/>
  <c r="AK124" i="7"/>
  <c r="AS124" i="7"/>
  <c r="BA124" i="7"/>
  <c r="BI124" i="7"/>
  <c r="H125" i="7"/>
  <c r="P125" i="7"/>
  <c r="X125" i="7"/>
  <c r="AF125" i="7"/>
  <c r="AN125" i="7"/>
  <c r="AV125" i="7"/>
  <c r="BD125" i="7"/>
  <c r="BL125" i="7"/>
  <c r="K126" i="7"/>
  <c r="Q126" i="7"/>
  <c r="U126" i="7"/>
  <c r="Y126" i="7"/>
  <c r="AC126" i="7"/>
  <c r="AG126" i="7"/>
  <c r="AK126" i="7"/>
  <c r="AO126" i="7"/>
  <c r="AS126" i="7"/>
  <c r="AW126" i="7"/>
  <c r="BA126" i="7"/>
  <c r="BE126" i="7"/>
  <c r="BI126" i="7"/>
  <c r="BM126" i="7"/>
  <c r="H127" i="7"/>
  <c r="L127" i="7"/>
  <c r="P127" i="7"/>
  <c r="T127" i="7"/>
  <c r="X127" i="7"/>
  <c r="AB127" i="7"/>
  <c r="AF127" i="7"/>
  <c r="AJ127" i="7"/>
  <c r="AN127" i="7"/>
  <c r="AR127" i="7"/>
  <c r="AV127" i="7"/>
  <c r="AZ127" i="7"/>
  <c r="BD127" i="7"/>
  <c r="BH127" i="7"/>
  <c r="BL127" i="7"/>
  <c r="G128" i="7"/>
  <c r="K128" i="7"/>
  <c r="O128" i="7"/>
  <c r="S128" i="7"/>
  <c r="W128" i="7"/>
  <c r="AA128" i="7"/>
  <c r="AE128" i="7"/>
  <c r="AI128" i="7"/>
  <c r="AM128" i="7"/>
  <c r="AQ128" i="7"/>
  <c r="AU128" i="7"/>
  <c r="AY128" i="7"/>
  <c r="BC128" i="7"/>
  <c r="BG128" i="7"/>
  <c r="BK128" i="7"/>
  <c r="F129" i="7"/>
  <c r="J129" i="7"/>
  <c r="N129" i="7"/>
  <c r="R129" i="7"/>
  <c r="V129" i="7"/>
  <c r="Z129" i="7"/>
  <c r="AD129" i="7"/>
  <c r="AH129" i="7"/>
  <c r="AL129" i="7"/>
  <c r="AP129" i="7"/>
  <c r="AT129" i="7"/>
  <c r="AX129" i="7"/>
  <c r="BB129" i="7"/>
  <c r="BF129" i="7"/>
  <c r="BJ129" i="7"/>
  <c r="BN129" i="7"/>
  <c r="I130" i="7"/>
  <c r="M130" i="7"/>
  <c r="Q130" i="7"/>
  <c r="U130" i="7"/>
  <c r="Y130" i="7"/>
  <c r="AC130" i="7"/>
  <c r="AG130" i="7"/>
  <c r="AK130" i="7"/>
  <c r="AO130" i="7"/>
  <c r="AS130" i="7"/>
  <c r="AW130" i="7"/>
  <c r="BA130" i="7"/>
  <c r="BE130" i="7"/>
  <c r="BI130" i="7"/>
  <c r="BM130" i="7"/>
  <c r="H131" i="7"/>
  <c r="L131" i="7"/>
  <c r="P131" i="7"/>
  <c r="T131" i="7"/>
  <c r="X131" i="7"/>
  <c r="AB131" i="7"/>
  <c r="AF131" i="7"/>
  <c r="AJ131" i="7"/>
  <c r="AN131" i="7"/>
  <c r="AR131" i="7"/>
  <c r="AV131" i="7"/>
  <c r="AZ131" i="7"/>
  <c r="BD131" i="7"/>
  <c r="BH131" i="7"/>
  <c r="BL131" i="7"/>
  <c r="G132" i="7"/>
  <c r="K132" i="7"/>
  <c r="O132" i="7"/>
  <c r="S132" i="7"/>
  <c r="W132" i="7"/>
  <c r="AA132" i="7"/>
  <c r="AE132" i="7"/>
  <c r="AI132" i="7"/>
  <c r="AM132" i="7"/>
  <c r="AQ132" i="7"/>
  <c r="AU132" i="7"/>
  <c r="AY132" i="7"/>
  <c r="BC132" i="7"/>
  <c r="BG132" i="7"/>
  <c r="BK132" i="7"/>
  <c r="F133" i="7"/>
  <c r="J133" i="7"/>
  <c r="N133" i="7"/>
  <c r="R133" i="7"/>
  <c r="V133" i="7"/>
  <c r="Z133" i="7"/>
  <c r="AD133" i="7"/>
  <c r="AH133" i="7"/>
  <c r="AL133" i="7"/>
  <c r="AP133" i="7"/>
  <c r="AT133" i="7"/>
  <c r="AX133" i="7"/>
  <c r="BB133" i="7"/>
  <c r="BF133" i="7"/>
  <c r="BJ133" i="7"/>
  <c r="BN133" i="7"/>
  <c r="I134" i="7"/>
  <c r="M134" i="7"/>
  <c r="Q134" i="7"/>
  <c r="U134" i="7"/>
  <c r="Y134" i="7"/>
  <c r="AC134" i="7"/>
  <c r="AG134" i="7"/>
  <c r="AK134" i="7"/>
  <c r="AO134" i="7"/>
  <c r="AS134" i="7"/>
  <c r="AW134" i="7"/>
  <c r="BA134" i="7"/>
  <c r="BE134" i="7"/>
  <c r="BI134" i="7"/>
  <c r="BM134" i="7"/>
  <c r="H135" i="7"/>
  <c r="L135" i="7"/>
  <c r="P135" i="7"/>
  <c r="T135" i="7"/>
  <c r="X135" i="7"/>
  <c r="AB135" i="7"/>
  <c r="AF135" i="7"/>
  <c r="AJ135" i="7"/>
  <c r="AN135" i="7"/>
  <c r="AR135" i="7"/>
  <c r="AV135" i="7"/>
  <c r="AZ135" i="7"/>
  <c r="BD135" i="7"/>
  <c r="BH135" i="7"/>
  <c r="BL135" i="7"/>
  <c r="AK123" i="7"/>
  <c r="AS123" i="7"/>
  <c r="BA123" i="7"/>
  <c r="BI123" i="7"/>
  <c r="H124" i="7"/>
  <c r="P124" i="7"/>
  <c r="X124" i="7"/>
  <c r="AF124" i="7"/>
  <c r="AN124" i="7"/>
  <c r="AV124" i="7"/>
  <c r="BD124" i="7"/>
  <c r="BL124" i="7"/>
  <c r="K125" i="7"/>
  <c r="S125" i="7"/>
  <c r="AA125" i="7"/>
  <c r="AI125" i="7"/>
  <c r="AQ125" i="7"/>
  <c r="AY125" i="7"/>
  <c r="BG125" i="7"/>
  <c r="F126" i="7"/>
  <c r="M126" i="7"/>
  <c r="R126" i="7"/>
  <c r="V126" i="7"/>
  <c r="Z126" i="7"/>
  <c r="AD126" i="7"/>
  <c r="AH126" i="7"/>
  <c r="AL126" i="7"/>
  <c r="AP126" i="7"/>
  <c r="AT126" i="7"/>
  <c r="AX126" i="7"/>
  <c r="BB126" i="7"/>
  <c r="BF126" i="7"/>
  <c r="BJ126" i="7"/>
  <c r="BN126" i="7"/>
  <c r="I127" i="7"/>
  <c r="M127" i="7"/>
  <c r="Q127" i="7"/>
  <c r="U127" i="7"/>
  <c r="Y127" i="7"/>
  <c r="AC127" i="7"/>
  <c r="AG127" i="7"/>
  <c r="AK127" i="7"/>
  <c r="AO127" i="7"/>
  <c r="AS127" i="7"/>
  <c r="AW127" i="7"/>
  <c r="BA127" i="7"/>
  <c r="BE127" i="7"/>
  <c r="BI127" i="7"/>
  <c r="BM127" i="7"/>
  <c r="H128" i="7"/>
  <c r="L128" i="7"/>
  <c r="P128" i="7"/>
  <c r="T128" i="7"/>
  <c r="X128" i="7"/>
  <c r="AB128" i="7"/>
  <c r="AF128" i="7"/>
  <c r="AJ128" i="7"/>
  <c r="AN128" i="7"/>
  <c r="AR128" i="7"/>
  <c r="AV128" i="7"/>
  <c r="AZ128" i="7"/>
  <c r="BD128" i="7"/>
  <c r="BH128" i="7"/>
  <c r="BL128" i="7"/>
  <c r="G129" i="7"/>
  <c r="K129" i="7"/>
  <c r="O129" i="7"/>
  <c r="S129" i="7"/>
  <c r="W129" i="7"/>
  <c r="AA129" i="7"/>
  <c r="AE129" i="7"/>
  <c r="AI129" i="7"/>
  <c r="AM129" i="7"/>
  <c r="AQ129" i="7"/>
  <c r="AU129" i="7"/>
  <c r="AY129" i="7"/>
  <c r="BC129" i="7"/>
  <c r="BG129" i="7"/>
  <c r="BK129" i="7"/>
  <c r="F130" i="7"/>
  <c r="J130" i="7"/>
  <c r="N130" i="7"/>
  <c r="R130" i="7"/>
  <c r="V130" i="7"/>
  <c r="Z130" i="7"/>
  <c r="AD130" i="7"/>
  <c r="AH130" i="7"/>
  <c r="AL130" i="7"/>
  <c r="AP130" i="7"/>
  <c r="AT130" i="7"/>
  <c r="AX130" i="7"/>
  <c r="BB130" i="7"/>
  <c r="BF130" i="7"/>
  <c r="BJ130" i="7"/>
  <c r="BN130" i="7"/>
  <c r="I131" i="7"/>
  <c r="M131" i="7"/>
  <c r="Q131" i="7"/>
  <c r="U131" i="7"/>
  <c r="Y131" i="7"/>
  <c r="AC131" i="7"/>
  <c r="AG131" i="7"/>
  <c r="AK131" i="7"/>
  <c r="AO131" i="7"/>
  <c r="AS131" i="7"/>
  <c r="AW131" i="7"/>
  <c r="BA131" i="7"/>
  <c r="BE131" i="7"/>
  <c r="BI131" i="7"/>
  <c r="BM131" i="7"/>
  <c r="H132" i="7"/>
  <c r="L132" i="7"/>
  <c r="P132" i="7"/>
  <c r="T132" i="7"/>
  <c r="X132" i="7"/>
  <c r="AB132" i="7"/>
  <c r="AF132" i="7"/>
  <c r="AJ132" i="7"/>
  <c r="AN132" i="7"/>
  <c r="AR132" i="7"/>
  <c r="AV132" i="7"/>
  <c r="AZ132" i="7"/>
  <c r="BD132" i="7"/>
  <c r="BH132" i="7"/>
  <c r="BL132" i="7"/>
  <c r="G133" i="7"/>
  <c r="K133" i="7"/>
  <c r="O133" i="7"/>
  <c r="S133" i="7"/>
  <c r="W133" i="7"/>
  <c r="AA133" i="7"/>
  <c r="AE133" i="7"/>
  <c r="AI133" i="7"/>
  <c r="AM133" i="7"/>
  <c r="AQ133" i="7"/>
  <c r="AU133" i="7"/>
  <c r="AY133" i="7"/>
  <c r="BC133" i="7"/>
  <c r="BG133" i="7"/>
  <c r="BK133" i="7"/>
  <c r="F134" i="7"/>
  <c r="J134" i="7"/>
  <c r="N134" i="7"/>
  <c r="R134" i="7"/>
  <c r="V134" i="7"/>
  <c r="Z134" i="7"/>
  <c r="AD134" i="7"/>
  <c r="AH134" i="7"/>
  <c r="AL134" i="7"/>
  <c r="AP134" i="7"/>
  <c r="AT134" i="7"/>
  <c r="AX134" i="7"/>
  <c r="BB134" i="7"/>
  <c r="BF134" i="7"/>
  <c r="BJ134" i="7"/>
  <c r="BN134" i="7"/>
  <c r="I135" i="7"/>
  <c r="M135" i="7"/>
  <c r="Q135" i="7"/>
  <c r="U135" i="7"/>
  <c r="Y135" i="7"/>
  <c r="AC135" i="7"/>
  <c r="AG135" i="7"/>
  <c r="AK135" i="7"/>
  <c r="AO135" i="7"/>
  <c r="AS135" i="7"/>
  <c r="AW135" i="7"/>
  <c r="BA135" i="7"/>
  <c r="BE135" i="7"/>
  <c r="BI135" i="7"/>
  <c r="BM135" i="7"/>
  <c r="H136" i="7"/>
  <c r="L136" i="7"/>
  <c r="P136" i="7"/>
  <c r="T136" i="7"/>
  <c r="X136" i="7"/>
  <c r="AB136" i="7"/>
  <c r="AF136" i="7"/>
  <c r="AJ136" i="7"/>
  <c r="AN136" i="7"/>
  <c r="AR136" i="7"/>
  <c r="AV136" i="7"/>
  <c r="AZ136" i="7"/>
  <c r="BD136" i="7"/>
  <c r="BH136" i="7"/>
  <c r="BL136" i="7"/>
  <c r="G137" i="7"/>
  <c r="K137" i="7"/>
  <c r="O137" i="7"/>
  <c r="S137" i="7"/>
  <c r="W137" i="7"/>
  <c r="AA137" i="7"/>
  <c r="AE137" i="7"/>
  <c r="AI137" i="7"/>
  <c r="AM137" i="7"/>
  <c r="AQ137" i="7"/>
  <c r="AU137" i="7"/>
  <c r="AY137" i="7"/>
  <c r="BC137" i="7"/>
  <c r="BG137" i="7"/>
  <c r="BK137" i="7"/>
  <c r="G77" i="7"/>
  <c r="K77" i="7"/>
  <c r="O77" i="7"/>
  <c r="S77" i="7"/>
  <c r="W77" i="7"/>
  <c r="AA77" i="7"/>
  <c r="AE77" i="7"/>
  <c r="AI77" i="7"/>
  <c r="AM77" i="7"/>
  <c r="AQ77" i="7"/>
  <c r="AU77" i="7"/>
  <c r="AY77" i="7"/>
  <c r="BC77" i="7"/>
  <c r="BG77" i="7"/>
  <c r="AL123" i="7"/>
  <c r="AT123" i="7"/>
  <c r="BB123" i="7"/>
  <c r="BJ123" i="7"/>
  <c r="I124" i="7"/>
  <c r="Q124" i="7"/>
  <c r="Y124" i="7"/>
  <c r="AG124" i="7"/>
  <c r="AO124" i="7"/>
  <c r="AW124" i="7"/>
  <c r="BE124" i="7"/>
  <c r="BM124" i="7"/>
  <c r="L125" i="7"/>
  <c r="T125" i="7"/>
  <c r="AB125" i="7"/>
  <c r="AJ125" i="7"/>
  <c r="AR125" i="7"/>
  <c r="AZ125" i="7"/>
  <c r="BH125" i="7"/>
  <c r="G126" i="7"/>
  <c r="N126" i="7"/>
  <c r="S126" i="7"/>
  <c r="W126" i="7"/>
  <c r="AA126" i="7"/>
  <c r="AE126" i="7"/>
  <c r="AI126" i="7"/>
  <c r="AM126" i="7"/>
  <c r="AQ126" i="7"/>
  <c r="AU126" i="7"/>
  <c r="AY126" i="7"/>
  <c r="BC126" i="7"/>
  <c r="BG126" i="7"/>
  <c r="BK126" i="7"/>
  <c r="F127" i="7"/>
  <c r="J127" i="7"/>
  <c r="N127" i="7"/>
  <c r="R127" i="7"/>
  <c r="V127" i="7"/>
  <c r="Z127" i="7"/>
  <c r="AD127" i="7"/>
  <c r="AH127" i="7"/>
  <c r="AL127" i="7"/>
  <c r="AP127" i="7"/>
  <c r="AT127" i="7"/>
  <c r="AX127" i="7"/>
  <c r="BB127" i="7"/>
  <c r="BF127" i="7"/>
  <c r="BJ127" i="7"/>
  <c r="BN127" i="7"/>
  <c r="I128" i="7"/>
  <c r="M128" i="7"/>
  <c r="Q128" i="7"/>
  <c r="U128" i="7"/>
  <c r="Y128" i="7"/>
  <c r="AC128" i="7"/>
  <c r="AG128" i="7"/>
  <c r="AK128" i="7"/>
  <c r="AO128" i="7"/>
  <c r="AS128" i="7"/>
  <c r="AW128" i="7"/>
  <c r="BA128" i="7"/>
  <c r="BE128" i="7"/>
  <c r="BI128" i="7"/>
  <c r="BM128" i="7"/>
  <c r="H129" i="7"/>
  <c r="L129" i="7"/>
  <c r="P129" i="7"/>
  <c r="T129" i="7"/>
  <c r="X129" i="7"/>
  <c r="AB129" i="7"/>
  <c r="AF129" i="7"/>
  <c r="AJ129" i="7"/>
  <c r="AN129" i="7"/>
  <c r="AR129" i="7"/>
  <c r="AV129" i="7"/>
  <c r="AZ129" i="7"/>
  <c r="BD129" i="7"/>
  <c r="BH129" i="7"/>
  <c r="BL129" i="7"/>
  <c r="G130" i="7"/>
  <c r="K130" i="7"/>
  <c r="O130" i="7"/>
  <c r="S130" i="7"/>
  <c r="W130" i="7"/>
  <c r="AA130" i="7"/>
  <c r="AE130" i="7"/>
  <c r="AI130" i="7"/>
  <c r="AM130" i="7"/>
  <c r="AQ130" i="7"/>
  <c r="AU130" i="7"/>
  <c r="AY130" i="7"/>
  <c r="BC130" i="7"/>
  <c r="BG130" i="7"/>
  <c r="BK130" i="7"/>
  <c r="F131" i="7"/>
  <c r="J131" i="7"/>
  <c r="N131" i="7"/>
  <c r="R131" i="7"/>
  <c r="V131" i="7"/>
  <c r="Z131" i="7"/>
  <c r="AD131" i="7"/>
  <c r="AH131" i="7"/>
  <c r="AL131" i="7"/>
  <c r="AP131" i="7"/>
  <c r="AT131" i="7"/>
  <c r="AX131" i="7"/>
  <c r="BB131" i="7"/>
  <c r="BF131" i="7"/>
  <c r="BJ131" i="7"/>
  <c r="BN131" i="7"/>
  <c r="I132" i="7"/>
  <c r="M132" i="7"/>
  <c r="Q132" i="7"/>
  <c r="U132" i="7"/>
  <c r="Y132" i="7"/>
  <c r="AC132" i="7"/>
  <c r="AG132" i="7"/>
  <c r="AK132" i="7"/>
  <c r="AO132" i="7"/>
  <c r="AS132" i="7"/>
  <c r="AW132" i="7"/>
  <c r="BA132" i="7"/>
  <c r="BE132" i="7"/>
  <c r="BI132" i="7"/>
  <c r="BM132" i="7"/>
  <c r="H133" i="7"/>
  <c r="L133" i="7"/>
  <c r="P133" i="7"/>
  <c r="T133" i="7"/>
  <c r="X133" i="7"/>
  <c r="AB133" i="7"/>
  <c r="AF133" i="7"/>
  <c r="AJ133" i="7"/>
  <c r="AN133" i="7"/>
  <c r="AR133" i="7"/>
  <c r="AV133" i="7"/>
  <c r="AZ133" i="7"/>
  <c r="BD133" i="7"/>
  <c r="BH133" i="7"/>
  <c r="BL133" i="7"/>
  <c r="G134" i="7"/>
  <c r="K134" i="7"/>
  <c r="O134" i="7"/>
  <c r="S134" i="7"/>
  <c r="W134" i="7"/>
  <c r="AA134" i="7"/>
  <c r="AE134" i="7"/>
  <c r="AI134" i="7"/>
  <c r="AM134" i="7"/>
  <c r="AQ134" i="7"/>
  <c r="AU134" i="7"/>
  <c r="AY134" i="7"/>
  <c r="BC134" i="7"/>
  <c r="BG134" i="7"/>
  <c r="BK134" i="7"/>
  <c r="F135" i="7"/>
  <c r="J135" i="7"/>
  <c r="N135" i="7"/>
  <c r="R135" i="7"/>
  <c r="V135" i="7"/>
  <c r="Z135" i="7"/>
  <c r="AD135" i="7"/>
  <c r="AH135" i="7"/>
  <c r="AL135" i="7"/>
  <c r="AP135" i="7"/>
  <c r="AT135" i="7"/>
  <c r="AX135" i="7"/>
  <c r="BB135" i="7"/>
  <c r="BF135" i="7"/>
  <c r="BJ135" i="7"/>
  <c r="BN135" i="7"/>
  <c r="I136" i="7"/>
  <c r="M136" i="7"/>
  <c r="Q136" i="7"/>
  <c r="U136" i="7"/>
  <c r="Y136" i="7"/>
  <c r="AC136" i="7"/>
  <c r="AG136" i="7"/>
  <c r="AK136" i="7"/>
  <c r="AO136" i="7"/>
  <c r="AS136" i="7"/>
  <c r="AW136" i="7"/>
  <c r="BA136" i="7"/>
  <c r="BE136" i="7"/>
  <c r="BI136" i="7"/>
  <c r="BM136" i="7"/>
  <c r="H137" i="7"/>
  <c r="L137" i="7"/>
  <c r="P137" i="7"/>
  <c r="T137" i="7"/>
  <c r="X137" i="7"/>
  <c r="AB137" i="7"/>
  <c r="AF137" i="7"/>
  <c r="AJ137" i="7"/>
  <c r="AN137" i="7"/>
  <c r="AR137" i="7"/>
  <c r="AV137" i="7"/>
  <c r="AZ137" i="7"/>
  <c r="BD137" i="7"/>
  <c r="BH137" i="7"/>
  <c r="BL137" i="7"/>
  <c r="H77" i="7"/>
  <c r="L77" i="7"/>
  <c r="P77" i="7"/>
  <c r="T77" i="7"/>
  <c r="X77" i="7"/>
  <c r="AB77" i="7"/>
  <c r="AF77" i="7"/>
  <c r="AJ77" i="7"/>
  <c r="AN77" i="7"/>
  <c r="AR77" i="7"/>
  <c r="AV77" i="7"/>
  <c r="AZ77" i="7"/>
  <c r="BD77" i="7"/>
  <c r="BH77" i="7"/>
  <c r="AG123" i="7"/>
  <c r="AO123" i="7"/>
  <c r="AW123" i="7"/>
  <c r="BE123" i="7"/>
  <c r="BM123" i="7"/>
  <c r="L124" i="7"/>
  <c r="T124" i="7"/>
  <c r="AB124" i="7"/>
  <c r="AJ124" i="7"/>
  <c r="AR124" i="7"/>
  <c r="AZ124" i="7"/>
  <c r="BH124" i="7"/>
  <c r="G125" i="7"/>
  <c r="O125" i="7"/>
  <c r="W125" i="7"/>
  <c r="AE125" i="7"/>
  <c r="AM125" i="7"/>
  <c r="AU125" i="7"/>
  <c r="BC125" i="7"/>
  <c r="BK125" i="7"/>
  <c r="J126" i="7"/>
  <c r="O126" i="7"/>
  <c r="T126" i="7"/>
  <c r="X126" i="7"/>
  <c r="AB126" i="7"/>
  <c r="AF126" i="7"/>
  <c r="AJ126" i="7"/>
  <c r="AN126" i="7"/>
  <c r="AR126" i="7"/>
  <c r="AV126" i="7"/>
  <c r="AZ126" i="7"/>
  <c r="BD126" i="7"/>
  <c r="BH126" i="7"/>
  <c r="BL126" i="7"/>
  <c r="G127" i="7"/>
  <c r="K127" i="7"/>
  <c r="O127" i="7"/>
  <c r="S127" i="7"/>
  <c r="W127" i="7"/>
  <c r="AA127" i="7"/>
  <c r="AE127" i="7"/>
  <c r="AI127" i="7"/>
  <c r="AM127" i="7"/>
  <c r="AQ127" i="7"/>
  <c r="AU127" i="7"/>
  <c r="AY127" i="7"/>
  <c r="BC127" i="7"/>
  <c r="BG127" i="7"/>
  <c r="BK127" i="7"/>
  <c r="F128" i="7"/>
  <c r="J128" i="7"/>
  <c r="N128" i="7"/>
  <c r="R128" i="7"/>
  <c r="V128" i="7"/>
  <c r="Z128" i="7"/>
  <c r="AD128" i="7"/>
  <c r="AH128" i="7"/>
  <c r="AL128" i="7"/>
  <c r="AP128" i="7"/>
  <c r="AT128" i="7"/>
  <c r="AX128" i="7"/>
  <c r="BB128" i="7"/>
  <c r="BF128" i="7"/>
  <c r="BJ128" i="7"/>
  <c r="BN128" i="7"/>
  <c r="I129" i="7"/>
  <c r="M129" i="7"/>
  <c r="Q129" i="7"/>
  <c r="U129" i="7"/>
  <c r="Y129" i="7"/>
  <c r="AC129" i="7"/>
  <c r="AG129" i="7"/>
  <c r="AK129" i="7"/>
  <c r="AO129" i="7"/>
  <c r="AS129" i="7"/>
  <c r="AW129" i="7"/>
  <c r="BA129" i="7"/>
  <c r="BE129" i="7"/>
  <c r="BI129" i="7"/>
  <c r="BM129" i="7"/>
  <c r="H130" i="7"/>
  <c r="L130" i="7"/>
  <c r="P130" i="7"/>
  <c r="T130" i="7"/>
  <c r="X130" i="7"/>
  <c r="AB130" i="7"/>
  <c r="AF130" i="7"/>
  <c r="AJ130" i="7"/>
  <c r="AN130" i="7"/>
  <c r="AR130" i="7"/>
  <c r="AV130" i="7"/>
  <c r="AZ130" i="7"/>
  <c r="BD130" i="7"/>
  <c r="BH130" i="7"/>
  <c r="BL130" i="7"/>
  <c r="G131" i="7"/>
  <c r="K131" i="7"/>
  <c r="O131" i="7"/>
  <c r="S131" i="7"/>
  <c r="W131" i="7"/>
  <c r="AA131" i="7"/>
  <c r="AE131" i="7"/>
  <c r="AI131" i="7"/>
  <c r="AM131" i="7"/>
  <c r="AQ131" i="7"/>
  <c r="AU131" i="7"/>
  <c r="AY131" i="7"/>
  <c r="BC131" i="7"/>
  <c r="BG131" i="7"/>
  <c r="BK131" i="7"/>
  <c r="F132" i="7"/>
  <c r="J132" i="7"/>
  <c r="N132" i="7"/>
  <c r="R132" i="7"/>
  <c r="V132" i="7"/>
  <c r="Z132" i="7"/>
  <c r="AD132" i="7"/>
  <c r="AH132" i="7"/>
  <c r="AL132" i="7"/>
  <c r="AP132" i="7"/>
  <c r="AT132" i="7"/>
  <c r="AX132" i="7"/>
  <c r="BB132" i="7"/>
  <c r="BF132" i="7"/>
  <c r="BJ132" i="7"/>
  <c r="BN132" i="7"/>
  <c r="I133" i="7"/>
  <c r="M133" i="7"/>
  <c r="Q133" i="7"/>
  <c r="U133" i="7"/>
  <c r="Y133" i="7"/>
  <c r="AC133" i="7"/>
  <c r="AG133" i="7"/>
  <c r="AK133" i="7"/>
  <c r="AO133" i="7"/>
  <c r="AS133" i="7"/>
  <c r="AW133" i="7"/>
  <c r="BA133" i="7"/>
  <c r="BE133" i="7"/>
  <c r="BI133" i="7"/>
  <c r="BM133" i="7"/>
  <c r="H134" i="7"/>
  <c r="L134" i="7"/>
  <c r="P134" i="7"/>
  <c r="T134" i="7"/>
  <c r="X134" i="7"/>
  <c r="AB134" i="7"/>
  <c r="AF134" i="7"/>
  <c r="AJ134" i="7"/>
  <c r="AN134" i="7"/>
  <c r="AR134" i="7"/>
  <c r="AV134" i="7"/>
  <c r="AZ134" i="7"/>
  <c r="BD134" i="7"/>
  <c r="BH134" i="7"/>
  <c r="BL134" i="7"/>
  <c r="G135" i="7"/>
  <c r="K135" i="7"/>
  <c r="O135" i="7"/>
  <c r="S135" i="7"/>
  <c r="W135" i="7"/>
  <c r="AA135" i="7"/>
  <c r="AE135" i="7"/>
  <c r="AI135" i="7"/>
  <c r="AM135" i="7"/>
  <c r="AQ135" i="7"/>
  <c r="AU135" i="7"/>
  <c r="AY135" i="7"/>
  <c r="BC135" i="7"/>
  <c r="BG135" i="7"/>
  <c r="BM77" i="7"/>
  <c r="BI77" i="7"/>
  <c r="BA77" i="7"/>
  <c r="AS77" i="7"/>
  <c r="AK77" i="7"/>
  <c r="AC77" i="7"/>
  <c r="U77" i="7"/>
  <c r="M77" i="7"/>
  <c r="BM137" i="7"/>
  <c r="BE137" i="7"/>
  <c r="AW137" i="7"/>
  <c r="AO137" i="7"/>
  <c r="AG137" i="7"/>
  <c r="Y137" i="7"/>
  <c r="Q137" i="7"/>
  <c r="I137" i="7"/>
  <c r="BJ136" i="7"/>
  <c r="BB136" i="7"/>
  <c r="AT136" i="7"/>
  <c r="AL136" i="7"/>
  <c r="AD136" i="7"/>
  <c r="V136" i="7"/>
  <c r="N136" i="7"/>
  <c r="F136" i="7"/>
  <c r="O12" i="1"/>
  <c r="L13" i="1"/>
  <c r="Q13" i="1" s="1"/>
  <c r="M12" i="1"/>
  <c r="N10" i="1"/>
  <c r="Q10" i="1" s="1"/>
  <c r="M11" i="1"/>
  <c r="Q11" i="1" s="1"/>
  <c r="L12" i="1"/>
  <c r="Q12" i="1" s="1"/>
  <c r="D141" i="7"/>
  <c r="H143" i="7" s="1"/>
  <c r="F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3" i="7"/>
  <c r="E172" i="7"/>
  <c r="L30" i="11"/>
  <c r="L33" i="11" s="1"/>
  <c r="P29" i="11"/>
  <c r="P32" i="11" s="1"/>
  <c r="F30" i="11"/>
  <c r="F33" i="11" s="1"/>
  <c r="I30" i="19"/>
  <c r="L30" i="19"/>
  <c r="H30" i="19"/>
  <c r="D8" i="19"/>
  <c r="E30" i="19"/>
  <c r="K30" i="19"/>
  <c r="N30" i="19"/>
  <c r="J30" i="19"/>
  <c r="F30" i="19"/>
  <c r="M30" i="19"/>
  <c r="G27" i="19"/>
  <c r="F17" i="19"/>
  <c r="F18" i="19" s="1"/>
  <c r="G17" i="19"/>
  <c r="K30" i="11"/>
  <c r="K29" i="11" s="1"/>
  <c r="K32" i="11" s="1"/>
  <c r="Q60" i="11"/>
  <c r="Q59" i="11" s="1"/>
  <c r="Q62" i="11" s="1"/>
  <c r="N29" i="11"/>
  <c r="N32" i="11" s="1"/>
  <c r="F29" i="11"/>
  <c r="F32" i="11" s="1"/>
  <c r="K60" i="11"/>
  <c r="K63" i="11" s="1"/>
  <c r="G30" i="11"/>
  <c r="G29" i="11" s="1"/>
  <c r="G32" i="11" s="1"/>
  <c r="I30" i="11"/>
  <c r="I29" i="11" s="1"/>
  <c r="I32" i="11" s="1"/>
  <c r="J30" i="11"/>
  <c r="J29" i="11" s="1"/>
  <c r="J32" i="11" s="1"/>
  <c r="O29" i="11"/>
  <c r="O32" i="11" s="1"/>
  <c r="M29" i="11"/>
  <c r="M32" i="11" s="1"/>
  <c r="M33" i="11"/>
  <c r="H29" i="11"/>
  <c r="H32" i="11" s="1"/>
  <c r="H33" i="11"/>
  <c r="Q29" i="11"/>
  <c r="Q32" i="11" s="1"/>
  <c r="Q33" i="11"/>
  <c r="O33" i="11"/>
  <c r="N33" i="11"/>
  <c r="P33" i="11"/>
  <c r="D27" i="11"/>
  <c r="E30" i="11"/>
  <c r="E29" i="11" s="1"/>
  <c r="E32" i="11" s="1"/>
  <c r="E36" i="18"/>
  <c r="E44" i="18"/>
  <c r="E10" i="18"/>
  <c r="E23" i="18"/>
  <c r="D36" i="18"/>
  <c r="D23" i="18"/>
  <c r="D10" i="18"/>
  <c r="D53" i="11"/>
  <c r="D54" i="11" s="1"/>
  <c r="D57" i="11"/>
  <c r="D58" i="11" s="1"/>
  <c r="G60" i="11"/>
  <c r="G59" i="11" s="1"/>
  <c r="G62" i="11" s="1"/>
  <c r="L60" i="11"/>
  <c r="L63" i="11" s="1"/>
  <c r="P60" i="11"/>
  <c r="P59" i="11" s="1"/>
  <c r="P62" i="11" s="1"/>
  <c r="M60" i="11"/>
  <c r="M59" i="11" s="1"/>
  <c r="M62" i="11" s="1"/>
  <c r="F60" i="11"/>
  <c r="F63" i="11" s="1"/>
  <c r="J60" i="11"/>
  <c r="J63" i="11" s="1"/>
  <c r="E60" i="11"/>
  <c r="E59" i="11" s="1"/>
  <c r="E62" i="11" s="1"/>
  <c r="I60" i="11"/>
  <c r="I59" i="11" s="1"/>
  <c r="I62" i="11" s="1"/>
  <c r="N60" i="11"/>
  <c r="N63" i="11" s="1"/>
  <c r="D44" i="11"/>
  <c r="D45" i="11" s="1"/>
  <c r="O60" i="11"/>
  <c r="O63" i="11" s="1"/>
  <c r="D52" i="11"/>
  <c r="H60" i="11"/>
  <c r="H63" i="11" s="1"/>
  <c r="Q106" i="17"/>
  <c r="J77" i="17"/>
  <c r="J78" i="17" s="1"/>
  <c r="I106" i="17"/>
  <c r="I107" i="17" s="1"/>
  <c r="P77" i="17"/>
  <c r="K77" i="17"/>
  <c r="R80" i="17" s="1"/>
  <c r="R38" i="17"/>
  <c r="P46" i="17" s="1"/>
  <c r="R36" i="17"/>
  <c r="I46" i="17" s="1"/>
  <c r="I78" i="17"/>
  <c r="J107" i="17"/>
  <c r="E70" i="7"/>
  <c r="E10" i="7"/>
  <c r="BN9" i="7"/>
  <c r="F9" i="7"/>
  <c r="CB243" i="7" l="1"/>
  <c r="F243" i="7" s="1"/>
  <c r="CB245" i="7"/>
  <c r="F245" i="7" s="1"/>
  <c r="CB237" i="7"/>
  <c r="F237" i="7" s="1"/>
  <c r="CB228" i="7"/>
  <c r="F228" i="7" s="1"/>
  <c r="CB223" i="7"/>
  <c r="F223" i="7" s="1"/>
  <c r="CB219" i="7"/>
  <c r="F219" i="7" s="1"/>
  <c r="CB241" i="7"/>
  <c r="F241" i="7" s="1"/>
  <c r="CC238" i="7"/>
  <c r="G238" i="7" s="1"/>
  <c r="CB238" i="7"/>
  <c r="F238" i="7" s="1"/>
  <c r="CB231" i="7"/>
  <c r="F231" i="7" s="1"/>
  <c r="CB226" i="7"/>
  <c r="F226" i="7" s="1"/>
  <c r="CC227" i="7"/>
  <c r="G227" i="7" s="1"/>
  <c r="CB227" i="7"/>
  <c r="F227" i="7" s="1"/>
  <c r="CB229" i="7"/>
  <c r="F229" i="7" s="1"/>
  <c r="CC229" i="7"/>
  <c r="G229" i="7" s="1"/>
  <c r="CB221" i="7"/>
  <c r="F221" i="7" s="1"/>
  <c r="CD218" i="7"/>
  <c r="H218" i="7" s="1"/>
  <c r="CH218" i="7"/>
  <c r="L218" i="7" s="1"/>
  <c r="CL218" i="7"/>
  <c r="P218" i="7" s="1"/>
  <c r="CP218" i="7"/>
  <c r="T218" i="7" s="1"/>
  <c r="CT218" i="7"/>
  <c r="X218" i="7" s="1"/>
  <c r="CX218" i="7"/>
  <c r="AB218" i="7" s="1"/>
  <c r="DB218" i="7"/>
  <c r="AF218" i="7" s="1"/>
  <c r="DF218" i="7"/>
  <c r="AJ218" i="7" s="1"/>
  <c r="CE218" i="7"/>
  <c r="I218" i="7" s="1"/>
  <c r="CI218" i="7"/>
  <c r="M218" i="7" s="1"/>
  <c r="CM218" i="7"/>
  <c r="Q218" i="7" s="1"/>
  <c r="CQ218" i="7"/>
  <c r="U218" i="7" s="1"/>
  <c r="CU218" i="7"/>
  <c r="Y218" i="7" s="1"/>
  <c r="CY218" i="7"/>
  <c r="AC218" i="7" s="1"/>
  <c r="DC218" i="7"/>
  <c r="AG218" i="7" s="1"/>
  <c r="CB218" i="7"/>
  <c r="F218" i="7" s="1"/>
  <c r="CF218" i="7"/>
  <c r="J218" i="7" s="1"/>
  <c r="CJ218" i="7"/>
  <c r="N218" i="7" s="1"/>
  <c r="CN218" i="7"/>
  <c r="R218" i="7" s="1"/>
  <c r="CR218" i="7"/>
  <c r="V218" i="7" s="1"/>
  <c r="CV218" i="7"/>
  <c r="Z218" i="7" s="1"/>
  <c r="CZ218" i="7"/>
  <c r="AD218" i="7" s="1"/>
  <c r="DD218" i="7"/>
  <c r="AH218" i="7" s="1"/>
  <c r="CC218" i="7"/>
  <c r="G218" i="7" s="1"/>
  <c r="CG218" i="7"/>
  <c r="K218" i="7" s="1"/>
  <c r="CK218" i="7"/>
  <c r="O218" i="7" s="1"/>
  <c r="CO218" i="7"/>
  <c r="S218" i="7" s="1"/>
  <c r="CS218" i="7"/>
  <c r="W218" i="7" s="1"/>
  <c r="CW218" i="7"/>
  <c r="AA218" i="7" s="1"/>
  <c r="DA218" i="7"/>
  <c r="AE218" i="7" s="1"/>
  <c r="DE218" i="7"/>
  <c r="AI218" i="7" s="1"/>
  <c r="CC242" i="7"/>
  <c r="G242" i="7" s="1"/>
  <c r="CB242" i="7"/>
  <c r="F242" i="7" s="1"/>
  <c r="CB236" i="7"/>
  <c r="F236" i="7" s="1"/>
  <c r="CC239" i="7"/>
  <c r="G239" i="7" s="1"/>
  <c r="CB239" i="7"/>
  <c r="F239" i="7" s="1"/>
  <c r="CB234" i="7"/>
  <c r="F234" i="7" s="1"/>
  <c r="CB235" i="7"/>
  <c r="F235" i="7" s="1"/>
  <c r="CB230" i="7"/>
  <c r="F230" i="7" s="1"/>
  <c r="CC230" i="7"/>
  <c r="G230" i="7" s="1"/>
  <c r="CB225" i="7"/>
  <c r="F225" i="7" s="1"/>
  <c r="CB220" i="7"/>
  <c r="F220" i="7" s="1"/>
  <c r="CC220" i="7"/>
  <c r="G220" i="7" s="1"/>
  <c r="CD220" i="7"/>
  <c r="H220" i="7" s="1"/>
  <c r="CC222" i="7"/>
  <c r="G222" i="7" s="1"/>
  <c r="CD222" i="7"/>
  <c r="H222" i="7" s="1"/>
  <c r="CB222" i="7"/>
  <c r="F222" i="7" s="1"/>
  <c r="CB246" i="7"/>
  <c r="CC246" i="7"/>
  <c r="CB244" i="7"/>
  <c r="CC244" i="7"/>
  <c r="CD244" i="7"/>
  <c r="CC240" i="7"/>
  <c r="CD240" i="7"/>
  <c r="CB240" i="7"/>
  <c r="CC233" i="7"/>
  <c r="CB233" i="7"/>
  <c r="CB232" i="7"/>
  <c r="F232" i="7" s="1"/>
  <c r="CC232" i="7"/>
  <c r="G232" i="7" s="1"/>
  <c r="CD232" i="7"/>
  <c r="H232" i="7" s="1"/>
  <c r="CB224" i="7"/>
  <c r="CC224" i="7"/>
  <c r="CD224" i="7"/>
  <c r="E194" i="7"/>
  <c r="E178" i="7"/>
  <c r="E190" i="7"/>
  <c r="E174" i="7"/>
  <c r="F174" i="7" s="1"/>
  <c r="E193" i="7"/>
  <c r="E198" i="7"/>
  <c r="E182" i="7"/>
  <c r="F172" i="7"/>
  <c r="F169" i="7"/>
  <c r="F165" i="7"/>
  <c r="F161" i="7"/>
  <c r="F157" i="7"/>
  <c r="F153" i="7"/>
  <c r="F149" i="7"/>
  <c r="F170" i="7"/>
  <c r="F166" i="7"/>
  <c r="F162" i="7"/>
  <c r="F158" i="7"/>
  <c r="F154" i="7"/>
  <c r="F150" i="7"/>
  <c r="F146" i="7"/>
  <c r="F173" i="7"/>
  <c r="F168" i="7"/>
  <c r="F164" i="7"/>
  <c r="F160" i="7"/>
  <c r="F156" i="7"/>
  <c r="F152" i="7"/>
  <c r="F148" i="7"/>
  <c r="E189" i="7"/>
  <c r="F190" i="7" s="1"/>
  <c r="F171" i="7"/>
  <c r="F167" i="7"/>
  <c r="F163" i="7"/>
  <c r="F159" i="7"/>
  <c r="F155" i="7"/>
  <c r="F151" i="7"/>
  <c r="F147" i="7"/>
  <c r="F178" i="7"/>
  <c r="BK143" i="7"/>
  <c r="AU143" i="7"/>
  <c r="AE143" i="7"/>
  <c r="O143" i="7"/>
  <c r="BB143" i="7"/>
  <c r="AL143" i="7"/>
  <c r="V143" i="7"/>
  <c r="BI143" i="7"/>
  <c r="AS143" i="7"/>
  <c r="AC143" i="7"/>
  <c r="M143" i="7"/>
  <c r="AZ143" i="7"/>
  <c r="AJ143" i="7"/>
  <c r="T143" i="7"/>
  <c r="F44" i="7"/>
  <c r="E200" i="7"/>
  <c r="E196" i="7"/>
  <c r="E192" i="7"/>
  <c r="E188" i="7"/>
  <c r="F189" i="7" s="1"/>
  <c r="E184" i="7"/>
  <c r="E180" i="7"/>
  <c r="E176" i="7"/>
  <c r="F177" i="7" s="1"/>
  <c r="E203" i="7"/>
  <c r="E199" i="7"/>
  <c r="F199" i="7" s="1"/>
  <c r="F65" i="7" s="1"/>
  <c r="E195" i="7"/>
  <c r="E191" i="7"/>
  <c r="F191" i="7" s="1"/>
  <c r="F57" i="7" s="1"/>
  <c r="E187" i="7"/>
  <c r="F187" i="7" s="1"/>
  <c r="E183" i="7"/>
  <c r="F183" i="7" s="1"/>
  <c r="E179" i="7"/>
  <c r="F179" i="7" s="1"/>
  <c r="F45" i="7" s="1"/>
  <c r="E175" i="7"/>
  <c r="BG143" i="7"/>
  <c r="AQ143" i="7"/>
  <c r="AA143" i="7"/>
  <c r="K143" i="7"/>
  <c r="G143" i="7"/>
  <c r="G144" i="7" s="1"/>
  <c r="H145" i="7" s="1"/>
  <c r="AX143" i="7"/>
  <c r="AH143" i="7"/>
  <c r="R143" i="7"/>
  <c r="BE143" i="7"/>
  <c r="AO143" i="7"/>
  <c r="Y143" i="7"/>
  <c r="I143" i="7"/>
  <c r="BL143" i="7"/>
  <c r="BL144" i="7" s="1"/>
  <c r="BL10" i="7" s="1"/>
  <c r="AV143" i="7"/>
  <c r="AF143" i="7"/>
  <c r="P143" i="7"/>
  <c r="F49" i="7"/>
  <c r="E201" i="7"/>
  <c r="E185" i="7"/>
  <c r="G152" i="7"/>
  <c r="H154" i="7" s="1"/>
  <c r="BC143" i="7"/>
  <c r="AM143" i="7"/>
  <c r="W143" i="7"/>
  <c r="F204" i="7"/>
  <c r="F70" i="7" s="1"/>
  <c r="BJ143" i="7"/>
  <c r="AT143" i="7"/>
  <c r="AD143" i="7"/>
  <c r="N143" i="7"/>
  <c r="BA143" i="7"/>
  <c r="AK143" i="7"/>
  <c r="U143" i="7"/>
  <c r="BH143" i="7"/>
  <c r="AR143" i="7"/>
  <c r="AB143" i="7"/>
  <c r="L143" i="7"/>
  <c r="F53" i="7"/>
  <c r="E197" i="7"/>
  <c r="E181" i="7"/>
  <c r="AY143" i="7"/>
  <c r="AI143" i="7"/>
  <c r="AI144" i="7" s="1"/>
  <c r="S143" i="7"/>
  <c r="S144" i="7" s="1"/>
  <c r="T145" i="7" s="1"/>
  <c r="BF143" i="7"/>
  <c r="AP143" i="7"/>
  <c r="Z143" i="7"/>
  <c r="Z144" i="7" s="1"/>
  <c r="AA145" i="7" s="1"/>
  <c r="J143" i="7"/>
  <c r="BM143" i="7"/>
  <c r="AW143" i="7"/>
  <c r="AG143" i="7"/>
  <c r="Q143" i="7"/>
  <c r="Q144" i="7" s="1"/>
  <c r="BD143" i="7"/>
  <c r="AN143" i="7"/>
  <c r="X143" i="7"/>
  <c r="E202" i="7"/>
  <c r="F10" i="7"/>
  <c r="E40" i="7"/>
  <c r="E44" i="7"/>
  <c r="E48" i="7"/>
  <c r="E52" i="7"/>
  <c r="E56" i="7"/>
  <c r="E60" i="7"/>
  <c r="E64" i="7"/>
  <c r="E68" i="7"/>
  <c r="E13" i="7"/>
  <c r="E17" i="7"/>
  <c r="E21" i="7"/>
  <c r="E25" i="7"/>
  <c r="E29" i="7"/>
  <c r="E33" i="7"/>
  <c r="E37" i="7"/>
  <c r="E45" i="7"/>
  <c r="E53" i="7"/>
  <c r="E61" i="7"/>
  <c r="E69" i="7"/>
  <c r="E18" i="7"/>
  <c r="E22" i="7"/>
  <c r="E30" i="7"/>
  <c r="E34" i="7"/>
  <c r="E41" i="7"/>
  <c r="E49" i="7"/>
  <c r="E57" i="7"/>
  <c r="E65" i="7"/>
  <c r="E14" i="7"/>
  <c r="E26" i="7"/>
  <c r="E38" i="7"/>
  <c r="E42" i="7"/>
  <c r="E46" i="7"/>
  <c r="E50" i="7"/>
  <c r="E54" i="7"/>
  <c r="E58" i="7"/>
  <c r="E62" i="7"/>
  <c r="E66" i="7"/>
  <c r="E11" i="7"/>
  <c r="E15" i="7"/>
  <c r="E19" i="7"/>
  <c r="E23" i="7"/>
  <c r="E27" i="7"/>
  <c r="E31" i="7"/>
  <c r="E35" i="7"/>
  <c r="E39" i="7"/>
  <c r="E43" i="7"/>
  <c r="E51" i="7"/>
  <c r="E59" i="7"/>
  <c r="E67" i="7"/>
  <c r="E12" i="7"/>
  <c r="E20" i="7"/>
  <c r="E28" i="7"/>
  <c r="E36" i="7"/>
  <c r="E47" i="7"/>
  <c r="E55" i="7"/>
  <c r="E63" i="7"/>
  <c r="E16" i="7"/>
  <c r="E24" i="7"/>
  <c r="E32" i="7"/>
  <c r="J9" i="7"/>
  <c r="N9" i="7"/>
  <c r="R9" i="7"/>
  <c r="V9" i="7"/>
  <c r="Z9" i="7"/>
  <c r="AD9" i="7"/>
  <c r="AH9" i="7"/>
  <c r="AL9" i="7"/>
  <c r="AP9" i="7"/>
  <c r="AT9" i="7"/>
  <c r="AX9" i="7"/>
  <c r="BB9" i="7"/>
  <c r="BF9" i="7"/>
  <c r="BJ9" i="7"/>
  <c r="K9" i="7"/>
  <c r="S9" i="7"/>
  <c r="AA9" i="7"/>
  <c r="AI9" i="7"/>
  <c r="AQ9" i="7"/>
  <c r="AY9" i="7"/>
  <c r="BG9" i="7"/>
  <c r="BK9" i="7"/>
  <c r="O9" i="7"/>
  <c r="W9" i="7"/>
  <c r="AE9" i="7"/>
  <c r="AM9" i="7"/>
  <c r="AU9" i="7"/>
  <c r="BC9" i="7"/>
  <c r="H9" i="7"/>
  <c r="L9" i="7"/>
  <c r="P9" i="7"/>
  <c r="T9" i="7"/>
  <c r="X9" i="7"/>
  <c r="AB9" i="7"/>
  <c r="AF9" i="7"/>
  <c r="AJ9" i="7"/>
  <c r="AN9" i="7"/>
  <c r="AR9" i="7"/>
  <c r="AV9" i="7"/>
  <c r="AZ9" i="7"/>
  <c r="BD9" i="7"/>
  <c r="BH9" i="7"/>
  <c r="BL9" i="7"/>
  <c r="I9" i="7"/>
  <c r="Q9" i="7"/>
  <c r="U9" i="7"/>
  <c r="AC9" i="7"/>
  <c r="AK9" i="7"/>
  <c r="AS9" i="7"/>
  <c r="BA9" i="7"/>
  <c r="BI9" i="7"/>
  <c r="M9" i="7"/>
  <c r="Y9" i="7"/>
  <c r="AG9" i="7"/>
  <c r="AO9" i="7"/>
  <c r="AW9" i="7"/>
  <c r="BE9" i="7"/>
  <c r="BM9" i="7"/>
  <c r="F145" i="7"/>
  <c r="F11" i="7" s="1"/>
  <c r="L29" i="11"/>
  <c r="L32" i="11" s="1"/>
  <c r="Q63" i="11"/>
  <c r="G33" i="11"/>
  <c r="I33" i="11"/>
  <c r="G29" i="19"/>
  <c r="G30" i="19" s="1"/>
  <c r="G28" i="19"/>
  <c r="H27" i="19"/>
  <c r="H17" i="19"/>
  <c r="G18" i="19"/>
  <c r="G63" i="11"/>
  <c r="K59" i="11"/>
  <c r="K62" i="11" s="1"/>
  <c r="K33" i="11"/>
  <c r="L59" i="11"/>
  <c r="L62" i="11" s="1"/>
  <c r="J33" i="11"/>
  <c r="P63" i="11"/>
  <c r="D24" i="13"/>
  <c r="D32" i="13"/>
  <c r="M63" i="11"/>
  <c r="E33" i="11"/>
  <c r="F33" i="18"/>
  <c r="F20" i="18"/>
  <c r="G20" i="18"/>
  <c r="G7" i="18"/>
  <c r="G33" i="18"/>
  <c r="H7" i="18"/>
  <c r="F7" i="18"/>
  <c r="E49" i="18"/>
  <c r="O59" i="11"/>
  <c r="O62" i="11" s="1"/>
  <c r="H59" i="11"/>
  <c r="H62" i="11" s="1"/>
  <c r="I63" i="11"/>
  <c r="J59" i="11"/>
  <c r="J62" i="11" s="1"/>
  <c r="E63" i="11"/>
  <c r="F59" i="11"/>
  <c r="F62" i="11" s="1"/>
  <c r="N59" i="11"/>
  <c r="N62" i="11" s="1"/>
  <c r="D60" i="11"/>
  <c r="D59" i="11" s="1"/>
  <c r="D62" i="11" s="1"/>
  <c r="R109" i="17"/>
  <c r="R125" i="17" s="1"/>
  <c r="P80" i="17"/>
  <c r="P86" i="17" s="1"/>
  <c r="P109" i="17"/>
  <c r="P115" i="17" s="1"/>
  <c r="Q109" i="17"/>
  <c r="K78" i="17"/>
  <c r="J80" i="17" s="1"/>
  <c r="J95" i="17" s="1"/>
  <c r="Q80" i="17"/>
  <c r="J109" i="17"/>
  <c r="J113" i="17" s="1"/>
  <c r="Q46" i="17"/>
  <c r="O46" i="17"/>
  <c r="J46" i="17"/>
  <c r="AI57" i="17"/>
  <c r="AI55" i="17"/>
  <c r="K46" i="17"/>
  <c r="P123" i="17"/>
  <c r="R96" i="17"/>
  <c r="I109" i="17"/>
  <c r="I115" i="17" s="1"/>
  <c r="P95" i="17"/>
  <c r="Q113" i="17"/>
  <c r="Q124" i="17"/>
  <c r="P96" i="17"/>
  <c r="Q96" i="17"/>
  <c r="R82" i="17"/>
  <c r="Q84" i="17"/>
  <c r="P124" i="17"/>
  <c r="R111" i="17"/>
  <c r="P125" i="17"/>
  <c r="K109" i="17"/>
  <c r="G233" i="7" l="1"/>
  <c r="CE234" i="7"/>
  <c r="BD144" i="7"/>
  <c r="BD10" i="7" s="1"/>
  <c r="BF144" i="7"/>
  <c r="BF10" i="7" s="1"/>
  <c r="G188" i="7"/>
  <c r="F175" i="7"/>
  <c r="F41" i="7" s="1"/>
  <c r="F233" i="7"/>
  <c r="CC234" i="7"/>
  <c r="CD234" i="7"/>
  <c r="G240" i="7"/>
  <c r="CD242" i="7"/>
  <c r="F195" i="7"/>
  <c r="F61" i="7" s="1"/>
  <c r="H240" i="7"/>
  <c r="H224" i="7"/>
  <c r="G224" i="7"/>
  <c r="F224" i="7"/>
  <c r="CC225" i="7"/>
  <c r="F240" i="7"/>
  <c r="CC241" i="7"/>
  <c r="CD241" i="7"/>
  <c r="H244" i="7"/>
  <c r="G244" i="7"/>
  <c r="CD246" i="7"/>
  <c r="F244" i="7"/>
  <c r="CC245" i="7"/>
  <c r="CD226" i="7"/>
  <c r="CC226" i="7"/>
  <c r="CX219" i="7"/>
  <c r="CH219" i="7"/>
  <c r="CW219" i="7"/>
  <c r="CG219" i="7"/>
  <c r="CV219" i="7"/>
  <c r="CF219" i="7"/>
  <c r="CU219" i="7"/>
  <c r="CE219" i="7"/>
  <c r="CC223" i="7"/>
  <c r="G246" i="7"/>
  <c r="CT219" i="7"/>
  <c r="CD219" i="7"/>
  <c r="CS219" i="7"/>
  <c r="CC219" i="7"/>
  <c r="CR219" i="7"/>
  <c r="CQ219" i="7"/>
  <c r="CD237" i="7"/>
  <c r="CC237" i="7"/>
  <c r="CC247" i="7"/>
  <c r="G247" i="7" s="1"/>
  <c r="CD247" i="7"/>
  <c r="H247" i="7" s="1"/>
  <c r="F246" i="7"/>
  <c r="CD235" i="7"/>
  <c r="CC235" i="7"/>
  <c r="CD236" i="7"/>
  <c r="CC236" i="7"/>
  <c r="CF221" i="7"/>
  <c r="CD229" i="7"/>
  <c r="DF219" i="7"/>
  <c r="AJ219" i="7" s="1"/>
  <c r="CP219" i="7"/>
  <c r="DE219" i="7"/>
  <c r="AI219" i="7" s="1"/>
  <c r="CO219" i="7"/>
  <c r="DD219" i="7"/>
  <c r="CN219" i="7"/>
  <c r="DC219" i="7"/>
  <c r="CM219" i="7"/>
  <c r="CE228" i="7"/>
  <c r="CD228" i="7"/>
  <c r="CE221" i="7"/>
  <c r="CD221" i="7"/>
  <c r="CC221" i="7"/>
  <c r="CE231" i="7"/>
  <c r="CD231" i="7"/>
  <c r="CC231" i="7"/>
  <c r="DB219" i="7"/>
  <c r="CL219" i="7"/>
  <c r="DA219" i="7"/>
  <c r="CK219" i="7"/>
  <c r="CZ219" i="7"/>
  <c r="CJ219" i="7"/>
  <c r="CY219" i="7"/>
  <c r="CI219" i="7"/>
  <c r="CF223" i="7"/>
  <c r="CE223" i="7"/>
  <c r="CD223" i="7"/>
  <c r="CE225" i="7" s="1"/>
  <c r="CC228" i="7"/>
  <c r="CE243" i="7"/>
  <c r="CD243" i="7"/>
  <c r="CE245" i="7" s="1"/>
  <c r="CC243" i="7"/>
  <c r="AN144" i="7"/>
  <c r="AN10" i="7" s="1"/>
  <c r="F194" i="7"/>
  <c r="F60" i="7" s="1"/>
  <c r="AJ145" i="7"/>
  <c r="AW144" i="7"/>
  <c r="AW10" i="7" s="1"/>
  <c r="AP144" i="7"/>
  <c r="AP10" i="7" s="1"/>
  <c r="AY144" i="7"/>
  <c r="AZ145" i="7" s="1"/>
  <c r="G174" i="7"/>
  <c r="H176" i="7" s="1"/>
  <c r="H42" i="7" s="1"/>
  <c r="G159" i="7"/>
  <c r="F201" i="7"/>
  <c r="F67" i="7" s="1"/>
  <c r="AR144" i="7"/>
  <c r="AR10" i="7" s="1"/>
  <c r="BA144" i="7"/>
  <c r="BB145" i="7" s="1"/>
  <c r="BB11" i="7" s="1"/>
  <c r="BJ144" i="7"/>
  <c r="BK145" i="7" s="1"/>
  <c r="BK11" i="7" s="1"/>
  <c r="BC144" i="7"/>
  <c r="BC10" i="7" s="1"/>
  <c r="G149" i="7"/>
  <c r="H151" i="7" s="1"/>
  <c r="G172" i="7"/>
  <c r="H174" i="7" s="1"/>
  <c r="G158" i="7"/>
  <c r="H160" i="7" s="1"/>
  <c r="N144" i="7"/>
  <c r="O145" i="7" s="1"/>
  <c r="G171" i="7"/>
  <c r="H173" i="7" s="1"/>
  <c r="F202" i="7"/>
  <c r="G203" i="7" s="1"/>
  <c r="G169" i="7"/>
  <c r="H171" i="7" s="1"/>
  <c r="G200" i="7"/>
  <c r="G66" i="7" s="1"/>
  <c r="G170" i="7"/>
  <c r="H172" i="7" s="1"/>
  <c r="G196" i="7"/>
  <c r="G62" i="7" s="1"/>
  <c r="G156" i="7"/>
  <c r="H158" i="7" s="1"/>
  <c r="F181" i="7"/>
  <c r="F47" i="7" s="1"/>
  <c r="G153" i="7"/>
  <c r="H155" i="7" s="1"/>
  <c r="AD144" i="7"/>
  <c r="W144" i="7"/>
  <c r="G184" i="7"/>
  <c r="G50" i="7" s="1"/>
  <c r="G155" i="7"/>
  <c r="H157" i="7" s="1"/>
  <c r="G154" i="7"/>
  <c r="H156" i="7" s="1"/>
  <c r="G180" i="7"/>
  <c r="G46" i="7" s="1"/>
  <c r="G175" i="7"/>
  <c r="G41" i="7" s="1"/>
  <c r="F197" i="7"/>
  <c r="F63" i="7" s="1"/>
  <c r="AB144" i="7"/>
  <c r="AC145" i="7" s="1"/>
  <c r="AE146" i="7" s="1"/>
  <c r="AM144" i="7"/>
  <c r="AM10" i="7" s="1"/>
  <c r="G168" i="7"/>
  <c r="H170" i="7" s="1"/>
  <c r="I172" i="7" s="1"/>
  <c r="J174" i="7" s="1"/>
  <c r="F185" i="7"/>
  <c r="F51" i="7" s="1"/>
  <c r="G165" i="7"/>
  <c r="H167" i="7" s="1"/>
  <c r="AV144" i="7"/>
  <c r="AV10" i="7" s="1"/>
  <c r="G167" i="7"/>
  <c r="H169" i="7" s="1"/>
  <c r="I171" i="7" s="1"/>
  <c r="J173" i="7" s="1"/>
  <c r="F56" i="7"/>
  <c r="G191" i="7"/>
  <c r="G57" i="7" s="1"/>
  <c r="BG145" i="7"/>
  <c r="BG11" i="7" s="1"/>
  <c r="BJ10" i="7"/>
  <c r="BA10" i="7"/>
  <c r="I175" i="7"/>
  <c r="J177" i="7" s="1"/>
  <c r="AZ11" i="7"/>
  <c r="BB146" i="7"/>
  <c r="BB12" i="7" s="1"/>
  <c r="F55" i="7"/>
  <c r="G190" i="7"/>
  <c r="H190" i="7"/>
  <c r="H56" i="7" s="1"/>
  <c r="I160" i="7"/>
  <c r="F43" i="7"/>
  <c r="H192" i="7"/>
  <c r="H58" i="7" s="1"/>
  <c r="G69" i="7"/>
  <c r="BM144" i="7"/>
  <c r="BN144" i="7"/>
  <c r="BN10" i="7" s="1"/>
  <c r="BD145" i="7"/>
  <c r="BD11" i="7" s="1"/>
  <c r="AK144" i="7"/>
  <c r="AT144" i="7"/>
  <c r="AT10" i="7" s="1"/>
  <c r="G202" i="7"/>
  <c r="AW145" i="7"/>
  <c r="AW11" i="7" s="1"/>
  <c r="BE144" i="7"/>
  <c r="BE10" i="7" s="1"/>
  <c r="BG144" i="7"/>
  <c r="BG10" i="7" s="1"/>
  <c r="G148" i="7"/>
  <c r="H150" i="7" s="1"/>
  <c r="F180" i="7"/>
  <c r="F46" i="7" s="1"/>
  <c r="F196" i="7"/>
  <c r="F62" i="7" s="1"/>
  <c r="G166" i="7"/>
  <c r="H168" i="7" s="1"/>
  <c r="I153" i="7"/>
  <c r="J155" i="7" s="1"/>
  <c r="G161" i="7"/>
  <c r="H163" i="7" s="1"/>
  <c r="G54" i="7"/>
  <c r="AZ144" i="7"/>
  <c r="BI144" i="7"/>
  <c r="BI10" i="7" s="1"/>
  <c r="O144" i="7"/>
  <c r="P145" i="7" s="1"/>
  <c r="G192" i="7"/>
  <c r="G58" i="7" s="1"/>
  <c r="G147" i="7"/>
  <c r="H149" i="7" s="1"/>
  <c r="G178" i="7"/>
  <c r="G157" i="7"/>
  <c r="H159" i="7" s="1"/>
  <c r="H144" i="7"/>
  <c r="J144" i="7"/>
  <c r="K145" i="7" s="1"/>
  <c r="BD146" i="7"/>
  <c r="BD12" i="7" s="1"/>
  <c r="H161" i="7"/>
  <c r="J162" i="7" s="1"/>
  <c r="P144" i="7"/>
  <c r="Q145" i="7" s="1"/>
  <c r="I144" i="7"/>
  <c r="J145" i="7" s="1"/>
  <c r="R144" i="7"/>
  <c r="S145" i="7" s="1"/>
  <c r="K144" i="7"/>
  <c r="F184" i="7"/>
  <c r="F200" i="7"/>
  <c r="R145" i="7"/>
  <c r="T146" i="7" s="1"/>
  <c r="G150" i="7"/>
  <c r="H152" i="7" s="1"/>
  <c r="BM146" i="7"/>
  <c r="BM12" i="7" s="1"/>
  <c r="AY10" i="7"/>
  <c r="M144" i="7"/>
  <c r="N145" i="7" s="1"/>
  <c r="V144" i="7"/>
  <c r="W145" i="7" s="1"/>
  <c r="AE144" i="7"/>
  <c r="AF145" i="7" s="1"/>
  <c r="G176" i="7"/>
  <c r="H178" i="7" s="1"/>
  <c r="G195" i="7"/>
  <c r="G162" i="7"/>
  <c r="H164" i="7" s="1"/>
  <c r="I166" i="7" s="1"/>
  <c r="J168" i="7" s="1"/>
  <c r="I145" i="7"/>
  <c r="X144" i="7"/>
  <c r="Y145" i="7" s="1"/>
  <c r="AA146" i="7" s="1"/>
  <c r="AG144" i="7"/>
  <c r="AH145" i="7" s="1"/>
  <c r="AJ146" i="7" s="1"/>
  <c r="X145" i="7"/>
  <c r="BF145" i="7"/>
  <c r="F68" i="7"/>
  <c r="BH144" i="7"/>
  <c r="BI146" i="7" s="1"/>
  <c r="AF144" i="7"/>
  <c r="AG145" i="7" s="1"/>
  <c r="Y144" i="7"/>
  <c r="Z145" i="7" s="1"/>
  <c r="AH144" i="7"/>
  <c r="AI145" i="7" s="1"/>
  <c r="AA144" i="7"/>
  <c r="F203" i="7"/>
  <c r="F188" i="7"/>
  <c r="G198" i="7"/>
  <c r="H200" i="7" s="1"/>
  <c r="T144" i="7"/>
  <c r="U145" i="7" s="1"/>
  <c r="AC144" i="7"/>
  <c r="AD145" i="7" s="1"/>
  <c r="AF146" i="7" s="1"/>
  <c r="AH147" i="7" s="1"/>
  <c r="AL144" i="7"/>
  <c r="AU144" i="7"/>
  <c r="AB145" i="7"/>
  <c r="G160" i="7"/>
  <c r="G179" i="7"/>
  <c r="BE145" i="7"/>
  <c r="G189" i="7"/>
  <c r="G145" i="7"/>
  <c r="F182" i="7"/>
  <c r="F186" i="7"/>
  <c r="AQ145" i="7"/>
  <c r="AQ11" i="7" s="1"/>
  <c r="L144" i="7"/>
  <c r="M145" i="7" s="1"/>
  <c r="U144" i="7"/>
  <c r="V145" i="7" s="1"/>
  <c r="X146" i="7"/>
  <c r="Z147" i="7" s="1"/>
  <c r="AB148" i="7" s="1"/>
  <c r="J146" i="7"/>
  <c r="L147" i="7" s="1"/>
  <c r="BM145" i="7"/>
  <c r="BM11" i="7" s="1"/>
  <c r="AO144" i="7"/>
  <c r="AO10" i="7" s="1"/>
  <c r="AX144" i="7"/>
  <c r="AX10" i="7" s="1"/>
  <c r="AQ144" i="7"/>
  <c r="AQ10" i="7" s="1"/>
  <c r="G164" i="7"/>
  <c r="H166" i="7" s="1"/>
  <c r="G151" i="7"/>
  <c r="H153" i="7" s="1"/>
  <c r="F176" i="7"/>
  <c r="F192" i="7"/>
  <c r="G193" i="7" s="1"/>
  <c r="AX145" i="7"/>
  <c r="AS145" i="7"/>
  <c r="I157" i="7"/>
  <c r="J159" i="7" s="1"/>
  <c r="AJ144" i="7"/>
  <c r="AK145" i="7" s="1"/>
  <c r="AK11" i="7" s="1"/>
  <c r="AS144" i="7"/>
  <c r="AS10" i="7" s="1"/>
  <c r="BB144" i="7"/>
  <c r="BB10" i="7" s="1"/>
  <c r="BK144" i="7"/>
  <c r="L145" i="7"/>
  <c r="N146" i="7" s="1"/>
  <c r="AE145" i="7"/>
  <c r="G163" i="7"/>
  <c r="H165" i="7" s="1"/>
  <c r="BJ145" i="7"/>
  <c r="BJ11" i="7" s="1"/>
  <c r="AO145" i="7"/>
  <c r="G173" i="7"/>
  <c r="AC146" i="7"/>
  <c r="F198" i="7"/>
  <c r="F193" i="7"/>
  <c r="G194" i="7" s="1"/>
  <c r="H146" i="7"/>
  <c r="I148" i="7" s="1"/>
  <c r="G146" i="7"/>
  <c r="H28" i="19"/>
  <c r="I27" i="19"/>
  <c r="H18" i="19"/>
  <c r="P94" i="17"/>
  <c r="AB55" i="17" s="1"/>
  <c r="E33" i="18"/>
  <c r="E20" i="18"/>
  <c r="E46" i="18" s="1"/>
  <c r="E7" i="18"/>
  <c r="G37" i="18"/>
  <c r="F37" i="18"/>
  <c r="G24" i="18"/>
  <c r="F24" i="18"/>
  <c r="G11" i="18"/>
  <c r="H11" i="18"/>
  <c r="F11" i="18"/>
  <c r="D63" i="11"/>
  <c r="Q125" i="17"/>
  <c r="AH55" i="17" s="1"/>
  <c r="I80" i="17"/>
  <c r="I86" i="17" s="1"/>
  <c r="K80" i="17"/>
  <c r="K82" i="17" s="1"/>
  <c r="Q95" i="17"/>
  <c r="J124" i="17"/>
  <c r="J125" i="17"/>
  <c r="I123" i="17"/>
  <c r="AF55" i="17"/>
  <c r="AG55" i="17"/>
  <c r="Z55" i="17"/>
  <c r="AG57" i="17"/>
  <c r="AA57" i="17"/>
  <c r="AA55" i="17"/>
  <c r="I124" i="17"/>
  <c r="J84" i="17"/>
  <c r="K111" i="17"/>
  <c r="K125" i="17"/>
  <c r="I125" i="17"/>
  <c r="I94" i="17"/>
  <c r="I225" i="7" l="1"/>
  <c r="I245" i="7"/>
  <c r="W146" i="7"/>
  <c r="P146" i="7"/>
  <c r="R147" i="7" s="1"/>
  <c r="I243" i="7"/>
  <c r="J223" i="7"/>
  <c r="AD219" i="7"/>
  <c r="DB220" i="7"/>
  <c r="AF219" i="7"/>
  <c r="DD220" i="7"/>
  <c r="G221" i="7"/>
  <c r="CE222" i="7"/>
  <c r="I228" i="7"/>
  <c r="AH219" i="7"/>
  <c r="DF220" i="7"/>
  <c r="AJ220" i="7" s="1"/>
  <c r="H236" i="7"/>
  <c r="U219" i="7"/>
  <c r="CS220" i="7"/>
  <c r="H219" i="7"/>
  <c r="CF220" i="7"/>
  <c r="G223" i="7"/>
  <c r="CE224" i="7"/>
  <c r="Z219" i="7"/>
  <c r="CX220" i="7"/>
  <c r="AB219" i="7"/>
  <c r="CZ220" i="7"/>
  <c r="G245" i="7"/>
  <c r="CE246" i="7"/>
  <c r="G241" i="7"/>
  <c r="CE242" i="7"/>
  <c r="H242" i="7"/>
  <c r="G234" i="7"/>
  <c r="G228" i="7"/>
  <c r="CD230" i="7"/>
  <c r="M219" i="7"/>
  <c r="CK220" i="7"/>
  <c r="O219" i="7"/>
  <c r="CM220" i="7"/>
  <c r="G231" i="7"/>
  <c r="CD233" i="7"/>
  <c r="CE235" i="7" s="1"/>
  <c r="H221" i="7"/>
  <c r="CF222" i="7"/>
  <c r="Q219" i="7"/>
  <c r="CO220" i="7"/>
  <c r="S219" i="7"/>
  <c r="CQ220" i="7"/>
  <c r="H229" i="7"/>
  <c r="CF230" i="7"/>
  <c r="CG232" i="7" s="1"/>
  <c r="G235" i="7"/>
  <c r="CE236" i="7"/>
  <c r="V219" i="7"/>
  <c r="CT220" i="7"/>
  <c r="X219" i="7"/>
  <c r="CV220" i="7"/>
  <c r="I219" i="7"/>
  <c r="CG220" i="7"/>
  <c r="CH222" i="7" s="1"/>
  <c r="K219" i="7"/>
  <c r="CI220" i="7"/>
  <c r="G226" i="7"/>
  <c r="CF245" i="7"/>
  <c r="G243" i="7"/>
  <c r="CE244" i="7"/>
  <c r="H223" i="7"/>
  <c r="CF224" i="7"/>
  <c r="AC219" i="7"/>
  <c r="DA220" i="7"/>
  <c r="AE219" i="7"/>
  <c r="DC220" i="7"/>
  <c r="H231" i="7"/>
  <c r="CE233" i="7"/>
  <c r="I221" i="7"/>
  <c r="CG222" i="7"/>
  <c r="AG219" i="7"/>
  <c r="DE220" i="7"/>
  <c r="AI220" i="7" s="1"/>
  <c r="J221" i="7"/>
  <c r="H235" i="7"/>
  <c r="CF236" i="7"/>
  <c r="G237" i="7"/>
  <c r="CD239" i="7"/>
  <c r="CE238" i="7"/>
  <c r="G219" i="7"/>
  <c r="CE220" i="7"/>
  <c r="Y219" i="7"/>
  <c r="CW220" i="7"/>
  <c r="AA219" i="7"/>
  <c r="CY220" i="7"/>
  <c r="H226" i="7"/>
  <c r="CF227" i="7"/>
  <c r="CG229" i="7" s="1"/>
  <c r="CD225" i="7"/>
  <c r="I234" i="7"/>
  <c r="H243" i="7"/>
  <c r="CF244" i="7"/>
  <c r="CG246" i="7" s="1"/>
  <c r="I223" i="7"/>
  <c r="CG224" i="7"/>
  <c r="N219" i="7"/>
  <c r="CL220" i="7"/>
  <c r="P219" i="7"/>
  <c r="CN220" i="7"/>
  <c r="I231" i="7"/>
  <c r="CF233" i="7"/>
  <c r="CG235" i="7" s="1"/>
  <c r="H228" i="7"/>
  <c r="CE230" i="7"/>
  <c r="R219" i="7"/>
  <c r="CP220" i="7"/>
  <c r="T219" i="7"/>
  <c r="CR220" i="7"/>
  <c r="G236" i="7"/>
  <c r="CD238" i="7"/>
  <c r="CE237" i="7"/>
  <c r="H237" i="7"/>
  <c r="CE239" i="7"/>
  <c r="CF238" i="7"/>
  <c r="W219" i="7"/>
  <c r="CU220" i="7"/>
  <c r="J219" i="7"/>
  <c r="CH220" i="7"/>
  <c r="L219" i="7"/>
  <c r="CJ220" i="7"/>
  <c r="CD245" i="7"/>
  <c r="CF247" i="7"/>
  <c r="J247" i="7" s="1"/>
  <c r="H246" i="7"/>
  <c r="H241" i="7"/>
  <c r="G225" i="7"/>
  <c r="CD227" i="7"/>
  <c r="CE229" i="7" s="1"/>
  <c r="CE226" i="7"/>
  <c r="CF225" i="7"/>
  <c r="H234" i="7"/>
  <c r="CF235" i="7"/>
  <c r="Y147" i="7"/>
  <c r="K176" i="7"/>
  <c r="K42" i="7" s="1"/>
  <c r="U146" i="7"/>
  <c r="W147" i="7" s="1"/>
  <c r="Y148" i="7" s="1"/>
  <c r="AA149" i="7" s="1"/>
  <c r="AC150" i="7" s="1"/>
  <c r="K146" i="7"/>
  <c r="V147" i="7"/>
  <c r="Q146" i="7"/>
  <c r="I192" i="7"/>
  <c r="G186" i="7"/>
  <c r="I173" i="7"/>
  <c r="AH146" i="7"/>
  <c r="AJ147" i="7" s="1"/>
  <c r="AD146" i="7"/>
  <c r="AF147" i="7" s="1"/>
  <c r="I169" i="7"/>
  <c r="J171" i="7" s="1"/>
  <c r="AG146" i="7"/>
  <c r="AI147" i="7" s="1"/>
  <c r="AK148" i="7" s="1"/>
  <c r="AM149" i="7" s="1"/>
  <c r="I159" i="7"/>
  <c r="O146" i="7"/>
  <c r="Q147" i="7" s="1"/>
  <c r="BF146" i="7"/>
  <c r="AN145" i="7"/>
  <c r="AN11" i="7" s="1"/>
  <c r="P147" i="7"/>
  <c r="R148" i="7" s="1"/>
  <c r="G182" i="7"/>
  <c r="H184" i="7" s="1"/>
  <c r="I155" i="7"/>
  <c r="J157" i="7" s="1"/>
  <c r="G197" i="7"/>
  <c r="G63" i="7" s="1"/>
  <c r="H182" i="7"/>
  <c r="H48" i="7" s="1"/>
  <c r="H198" i="7"/>
  <c r="H64" i="7" s="1"/>
  <c r="H202" i="7"/>
  <c r="H68" i="7" s="1"/>
  <c r="AU145" i="7"/>
  <c r="AU11" i="7" s="1"/>
  <c r="AB146" i="7"/>
  <c r="AD147" i="7" s="1"/>
  <c r="AF148" i="7" s="1"/>
  <c r="H186" i="7"/>
  <c r="H52" i="7" s="1"/>
  <c r="I176" i="7"/>
  <c r="I42" i="7" s="1"/>
  <c r="I156" i="7"/>
  <c r="J158" i="7" s="1"/>
  <c r="AI146" i="7"/>
  <c r="AK147" i="7" s="1"/>
  <c r="AK13" i="7" s="1"/>
  <c r="S146" i="7"/>
  <c r="U147" i="7" s="1"/>
  <c r="M146" i="7"/>
  <c r="O147" i="7" s="1"/>
  <c r="Q148" i="7" s="1"/>
  <c r="S149" i="7" s="1"/>
  <c r="I158" i="7"/>
  <c r="J160" i="7" s="1"/>
  <c r="BL146" i="7"/>
  <c r="BL12" i="7" s="1"/>
  <c r="AK146" i="7"/>
  <c r="AL148" i="7" s="1"/>
  <c r="AL14" i="7" s="1"/>
  <c r="AL147" i="7"/>
  <c r="AL13" i="7" s="1"/>
  <c r="AC147" i="7"/>
  <c r="AE148" i="7" s="1"/>
  <c r="S147" i="7"/>
  <c r="U148" i="7" s="1"/>
  <c r="W149" i="7" s="1"/>
  <c r="G181" i="7"/>
  <c r="G47" i="7" s="1"/>
  <c r="AK14" i="7"/>
  <c r="G59" i="7"/>
  <c r="H195" i="7"/>
  <c r="I194" i="7"/>
  <c r="H44" i="7"/>
  <c r="R146" i="7"/>
  <c r="T147" i="7" s="1"/>
  <c r="V148" i="7" s="1"/>
  <c r="X149" i="7" s="1"/>
  <c r="Z150" i="7" s="1"/>
  <c r="AB151" i="7" s="1"/>
  <c r="AD152" i="7" s="1"/>
  <c r="H66" i="7"/>
  <c r="F64" i="7"/>
  <c r="H199" i="7"/>
  <c r="AO11" i="7"/>
  <c r="AQ146" i="7"/>
  <c r="AU146" i="7"/>
  <c r="AS11" i="7"/>
  <c r="F42" i="7"/>
  <c r="H177" i="7"/>
  <c r="AP145" i="7"/>
  <c r="G183" i="7"/>
  <c r="H185" i="7" s="1"/>
  <c r="F48" i="7"/>
  <c r="G45" i="7"/>
  <c r="I180" i="7"/>
  <c r="AV145" i="7"/>
  <c r="AU10" i="7"/>
  <c r="BH146" i="7"/>
  <c r="BF11" i="7"/>
  <c r="G61" i="7"/>
  <c r="AR145" i="7"/>
  <c r="L146" i="7"/>
  <c r="N147" i="7" s="1"/>
  <c r="G44" i="7"/>
  <c r="H180" i="7"/>
  <c r="I163" i="7"/>
  <c r="K164" i="7" s="1"/>
  <c r="BF147" i="7"/>
  <c r="H197" i="7"/>
  <c r="K170" i="7"/>
  <c r="BC145" i="7"/>
  <c r="AS146" i="7"/>
  <c r="AG147" i="7"/>
  <c r="AI148" i="7" s="1"/>
  <c r="AK149" i="7" s="1"/>
  <c r="X148" i="7"/>
  <c r="Z149" i="7" s="1"/>
  <c r="J147" i="7"/>
  <c r="G48" i="7"/>
  <c r="H147" i="7"/>
  <c r="I146" i="7"/>
  <c r="K147" i="7" s="1"/>
  <c r="M148" i="7" s="1"/>
  <c r="O149" i="7" s="1"/>
  <c r="H162" i="7"/>
  <c r="I161" i="7"/>
  <c r="AL10" i="7"/>
  <c r="AM145" i="7"/>
  <c r="AW146" i="7"/>
  <c r="G64" i="7"/>
  <c r="BI12" i="7"/>
  <c r="BK147" i="7"/>
  <c r="AP146" i="7"/>
  <c r="I154" i="7"/>
  <c r="AT145" i="7"/>
  <c r="I151" i="7"/>
  <c r="J153" i="7" s="1"/>
  <c r="V146" i="7"/>
  <c r="X147" i="7" s="1"/>
  <c r="BH145" i="7"/>
  <c r="AE147" i="7"/>
  <c r="AG148" i="7" s="1"/>
  <c r="AI149" i="7" s="1"/>
  <c r="G60" i="7"/>
  <c r="H196" i="7"/>
  <c r="I198" i="7" s="1"/>
  <c r="AX11" i="7"/>
  <c r="AZ146" i="7"/>
  <c r="G55" i="7"/>
  <c r="H191" i="7"/>
  <c r="F54" i="7"/>
  <c r="Z146" i="7"/>
  <c r="AB147" i="7" s="1"/>
  <c r="AD148" i="7" s="1"/>
  <c r="AF149" i="7" s="1"/>
  <c r="AH150" i="7" s="1"/>
  <c r="AJ151" i="7" s="1"/>
  <c r="M147" i="7"/>
  <c r="O148" i="7" s="1"/>
  <c r="Q149" i="7" s="1"/>
  <c r="S150" i="7" s="1"/>
  <c r="Y146" i="7"/>
  <c r="AA147" i="7" s="1"/>
  <c r="G201" i="7"/>
  <c r="F66" i="7"/>
  <c r="AM146" i="7"/>
  <c r="AN148" i="7" s="1"/>
  <c r="I165" i="7"/>
  <c r="J175" i="7"/>
  <c r="J43" i="7"/>
  <c r="L178" i="7"/>
  <c r="L44" i="7" s="1"/>
  <c r="AZ10" i="7"/>
  <c r="BA145" i="7"/>
  <c r="H181" i="7"/>
  <c r="G199" i="7"/>
  <c r="G68" i="7"/>
  <c r="AL145" i="7"/>
  <c r="AK10" i="7"/>
  <c r="J161" i="7"/>
  <c r="BN145" i="7"/>
  <c r="BN11" i="7" s="1"/>
  <c r="BM10" i="7"/>
  <c r="J150" i="7"/>
  <c r="K161" i="7"/>
  <c r="G56" i="7"/>
  <c r="H148" i="7"/>
  <c r="I147" i="7"/>
  <c r="K148" i="7" s="1"/>
  <c r="M149" i="7" s="1"/>
  <c r="F59" i="7"/>
  <c r="H194" i="7"/>
  <c r="I174" i="7"/>
  <c r="K175" i="7" s="1"/>
  <c r="K41" i="7" s="1"/>
  <c r="H175" i="7"/>
  <c r="I164" i="7"/>
  <c r="BK10" i="7"/>
  <c r="BL145" i="7"/>
  <c r="G177" i="7"/>
  <c r="H193" i="7"/>
  <c r="I195" i="7" s="1"/>
  <c r="F58" i="7"/>
  <c r="I168" i="7"/>
  <c r="F52" i="7"/>
  <c r="G187" i="7"/>
  <c r="BG146" i="7"/>
  <c r="BE11" i="7"/>
  <c r="H204" i="7"/>
  <c r="H70" i="7" s="1"/>
  <c r="G204" i="7"/>
  <c r="G70" i="7" s="1"/>
  <c r="F69" i="7"/>
  <c r="BH10" i="7"/>
  <c r="BI145" i="7"/>
  <c r="I152" i="7"/>
  <c r="J154" i="7" s="1"/>
  <c r="AY146" i="7"/>
  <c r="G42" i="7"/>
  <c r="I177" i="7"/>
  <c r="F50" i="7"/>
  <c r="G185" i="7"/>
  <c r="AY145" i="7"/>
  <c r="I58" i="7"/>
  <c r="I170" i="7"/>
  <c r="I167" i="7"/>
  <c r="J169" i="7" s="1"/>
  <c r="AL146" i="7"/>
  <c r="I162" i="7"/>
  <c r="I204" i="7"/>
  <c r="I70" i="7" s="1"/>
  <c r="I41" i="7"/>
  <c r="L32" i="19"/>
  <c r="L34" i="19" s="1"/>
  <c r="H32" i="19"/>
  <c r="H34" i="19" s="1"/>
  <c r="K32" i="19"/>
  <c r="K34" i="19" s="1"/>
  <c r="G32" i="19"/>
  <c r="G34" i="19" s="1"/>
  <c r="N32" i="19"/>
  <c r="N34" i="19" s="1"/>
  <c r="J32" i="19"/>
  <c r="J34" i="19" s="1"/>
  <c r="F32" i="19"/>
  <c r="F34" i="19" s="1"/>
  <c r="M32" i="19"/>
  <c r="M34" i="19" s="1"/>
  <c r="I32" i="19"/>
  <c r="I34" i="19" s="1"/>
  <c r="E32" i="19"/>
  <c r="I28" i="19"/>
  <c r="J27" i="19"/>
  <c r="I18" i="19"/>
  <c r="I17" i="19"/>
  <c r="J17" i="19"/>
  <c r="I95" i="17"/>
  <c r="F13" i="11"/>
  <c r="N13" i="11"/>
  <c r="L13" i="11"/>
  <c r="I13" i="11"/>
  <c r="O13" i="11"/>
  <c r="G13" i="11"/>
  <c r="M13" i="11"/>
  <c r="P13" i="11"/>
  <c r="K13" i="11"/>
  <c r="Q13" i="11"/>
  <c r="J13" i="11"/>
  <c r="H13" i="11"/>
  <c r="D13" i="11"/>
  <c r="E13" i="11"/>
  <c r="H8" i="18"/>
  <c r="G21" i="18"/>
  <c r="F21" i="18"/>
  <c r="E21" i="18" s="1"/>
  <c r="G8" i="18"/>
  <c r="E24" i="18"/>
  <c r="E11" i="18"/>
  <c r="E37" i="18"/>
  <c r="J96" i="17"/>
  <c r="K96" i="17"/>
  <c r="I96" i="17"/>
  <c r="AQ57" i="17"/>
  <c r="J66" i="17" s="1"/>
  <c r="J29" i="17" s="1"/>
  <c r="AP55" i="17"/>
  <c r="I64" i="17" s="1"/>
  <c r="I27" i="17" s="1"/>
  <c r="AQ55" i="17"/>
  <c r="J64" i="17" s="1"/>
  <c r="J27" i="17" s="1"/>
  <c r="AW57" i="17"/>
  <c r="P66" i="17" s="1"/>
  <c r="P29" i="17" s="1"/>
  <c r="AW55" i="17"/>
  <c r="P64" i="17" s="1"/>
  <c r="P27" i="17" s="1"/>
  <c r="AT55" i="17"/>
  <c r="AX55" i="17"/>
  <c r="Q64" i="17" s="1"/>
  <c r="Q27" i="17" s="1"/>
  <c r="I229" i="7" l="1"/>
  <c r="K246" i="7"/>
  <c r="L222" i="7"/>
  <c r="K232" i="7"/>
  <c r="K235" i="7"/>
  <c r="K229" i="7"/>
  <c r="I235" i="7"/>
  <c r="CF237" i="7"/>
  <c r="L220" i="7"/>
  <c r="CJ221" i="7"/>
  <c r="J238" i="7"/>
  <c r="H238" i="7"/>
  <c r="CF239" i="7"/>
  <c r="CE240" i="7"/>
  <c r="T220" i="7"/>
  <c r="CR221" i="7"/>
  <c r="R220" i="7"/>
  <c r="CP221" i="7"/>
  <c r="K224" i="7"/>
  <c r="H239" i="7"/>
  <c r="CF240" i="7"/>
  <c r="CE241" i="7"/>
  <c r="K222" i="7"/>
  <c r="M220" i="7"/>
  <c r="CK221" i="7"/>
  <c r="Z220" i="7"/>
  <c r="CX221" i="7"/>
  <c r="I236" i="7"/>
  <c r="CG237" i="7"/>
  <c r="U220" i="7"/>
  <c r="CS221" i="7"/>
  <c r="J222" i="7"/>
  <c r="I242" i="7"/>
  <c r="AD220" i="7"/>
  <c r="DB221" i="7"/>
  <c r="I224" i="7"/>
  <c r="CG225" i="7"/>
  <c r="W220" i="7"/>
  <c r="CU221" i="7"/>
  <c r="I222" i="7"/>
  <c r="CG223" i="7"/>
  <c r="AF220" i="7"/>
  <c r="DD221" i="7"/>
  <c r="J225" i="7"/>
  <c r="CH226" i="7"/>
  <c r="H245" i="7"/>
  <c r="CF246" i="7"/>
  <c r="CE247" i="7"/>
  <c r="I247" i="7" s="1"/>
  <c r="I239" i="7"/>
  <c r="CG240" i="7"/>
  <c r="CF241" i="7"/>
  <c r="AC220" i="7"/>
  <c r="DA221" i="7"/>
  <c r="I220" i="7"/>
  <c r="CG221" i="7"/>
  <c r="AG220" i="7"/>
  <c r="DE221" i="7"/>
  <c r="AI221" i="7" s="1"/>
  <c r="J224" i="7"/>
  <c r="CH225" i="7"/>
  <c r="J245" i="7"/>
  <c r="Q220" i="7"/>
  <c r="CO221" i="7"/>
  <c r="I226" i="7"/>
  <c r="CG227" i="7"/>
  <c r="N220" i="7"/>
  <c r="CL221" i="7"/>
  <c r="Y220" i="7"/>
  <c r="CW221" i="7"/>
  <c r="V220" i="7"/>
  <c r="CT221" i="7"/>
  <c r="I230" i="7"/>
  <c r="J233" i="7"/>
  <c r="CH234" i="7"/>
  <c r="P220" i="7"/>
  <c r="CN221" i="7"/>
  <c r="J244" i="7"/>
  <c r="H225" i="7"/>
  <c r="CF226" i="7"/>
  <c r="J236" i="7"/>
  <c r="CH237" i="7"/>
  <c r="CF232" i="7"/>
  <c r="CE227" i="7"/>
  <c r="K220" i="7"/>
  <c r="CI221" i="7"/>
  <c r="X220" i="7"/>
  <c r="CV221" i="7"/>
  <c r="J230" i="7"/>
  <c r="CH231" i="7"/>
  <c r="CI233" i="7" s="1"/>
  <c r="S220" i="7"/>
  <c r="CQ221" i="7"/>
  <c r="H233" i="7"/>
  <c r="CF234" i="7"/>
  <c r="H230" i="7"/>
  <c r="CF231" i="7"/>
  <c r="CG247" i="7"/>
  <c r="K247" i="7" s="1"/>
  <c r="I246" i="7"/>
  <c r="AB220" i="7"/>
  <c r="CZ221" i="7"/>
  <c r="J220" i="7"/>
  <c r="CH221" i="7"/>
  <c r="AH220" i="7"/>
  <c r="DF221" i="7"/>
  <c r="AJ221" i="7" s="1"/>
  <c r="CH224" i="7"/>
  <c r="CG226" i="7"/>
  <c r="J235" i="7"/>
  <c r="H227" i="7"/>
  <c r="CF228" i="7"/>
  <c r="I237" i="7"/>
  <c r="CG238" i="7"/>
  <c r="J227" i="7"/>
  <c r="CH228" i="7"/>
  <c r="CI230" i="7" s="1"/>
  <c r="AA220" i="7"/>
  <c r="CY221" i="7"/>
  <c r="I238" i="7"/>
  <c r="CG239" i="7"/>
  <c r="I233" i="7"/>
  <c r="CG234" i="7"/>
  <c r="AE220" i="7"/>
  <c r="DC221" i="7"/>
  <c r="I244" i="7"/>
  <c r="CE232" i="7"/>
  <c r="O220" i="7"/>
  <c r="CM221" i="7"/>
  <c r="H183" i="7"/>
  <c r="AK12" i="7"/>
  <c r="T148" i="7"/>
  <c r="V149" i="7" s="1"/>
  <c r="S148" i="7"/>
  <c r="U149" i="7" s="1"/>
  <c r="W150" i="7" s="1"/>
  <c r="Y151" i="7" s="1"/>
  <c r="AA152" i="7" s="1"/>
  <c r="AC153" i="7" s="1"/>
  <c r="AE154" i="7" s="1"/>
  <c r="AH148" i="7"/>
  <c r="AJ149" i="7" s="1"/>
  <c r="AL150" i="7" s="1"/>
  <c r="AL16" i="7" s="1"/>
  <c r="G52" i="7"/>
  <c r="H188" i="7"/>
  <c r="K160" i="7"/>
  <c r="L162" i="7" s="1"/>
  <c r="K157" i="7"/>
  <c r="L159" i="7" s="1"/>
  <c r="K159" i="7"/>
  <c r="L161" i="7" s="1"/>
  <c r="BN147" i="7"/>
  <c r="BN13" i="7" s="1"/>
  <c r="AC148" i="7"/>
  <c r="AE149" i="7" s="1"/>
  <c r="AG150" i="7" s="1"/>
  <c r="BF12" i="7"/>
  <c r="BH147" i="7"/>
  <c r="AJ148" i="7"/>
  <c r="AL149" i="7" s="1"/>
  <c r="AL15" i="7" s="1"/>
  <c r="P148" i="7"/>
  <c r="R149" i="7" s="1"/>
  <c r="T150" i="7" s="1"/>
  <c r="V151" i="7" s="1"/>
  <c r="X152" i="7" s="1"/>
  <c r="Z153" i="7" s="1"/>
  <c r="AB154" i="7" s="1"/>
  <c r="AD155" i="7" s="1"/>
  <c r="AF156" i="7" s="1"/>
  <c r="N148" i="7"/>
  <c r="P149" i="7" s="1"/>
  <c r="R150" i="7" s="1"/>
  <c r="T151" i="7" s="1"/>
  <c r="J163" i="7"/>
  <c r="K165" i="7" s="1"/>
  <c r="T149" i="7"/>
  <c r="V150" i="7" s="1"/>
  <c r="X151" i="7" s="1"/>
  <c r="AD149" i="7"/>
  <c r="J165" i="7"/>
  <c r="K156" i="7"/>
  <c r="AN14" i="7"/>
  <c r="I61" i="7"/>
  <c r="AL12" i="7"/>
  <c r="AN147" i="7"/>
  <c r="G51" i="7"/>
  <c r="H187" i="7"/>
  <c r="I186" i="7"/>
  <c r="I43" i="7"/>
  <c r="G53" i="7"/>
  <c r="I188" i="7"/>
  <c r="J170" i="7"/>
  <c r="BL11" i="7"/>
  <c r="BN146" i="7"/>
  <c r="BN12" i="7" s="1"/>
  <c r="J149" i="7"/>
  <c r="L150" i="7" s="1"/>
  <c r="N151" i="7" s="1"/>
  <c r="I150" i="7"/>
  <c r="L172" i="7"/>
  <c r="K173" i="7"/>
  <c r="K177" i="7"/>
  <c r="AN151" i="7"/>
  <c r="AP12" i="7"/>
  <c r="AR147" i="7"/>
  <c r="AW12" i="7"/>
  <c r="AY147" i="7"/>
  <c r="I64" i="7"/>
  <c r="H46" i="7"/>
  <c r="I182" i="7"/>
  <c r="J184" i="7" s="1"/>
  <c r="I46" i="7"/>
  <c r="I185" i="7"/>
  <c r="H49" i="7"/>
  <c r="H65" i="7"/>
  <c r="J200" i="7"/>
  <c r="I201" i="7"/>
  <c r="H61" i="7"/>
  <c r="I197" i="7"/>
  <c r="J196" i="7"/>
  <c r="AM148" i="7"/>
  <c r="BI11" i="7"/>
  <c r="BK146" i="7"/>
  <c r="H60" i="7"/>
  <c r="AL11" i="7"/>
  <c r="AN146" i="7"/>
  <c r="G65" i="7"/>
  <c r="I200" i="7"/>
  <c r="G67" i="7"/>
  <c r="I202" i="7"/>
  <c r="H203" i="7"/>
  <c r="AZ12" i="7"/>
  <c r="BB147" i="7"/>
  <c r="K152" i="7"/>
  <c r="L154" i="7" s="1"/>
  <c r="AM11" i="7"/>
  <c r="AO146" i="7"/>
  <c r="K149" i="7"/>
  <c r="L151" i="7" s="1"/>
  <c r="L148" i="7"/>
  <c r="N149" i="7" s="1"/>
  <c r="P150" i="7" s="1"/>
  <c r="R151" i="7" s="1"/>
  <c r="T152" i="7" s="1"/>
  <c r="AM150" i="7"/>
  <c r="AK15" i="7"/>
  <c r="H63" i="7"/>
  <c r="AR11" i="7"/>
  <c r="AT146" i="7"/>
  <c r="BH12" i="7"/>
  <c r="BJ147" i="7"/>
  <c r="AP11" i="7"/>
  <c r="AR146" i="7"/>
  <c r="AU12" i="7"/>
  <c r="AW147" i="7"/>
  <c r="AM147" i="7"/>
  <c r="AA148" i="7"/>
  <c r="AC149" i="7" s="1"/>
  <c r="AE150" i="7" s="1"/>
  <c r="AG151" i="7" s="1"/>
  <c r="AI152" i="7" s="1"/>
  <c r="AK153" i="7" s="1"/>
  <c r="J166" i="7"/>
  <c r="Y150" i="7"/>
  <c r="H51" i="7"/>
  <c r="I187" i="7"/>
  <c r="AY12" i="7"/>
  <c r="BA147" i="7"/>
  <c r="J194" i="7"/>
  <c r="H59" i="7"/>
  <c r="H47" i="7"/>
  <c r="J182" i="7"/>
  <c r="AM12" i="7"/>
  <c r="AO147" i="7"/>
  <c r="AP149" i="7" s="1"/>
  <c r="H189" i="7"/>
  <c r="H57" i="7"/>
  <c r="I193" i="7"/>
  <c r="J195" i="7" s="1"/>
  <c r="BH11" i="7"/>
  <c r="BJ146" i="7"/>
  <c r="AT11" i="7"/>
  <c r="AV146" i="7"/>
  <c r="BK13" i="7"/>
  <c r="BM148" i="7"/>
  <c r="BM14" i="7" s="1"/>
  <c r="I199" i="7"/>
  <c r="H50" i="7"/>
  <c r="AU147" i="7"/>
  <c r="AS12" i="7"/>
  <c r="BH148" i="7"/>
  <c r="BF13" i="7"/>
  <c r="I196" i="7"/>
  <c r="J198" i="7" s="1"/>
  <c r="H43" i="7"/>
  <c r="I179" i="7"/>
  <c r="J178" i="7"/>
  <c r="AQ12" i="7"/>
  <c r="AS147" i="7"/>
  <c r="AG149" i="7"/>
  <c r="K163" i="7"/>
  <c r="J164" i="7"/>
  <c r="K171" i="7"/>
  <c r="J172" i="7"/>
  <c r="AY11" i="7"/>
  <c r="BA146" i="7"/>
  <c r="BG12" i="7"/>
  <c r="BI147" i="7"/>
  <c r="J167" i="7"/>
  <c r="G43" i="7"/>
  <c r="I178" i="7"/>
  <c r="H179" i="7"/>
  <c r="H41" i="7"/>
  <c r="J176" i="7"/>
  <c r="L163" i="7"/>
  <c r="BA11" i="7"/>
  <c r="BC146" i="7"/>
  <c r="H201" i="7"/>
  <c r="H62" i="7"/>
  <c r="J197" i="7"/>
  <c r="Z148" i="7"/>
  <c r="AB149" i="7" s="1"/>
  <c r="AD150" i="7" s="1"/>
  <c r="AF151" i="7" s="1"/>
  <c r="AH152" i="7" s="1"/>
  <c r="J156" i="7"/>
  <c r="K155" i="7"/>
  <c r="K162" i="7"/>
  <c r="J148" i="7"/>
  <c r="L149" i="7" s="1"/>
  <c r="N150" i="7" s="1"/>
  <c r="P151" i="7" s="1"/>
  <c r="I149" i="7"/>
  <c r="I183" i="7"/>
  <c r="J185" i="7" s="1"/>
  <c r="BC11" i="7"/>
  <c r="BE146" i="7"/>
  <c r="BD147" i="7"/>
  <c r="AV11" i="7"/>
  <c r="AX146" i="7"/>
  <c r="G49" i="7"/>
  <c r="I184" i="7"/>
  <c r="J186" i="7" s="1"/>
  <c r="J179" i="7"/>
  <c r="I60" i="7"/>
  <c r="AM15" i="7"/>
  <c r="AO150" i="7"/>
  <c r="W148" i="7"/>
  <c r="AH149" i="7"/>
  <c r="AJ150" i="7" s="1"/>
  <c r="AL151" i="7" s="1"/>
  <c r="J28" i="19"/>
  <c r="K27" i="19"/>
  <c r="K17" i="19"/>
  <c r="E50" i="18"/>
  <c r="E15" i="11" s="1"/>
  <c r="F8" i="18"/>
  <c r="E8" i="18" s="1"/>
  <c r="E47" i="18" s="1"/>
  <c r="F34" i="18"/>
  <c r="E34" i="18" s="1"/>
  <c r="G34" i="18"/>
  <c r="D25" i="18"/>
  <c r="D27" i="18" s="1"/>
  <c r="D38" i="18"/>
  <c r="D40" i="18" s="1"/>
  <c r="D12" i="18"/>
  <c r="D14" i="18" s="1"/>
  <c r="M64" i="17"/>
  <c r="M27" i="17" s="1"/>
  <c r="AR55" i="17"/>
  <c r="K64" i="17" s="1"/>
  <c r="K27" i="17" s="1"/>
  <c r="AV55" i="17"/>
  <c r="O64" i="17" s="1"/>
  <c r="O27" i="17" s="1"/>
  <c r="AB20" i="10"/>
  <c r="M233" i="7" l="1"/>
  <c r="M230" i="7"/>
  <c r="Q221" i="7"/>
  <c r="CO222" i="7"/>
  <c r="J232" i="7"/>
  <c r="V221" i="7"/>
  <c r="CT222" i="7"/>
  <c r="AG221" i="7"/>
  <c r="DE222" i="7"/>
  <c r="AI222" i="7" s="1"/>
  <c r="K239" i="7"/>
  <c r="L228" i="7"/>
  <c r="J228" i="7"/>
  <c r="CH229" i="7"/>
  <c r="K226" i="7"/>
  <c r="CI227" i="7"/>
  <c r="L221" i="7"/>
  <c r="CJ222" i="7"/>
  <c r="J234" i="7"/>
  <c r="L231" i="7"/>
  <c r="CJ232" i="7"/>
  <c r="M221" i="7"/>
  <c r="CK222" i="7"/>
  <c r="L237" i="7"/>
  <c r="L234" i="7"/>
  <c r="CJ235" i="7"/>
  <c r="X221" i="7"/>
  <c r="CV222" i="7"/>
  <c r="P221" i="7"/>
  <c r="CN222" i="7"/>
  <c r="S221" i="7"/>
  <c r="CQ222" i="7"/>
  <c r="L225" i="7"/>
  <c r="K221" i="7"/>
  <c r="CI222" i="7"/>
  <c r="J241" i="7"/>
  <c r="CH242" i="7"/>
  <c r="J246" i="7"/>
  <c r="AH221" i="7"/>
  <c r="DF222" i="7"/>
  <c r="AJ222" i="7" s="1"/>
  <c r="Y221" i="7"/>
  <c r="CW222" i="7"/>
  <c r="AF221" i="7"/>
  <c r="DD222" i="7"/>
  <c r="CH223" i="7"/>
  <c r="K237" i="7"/>
  <c r="O221" i="7"/>
  <c r="CM222" i="7"/>
  <c r="I241" i="7"/>
  <c r="CG242" i="7"/>
  <c r="CF243" i="7"/>
  <c r="CH239" i="7"/>
  <c r="J237" i="7"/>
  <c r="M164" i="7"/>
  <c r="I232" i="7"/>
  <c r="CG233" i="7"/>
  <c r="CH235" i="7" s="1"/>
  <c r="L224" i="7"/>
  <c r="K240" i="7"/>
  <c r="CI241" i="7"/>
  <c r="J240" i="7"/>
  <c r="CH241" i="7"/>
  <c r="T221" i="7"/>
  <c r="CR222" i="7"/>
  <c r="I240" i="7"/>
  <c r="CG241" i="7"/>
  <c r="CF242" i="7"/>
  <c r="CG236" i="7"/>
  <c r="CH238" i="7" s="1"/>
  <c r="CI236" i="7"/>
  <c r="CJ223" i="7"/>
  <c r="CG230" i="7"/>
  <c r="K234" i="7"/>
  <c r="AC221" i="7"/>
  <c r="DA222" i="7"/>
  <c r="K238" i="7"/>
  <c r="CI239" i="7"/>
  <c r="CH236" i="7"/>
  <c r="AD221" i="7"/>
  <c r="DB222" i="7"/>
  <c r="J231" i="7"/>
  <c r="CH232" i="7"/>
  <c r="U221" i="7"/>
  <c r="CS222" i="7"/>
  <c r="Z221" i="7"/>
  <c r="CX222" i="7"/>
  <c r="I227" i="7"/>
  <c r="CG228" i="7"/>
  <c r="CF229" i="7"/>
  <c r="J226" i="7"/>
  <c r="CH227" i="7"/>
  <c r="R221" i="7"/>
  <c r="CP222" i="7"/>
  <c r="AA221" i="7"/>
  <c r="CY222" i="7"/>
  <c r="K227" i="7"/>
  <c r="CI228" i="7"/>
  <c r="AE221" i="7"/>
  <c r="DC222" i="7"/>
  <c r="L226" i="7"/>
  <c r="K223" i="7"/>
  <c r="CI224" i="7"/>
  <c r="CJ226" i="7" s="1"/>
  <c r="K225" i="7"/>
  <c r="CI226" i="7"/>
  <c r="CG243" i="7"/>
  <c r="W221" i="7"/>
  <c r="CU222" i="7"/>
  <c r="AB221" i="7"/>
  <c r="CZ222" i="7"/>
  <c r="CI223" i="7"/>
  <c r="CJ225" i="7" s="1"/>
  <c r="J239" i="7"/>
  <c r="CH240" i="7"/>
  <c r="N221" i="7"/>
  <c r="CL222" i="7"/>
  <c r="M161" i="7"/>
  <c r="U150" i="7"/>
  <c r="W151" i="7" s="1"/>
  <c r="AK150" i="7"/>
  <c r="AM151" i="7" s="1"/>
  <c r="H54" i="7"/>
  <c r="I190" i="7"/>
  <c r="L165" i="7"/>
  <c r="N166" i="7" s="1"/>
  <c r="N163" i="7"/>
  <c r="O165" i="7" s="1"/>
  <c r="O150" i="7"/>
  <c r="Q151" i="7" s="1"/>
  <c r="S152" i="7" s="1"/>
  <c r="U153" i="7" s="1"/>
  <c r="Q150" i="7"/>
  <c r="R152" i="7" s="1"/>
  <c r="AL152" i="7"/>
  <c r="AL18" i="7" s="1"/>
  <c r="L167" i="7"/>
  <c r="BH13" i="7"/>
  <c r="BJ148" i="7"/>
  <c r="L166" i="7"/>
  <c r="K167" i="7"/>
  <c r="AF150" i="7"/>
  <c r="AH151" i="7" s="1"/>
  <c r="AE151" i="7"/>
  <c r="U151" i="7"/>
  <c r="W152" i="7" s="1"/>
  <c r="Y153" i="7" s="1"/>
  <c r="J52" i="7"/>
  <c r="J64" i="7"/>
  <c r="AP15" i="7"/>
  <c r="M153" i="7"/>
  <c r="N155" i="7" s="1"/>
  <c r="J51" i="7"/>
  <c r="AQ151" i="7"/>
  <c r="AO16" i="7"/>
  <c r="J45" i="7"/>
  <c r="BG147" i="7"/>
  <c r="BE12" i="7"/>
  <c r="J42" i="7"/>
  <c r="L177" i="7"/>
  <c r="J44" i="7"/>
  <c r="L179" i="7"/>
  <c r="BL147" i="7"/>
  <c r="BJ12" i="7"/>
  <c r="J60" i="7"/>
  <c r="AM13" i="7"/>
  <c r="AO148" i="7"/>
  <c r="AN149" i="7"/>
  <c r="AO151" i="7" s="1"/>
  <c r="AM16" i="7"/>
  <c r="BD148" i="7"/>
  <c r="BB13" i="7"/>
  <c r="J204" i="7"/>
  <c r="J70" i="7" s="1"/>
  <c r="H69" i="7"/>
  <c r="K172" i="7"/>
  <c r="H53" i="7"/>
  <c r="I189" i="7"/>
  <c r="J188" i="7"/>
  <c r="M163" i="7"/>
  <c r="L164" i="7"/>
  <c r="J63" i="7"/>
  <c r="BA12" i="7"/>
  <c r="BC147" i="7"/>
  <c r="K180" i="7"/>
  <c r="I45" i="7"/>
  <c r="BJ149" i="7"/>
  <c r="BH14" i="7"/>
  <c r="H55" i="7"/>
  <c r="J190" i="7"/>
  <c r="I191" i="7"/>
  <c r="J48" i="7"/>
  <c r="BA13" i="7"/>
  <c r="BC148" i="7"/>
  <c r="AK19" i="7"/>
  <c r="AW13" i="7"/>
  <c r="AY148" i="7"/>
  <c r="BL148" i="7"/>
  <c r="BJ13" i="7"/>
  <c r="I68" i="7"/>
  <c r="I66" i="7"/>
  <c r="J61" i="7"/>
  <c r="AO149" i="7"/>
  <c r="AM14" i="7"/>
  <c r="AN150" i="7"/>
  <c r="J50" i="7"/>
  <c r="K181" i="7"/>
  <c r="AY13" i="7"/>
  <c r="BA148" i="7"/>
  <c r="K43" i="7"/>
  <c r="I54" i="7"/>
  <c r="K178" i="7"/>
  <c r="K196" i="7"/>
  <c r="I50" i="7"/>
  <c r="AN152" i="7"/>
  <c r="AL17" i="7"/>
  <c r="M165" i="7"/>
  <c r="I49" i="7"/>
  <c r="K184" i="7"/>
  <c r="M156" i="7"/>
  <c r="H67" i="7"/>
  <c r="J202" i="7"/>
  <c r="I203" i="7"/>
  <c r="H45" i="7"/>
  <c r="J180" i="7"/>
  <c r="I181" i="7"/>
  <c r="BI13" i="7"/>
  <c r="BK148" i="7"/>
  <c r="AU148" i="7"/>
  <c r="AS13" i="7"/>
  <c r="AV12" i="7"/>
  <c r="AX147" i="7"/>
  <c r="I59" i="7"/>
  <c r="AI151" i="7"/>
  <c r="AK152" i="7" s="1"/>
  <c r="K168" i="7"/>
  <c r="M150" i="7"/>
  <c r="O151" i="7" s="1"/>
  <c r="Q152" i="7" s="1"/>
  <c r="S153" i="7" s="1"/>
  <c r="U154" i="7" s="1"/>
  <c r="J62" i="7"/>
  <c r="I67" i="7"/>
  <c r="K202" i="7"/>
  <c r="J203" i="7"/>
  <c r="I48" i="7"/>
  <c r="AB150" i="7"/>
  <c r="AD151" i="7" s="1"/>
  <c r="AF152" i="7" s="1"/>
  <c r="AH153" i="7" s="1"/>
  <c r="AJ154" i="7" s="1"/>
  <c r="AL155" i="7" s="1"/>
  <c r="AP152" i="7"/>
  <c r="AN17" i="7"/>
  <c r="K151" i="7"/>
  <c r="M152" i="7" s="1"/>
  <c r="O153" i="7" s="1"/>
  <c r="J152" i="7"/>
  <c r="L158" i="7"/>
  <c r="Y149" i="7"/>
  <c r="AA150" i="7" s="1"/>
  <c r="AC151" i="7" s="1"/>
  <c r="AE152" i="7" s="1"/>
  <c r="AG153" i="7" s="1"/>
  <c r="AI154" i="7" s="1"/>
  <c r="X150" i="7"/>
  <c r="AX12" i="7"/>
  <c r="AZ147" i="7"/>
  <c r="BD13" i="7"/>
  <c r="BF148" i="7"/>
  <c r="K150" i="7"/>
  <c r="M151" i="7" s="1"/>
  <c r="O152" i="7" s="1"/>
  <c r="Q153" i="7" s="1"/>
  <c r="J151" i="7"/>
  <c r="L157" i="7"/>
  <c r="N158" i="7" s="1"/>
  <c r="K158" i="7"/>
  <c r="BE147" i="7"/>
  <c r="BC12" i="7"/>
  <c r="K179" i="7"/>
  <c r="I44" i="7"/>
  <c r="L173" i="7"/>
  <c r="K174" i="7"/>
  <c r="AI150" i="7"/>
  <c r="AK151" i="7" s="1"/>
  <c r="K197" i="7"/>
  <c r="I62" i="7"/>
  <c r="AU13" i="7"/>
  <c r="AW148" i="7"/>
  <c r="I65" i="7"/>
  <c r="K200" i="7"/>
  <c r="J201" i="7"/>
  <c r="AO13" i="7"/>
  <c r="AQ148" i="7"/>
  <c r="I53" i="7"/>
  <c r="K188" i="7"/>
  <c r="J189" i="7"/>
  <c r="AA151" i="7"/>
  <c r="Z152" i="7"/>
  <c r="AR12" i="7"/>
  <c r="AT147" i="7"/>
  <c r="AT12" i="7"/>
  <c r="AV147" i="7"/>
  <c r="AO12" i="7"/>
  <c r="AQ147" i="7"/>
  <c r="AM17" i="7"/>
  <c r="AO152" i="7"/>
  <c r="AN153" i="7"/>
  <c r="K166" i="7"/>
  <c r="M167" i="7" s="1"/>
  <c r="O168" i="7" s="1"/>
  <c r="AN12" i="7"/>
  <c r="AP147" i="7"/>
  <c r="BK12" i="7"/>
  <c r="BM147" i="7"/>
  <c r="BM13" i="7" s="1"/>
  <c r="K198" i="7"/>
  <c r="I63" i="7"/>
  <c r="J199" i="7"/>
  <c r="J66" i="7"/>
  <c r="I51" i="7"/>
  <c r="J187" i="7"/>
  <c r="K186" i="7"/>
  <c r="J181" i="7"/>
  <c r="K199" i="7"/>
  <c r="L201" i="7" s="1"/>
  <c r="L67" i="7" s="1"/>
  <c r="AR13" i="7"/>
  <c r="AT148" i="7"/>
  <c r="M174" i="7"/>
  <c r="L175" i="7"/>
  <c r="K169" i="7"/>
  <c r="I52" i="7"/>
  <c r="K187" i="7"/>
  <c r="AN13" i="7"/>
  <c r="AP148" i="7"/>
  <c r="J41" i="7"/>
  <c r="Q10" i="7"/>
  <c r="AE10" i="7"/>
  <c r="O10" i="7"/>
  <c r="AA10" i="7"/>
  <c r="V10" i="7"/>
  <c r="I10" i="7"/>
  <c r="AF10" i="7"/>
  <c r="J10" i="7"/>
  <c r="AG10" i="7"/>
  <c r="G10" i="7"/>
  <c r="R10" i="7"/>
  <c r="X10" i="7"/>
  <c r="Y10" i="7"/>
  <c r="T10" i="7"/>
  <c r="K28" i="19"/>
  <c r="L27" i="19"/>
  <c r="L17" i="19"/>
  <c r="F38" i="18"/>
  <c r="F25" i="18"/>
  <c r="L15" i="11"/>
  <c r="H15" i="11"/>
  <c r="P15" i="11"/>
  <c r="P16" i="11" s="1"/>
  <c r="N15" i="11"/>
  <c r="N16" i="11" s="1"/>
  <c r="J15" i="11"/>
  <c r="K15" i="11"/>
  <c r="Q15" i="11"/>
  <c r="Q16" i="11" s="1"/>
  <c r="M15" i="11"/>
  <c r="M16" i="11" s="1"/>
  <c r="F15" i="11"/>
  <c r="I15" i="11"/>
  <c r="O15" i="11"/>
  <c r="O16" i="11" s="1"/>
  <c r="G15" i="11"/>
  <c r="G9" i="7"/>
  <c r="F40" i="18"/>
  <c r="F27" i="18"/>
  <c r="G38" i="18"/>
  <c r="G40" i="18" s="1"/>
  <c r="G12" i="18"/>
  <c r="G14" i="18" s="1"/>
  <c r="H12" i="18"/>
  <c r="H14" i="18" s="1"/>
  <c r="F12" i="18"/>
  <c r="G25" i="18"/>
  <c r="G27" i="18" s="1"/>
  <c r="M66" i="11"/>
  <c r="N66" i="11"/>
  <c r="N225" i="7" l="1"/>
  <c r="N226" i="7"/>
  <c r="L235" i="7"/>
  <c r="L238" i="7"/>
  <c r="CI240" i="7"/>
  <c r="AD222" i="7"/>
  <c r="DB223" i="7"/>
  <c r="K243" i="7"/>
  <c r="CI244" i="7"/>
  <c r="CH245" i="7"/>
  <c r="AB222" i="7"/>
  <c r="CZ223" i="7"/>
  <c r="L232" i="7"/>
  <c r="L236" i="7"/>
  <c r="N223" i="7"/>
  <c r="CL224" i="7"/>
  <c r="K241" i="7"/>
  <c r="CI242" i="7"/>
  <c r="L241" i="7"/>
  <c r="CJ242" i="7"/>
  <c r="J243" i="7"/>
  <c r="CH244" i="7"/>
  <c r="CG245" i="7"/>
  <c r="AH222" i="7"/>
  <c r="DF223" i="7"/>
  <c r="AJ223" i="7" s="1"/>
  <c r="L242" i="7"/>
  <c r="CJ243" i="7"/>
  <c r="R222" i="7"/>
  <c r="CP223" i="7"/>
  <c r="N235" i="7"/>
  <c r="O222" i="7"/>
  <c r="CM223" i="7"/>
  <c r="M227" i="7"/>
  <c r="CK228" i="7"/>
  <c r="CJ229" i="7"/>
  <c r="L240" i="7"/>
  <c r="CJ241" i="7"/>
  <c r="M226" i="7"/>
  <c r="CK227" i="7"/>
  <c r="M228" i="7"/>
  <c r="T222" i="7"/>
  <c r="CR223" i="7"/>
  <c r="J229" i="7"/>
  <c r="CH230" i="7"/>
  <c r="CG231" i="7"/>
  <c r="M239" i="7"/>
  <c r="M236" i="7"/>
  <c r="CK237" i="7"/>
  <c r="K242" i="7"/>
  <c r="CI243" i="7"/>
  <c r="CI238" i="7"/>
  <c r="Y222" i="7"/>
  <c r="CW223" i="7"/>
  <c r="K228" i="7"/>
  <c r="CI229" i="7"/>
  <c r="W222" i="7"/>
  <c r="CU223" i="7"/>
  <c r="AF222" i="7"/>
  <c r="DD223" i="7"/>
  <c r="K236" i="7"/>
  <c r="CI237" i="7"/>
  <c r="CJ239" i="7" s="1"/>
  <c r="V222" i="7"/>
  <c r="CT223" i="7"/>
  <c r="M241" i="7"/>
  <c r="K233" i="7"/>
  <c r="CI234" i="7"/>
  <c r="AA222" i="7"/>
  <c r="CY223" i="7"/>
  <c r="M222" i="7"/>
  <c r="CK223" i="7"/>
  <c r="U222" i="7"/>
  <c r="CS223" i="7"/>
  <c r="Z222" i="7"/>
  <c r="CX223" i="7"/>
  <c r="CJ238" i="7"/>
  <c r="CK240" i="7" s="1"/>
  <c r="N232" i="7"/>
  <c r="N222" i="7"/>
  <c r="CL223" i="7"/>
  <c r="L229" i="7"/>
  <c r="CJ230" i="7"/>
  <c r="X222" i="7"/>
  <c r="CV223" i="7"/>
  <c r="S222" i="7"/>
  <c r="CQ223" i="7"/>
  <c r="CK234" i="7"/>
  <c r="AM154" i="7"/>
  <c r="AK16" i="7"/>
  <c r="P222" i="7"/>
  <c r="CN223" i="7"/>
  <c r="M223" i="7"/>
  <c r="CK224" i="7"/>
  <c r="M224" i="7"/>
  <c r="CK225" i="7"/>
  <c r="AG222" i="7"/>
  <c r="DE223" i="7"/>
  <c r="AI223" i="7" s="1"/>
  <c r="AC222" i="7"/>
  <c r="DA223" i="7"/>
  <c r="L227" i="7"/>
  <c r="CJ228" i="7"/>
  <c r="AE222" i="7"/>
  <c r="DC223" i="7"/>
  <c r="K230" i="7"/>
  <c r="CI231" i="7"/>
  <c r="J242" i="7"/>
  <c r="CH243" i="7"/>
  <c r="CG244" i="7"/>
  <c r="L239" i="7"/>
  <c r="CJ240" i="7"/>
  <c r="Q222" i="7"/>
  <c r="CO223" i="7"/>
  <c r="L223" i="7"/>
  <c r="CJ224" i="7"/>
  <c r="CI225" i="7"/>
  <c r="AC152" i="7"/>
  <c r="AE153" i="7" s="1"/>
  <c r="AG154" i="7" s="1"/>
  <c r="AI155" i="7" s="1"/>
  <c r="AK156" i="7" s="1"/>
  <c r="P167" i="7"/>
  <c r="V152" i="7"/>
  <c r="X153" i="7" s="1"/>
  <c r="J192" i="7"/>
  <c r="I56" i="7"/>
  <c r="S154" i="7"/>
  <c r="S151" i="7"/>
  <c r="U152" i="7" s="1"/>
  <c r="W153" i="7" s="1"/>
  <c r="Y154" i="7" s="1"/>
  <c r="AA155" i="7" s="1"/>
  <c r="AC156" i="7" s="1"/>
  <c r="AE157" i="7" s="1"/>
  <c r="AG158" i="7" s="1"/>
  <c r="BL149" i="7"/>
  <c r="BJ14" i="7"/>
  <c r="P152" i="7"/>
  <c r="R153" i="7" s="1"/>
  <c r="T154" i="7" s="1"/>
  <c r="V155" i="7" s="1"/>
  <c r="M168" i="7"/>
  <c r="L169" i="7"/>
  <c r="AG152" i="7"/>
  <c r="AF153" i="7"/>
  <c r="O157" i="7"/>
  <c r="P159" i="7" s="1"/>
  <c r="V153" i="7"/>
  <c r="X154" i="7" s="1"/>
  <c r="Z155" i="7" s="1"/>
  <c r="J53" i="7"/>
  <c r="L188" i="7"/>
  <c r="L200" i="7"/>
  <c r="J65" i="7"/>
  <c r="AP154" i="7"/>
  <c r="AN19" i="7"/>
  <c r="K54" i="7"/>
  <c r="K63" i="7"/>
  <c r="L152" i="7"/>
  <c r="N153" i="7" s="1"/>
  <c r="P154" i="7" s="1"/>
  <c r="R155" i="7" s="1"/>
  <c r="T156" i="7" s="1"/>
  <c r="K153" i="7"/>
  <c r="BB148" i="7"/>
  <c r="AZ13" i="7"/>
  <c r="M160" i="7"/>
  <c r="AM153" i="7"/>
  <c r="AK18" i="7"/>
  <c r="BK14" i="7"/>
  <c r="BM149" i="7"/>
  <c r="BM15" i="7" s="1"/>
  <c r="K62" i="7"/>
  <c r="AP151" i="7"/>
  <c r="AN16" i="7"/>
  <c r="AY14" i="7"/>
  <c r="BA149" i="7"/>
  <c r="BE149" i="7"/>
  <c r="BC14" i="7"/>
  <c r="I57" i="7"/>
  <c r="J193" i="7"/>
  <c r="K192" i="7"/>
  <c r="BL150" i="7"/>
  <c r="BJ15" i="7"/>
  <c r="J54" i="7"/>
  <c r="L189" i="7"/>
  <c r="L174" i="7"/>
  <c r="AN15" i="7"/>
  <c r="AP150" i="7"/>
  <c r="AQ152" i="7" s="1"/>
  <c r="BG13" i="7"/>
  <c r="BI148" i="7"/>
  <c r="AQ17" i="7"/>
  <c r="N152" i="7"/>
  <c r="P153" i="7" s="1"/>
  <c r="R154" i="7" s="1"/>
  <c r="T155" i="7" s="1"/>
  <c r="V156" i="7" s="1"/>
  <c r="L199" i="7"/>
  <c r="AR149" i="7"/>
  <c r="AP14" i="7"/>
  <c r="M177" i="7"/>
  <c r="N176" i="7"/>
  <c r="K65" i="7"/>
  <c r="AR148" i="7"/>
  <c r="AP13" i="7"/>
  <c r="AQ153" i="7"/>
  <c r="AO18" i="7"/>
  <c r="AV13" i="7"/>
  <c r="AX148" i="7"/>
  <c r="AB153" i="7"/>
  <c r="AD154" i="7" s="1"/>
  <c r="AF155" i="7" s="1"/>
  <c r="AH156" i="7" s="1"/>
  <c r="AJ157" i="7" s="1"/>
  <c r="AL158" i="7" s="1"/>
  <c r="AA154" i="7"/>
  <c r="AY149" i="7"/>
  <c r="AW14" i="7"/>
  <c r="AJ152" i="7"/>
  <c r="AL153" i="7" s="1"/>
  <c r="AI153" i="7"/>
  <c r="BG148" i="7"/>
  <c r="BE13" i="7"/>
  <c r="AR153" i="7"/>
  <c r="AP18" i="7"/>
  <c r="J69" i="7"/>
  <c r="L204" i="7"/>
  <c r="L70" i="7" s="1"/>
  <c r="I69" i="7"/>
  <c r="K204" i="7"/>
  <c r="K70" i="7" s="1"/>
  <c r="K50" i="7"/>
  <c r="AP153" i="7"/>
  <c r="AN18" i="7"/>
  <c r="M179" i="7"/>
  <c r="K44" i="7"/>
  <c r="K47" i="7"/>
  <c r="J56" i="7"/>
  <c r="L168" i="7"/>
  <c r="N169" i="7" s="1"/>
  <c r="P170" i="7" s="1"/>
  <c r="N165" i="7"/>
  <c r="M166" i="7"/>
  <c r="I55" i="7"/>
  <c r="J191" i="7"/>
  <c r="K190" i="7"/>
  <c r="BF149" i="7"/>
  <c r="BD14" i="7"/>
  <c r="AQ149" i="7"/>
  <c r="AO14" i="7"/>
  <c r="AJ153" i="7"/>
  <c r="AL154" i="7" s="1"/>
  <c r="L180" i="7"/>
  <c r="L186" i="7"/>
  <c r="M188" i="7" s="1"/>
  <c r="O154" i="7"/>
  <c r="Q155" i="7" s="1"/>
  <c r="S156" i="7" s="1"/>
  <c r="U157" i="7" s="1"/>
  <c r="W158" i="7" s="1"/>
  <c r="L182" i="7"/>
  <c r="J47" i="7"/>
  <c r="K64" i="7"/>
  <c r="AM157" i="7"/>
  <c r="AK22" i="7"/>
  <c r="AS149" i="7"/>
  <c r="AQ14" i="7"/>
  <c r="J67" i="7"/>
  <c r="L202" i="7"/>
  <c r="AM152" i="7"/>
  <c r="AK17" i="7"/>
  <c r="M180" i="7"/>
  <c r="K45" i="7"/>
  <c r="M159" i="7"/>
  <c r="O160" i="7" s="1"/>
  <c r="L160" i="7"/>
  <c r="BF14" i="7"/>
  <c r="BH149" i="7"/>
  <c r="Z151" i="7"/>
  <c r="AB152" i="7" s="1"/>
  <c r="AD153" i="7" s="1"/>
  <c r="Y152" i="7"/>
  <c r="K154" i="7"/>
  <c r="L153" i="7"/>
  <c r="N154" i="7" s="1"/>
  <c r="P155" i="7" s="1"/>
  <c r="AN156" i="7"/>
  <c r="AL21" i="7"/>
  <c r="K68" i="7"/>
  <c r="M203" i="7"/>
  <c r="M69" i="7" s="1"/>
  <c r="I47" i="7"/>
  <c r="J183" i="7"/>
  <c r="K182" i="7"/>
  <c r="J68" i="7"/>
  <c r="K189" i="7"/>
  <c r="BC149" i="7"/>
  <c r="BA14" i="7"/>
  <c r="AQ150" i="7"/>
  <c r="AO15" i="7"/>
  <c r="K201" i="7"/>
  <c r="L203" i="7" s="1"/>
  <c r="L183" i="7"/>
  <c r="M185" i="7" s="1"/>
  <c r="K46" i="7"/>
  <c r="M181" i="7"/>
  <c r="BL13" i="7"/>
  <c r="BN148" i="7"/>
  <c r="BN14" i="7" s="1"/>
  <c r="K53" i="7"/>
  <c r="AV149" i="7"/>
  <c r="AT14" i="7"/>
  <c r="K52" i="7"/>
  <c r="AQ13" i="7"/>
  <c r="AS148" i="7"/>
  <c r="AV148" i="7"/>
  <c r="AT13" i="7"/>
  <c r="J55" i="7"/>
  <c r="L190" i="7"/>
  <c r="K191" i="7"/>
  <c r="K66" i="7"/>
  <c r="M201" i="7"/>
  <c r="M175" i="7"/>
  <c r="M41" i="7" s="1"/>
  <c r="L176" i="7"/>
  <c r="AK155" i="7"/>
  <c r="K183" i="7"/>
  <c r="M169" i="7"/>
  <c r="L170" i="7"/>
  <c r="AZ148" i="7"/>
  <c r="AX13" i="7"/>
  <c r="AU14" i="7"/>
  <c r="AW149" i="7"/>
  <c r="L181" i="7"/>
  <c r="J46" i="7"/>
  <c r="N167" i="7"/>
  <c r="K203" i="7"/>
  <c r="BN149" i="7"/>
  <c r="BN15" i="7" s="1"/>
  <c r="BL14" i="7"/>
  <c r="AO155" i="7"/>
  <c r="AM20" i="7"/>
  <c r="BC13" i="7"/>
  <c r="BE148" i="7"/>
  <c r="L198" i="7"/>
  <c r="L171" i="7"/>
  <c r="AO17" i="7"/>
  <c r="L45" i="7"/>
  <c r="L43" i="7"/>
  <c r="AR150" i="7"/>
  <c r="AS152" i="7" s="1"/>
  <c r="Q169" i="7"/>
  <c r="AB10" i="7"/>
  <c r="W10" i="7"/>
  <c r="M10" i="7"/>
  <c r="K10" i="7"/>
  <c r="H10" i="7"/>
  <c r="Z10" i="7"/>
  <c r="AC10" i="7"/>
  <c r="L10" i="7"/>
  <c r="U10" i="7"/>
  <c r="N10" i="7"/>
  <c r="S10" i="7"/>
  <c r="AH10" i="7"/>
  <c r="P10" i="7"/>
  <c r="AD10" i="7"/>
  <c r="AI10" i="7"/>
  <c r="AJ10" i="7"/>
  <c r="L28" i="19"/>
  <c r="M27" i="19"/>
  <c r="M17" i="19"/>
  <c r="E38" i="18"/>
  <c r="E51" i="18" s="1"/>
  <c r="E25" i="18"/>
  <c r="F14" i="18"/>
  <c r="E12" i="18"/>
  <c r="O240" i="7" l="1"/>
  <c r="N239" i="7"/>
  <c r="M225" i="7"/>
  <c r="CK226" i="7"/>
  <c r="CJ227" i="7"/>
  <c r="L243" i="7"/>
  <c r="CJ244" i="7"/>
  <c r="AG223" i="7"/>
  <c r="DE224" i="7"/>
  <c r="AI224" i="7" s="1"/>
  <c r="AE223" i="7"/>
  <c r="DC224" i="7"/>
  <c r="O225" i="7"/>
  <c r="CM226" i="7"/>
  <c r="R223" i="7"/>
  <c r="CP224" i="7"/>
  <c r="O234" i="7"/>
  <c r="AB223" i="7"/>
  <c r="CZ224" i="7"/>
  <c r="O223" i="7"/>
  <c r="CM224" i="7"/>
  <c r="M234" i="7"/>
  <c r="X223" i="7"/>
  <c r="CV224" i="7"/>
  <c r="AH223" i="7"/>
  <c r="DF224" i="7"/>
  <c r="AJ224" i="7" s="1"/>
  <c r="M229" i="7"/>
  <c r="CK230" i="7"/>
  <c r="M238" i="7"/>
  <c r="L230" i="7"/>
  <c r="CJ231" i="7"/>
  <c r="N241" i="7"/>
  <c r="CL242" i="7"/>
  <c r="L244" i="7"/>
  <c r="CJ245" i="7"/>
  <c r="M242" i="7"/>
  <c r="CK243" i="7"/>
  <c r="AD223" i="7"/>
  <c r="DB224" i="7"/>
  <c r="CL227" i="7"/>
  <c r="N224" i="7"/>
  <c r="CL225" i="7"/>
  <c r="N240" i="7"/>
  <c r="U223" i="7"/>
  <c r="CS224" i="7"/>
  <c r="N230" i="7"/>
  <c r="M243" i="7"/>
  <c r="CK244" i="7"/>
  <c r="Q223" i="7"/>
  <c r="CO224" i="7"/>
  <c r="T223" i="7"/>
  <c r="CR224" i="7"/>
  <c r="AF223" i="7"/>
  <c r="DD224" i="7"/>
  <c r="M231" i="7"/>
  <c r="CK232" i="7"/>
  <c r="N228" i="7"/>
  <c r="CL229" i="7"/>
  <c r="O224" i="7"/>
  <c r="CM225" i="7"/>
  <c r="W223" i="7"/>
  <c r="CU224" i="7"/>
  <c r="AC223" i="7"/>
  <c r="DA224" i="7"/>
  <c r="CK242" i="7"/>
  <c r="M237" i="7"/>
  <c r="Y223" i="7"/>
  <c r="CW224" i="7"/>
  <c r="AA223" i="7"/>
  <c r="CY224" i="7"/>
  <c r="V223" i="7"/>
  <c r="CT224" i="7"/>
  <c r="O227" i="7"/>
  <c r="CM228" i="7"/>
  <c r="N229" i="7"/>
  <c r="CL230" i="7"/>
  <c r="CK231" i="7"/>
  <c r="N242" i="7"/>
  <c r="P224" i="7"/>
  <c r="CN225" i="7"/>
  <c r="CJ233" i="7"/>
  <c r="L245" i="7"/>
  <c r="CJ246" i="7"/>
  <c r="CI247" i="7"/>
  <c r="M247" i="7" s="1"/>
  <c r="CJ236" i="7"/>
  <c r="CL226" i="7"/>
  <c r="S223" i="7"/>
  <c r="CQ224" i="7"/>
  <c r="K244" i="7"/>
  <c r="CI245" i="7"/>
  <c r="CH246" i="7"/>
  <c r="Z223" i="7"/>
  <c r="CX224" i="7"/>
  <c r="P223" i="7"/>
  <c r="CN224" i="7"/>
  <c r="N238" i="7"/>
  <c r="CL239" i="7"/>
  <c r="CM241" i="7" s="1"/>
  <c r="O237" i="7"/>
  <c r="K231" i="7"/>
  <c r="CI232" i="7"/>
  <c r="CH233" i="7"/>
  <c r="O228" i="7"/>
  <c r="CM229" i="7"/>
  <c r="CL236" i="7"/>
  <c r="CM238" i="7" s="1"/>
  <c r="N243" i="7"/>
  <c r="CL244" i="7"/>
  <c r="K245" i="7"/>
  <c r="CI246" i="7"/>
  <c r="CH247" i="7"/>
  <c r="L247" i="7" s="1"/>
  <c r="M244" i="7"/>
  <c r="CK245" i="7"/>
  <c r="M240" i="7"/>
  <c r="CK241" i="7"/>
  <c r="W154" i="7"/>
  <c r="Y155" i="7" s="1"/>
  <c r="J58" i="7"/>
  <c r="K194" i="7"/>
  <c r="T153" i="7"/>
  <c r="V154" i="7" s="1"/>
  <c r="X155" i="7" s="1"/>
  <c r="Z156" i="7" s="1"/>
  <c r="AB157" i="7" s="1"/>
  <c r="AD158" i="7" s="1"/>
  <c r="AF159" i="7" s="1"/>
  <c r="AH160" i="7" s="1"/>
  <c r="Q154" i="7"/>
  <c r="S155" i="7" s="1"/>
  <c r="U156" i="7" s="1"/>
  <c r="W157" i="7" s="1"/>
  <c r="BN150" i="7"/>
  <c r="BN16" i="7" s="1"/>
  <c r="BL15" i="7"/>
  <c r="P156" i="7"/>
  <c r="R157" i="7" s="1"/>
  <c r="T158" i="7" s="1"/>
  <c r="V159" i="7" s="1"/>
  <c r="X160" i="7" s="1"/>
  <c r="M170" i="7"/>
  <c r="O171" i="7" s="1"/>
  <c r="Q172" i="7" s="1"/>
  <c r="R156" i="7"/>
  <c r="T157" i="7" s="1"/>
  <c r="AH154" i="7"/>
  <c r="AG155" i="7"/>
  <c r="N170" i="7"/>
  <c r="M171" i="7"/>
  <c r="Q161" i="7"/>
  <c r="W155" i="7"/>
  <c r="Y156" i="7" s="1"/>
  <c r="AA157" i="7" s="1"/>
  <c r="M51" i="7"/>
  <c r="AS18" i="7"/>
  <c r="L64" i="7"/>
  <c r="AQ156" i="7"/>
  <c r="AO21" i="7"/>
  <c r="O169" i="7"/>
  <c r="AY150" i="7"/>
  <c r="AW15" i="7"/>
  <c r="N171" i="7"/>
  <c r="M172" i="7"/>
  <c r="AM156" i="7"/>
  <c r="AK21" i="7"/>
  <c r="M67" i="7"/>
  <c r="AX150" i="7"/>
  <c r="AV15" i="7"/>
  <c r="M47" i="7"/>
  <c r="K55" i="7"/>
  <c r="M190" i="7"/>
  <c r="J49" i="7"/>
  <c r="L184" i="7"/>
  <c r="K185" i="7"/>
  <c r="L156" i="7"/>
  <c r="M155" i="7"/>
  <c r="O156" i="7" s="1"/>
  <c r="Q157" i="7" s="1"/>
  <c r="M46" i="7"/>
  <c r="AM23" i="7"/>
  <c r="AO158" i="7"/>
  <c r="L48" i="7"/>
  <c r="N183" i="7"/>
  <c r="N181" i="7"/>
  <c r="L46" i="7"/>
  <c r="L192" i="7"/>
  <c r="J57" i="7"/>
  <c r="K193" i="7"/>
  <c r="AP19" i="7"/>
  <c r="AR154" i="7"/>
  <c r="AT154" i="7"/>
  <c r="AR19" i="7"/>
  <c r="AK154" i="7"/>
  <c r="AJ155" i="7"/>
  <c r="AC155" i="7"/>
  <c r="AE156" i="7" s="1"/>
  <c r="AG157" i="7" s="1"/>
  <c r="AI158" i="7" s="1"/>
  <c r="AK159" i="7" s="1"/>
  <c r="AB156" i="7"/>
  <c r="M200" i="7"/>
  <c r="AR151" i="7"/>
  <c r="AS153" i="7" s="1"/>
  <c r="AP16" i="7"/>
  <c r="N190" i="7"/>
  <c r="L55" i="7"/>
  <c r="K58" i="7"/>
  <c r="BG150" i="7"/>
  <c r="BE15" i="7"/>
  <c r="AR152" i="7"/>
  <c r="AR18" i="7" s="1"/>
  <c r="AP17" i="7"/>
  <c r="N162" i="7"/>
  <c r="M154" i="7"/>
  <c r="O155" i="7" s="1"/>
  <c r="Q156" i="7" s="1"/>
  <c r="S157" i="7" s="1"/>
  <c r="U158" i="7" s="1"/>
  <c r="L155" i="7"/>
  <c r="AR155" i="7"/>
  <c r="AP20" i="7"/>
  <c r="AQ18" i="7"/>
  <c r="BG149" i="7"/>
  <c r="BE14" i="7"/>
  <c r="AQ16" i="7"/>
  <c r="AS151" i="7"/>
  <c r="L69" i="7"/>
  <c r="AA153" i="7"/>
  <c r="AC154" i="7" s="1"/>
  <c r="AE155" i="7" s="1"/>
  <c r="Z154" i="7"/>
  <c r="N161" i="7"/>
  <c r="P162" i="7" s="1"/>
  <c r="R163" i="7" s="1"/>
  <c r="M162" i="7"/>
  <c r="AN155" i="7"/>
  <c r="AL20" i="7"/>
  <c r="BH150" i="7"/>
  <c r="BF15" i="7"/>
  <c r="AL19" i="7"/>
  <c r="AN154" i="7"/>
  <c r="AN159" i="7"/>
  <c r="AL24" i="7"/>
  <c r="AQ19" i="7"/>
  <c r="AT150" i="7"/>
  <c r="AR15" i="7"/>
  <c r="J59" i="7"/>
  <c r="L194" i="7"/>
  <c r="K195" i="7"/>
  <c r="BC150" i="7"/>
  <c r="BA15" i="7"/>
  <c r="K49" i="7"/>
  <c r="M184" i="7"/>
  <c r="L185" i="7"/>
  <c r="N177" i="7"/>
  <c r="L42" i="7"/>
  <c r="M178" i="7"/>
  <c r="K57" i="7"/>
  <c r="M192" i="7"/>
  <c r="L193" i="7"/>
  <c r="AX149" i="7"/>
  <c r="AV14" i="7"/>
  <c r="M54" i="7"/>
  <c r="L49" i="7"/>
  <c r="AP157" i="7"/>
  <c r="AN22" i="7"/>
  <c r="AF154" i="7"/>
  <c r="AH155" i="7" s="1"/>
  <c r="AJ156" i="7" s="1"/>
  <c r="AL157" i="7" s="1"/>
  <c r="AO153" i="7"/>
  <c r="AM18" i="7"/>
  <c r="AS15" i="7"/>
  <c r="AU150" i="7"/>
  <c r="N168" i="7"/>
  <c r="O167" i="7"/>
  <c r="L191" i="7"/>
  <c r="M45" i="7"/>
  <c r="AX14" i="7"/>
  <c r="AZ149" i="7"/>
  <c r="N42" i="7"/>
  <c r="L65" i="7"/>
  <c r="BK149" i="7"/>
  <c r="BI14" i="7"/>
  <c r="M173" i="7"/>
  <c r="L66" i="7"/>
  <c r="AR16" i="7"/>
  <c r="AT151" i="7"/>
  <c r="AU153" i="7" s="1"/>
  <c r="K69" i="7"/>
  <c r="M204" i="7"/>
  <c r="M70" i="7" s="1"/>
  <c r="N182" i="7"/>
  <c r="L47" i="7"/>
  <c r="BB149" i="7"/>
  <c r="AZ14" i="7"/>
  <c r="L56" i="7"/>
  <c r="AU149" i="7"/>
  <c r="AS14" i="7"/>
  <c r="M202" i="7"/>
  <c r="K67" i="7"/>
  <c r="BE150" i="7"/>
  <c r="BC15" i="7"/>
  <c r="M183" i="7"/>
  <c r="K48" i="7"/>
  <c r="V158" i="7"/>
  <c r="X159" i="7" s="1"/>
  <c r="BJ150" i="7"/>
  <c r="BH15" i="7"/>
  <c r="L68" i="7"/>
  <c r="N203" i="7"/>
  <c r="L52" i="7"/>
  <c r="N187" i="7"/>
  <c r="O189" i="7" s="1"/>
  <c r="AQ15" i="7"/>
  <c r="AS150" i="7"/>
  <c r="K56" i="7"/>
  <c r="M191" i="7"/>
  <c r="M182" i="7"/>
  <c r="BI149" i="7"/>
  <c r="BG14" i="7"/>
  <c r="BA150" i="7"/>
  <c r="AY15" i="7"/>
  <c r="AT149" i="7"/>
  <c r="AR14" i="7"/>
  <c r="N179" i="7"/>
  <c r="O178" i="7"/>
  <c r="M43" i="7"/>
  <c r="M176" i="7"/>
  <c r="BN151" i="7"/>
  <c r="BN17" i="7" s="1"/>
  <c r="BL16" i="7"/>
  <c r="Q158" i="7"/>
  <c r="AO154" i="7"/>
  <c r="AM19" i="7"/>
  <c r="BB14" i="7"/>
  <c r="BD149" i="7"/>
  <c r="L54" i="7"/>
  <c r="R171" i="7"/>
  <c r="L41" i="7"/>
  <c r="M28" i="19"/>
  <c r="N27" i="19"/>
  <c r="N28" i="19" s="1"/>
  <c r="N17" i="19"/>
  <c r="L9" i="10"/>
  <c r="N90" i="11"/>
  <c r="D90" i="11" s="1"/>
  <c r="M90" i="11"/>
  <c r="N87" i="11"/>
  <c r="M87" i="11"/>
  <c r="L87" i="11"/>
  <c r="K87" i="11"/>
  <c r="J87" i="11"/>
  <c r="I87" i="11"/>
  <c r="H87" i="11"/>
  <c r="G87" i="11"/>
  <c r="F87" i="11"/>
  <c r="E87" i="11"/>
  <c r="N84" i="11"/>
  <c r="M84" i="11"/>
  <c r="L84" i="11"/>
  <c r="K84" i="11"/>
  <c r="J84" i="11"/>
  <c r="I84" i="11"/>
  <c r="H84" i="11"/>
  <c r="G84" i="11"/>
  <c r="F84" i="11"/>
  <c r="E84" i="11"/>
  <c r="N82" i="11"/>
  <c r="M82" i="11"/>
  <c r="L82" i="11"/>
  <c r="K82" i="11"/>
  <c r="J82" i="11"/>
  <c r="I82" i="11"/>
  <c r="H82" i="11"/>
  <c r="G82" i="11"/>
  <c r="F82" i="11"/>
  <c r="E82" i="11"/>
  <c r="L80" i="11"/>
  <c r="M79" i="11"/>
  <c r="L79" i="11"/>
  <c r="N74" i="11"/>
  <c r="N75" i="11" s="1"/>
  <c r="M74" i="11"/>
  <c r="M75" i="11" s="1"/>
  <c r="L74" i="11"/>
  <c r="L75" i="11" s="1"/>
  <c r="K74" i="11"/>
  <c r="K75" i="11" s="1"/>
  <c r="J74" i="11"/>
  <c r="J75" i="11" s="1"/>
  <c r="I74" i="11"/>
  <c r="I75" i="11" s="1"/>
  <c r="H74" i="11"/>
  <c r="H75" i="11" s="1"/>
  <c r="G74" i="11"/>
  <c r="G75" i="11" s="1"/>
  <c r="F74" i="11"/>
  <c r="F75" i="11" s="1"/>
  <c r="E74" i="11"/>
  <c r="E75" i="11" s="1"/>
  <c r="N73" i="11"/>
  <c r="M73" i="11"/>
  <c r="L73" i="11"/>
  <c r="K73" i="11"/>
  <c r="J73" i="11"/>
  <c r="I73" i="11"/>
  <c r="H73" i="11"/>
  <c r="G73" i="11"/>
  <c r="F73" i="11"/>
  <c r="E73" i="11"/>
  <c r="Q241" i="7" l="1"/>
  <c r="Q238" i="7"/>
  <c r="O245" i="7"/>
  <c r="CM246" i="7"/>
  <c r="Q229" i="7"/>
  <c r="CO230" i="7"/>
  <c r="U224" i="7"/>
  <c r="CS225" i="7"/>
  <c r="R225" i="7"/>
  <c r="CP226" i="7"/>
  <c r="O231" i="7"/>
  <c r="CM232" i="7"/>
  <c r="CL233" i="7"/>
  <c r="Y224" i="7"/>
  <c r="CW225" i="7"/>
  <c r="P229" i="7"/>
  <c r="CN230" i="7"/>
  <c r="AH224" i="7"/>
  <c r="DF225" i="7"/>
  <c r="AJ225" i="7" s="1"/>
  <c r="S224" i="7"/>
  <c r="CQ225" i="7"/>
  <c r="P227" i="7"/>
  <c r="CN228" i="7"/>
  <c r="P244" i="7"/>
  <c r="R224" i="7"/>
  <c r="CP225" i="7"/>
  <c r="CJ247" i="7"/>
  <c r="N247" i="7" s="1"/>
  <c r="L246" i="7"/>
  <c r="CL247" i="7"/>
  <c r="P247" i="7" s="1"/>
  <c r="N246" i="7"/>
  <c r="P230" i="7"/>
  <c r="CN231" i="7"/>
  <c r="X224" i="7"/>
  <c r="CV225" i="7"/>
  <c r="AA224" i="7"/>
  <c r="CY225" i="7"/>
  <c r="O242" i="7"/>
  <c r="AF224" i="7"/>
  <c r="DD225" i="7"/>
  <c r="N245" i="7"/>
  <c r="CL246" i="7"/>
  <c r="N231" i="7"/>
  <c r="CL232" i="7"/>
  <c r="O230" i="7"/>
  <c r="CM231" i="7"/>
  <c r="Z224" i="7"/>
  <c r="CX225" i="7"/>
  <c r="Q224" i="7"/>
  <c r="CO225" i="7"/>
  <c r="Q226" i="7"/>
  <c r="CO227" i="7"/>
  <c r="N227" i="7"/>
  <c r="CL228" i="7"/>
  <c r="CK229" i="7"/>
  <c r="O241" i="7"/>
  <c r="L233" i="7"/>
  <c r="CJ234" i="7"/>
  <c r="CI235" i="7"/>
  <c r="M245" i="7"/>
  <c r="CK246" i="7"/>
  <c r="P226" i="7"/>
  <c r="CN227" i="7"/>
  <c r="CL243" i="7"/>
  <c r="AE224" i="7"/>
  <c r="DC225" i="7"/>
  <c r="Q225" i="7"/>
  <c r="CO226" i="7"/>
  <c r="O232" i="7"/>
  <c r="V224" i="7"/>
  <c r="CT225" i="7"/>
  <c r="O244" i="7"/>
  <c r="CM245" i="7"/>
  <c r="W224" i="7"/>
  <c r="CU225" i="7"/>
  <c r="P225" i="7"/>
  <c r="CN226" i="7"/>
  <c r="O226" i="7"/>
  <c r="CM227" i="7"/>
  <c r="CK247" i="7"/>
  <c r="O247" i="7" s="1"/>
  <c r="M246" i="7"/>
  <c r="P236" i="7"/>
  <c r="M232" i="7"/>
  <c r="CK233" i="7"/>
  <c r="P239" i="7"/>
  <c r="CN240" i="7"/>
  <c r="AB224" i="7"/>
  <c r="CZ225" i="7"/>
  <c r="N236" i="7"/>
  <c r="N233" i="7"/>
  <c r="CL234" i="7"/>
  <c r="Q228" i="7"/>
  <c r="CO229" i="7"/>
  <c r="AC224" i="7"/>
  <c r="DA225" i="7"/>
  <c r="CK238" i="7"/>
  <c r="O243" i="7"/>
  <c r="CM244" i="7"/>
  <c r="P242" i="7"/>
  <c r="CN243" i="7"/>
  <c r="CK235" i="7"/>
  <c r="AD224" i="7"/>
  <c r="DB225" i="7"/>
  <c r="T224" i="7"/>
  <c r="CR225" i="7"/>
  <c r="AG224" i="7"/>
  <c r="DE225" i="7"/>
  <c r="AI225" i="7" s="1"/>
  <c r="N244" i="7"/>
  <c r="CL245" i="7"/>
  <c r="U155" i="7"/>
  <c r="W156" i="7" s="1"/>
  <c r="Y157" i="7" s="1"/>
  <c r="AA158" i="7" s="1"/>
  <c r="AC159" i="7" s="1"/>
  <c r="AE160" i="7" s="1"/>
  <c r="AG161" i="7" s="1"/>
  <c r="AI162" i="7" s="1"/>
  <c r="AG156" i="7"/>
  <c r="AI157" i="7" s="1"/>
  <c r="AK158" i="7" s="1"/>
  <c r="X156" i="7"/>
  <c r="Z157" i="7" s="1"/>
  <c r="N172" i="7"/>
  <c r="P173" i="7" s="1"/>
  <c r="R174" i="7" s="1"/>
  <c r="L196" i="7"/>
  <c r="K60" i="7"/>
  <c r="V157" i="7"/>
  <c r="X158" i="7" s="1"/>
  <c r="Z159" i="7" s="1"/>
  <c r="AB160" i="7" s="1"/>
  <c r="AD161" i="7" s="1"/>
  <c r="AF162" i="7" s="1"/>
  <c r="AH163" i="7" s="1"/>
  <c r="AJ164" i="7" s="1"/>
  <c r="AS154" i="7"/>
  <c r="AS20" i="7" s="1"/>
  <c r="S158" i="7"/>
  <c r="U159" i="7" s="1"/>
  <c r="AI156" i="7"/>
  <c r="AK157" i="7" s="1"/>
  <c r="AH157" i="7"/>
  <c r="X157" i="7"/>
  <c r="O172" i="7"/>
  <c r="N173" i="7"/>
  <c r="N175" i="7"/>
  <c r="O177" i="7" s="1"/>
  <c r="AU19" i="7"/>
  <c r="O55" i="7"/>
  <c r="BF150" i="7"/>
  <c r="BD15" i="7"/>
  <c r="S159" i="7"/>
  <c r="U160" i="7" s="1"/>
  <c r="W161" i="7" s="1"/>
  <c r="Y162" i="7" s="1"/>
  <c r="R160" i="7"/>
  <c r="M42" i="7"/>
  <c r="N178" i="7"/>
  <c r="P180" i="7"/>
  <c r="N45" i="7"/>
  <c r="BC151" i="7"/>
  <c r="BA16" i="7"/>
  <c r="BM150" i="7"/>
  <c r="BM16" i="7" s="1"/>
  <c r="BK15" i="7"/>
  <c r="AQ154" i="7"/>
  <c r="AO19" i="7"/>
  <c r="N194" i="7"/>
  <c r="L59" i="7"/>
  <c r="M195" i="7"/>
  <c r="K61" i="7"/>
  <c r="M196" i="7"/>
  <c r="L197" i="7"/>
  <c r="AV151" i="7"/>
  <c r="AT16" i="7"/>
  <c r="AP160" i="7"/>
  <c r="AN25" i="7"/>
  <c r="O163" i="7"/>
  <c r="Q164" i="7" s="1"/>
  <c r="S165" i="7" s="1"/>
  <c r="N164" i="7"/>
  <c r="N156" i="7"/>
  <c r="P157" i="7" s="1"/>
  <c r="R158" i="7" s="1"/>
  <c r="T159" i="7" s="1"/>
  <c r="V160" i="7" s="1"/>
  <c r="M157" i="7"/>
  <c r="AK25" i="7"/>
  <c r="AM160" i="7"/>
  <c r="AV155" i="7"/>
  <c r="AT20" i="7"/>
  <c r="N49" i="7"/>
  <c r="O181" i="7"/>
  <c r="P183" i="7" s="1"/>
  <c r="K51" i="7"/>
  <c r="M186" i="7"/>
  <c r="L187" i="7"/>
  <c r="AZ151" i="7"/>
  <c r="AX16" i="7"/>
  <c r="AO157" i="7"/>
  <c r="AM22" i="7"/>
  <c r="AY16" i="7"/>
  <c r="BA151" i="7"/>
  <c r="AS157" i="7"/>
  <c r="AQ22" i="7"/>
  <c r="O192" i="7"/>
  <c r="M57" i="7"/>
  <c r="N53" i="7"/>
  <c r="O184" i="7"/>
  <c r="M49" i="7"/>
  <c r="M68" i="7"/>
  <c r="BD150" i="7"/>
  <c r="BB15" i="7"/>
  <c r="BB150" i="7"/>
  <c r="AZ15" i="7"/>
  <c r="L57" i="7"/>
  <c r="N192" i="7"/>
  <c r="AW151" i="7"/>
  <c r="AU16" i="7"/>
  <c r="AR158" i="7"/>
  <c r="AP23" i="7"/>
  <c r="M58" i="7"/>
  <c r="N43" i="7"/>
  <c r="L60" i="7"/>
  <c r="AN20" i="7"/>
  <c r="AP155" i="7"/>
  <c r="BJ151" i="7"/>
  <c r="BH16" i="7"/>
  <c r="N204" i="7"/>
  <c r="N70" i="7" s="1"/>
  <c r="BI150" i="7"/>
  <c r="BG15" i="7"/>
  <c r="AR21" i="7"/>
  <c r="W159" i="7"/>
  <c r="Y160" i="7" s="1"/>
  <c r="AA161" i="7" s="1"/>
  <c r="AC162" i="7" s="1"/>
  <c r="AE163" i="7" s="1"/>
  <c r="AG164" i="7" s="1"/>
  <c r="AI165" i="7" s="1"/>
  <c r="AK166" i="7" s="1"/>
  <c r="M193" i="7"/>
  <c r="N195" i="7" s="1"/>
  <c r="AT152" i="7"/>
  <c r="AU154" i="7" s="1"/>
  <c r="AR17" i="7"/>
  <c r="AL156" i="7"/>
  <c r="AT155" i="7"/>
  <c r="AR20" i="7"/>
  <c r="L58" i="7"/>
  <c r="N193" i="7"/>
  <c r="N185" i="7"/>
  <c r="L50" i="7"/>
  <c r="O173" i="7"/>
  <c r="N174" i="7"/>
  <c r="AV150" i="7"/>
  <c r="AT15" i="7"/>
  <c r="BK150" i="7"/>
  <c r="BI15" i="7"/>
  <c r="BL151" i="7"/>
  <c r="BJ16" i="7"/>
  <c r="AV152" i="7"/>
  <c r="AT17" i="7"/>
  <c r="AL23" i="7"/>
  <c r="AN158" i="7"/>
  <c r="N186" i="7"/>
  <c r="L51" i="7"/>
  <c r="M187" i="7"/>
  <c r="AB155" i="7"/>
  <c r="AD156" i="7" s="1"/>
  <c r="AF157" i="7" s="1"/>
  <c r="AH158" i="7" s="1"/>
  <c r="AJ159" i="7" s="1"/>
  <c r="AL160" i="7" s="1"/>
  <c r="AA156" i="7"/>
  <c r="AT153" i="7"/>
  <c r="AU152" i="7"/>
  <c r="AS17" i="7"/>
  <c r="O164" i="7"/>
  <c r="M66" i="7"/>
  <c r="N202" i="7"/>
  <c r="AK20" i="7"/>
  <c r="AM155" i="7"/>
  <c r="AQ159" i="7"/>
  <c r="AO24" i="7"/>
  <c r="W160" i="7"/>
  <c r="Y161" i="7" s="1"/>
  <c r="P171" i="7"/>
  <c r="AQ155" i="7"/>
  <c r="AO20" i="7"/>
  <c r="O44" i="7"/>
  <c r="O183" i="7"/>
  <c r="M48" i="7"/>
  <c r="AU151" i="7"/>
  <c r="AS16" i="7"/>
  <c r="N69" i="7"/>
  <c r="BG151" i="7"/>
  <c r="BE16" i="7"/>
  <c r="AW150" i="7"/>
  <c r="AU15" i="7"/>
  <c r="N48" i="7"/>
  <c r="P169" i="7"/>
  <c r="O170" i="7"/>
  <c r="AK24" i="7"/>
  <c r="AM159" i="7"/>
  <c r="N184" i="7"/>
  <c r="AZ150" i="7"/>
  <c r="AX15" i="7"/>
  <c r="M44" i="7"/>
  <c r="O179" i="7"/>
  <c r="N180" i="7"/>
  <c r="M50" i="7"/>
  <c r="O185" i="7"/>
  <c r="BC16" i="7"/>
  <c r="BE151" i="7"/>
  <c r="BE17" i="7" s="1"/>
  <c r="AP156" i="7"/>
  <c r="AN21" i="7"/>
  <c r="AS19" i="7"/>
  <c r="BG16" i="7"/>
  <c r="BI151" i="7"/>
  <c r="N56" i="7"/>
  <c r="P191" i="7"/>
  <c r="AD157" i="7"/>
  <c r="AF158" i="7" s="1"/>
  <c r="AH159" i="7" s="1"/>
  <c r="AJ160" i="7" s="1"/>
  <c r="AL161" i="7" s="1"/>
  <c r="AC158" i="7"/>
  <c r="K59" i="7"/>
  <c r="M194" i="7"/>
  <c r="L195" i="7"/>
  <c r="N47" i="7"/>
  <c r="M158" i="7"/>
  <c r="N157" i="7"/>
  <c r="P158" i="7" s="1"/>
  <c r="R159" i="7" s="1"/>
  <c r="M56" i="7"/>
  <c r="S173" i="7"/>
  <c r="J11" i="7"/>
  <c r="K11" i="7"/>
  <c r="AA11" i="7"/>
  <c r="H11" i="7"/>
  <c r="X11" i="7"/>
  <c r="R11" i="7"/>
  <c r="O11" i="7"/>
  <c r="AE11" i="7"/>
  <c r="L11" i="7"/>
  <c r="AB11" i="7"/>
  <c r="Z11" i="7"/>
  <c r="S11" i="7"/>
  <c r="AI11" i="7"/>
  <c r="P11" i="7"/>
  <c r="AF11" i="7"/>
  <c r="AH11" i="7"/>
  <c r="G11" i="7"/>
  <c r="W11" i="7"/>
  <c r="T11" i="7"/>
  <c r="AJ11" i="7"/>
  <c r="Y11" i="7"/>
  <c r="AD11" i="7"/>
  <c r="U11" i="7"/>
  <c r="AG11" i="7"/>
  <c r="AC11" i="7"/>
  <c r="I11" i="7"/>
  <c r="Q11" i="7"/>
  <c r="M11" i="7"/>
  <c r="N11" i="7"/>
  <c r="V11" i="7"/>
  <c r="H89" i="11"/>
  <c r="H88" i="11" s="1"/>
  <c r="H91" i="11" s="1"/>
  <c r="M89" i="11"/>
  <c r="M88" i="11" s="1"/>
  <c r="M91" i="11" s="1"/>
  <c r="G89" i="11"/>
  <c r="G92" i="11" s="1"/>
  <c r="K89" i="11"/>
  <c r="K92" i="11" s="1"/>
  <c r="E89" i="11"/>
  <c r="E92" i="11" s="1"/>
  <c r="I89" i="11"/>
  <c r="I88" i="11" s="1"/>
  <c r="I91" i="11" s="1"/>
  <c r="L89" i="11"/>
  <c r="L92" i="11" s="1"/>
  <c r="F89" i="11"/>
  <c r="F88" i="11" s="1"/>
  <c r="F91" i="11" s="1"/>
  <c r="J89" i="11"/>
  <c r="J92" i="11" s="1"/>
  <c r="N89" i="11"/>
  <c r="N88" i="11" s="1"/>
  <c r="N91" i="11" s="1"/>
  <c r="D73" i="11"/>
  <c r="D87" i="11"/>
  <c r="D84" i="11"/>
  <c r="D82" i="11"/>
  <c r="D74" i="11"/>
  <c r="D75" i="11" s="1"/>
  <c r="E88" i="11"/>
  <c r="E91" i="11" s="1"/>
  <c r="P245" i="7" l="1"/>
  <c r="CN246" i="7"/>
  <c r="V225" i="7"/>
  <c r="CT226" i="7"/>
  <c r="O235" i="7"/>
  <c r="CM236" i="7"/>
  <c r="S229" i="7"/>
  <c r="CL237" i="7"/>
  <c r="R240" i="7"/>
  <c r="Q227" i="7"/>
  <c r="CO228" i="7"/>
  <c r="Y225" i="7"/>
  <c r="CW226" i="7"/>
  <c r="X225" i="7"/>
  <c r="CV226" i="7"/>
  <c r="S226" i="7"/>
  <c r="CQ227" i="7"/>
  <c r="P243" i="7"/>
  <c r="T226" i="7"/>
  <c r="CR227" i="7"/>
  <c r="S230" i="7"/>
  <c r="R243" i="7"/>
  <c r="O238" i="7"/>
  <c r="CM239" i="7"/>
  <c r="CL240" i="7"/>
  <c r="R227" i="7"/>
  <c r="CP228" i="7"/>
  <c r="M235" i="7"/>
  <c r="CK236" i="7"/>
  <c r="CJ237" i="7"/>
  <c r="S227" i="7"/>
  <c r="CQ228" i="7"/>
  <c r="AB225" i="7"/>
  <c r="CZ226" i="7"/>
  <c r="P232" i="7"/>
  <c r="CN233" i="7"/>
  <c r="AH225" i="7"/>
  <c r="DF226" i="7"/>
  <c r="AJ226" i="7" s="1"/>
  <c r="AC225" i="7"/>
  <c r="DA226" i="7"/>
  <c r="R231" i="7"/>
  <c r="CP232" i="7"/>
  <c r="U225" i="7"/>
  <c r="CS226" i="7"/>
  <c r="R230" i="7"/>
  <c r="CP231" i="7"/>
  <c r="P233" i="7"/>
  <c r="CN234" i="7"/>
  <c r="CM235" i="7"/>
  <c r="AF225" i="7"/>
  <c r="DD226" i="7"/>
  <c r="AE225" i="7"/>
  <c r="DC226" i="7"/>
  <c r="P234" i="7"/>
  <c r="AD225" i="7"/>
  <c r="DB226" i="7"/>
  <c r="O233" i="7"/>
  <c r="CM234" i="7"/>
  <c r="R226" i="7"/>
  <c r="CP227" i="7"/>
  <c r="Q245" i="7"/>
  <c r="AG225" i="7"/>
  <c r="DE226" i="7"/>
  <c r="AI226" i="7" s="1"/>
  <c r="N234" i="7"/>
  <c r="CL235" i="7"/>
  <c r="O229" i="7"/>
  <c r="CM230" i="7"/>
  <c r="CL231" i="7"/>
  <c r="Q232" i="7"/>
  <c r="CO233" i="7"/>
  <c r="W225" i="7"/>
  <c r="CU226" i="7"/>
  <c r="Q246" i="7"/>
  <c r="CO242" i="7"/>
  <c r="CP244" i="7" s="1"/>
  <c r="Q244" i="7"/>
  <c r="CO245" i="7"/>
  <c r="CM247" i="7"/>
  <c r="Q247" i="7" s="1"/>
  <c r="O246" i="7"/>
  <c r="P228" i="7"/>
  <c r="CN229" i="7"/>
  <c r="S225" i="7"/>
  <c r="CQ226" i="7"/>
  <c r="Q231" i="7"/>
  <c r="CO232" i="7"/>
  <c r="CN247" i="7"/>
  <c r="R247" i="7" s="1"/>
  <c r="P246" i="7"/>
  <c r="Z225" i="7"/>
  <c r="CX226" i="7"/>
  <c r="T225" i="7"/>
  <c r="CR226" i="7"/>
  <c r="R228" i="7"/>
  <c r="CP229" i="7"/>
  <c r="AA225" i="7"/>
  <c r="CY226" i="7"/>
  <c r="AT156" i="7"/>
  <c r="Y158" i="7"/>
  <c r="O174" i="7"/>
  <c r="Q175" i="7" s="1"/>
  <c r="S176" i="7" s="1"/>
  <c r="S42" i="7" s="1"/>
  <c r="L62" i="7"/>
  <c r="M198" i="7"/>
  <c r="T160" i="7"/>
  <c r="V161" i="7" s="1"/>
  <c r="X162" i="7" s="1"/>
  <c r="Z163" i="7" s="1"/>
  <c r="P176" i="7"/>
  <c r="R177" i="7" s="1"/>
  <c r="P174" i="7"/>
  <c r="O175" i="7"/>
  <c r="AJ158" i="7"/>
  <c r="AL159" i="7" s="1"/>
  <c r="AI159" i="7"/>
  <c r="Z158" i="7"/>
  <c r="AB159" i="7" s="1"/>
  <c r="Y159" i="7"/>
  <c r="O159" i="7"/>
  <c r="Q160" i="7" s="1"/>
  <c r="S161" i="7" s="1"/>
  <c r="U162" i="7" s="1"/>
  <c r="W163" i="7" s="1"/>
  <c r="Y164" i="7" s="1"/>
  <c r="AA165" i="7" s="1"/>
  <c r="N160" i="7"/>
  <c r="M60" i="7"/>
  <c r="O195" i="7"/>
  <c r="P57" i="7"/>
  <c r="O51" i="7"/>
  <c r="AO160" i="7"/>
  <c r="AM25" i="7"/>
  <c r="P49" i="7"/>
  <c r="O49" i="7"/>
  <c r="AS156" i="7"/>
  <c r="AQ21" i="7"/>
  <c r="P166" i="7"/>
  <c r="AT19" i="7"/>
  <c r="AV154" i="7"/>
  <c r="AN24" i="7"/>
  <c r="AP159" i="7"/>
  <c r="BN152" i="7"/>
  <c r="BN18" i="7" s="1"/>
  <c r="BL17" i="7"/>
  <c r="AX151" i="7"/>
  <c r="AV16" i="7"/>
  <c r="N51" i="7"/>
  <c r="P186" i="7"/>
  <c r="AV156" i="7"/>
  <c r="AT21" i="7"/>
  <c r="AV153" i="7"/>
  <c r="AT18" i="7"/>
  <c r="AY152" i="7"/>
  <c r="AW17" i="7"/>
  <c r="BB16" i="7"/>
  <c r="BD151" i="7"/>
  <c r="AU158" i="7"/>
  <c r="AS23" i="7"/>
  <c r="AO23" i="7"/>
  <c r="AQ158" i="7"/>
  <c r="O187" i="7"/>
  <c r="M52" i="7"/>
  <c r="AV17" i="7"/>
  <c r="AX152" i="7"/>
  <c r="O196" i="7"/>
  <c r="M61" i="7"/>
  <c r="N197" i="7"/>
  <c r="AS155" i="7"/>
  <c r="AQ20" i="7"/>
  <c r="P46" i="7"/>
  <c r="T161" i="7"/>
  <c r="V162" i="7" s="1"/>
  <c r="X163" i="7" s="1"/>
  <c r="Z164" i="7" s="1"/>
  <c r="S162" i="7"/>
  <c r="AU20" i="7"/>
  <c r="AW155" i="7"/>
  <c r="BI152" i="7"/>
  <c r="BG17" i="7"/>
  <c r="Q173" i="7"/>
  <c r="N68" i="7"/>
  <c r="O204" i="7"/>
  <c r="O70" i="7" s="1"/>
  <c r="AC157" i="7"/>
  <c r="AE158" i="7" s="1"/>
  <c r="AG159" i="7" s="1"/>
  <c r="AI160" i="7" s="1"/>
  <c r="AK161" i="7" s="1"/>
  <c r="AB158" i="7"/>
  <c r="M53" i="7"/>
  <c r="O188" i="7"/>
  <c r="N189" i="7"/>
  <c r="P175" i="7"/>
  <c r="O176" i="7"/>
  <c r="N59" i="7"/>
  <c r="P194" i="7"/>
  <c r="AK23" i="7"/>
  <c r="AM158" i="7"/>
  <c r="M59" i="7"/>
  <c r="O194" i="7"/>
  <c r="N58" i="7"/>
  <c r="BA17" i="7"/>
  <c r="BC152" i="7"/>
  <c r="O158" i="7"/>
  <c r="Q159" i="7" s="1"/>
  <c r="S160" i="7" s="1"/>
  <c r="U161" i="7" s="1"/>
  <c r="W162" i="7" s="1"/>
  <c r="N159" i="7"/>
  <c r="L63" i="7"/>
  <c r="N198" i="7"/>
  <c r="M199" i="7"/>
  <c r="Q178" i="7"/>
  <c r="O43" i="7"/>
  <c r="AE159" i="7"/>
  <c r="AG160" i="7" s="1"/>
  <c r="AI161" i="7" s="1"/>
  <c r="AK162" i="7" s="1"/>
  <c r="AD160" i="7"/>
  <c r="BK152" i="7"/>
  <c r="BI17" i="7"/>
  <c r="P181" i="7"/>
  <c r="N46" i="7"/>
  <c r="O182" i="7"/>
  <c r="BB151" i="7"/>
  <c r="AZ16" i="7"/>
  <c r="P172" i="7"/>
  <c r="Q171" i="7"/>
  <c r="AU17" i="7"/>
  <c r="AW152" i="7"/>
  <c r="AQ25" i="7"/>
  <c r="AS160" i="7"/>
  <c r="AL26" i="7"/>
  <c r="AN161" i="7"/>
  <c r="AV18" i="7"/>
  <c r="AX153" i="7"/>
  <c r="BK16" i="7"/>
  <c r="BM151" i="7"/>
  <c r="BM17" i="7" s="1"/>
  <c r="AL22" i="7"/>
  <c r="AN157" i="7"/>
  <c r="AK32" i="7"/>
  <c r="BI16" i="7"/>
  <c r="BK151" i="7"/>
  <c r="BL152" i="7"/>
  <c r="BJ17" i="7"/>
  <c r="N61" i="7"/>
  <c r="P196" i="7"/>
  <c r="AR24" i="7"/>
  <c r="AT159" i="7"/>
  <c r="BF151" i="7"/>
  <c r="BD16" i="7"/>
  <c r="O50" i="7"/>
  <c r="Q185" i="7"/>
  <c r="O58" i="7"/>
  <c r="Q193" i="7"/>
  <c r="BB152" i="7"/>
  <c r="AZ17" i="7"/>
  <c r="O47" i="7"/>
  <c r="Q182" i="7"/>
  <c r="R184" i="7" s="1"/>
  <c r="AV21" i="7"/>
  <c r="X161" i="7"/>
  <c r="Z162" i="7" s="1"/>
  <c r="AB163" i="7" s="1"/>
  <c r="AD164" i="7" s="1"/>
  <c r="AF165" i="7" s="1"/>
  <c r="AH166" i="7" s="1"/>
  <c r="AJ167" i="7" s="1"/>
  <c r="AL168" i="7" s="1"/>
  <c r="AR161" i="7"/>
  <c r="AP26" i="7"/>
  <c r="O197" i="7"/>
  <c r="M62" i="7"/>
  <c r="N60" i="7"/>
  <c r="BE152" i="7"/>
  <c r="BC17" i="7"/>
  <c r="N44" i="7"/>
  <c r="P179" i="7"/>
  <c r="O180" i="7"/>
  <c r="AW154" i="7"/>
  <c r="N196" i="7"/>
  <c r="L61" i="7"/>
  <c r="M197" i="7"/>
  <c r="AL27" i="7"/>
  <c r="AN162" i="7"/>
  <c r="AR157" i="7"/>
  <c r="AP22" i="7"/>
  <c r="O45" i="7"/>
  <c r="N50" i="7"/>
  <c r="P185" i="7"/>
  <c r="O186" i="7"/>
  <c r="AY151" i="7"/>
  <c r="AW16" i="7"/>
  <c r="AO156" i="7"/>
  <c r="AM21" i="7"/>
  <c r="AU18" i="7"/>
  <c r="AW153" i="7"/>
  <c r="AU155" i="7"/>
  <c r="N52" i="7"/>
  <c r="P187" i="7"/>
  <c r="AT22" i="7"/>
  <c r="AP21" i="7"/>
  <c r="AR156" i="7"/>
  <c r="L53" i="7"/>
  <c r="N188" i="7"/>
  <c r="M189" i="7"/>
  <c r="AO161" i="7"/>
  <c r="AM26" i="7"/>
  <c r="P165" i="7"/>
  <c r="R166" i="7" s="1"/>
  <c r="T167" i="7" s="1"/>
  <c r="O166" i="7"/>
  <c r="BG152" i="7"/>
  <c r="BG18" i="7" s="1"/>
  <c r="BF16" i="7"/>
  <c r="BH151" i="7"/>
  <c r="T175" i="7"/>
  <c r="N41" i="7"/>
  <c r="Q41" i="7"/>
  <c r="S12" i="7"/>
  <c r="W12" i="7"/>
  <c r="V12" i="7"/>
  <c r="H12" i="7"/>
  <c r="U12" i="7"/>
  <c r="AG12" i="7"/>
  <c r="J12" i="7"/>
  <c r="X12" i="7"/>
  <c r="K12" i="7"/>
  <c r="AF12" i="7"/>
  <c r="Y12" i="7"/>
  <c r="AH12" i="7"/>
  <c r="AB12" i="7"/>
  <c r="Q12" i="7"/>
  <c r="AC12" i="7"/>
  <c r="P12" i="7"/>
  <c r="AE12" i="7"/>
  <c r="AA12" i="7"/>
  <c r="I12" i="7"/>
  <c r="R12" i="7"/>
  <c r="AD12" i="7"/>
  <c r="T12" i="7"/>
  <c r="M12" i="7"/>
  <c r="O12" i="7"/>
  <c r="AI12" i="7"/>
  <c r="AJ12" i="7"/>
  <c r="N12" i="7"/>
  <c r="Z12" i="7"/>
  <c r="L12" i="7"/>
  <c r="H92" i="11"/>
  <c r="G12" i="7"/>
  <c r="M92" i="11"/>
  <c r="M93" i="11" s="1"/>
  <c r="F92" i="11"/>
  <c r="J88" i="11"/>
  <c r="J91" i="11" s="1"/>
  <c r="I92" i="11"/>
  <c r="G88" i="11"/>
  <c r="G91" i="11" s="1"/>
  <c r="L88" i="11"/>
  <c r="L91" i="11" s="1"/>
  <c r="K88" i="11"/>
  <c r="K91" i="11" s="1"/>
  <c r="N92" i="11"/>
  <c r="N93" i="11" s="1"/>
  <c r="D89" i="11"/>
  <c r="T244" i="7" l="1"/>
  <c r="T229" i="7"/>
  <c r="CR230" i="7"/>
  <c r="AB226" i="7"/>
  <c r="CZ227" i="7"/>
  <c r="S232" i="7"/>
  <c r="CQ233" i="7"/>
  <c r="R229" i="7"/>
  <c r="CP230" i="7"/>
  <c r="S245" i="7"/>
  <c r="CQ246" i="7"/>
  <c r="P235" i="7"/>
  <c r="CN236" i="7"/>
  <c r="Q234" i="7"/>
  <c r="CO235" i="7"/>
  <c r="AH226" i="7"/>
  <c r="DF227" i="7"/>
  <c r="AJ227" i="7" s="1"/>
  <c r="T228" i="7"/>
  <c r="CR229" i="7"/>
  <c r="CQ230" i="7"/>
  <c r="X226" i="7"/>
  <c r="CV227" i="7"/>
  <c r="Y226" i="7"/>
  <c r="CW227" i="7"/>
  <c r="P231" i="7"/>
  <c r="CN232" i="7"/>
  <c r="CM233" i="7"/>
  <c r="T231" i="7"/>
  <c r="CR232" i="7"/>
  <c r="T232" i="7"/>
  <c r="AD226" i="7"/>
  <c r="DB227" i="7"/>
  <c r="N237" i="7"/>
  <c r="CL238" i="7"/>
  <c r="CK239" i="7"/>
  <c r="V227" i="7"/>
  <c r="CT228" i="7"/>
  <c r="U227" i="7"/>
  <c r="CS228" i="7"/>
  <c r="AA226" i="7"/>
  <c r="CY227" i="7"/>
  <c r="AC226" i="7"/>
  <c r="DA227" i="7"/>
  <c r="V226" i="7"/>
  <c r="CT227" i="7"/>
  <c r="U226" i="7"/>
  <c r="CS227" i="7"/>
  <c r="S242" i="7"/>
  <c r="Q230" i="7"/>
  <c r="CO231" i="7"/>
  <c r="T227" i="7"/>
  <c r="CR228" i="7"/>
  <c r="AF226" i="7"/>
  <c r="DD227" i="7"/>
  <c r="AG226" i="7"/>
  <c r="DE227" i="7"/>
  <c r="AI227" i="7" s="1"/>
  <c r="Q235" i="7"/>
  <c r="CO236" i="7"/>
  <c r="CN237" i="7"/>
  <c r="O236" i="7"/>
  <c r="CM237" i="7"/>
  <c r="P240" i="7"/>
  <c r="CN241" i="7"/>
  <c r="CM242" i="7"/>
  <c r="Q236" i="7"/>
  <c r="CP247" i="7"/>
  <c r="T247" i="7" s="1"/>
  <c r="R246" i="7"/>
  <c r="S233" i="7"/>
  <c r="CQ234" i="7"/>
  <c r="R234" i="7"/>
  <c r="CP235" i="7"/>
  <c r="W226" i="7"/>
  <c r="CU227" i="7"/>
  <c r="AE226" i="7"/>
  <c r="DC227" i="7"/>
  <c r="R233" i="7"/>
  <c r="CP234" i="7"/>
  <c r="U228" i="7"/>
  <c r="CS229" i="7"/>
  <c r="Q239" i="7"/>
  <c r="CQ231" i="7"/>
  <c r="CR233" i="7" s="1"/>
  <c r="Z226" i="7"/>
  <c r="CX227" i="7"/>
  <c r="S228" i="7"/>
  <c r="CQ229" i="7"/>
  <c r="P237" i="7"/>
  <c r="CN238" i="7"/>
  <c r="AA159" i="7"/>
  <c r="Z160" i="7"/>
  <c r="N200" i="7"/>
  <c r="M64" i="7"/>
  <c r="P42" i="7"/>
  <c r="Q176" i="7"/>
  <c r="Q42" i="7" s="1"/>
  <c r="P177" i="7"/>
  <c r="O41" i="7"/>
  <c r="Y163" i="7"/>
  <c r="AA164" i="7" s="1"/>
  <c r="AC165" i="7" s="1"/>
  <c r="AE166" i="7" s="1"/>
  <c r="AG167" i="7" s="1"/>
  <c r="AI168" i="7" s="1"/>
  <c r="AK169" i="7" s="1"/>
  <c r="AK160" i="7"/>
  <c r="AK26" i="7" s="1"/>
  <c r="AJ161" i="7"/>
  <c r="T178" i="7"/>
  <c r="T44" i="7" s="1"/>
  <c r="R43" i="7"/>
  <c r="AA160" i="7"/>
  <c r="AC161" i="7" s="1"/>
  <c r="Z161" i="7"/>
  <c r="R50" i="7"/>
  <c r="Q167" i="7"/>
  <c r="S168" i="7" s="1"/>
  <c r="U169" i="7" s="1"/>
  <c r="P168" i="7"/>
  <c r="M55" i="7"/>
  <c r="O190" i="7"/>
  <c r="N191" i="7"/>
  <c r="P51" i="7"/>
  <c r="O198" i="7"/>
  <c r="M63" i="7"/>
  <c r="N199" i="7"/>
  <c r="AY155" i="7"/>
  <c r="AW20" i="7"/>
  <c r="AL34" i="7"/>
  <c r="BH152" i="7"/>
  <c r="BF17" i="7"/>
  <c r="BD152" i="7"/>
  <c r="BB17" i="7"/>
  <c r="P199" i="7"/>
  <c r="N64" i="7"/>
  <c r="BE153" i="7"/>
  <c r="BC18" i="7"/>
  <c r="O60" i="7"/>
  <c r="AD159" i="7"/>
  <c r="AF160" i="7" s="1"/>
  <c r="AH161" i="7" s="1"/>
  <c r="AJ162" i="7" s="1"/>
  <c r="AL163" i="7" s="1"/>
  <c r="AC160" i="7"/>
  <c r="BK153" i="7"/>
  <c r="BI18" i="7"/>
  <c r="AX154" i="7"/>
  <c r="AV19" i="7"/>
  <c r="O61" i="7"/>
  <c r="Q196" i="7"/>
  <c r="BI153" i="7"/>
  <c r="BI19" i="7" s="1"/>
  <c r="BH17" i="7"/>
  <c r="BJ152" i="7"/>
  <c r="P189" i="7"/>
  <c r="N54" i="7"/>
  <c r="AW156" i="7"/>
  <c r="AU21" i="7"/>
  <c r="AQ157" i="7"/>
  <c r="AO22" i="7"/>
  <c r="BA152" i="7"/>
  <c r="AY17" i="7"/>
  <c r="AR23" i="7"/>
  <c r="AT158" i="7"/>
  <c r="O46" i="7"/>
  <c r="P182" i="7"/>
  <c r="Q181" i="7"/>
  <c r="BG153" i="7"/>
  <c r="BE18" i="7"/>
  <c r="O63" i="7"/>
  <c r="Q198" i="7"/>
  <c r="Q51" i="7"/>
  <c r="S186" i="7"/>
  <c r="AV160" i="7"/>
  <c r="AT25" i="7"/>
  <c r="AN27" i="7"/>
  <c r="AP162" i="7"/>
  <c r="O48" i="7"/>
  <c r="Q183" i="7"/>
  <c r="P184" i="7"/>
  <c r="BM153" i="7"/>
  <c r="BM19" i="7" s="1"/>
  <c r="BK18" i="7"/>
  <c r="P60" i="7"/>
  <c r="R195" i="7"/>
  <c r="P190" i="7"/>
  <c r="N55" i="7"/>
  <c r="O191" i="7"/>
  <c r="AK27" i="7"/>
  <c r="AM162" i="7"/>
  <c r="U163" i="7"/>
  <c r="W164" i="7" s="1"/>
  <c r="Y165" i="7" s="1"/>
  <c r="AA166" i="7" s="1"/>
  <c r="T164" i="7"/>
  <c r="O62" i="7"/>
  <c r="AR160" i="7"/>
  <c r="AP25" i="7"/>
  <c r="Q168" i="7"/>
  <c r="AU157" i="7"/>
  <c r="AS22" i="7"/>
  <c r="AV157" i="7"/>
  <c r="AW159" i="7" s="1"/>
  <c r="AW19" i="7"/>
  <c r="AY154" i="7"/>
  <c r="AP163" i="7"/>
  <c r="AN28" i="7"/>
  <c r="N62" i="7"/>
  <c r="P197" i="7"/>
  <c r="R180" i="7"/>
  <c r="P45" i="7"/>
  <c r="AX156" i="7"/>
  <c r="BD153" i="7"/>
  <c r="BB18" i="7"/>
  <c r="BN153" i="7"/>
  <c r="BN19" i="7" s="1"/>
  <c r="BL18" i="7"/>
  <c r="R173" i="7"/>
  <c r="Q174" i="7"/>
  <c r="AF161" i="7"/>
  <c r="AH162" i="7" s="1"/>
  <c r="AJ163" i="7" s="1"/>
  <c r="AL164" i="7" s="1"/>
  <c r="AE162" i="7"/>
  <c r="Q44" i="7"/>
  <c r="S179" i="7"/>
  <c r="P160" i="7"/>
  <c r="R161" i="7" s="1"/>
  <c r="T162" i="7" s="1"/>
  <c r="V163" i="7" s="1"/>
  <c r="X164" i="7" s="1"/>
  <c r="Z165" i="7" s="1"/>
  <c r="AB166" i="7" s="1"/>
  <c r="AD167" i="7" s="1"/>
  <c r="AF168" i="7" s="1"/>
  <c r="AH169" i="7" s="1"/>
  <c r="AJ170" i="7" s="1"/>
  <c r="AL171" i="7" s="1"/>
  <c r="O161" i="7"/>
  <c r="AN160" i="7"/>
  <c r="AL25" i="7"/>
  <c r="AM161" i="7"/>
  <c r="O54" i="7"/>
  <c r="Q189" i="7"/>
  <c r="R175" i="7"/>
  <c r="AU156" i="7"/>
  <c r="AS21" i="7"/>
  <c r="AZ153" i="7"/>
  <c r="AX18" i="7"/>
  <c r="Q188" i="7"/>
  <c r="O53" i="7"/>
  <c r="AU24" i="7"/>
  <c r="BA153" i="7"/>
  <c r="AY18" i="7"/>
  <c r="AX157" i="7"/>
  <c r="AV22" i="7"/>
  <c r="AZ152" i="7"/>
  <c r="AX17" i="7"/>
  <c r="O162" i="7"/>
  <c r="P161" i="7"/>
  <c r="R162" i="7" s="1"/>
  <c r="T163" i="7" s="1"/>
  <c r="V164" i="7" s="1"/>
  <c r="X165" i="7" s="1"/>
  <c r="Z166" i="7" s="1"/>
  <c r="AB167" i="7" s="1"/>
  <c r="AO27" i="7"/>
  <c r="AQ162" i="7"/>
  <c r="AT157" i="7"/>
  <c r="AR22" i="7"/>
  <c r="P53" i="7"/>
  <c r="Q187" i="7"/>
  <c r="O52" i="7"/>
  <c r="P188" i="7"/>
  <c r="AT162" i="7"/>
  <c r="AR27" i="7"/>
  <c r="Q48" i="7"/>
  <c r="Q59" i="7"/>
  <c r="P62" i="7"/>
  <c r="BM152" i="7"/>
  <c r="BM18" i="7" s="1"/>
  <c r="BK17" i="7"/>
  <c r="AP158" i="7"/>
  <c r="AN23" i="7"/>
  <c r="AZ154" i="7"/>
  <c r="AX19" i="7"/>
  <c r="AU161" i="7"/>
  <c r="AS26" i="7"/>
  <c r="AY153" i="7"/>
  <c r="AW18" i="7"/>
  <c r="P47" i="7"/>
  <c r="AM163" i="7"/>
  <c r="AK28" i="7"/>
  <c r="M65" i="7"/>
  <c r="O200" i="7"/>
  <c r="N201" i="7"/>
  <c r="AM170" i="7"/>
  <c r="AK35" i="7"/>
  <c r="AM24" i="7"/>
  <c r="AO159" i="7"/>
  <c r="Q177" i="7"/>
  <c r="Q43" i="7" s="1"/>
  <c r="O42" i="7"/>
  <c r="P178" i="7"/>
  <c r="AW21" i="7"/>
  <c r="AY156" i="7"/>
  <c r="P198" i="7"/>
  <c r="N63" i="7"/>
  <c r="O199" i="7"/>
  <c r="AQ24" i="7"/>
  <c r="AS159" i="7"/>
  <c r="BD17" i="7"/>
  <c r="BF152" i="7"/>
  <c r="P52" i="7"/>
  <c r="R187" i="7"/>
  <c r="AV20" i="7"/>
  <c r="AX155" i="7"/>
  <c r="AQ161" i="7"/>
  <c r="AO26" i="7"/>
  <c r="U177" i="7"/>
  <c r="AE13" i="7"/>
  <c r="W13" i="7"/>
  <c r="AB13" i="7"/>
  <c r="P13" i="7"/>
  <c r="AF13" i="7"/>
  <c r="K13" i="7"/>
  <c r="AG13" i="7"/>
  <c r="AD13" i="7"/>
  <c r="AA13" i="7"/>
  <c r="M13" i="7"/>
  <c r="L13" i="7"/>
  <c r="X13" i="7"/>
  <c r="U13" i="7"/>
  <c r="N13" i="7"/>
  <c r="O13" i="7"/>
  <c r="AG14" i="7"/>
  <c r="Q13" i="7"/>
  <c r="V13" i="7"/>
  <c r="T13" i="7"/>
  <c r="AC13" i="7"/>
  <c r="R13" i="7"/>
  <c r="S13" i="7"/>
  <c r="AJ13" i="7"/>
  <c r="AH13" i="7"/>
  <c r="Z13" i="7"/>
  <c r="AI13" i="7"/>
  <c r="J13" i="7"/>
  <c r="Y13" i="7"/>
  <c r="I13" i="7"/>
  <c r="D88" i="11"/>
  <c r="D91" i="11" s="1"/>
  <c r="D92" i="11"/>
  <c r="V233" i="7" l="1"/>
  <c r="R238" i="7"/>
  <c r="AB227" i="7"/>
  <c r="CZ228" i="7"/>
  <c r="Q237" i="7"/>
  <c r="CO238" i="7"/>
  <c r="P238" i="7"/>
  <c r="CN239" i="7"/>
  <c r="Q233" i="7"/>
  <c r="CO234" i="7"/>
  <c r="CN235" i="7"/>
  <c r="V229" i="7"/>
  <c r="CT230" i="7"/>
  <c r="S235" i="7"/>
  <c r="CQ236" i="7"/>
  <c r="U246" i="7"/>
  <c r="U233" i="7"/>
  <c r="CS234" i="7"/>
  <c r="V230" i="7"/>
  <c r="CT231" i="7"/>
  <c r="W229" i="7"/>
  <c r="CU230" i="7"/>
  <c r="AG227" i="7"/>
  <c r="DE228" i="7"/>
  <c r="AI228" i="7" s="1"/>
  <c r="T235" i="7"/>
  <c r="CR236" i="7"/>
  <c r="Q242" i="7"/>
  <c r="CO243" i="7"/>
  <c r="CN244" i="7"/>
  <c r="V228" i="7"/>
  <c r="CT229" i="7"/>
  <c r="X227" i="7"/>
  <c r="CV228" i="7"/>
  <c r="AC227" i="7"/>
  <c r="DA228" i="7"/>
  <c r="X228" i="7"/>
  <c r="CV229" i="7"/>
  <c r="R232" i="7"/>
  <c r="CP233" i="7"/>
  <c r="Z227" i="7"/>
  <c r="CX228" i="7"/>
  <c r="U229" i="7"/>
  <c r="CS230" i="7"/>
  <c r="U231" i="7"/>
  <c r="CS232" i="7"/>
  <c r="R241" i="7"/>
  <c r="R237" i="7"/>
  <c r="CP238" i="7"/>
  <c r="CO239" i="7"/>
  <c r="AF227" i="7"/>
  <c r="DD228" i="7"/>
  <c r="V232" i="7"/>
  <c r="R236" i="7"/>
  <c r="CP237" i="7"/>
  <c r="T230" i="7"/>
  <c r="CR231" i="7"/>
  <c r="AD227" i="7"/>
  <c r="DB228" i="7"/>
  <c r="CO240" i="7"/>
  <c r="T234" i="7"/>
  <c r="CR235" i="7"/>
  <c r="Y227" i="7"/>
  <c r="CW228" i="7"/>
  <c r="U234" i="7"/>
  <c r="CS235" i="7"/>
  <c r="S236" i="7"/>
  <c r="CQ237" i="7"/>
  <c r="AH227" i="7"/>
  <c r="DF228" i="7"/>
  <c r="AJ228" i="7" s="1"/>
  <c r="S231" i="7"/>
  <c r="CQ232" i="7"/>
  <c r="W227" i="7"/>
  <c r="CU228" i="7"/>
  <c r="AE227" i="7"/>
  <c r="DC228" i="7"/>
  <c r="W228" i="7"/>
  <c r="CU229" i="7"/>
  <c r="O239" i="7"/>
  <c r="CM240" i="7"/>
  <c r="CL241" i="7"/>
  <c r="AA227" i="7"/>
  <c r="CY228" i="7"/>
  <c r="U230" i="7"/>
  <c r="CS231" i="7"/>
  <c r="AB161" i="7"/>
  <c r="AA162" i="7"/>
  <c r="N66" i="7"/>
  <c r="O202" i="7"/>
  <c r="AB162" i="7"/>
  <c r="AD163" i="7" s="1"/>
  <c r="AA163" i="7"/>
  <c r="AL162" i="7"/>
  <c r="AL28" i="7" s="1"/>
  <c r="AK163" i="7"/>
  <c r="R178" i="7"/>
  <c r="R44" i="7" s="1"/>
  <c r="Q179" i="7"/>
  <c r="P43" i="7"/>
  <c r="AZ156" i="7"/>
  <c r="AX21" i="7"/>
  <c r="BF18" i="7"/>
  <c r="BH153" i="7"/>
  <c r="Q200" i="7"/>
  <c r="O65" i="7"/>
  <c r="P201" i="7"/>
  <c r="AQ160" i="7"/>
  <c r="AO25" i="7"/>
  <c r="N67" i="7"/>
  <c r="P202" i="7"/>
  <c r="O203" i="7"/>
  <c r="AM29" i="7"/>
  <c r="AO164" i="7"/>
  <c r="BA154" i="7"/>
  <c r="AY19" i="7"/>
  <c r="AZ20" i="7"/>
  <c r="BB155" i="7"/>
  <c r="AV163" i="7"/>
  <c r="AT28" i="7"/>
  <c r="AS163" i="7"/>
  <c r="AQ28" i="7"/>
  <c r="S177" i="7"/>
  <c r="S45" i="7"/>
  <c r="U180" i="7"/>
  <c r="U46" i="7" s="1"/>
  <c r="S175" i="7"/>
  <c r="R176" i="7"/>
  <c r="T181" i="7"/>
  <c r="R46" i="7"/>
  <c r="AP29" i="7"/>
  <c r="AR164" i="7"/>
  <c r="V165" i="7"/>
  <c r="X166" i="7" s="1"/>
  <c r="Z167" i="7" s="1"/>
  <c r="AB168" i="7" s="1"/>
  <c r="U166" i="7"/>
  <c r="Q192" i="7"/>
  <c r="O57" i="7"/>
  <c r="P193" i="7"/>
  <c r="Q49" i="7"/>
  <c r="AV26" i="7"/>
  <c r="AX161" i="7"/>
  <c r="P48" i="7"/>
  <c r="Q184" i="7"/>
  <c r="R183" i="7"/>
  <c r="Q62" i="7"/>
  <c r="S197" i="7"/>
  <c r="AE161" i="7"/>
  <c r="AG162" i="7" s="1"/>
  <c r="AI163" i="7" s="1"/>
  <c r="AK164" i="7" s="1"/>
  <c r="AD162" i="7"/>
  <c r="N65" i="7"/>
  <c r="P200" i="7"/>
  <c r="O201" i="7"/>
  <c r="R169" i="7"/>
  <c r="T170" i="7" s="1"/>
  <c r="V171" i="7" s="1"/>
  <c r="Q170" i="7"/>
  <c r="R179" i="7"/>
  <c r="R45" i="7" s="1"/>
  <c r="P44" i="7"/>
  <c r="Q180" i="7"/>
  <c r="Q201" i="7"/>
  <c r="O66" i="7"/>
  <c r="R189" i="7"/>
  <c r="P54" i="7"/>
  <c r="Q190" i="7"/>
  <c r="AZ18" i="7"/>
  <c r="BB153" i="7"/>
  <c r="BC154" i="7"/>
  <c r="BA19" i="7"/>
  <c r="Q54" i="7"/>
  <c r="S189" i="7"/>
  <c r="AW157" i="7"/>
  <c r="AU22" i="7"/>
  <c r="Q55" i="7"/>
  <c r="AN26" i="7"/>
  <c r="AP161" i="7"/>
  <c r="BD19" i="7"/>
  <c r="BF154" i="7"/>
  <c r="R198" i="7"/>
  <c r="P63" i="7"/>
  <c r="BA155" i="7"/>
  <c r="AY20" i="7"/>
  <c r="AW158" i="7"/>
  <c r="AU23" i="7"/>
  <c r="AT161" i="7"/>
  <c r="AR26" i="7"/>
  <c r="S52" i="7"/>
  <c r="BC153" i="7"/>
  <c r="BA18" i="7"/>
  <c r="AY157" i="7"/>
  <c r="AW22" i="7"/>
  <c r="BK154" i="7"/>
  <c r="BL153" i="7"/>
  <c r="BJ18" i="7"/>
  <c r="AN164" i="7"/>
  <c r="AL29" i="7"/>
  <c r="BG154" i="7"/>
  <c r="BE19" i="7"/>
  <c r="BD18" i="7"/>
  <c r="BF153" i="7"/>
  <c r="N57" i="7"/>
  <c r="P192" i="7"/>
  <c r="O193" i="7"/>
  <c r="S178" i="7"/>
  <c r="R53" i="7"/>
  <c r="T188" i="7"/>
  <c r="AU160" i="7"/>
  <c r="AS25" i="7"/>
  <c r="P64" i="7"/>
  <c r="AU27" i="7"/>
  <c r="AW162" i="7"/>
  <c r="AR159" i="7"/>
  <c r="AP24" i="7"/>
  <c r="Q162" i="7"/>
  <c r="S163" i="7" s="1"/>
  <c r="U164" i="7" s="1"/>
  <c r="W165" i="7" s="1"/>
  <c r="Y166" i="7" s="1"/>
  <c r="AA167" i="7" s="1"/>
  <c r="AC168" i="7" s="1"/>
  <c r="AE169" i="7" s="1"/>
  <c r="AG170" i="7" s="1"/>
  <c r="AI171" i="7" s="1"/>
  <c r="AK172" i="7" s="1"/>
  <c r="P163" i="7"/>
  <c r="AG163" i="7"/>
  <c r="AI164" i="7" s="1"/>
  <c r="AK165" i="7" s="1"/>
  <c r="AF164" i="7"/>
  <c r="AX22" i="7"/>
  <c r="AZ157" i="7"/>
  <c r="R170" i="7"/>
  <c r="AO163" i="7"/>
  <c r="AM28" i="7"/>
  <c r="P56" i="7"/>
  <c r="R191" i="7"/>
  <c r="BI154" i="7"/>
  <c r="BG19" i="7"/>
  <c r="AV159" i="7"/>
  <c r="AT24" i="7"/>
  <c r="O64" i="7"/>
  <c r="Q199" i="7"/>
  <c r="Q191" i="7"/>
  <c r="O56" i="7"/>
  <c r="AS162" i="7"/>
  <c r="AQ27" i="7"/>
  <c r="AY22" i="7"/>
  <c r="AM36" i="7"/>
  <c r="Q53" i="7"/>
  <c r="AT23" i="7"/>
  <c r="AV158" i="7"/>
  <c r="P164" i="7"/>
  <c r="Q163" i="7"/>
  <c r="S164" i="7" s="1"/>
  <c r="U165" i="7" s="1"/>
  <c r="W166" i="7" s="1"/>
  <c r="Y167" i="7" s="1"/>
  <c r="AA168" i="7" s="1"/>
  <c r="AC169" i="7" s="1"/>
  <c r="AZ158" i="7"/>
  <c r="AX23" i="7"/>
  <c r="AW25" i="7"/>
  <c r="BB154" i="7"/>
  <c r="AZ19" i="7"/>
  <c r="AN163" i="7"/>
  <c r="AM27" i="7"/>
  <c r="AO162" i="7"/>
  <c r="AN172" i="7"/>
  <c r="AL37" i="7"/>
  <c r="AN165" i="7"/>
  <c r="AL30" i="7"/>
  <c r="AX158" i="7"/>
  <c r="AY160" i="7" s="1"/>
  <c r="AV23" i="7"/>
  <c r="R61" i="7"/>
  <c r="P50" i="7"/>
  <c r="R185" i="7"/>
  <c r="Q186" i="7"/>
  <c r="AR163" i="7"/>
  <c r="AP28" i="7"/>
  <c r="Q64" i="7"/>
  <c r="Q47" i="7"/>
  <c r="S182" i="7"/>
  <c r="AS158" i="7"/>
  <c r="AQ23" i="7"/>
  <c r="R190" i="7"/>
  <c r="P55" i="7"/>
  <c r="AZ155" i="7"/>
  <c r="AX20" i="7"/>
  <c r="BK19" i="7"/>
  <c r="BM154" i="7"/>
  <c r="BM20" i="7" s="1"/>
  <c r="P65" i="7"/>
  <c r="R200" i="7"/>
  <c r="BH18" i="7"/>
  <c r="BJ153" i="7"/>
  <c r="AY21" i="7"/>
  <c r="BA156" i="7"/>
  <c r="U43" i="7"/>
  <c r="V179" i="7"/>
  <c r="S44" i="7"/>
  <c r="T180" i="7"/>
  <c r="P41" i="7"/>
  <c r="S41" i="7"/>
  <c r="Y14" i="7"/>
  <c r="Q14" i="7"/>
  <c r="L14" i="7"/>
  <c r="S14" i="7"/>
  <c r="P14" i="7"/>
  <c r="Z14" i="7"/>
  <c r="O14" i="7"/>
  <c r="AF14" i="7"/>
  <c r="M14" i="7"/>
  <c r="R14" i="7"/>
  <c r="AB14" i="7"/>
  <c r="T14" i="7"/>
  <c r="V14" i="7"/>
  <c r="K14" i="7"/>
  <c r="AA14" i="7"/>
  <c r="AJ14" i="7"/>
  <c r="U14" i="7"/>
  <c r="AE14" i="7"/>
  <c r="X14" i="7"/>
  <c r="AI15" i="7"/>
  <c r="W14" i="7"/>
  <c r="N14" i="7"/>
  <c r="AC14" i="7"/>
  <c r="AI14" i="7"/>
  <c r="AH14" i="7"/>
  <c r="AD14" i="7"/>
  <c r="Q240" i="7" l="1"/>
  <c r="CO241" i="7"/>
  <c r="AG228" i="7"/>
  <c r="DE229" i="7"/>
  <c r="AI229" i="7" s="1"/>
  <c r="U232" i="7"/>
  <c r="CS233" i="7"/>
  <c r="U237" i="7"/>
  <c r="CS238" i="7"/>
  <c r="AA228" i="7"/>
  <c r="CY229" i="7"/>
  <c r="S240" i="7"/>
  <c r="T238" i="7"/>
  <c r="CR239" i="7"/>
  <c r="W232" i="7"/>
  <c r="CU233" i="7"/>
  <c r="AB228" i="7"/>
  <c r="CZ229" i="7"/>
  <c r="Z229" i="7"/>
  <c r="CX230" i="7"/>
  <c r="Z228" i="7"/>
  <c r="CX229" i="7"/>
  <c r="R244" i="7"/>
  <c r="CP245" i="7"/>
  <c r="CO246" i="7"/>
  <c r="S234" i="7"/>
  <c r="CQ235" i="7"/>
  <c r="S238" i="7"/>
  <c r="CQ239" i="7"/>
  <c r="AC228" i="7"/>
  <c r="DA229" i="7"/>
  <c r="AF228" i="7"/>
  <c r="DD229" i="7"/>
  <c r="T237" i="7"/>
  <c r="CR238" i="7"/>
  <c r="AH228" i="7"/>
  <c r="DF229" i="7"/>
  <c r="AJ229" i="7" s="1"/>
  <c r="S243" i="7"/>
  <c r="X231" i="7"/>
  <c r="CV232" i="7"/>
  <c r="X230" i="7"/>
  <c r="CV231" i="7"/>
  <c r="Y229" i="7"/>
  <c r="CW230" i="7"/>
  <c r="Y228" i="7"/>
  <c r="CW229" i="7"/>
  <c r="W235" i="7"/>
  <c r="V235" i="7"/>
  <c r="CT236" i="7"/>
  <c r="CP242" i="7"/>
  <c r="W230" i="7"/>
  <c r="CU231" i="7"/>
  <c r="T233" i="7"/>
  <c r="CR234" i="7"/>
  <c r="AE228" i="7"/>
  <c r="DC229" i="7"/>
  <c r="X229" i="7"/>
  <c r="CV230" i="7"/>
  <c r="R239" i="7"/>
  <c r="CP240" i="7"/>
  <c r="AD228" i="7"/>
  <c r="DB229" i="7"/>
  <c r="CT234" i="7"/>
  <c r="W231" i="7"/>
  <c r="CU232" i="7"/>
  <c r="P241" i="7"/>
  <c r="CN242" i="7"/>
  <c r="CM243" i="7"/>
  <c r="V231" i="7"/>
  <c r="CT232" i="7"/>
  <c r="CT233" i="7"/>
  <c r="S239" i="7"/>
  <c r="CQ240" i="7"/>
  <c r="CP241" i="7"/>
  <c r="V236" i="7"/>
  <c r="CT237" i="7"/>
  <c r="Y230" i="7"/>
  <c r="CW231" i="7"/>
  <c r="W234" i="7"/>
  <c r="CU235" i="7"/>
  <c r="U236" i="7"/>
  <c r="CS237" i="7"/>
  <c r="R235" i="7"/>
  <c r="CP236" i="7"/>
  <c r="CO237" i="7"/>
  <c r="AC163" i="7"/>
  <c r="AB164" i="7"/>
  <c r="P204" i="7"/>
  <c r="P70" i="7" s="1"/>
  <c r="O68" i="7"/>
  <c r="AM164" i="7"/>
  <c r="AL165" i="7"/>
  <c r="AK29" i="7"/>
  <c r="R181" i="7"/>
  <c r="Q45" i="7"/>
  <c r="S180" i="7"/>
  <c r="S46" i="7" s="1"/>
  <c r="AC164" i="7"/>
  <c r="AE165" i="7" s="1"/>
  <c r="AB165" i="7"/>
  <c r="R56" i="7"/>
  <c r="T191" i="7"/>
  <c r="AR29" i="7"/>
  <c r="AT164" i="7"/>
  <c r="AO28" i="7"/>
  <c r="AQ163" i="7"/>
  <c r="BD155" i="7"/>
  <c r="BB20" i="7"/>
  <c r="AZ24" i="7"/>
  <c r="AU163" i="7"/>
  <c r="AS28" i="7"/>
  <c r="S200" i="7"/>
  <c r="Q65" i="7"/>
  <c r="BB158" i="7"/>
  <c r="AZ23" i="7"/>
  <c r="R164" i="7"/>
  <c r="T165" i="7" s="1"/>
  <c r="V166" i="7" s="1"/>
  <c r="X167" i="7" s="1"/>
  <c r="Z168" i="7" s="1"/>
  <c r="AB169" i="7" s="1"/>
  <c r="AD170" i="7" s="1"/>
  <c r="AF171" i="7" s="1"/>
  <c r="AH172" i="7" s="1"/>
  <c r="AJ173" i="7" s="1"/>
  <c r="AL174" i="7" s="1"/>
  <c r="Q165" i="7"/>
  <c r="AT160" i="7"/>
  <c r="AR25" i="7"/>
  <c r="R193" i="7"/>
  <c r="P58" i="7"/>
  <c r="BA158" i="7"/>
  <c r="AY23" i="7"/>
  <c r="BF20" i="7"/>
  <c r="BH155" i="7"/>
  <c r="AW23" i="7"/>
  <c r="AY158" i="7"/>
  <c r="BC20" i="7"/>
  <c r="BE155" i="7"/>
  <c r="P66" i="7"/>
  <c r="R201" i="7"/>
  <c r="AF163" i="7"/>
  <c r="AH164" i="7" s="1"/>
  <c r="AJ165" i="7" s="1"/>
  <c r="AL166" i="7" s="1"/>
  <c r="AE164" i="7"/>
  <c r="T184" i="7"/>
  <c r="R49" i="7"/>
  <c r="AT165" i="7"/>
  <c r="AR30" i="7"/>
  <c r="R42" i="7"/>
  <c r="T177" i="7"/>
  <c r="S43" i="7"/>
  <c r="T179" i="7"/>
  <c r="O69" i="7"/>
  <c r="Q204" i="7"/>
  <c r="Q70" i="7" s="1"/>
  <c r="AS161" i="7"/>
  <c r="AQ26" i="7"/>
  <c r="BH19" i="7"/>
  <c r="BJ154" i="7"/>
  <c r="BA22" i="7"/>
  <c r="BC157" i="7"/>
  <c r="R66" i="7"/>
  <c r="AN31" i="7"/>
  <c r="AP166" i="7"/>
  <c r="AY26" i="7"/>
  <c r="BK155" i="7"/>
  <c r="BI20" i="7"/>
  <c r="AQ164" i="7"/>
  <c r="AO29" i="7"/>
  <c r="AM173" i="7"/>
  <c r="AK38" i="7"/>
  <c r="AW28" i="7"/>
  <c r="AY163" i="7"/>
  <c r="BI155" i="7"/>
  <c r="BG20" i="7"/>
  <c r="BN154" i="7"/>
  <c r="BN20" i="7" s="1"/>
  <c r="BL19" i="7"/>
  <c r="AT27" i="7"/>
  <c r="AV162" i="7"/>
  <c r="BA21" i="7"/>
  <c r="BC156" i="7"/>
  <c r="U190" i="7"/>
  <c r="S55" i="7"/>
  <c r="BB19" i="7"/>
  <c r="BD154" i="7"/>
  <c r="R55" i="7"/>
  <c r="Q67" i="7"/>
  <c r="S202" i="7"/>
  <c r="S171" i="7"/>
  <c r="U172" i="7" s="1"/>
  <c r="W173" i="7" s="1"/>
  <c r="R172" i="7"/>
  <c r="AM165" i="7"/>
  <c r="AK30" i="7"/>
  <c r="Q50" i="7"/>
  <c r="R186" i="7"/>
  <c r="S185" i="7"/>
  <c r="Q58" i="7"/>
  <c r="S193" i="7"/>
  <c r="AX164" i="7"/>
  <c r="AV29" i="7"/>
  <c r="BC155" i="7"/>
  <c r="BA20" i="7"/>
  <c r="R203" i="7"/>
  <c r="P68" i="7"/>
  <c r="P67" i="7"/>
  <c r="R202" i="7"/>
  <c r="Q203" i="7"/>
  <c r="Q52" i="7"/>
  <c r="S187" i="7"/>
  <c r="R188" i="7"/>
  <c r="AZ21" i="7"/>
  <c r="BB156" i="7"/>
  <c r="AU159" i="7"/>
  <c r="AS24" i="7"/>
  <c r="R51" i="7"/>
  <c r="AN29" i="7"/>
  <c r="AP164" i="7"/>
  <c r="AO165" i="7"/>
  <c r="R165" i="7"/>
  <c r="T166" i="7" s="1"/>
  <c r="V167" i="7" s="1"/>
  <c r="X168" i="7" s="1"/>
  <c r="Z169" i="7" s="1"/>
  <c r="AB170" i="7" s="1"/>
  <c r="AD171" i="7" s="1"/>
  <c r="Q166" i="7"/>
  <c r="BA157" i="7"/>
  <c r="BB159" i="7" s="1"/>
  <c r="R57" i="7"/>
  <c r="S172" i="7"/>
  <c r="AH165" i="7"/>
  <c r="AJ166" i="7" s="1"/>
  <c r="AL167" i="7" s="1"/>
  <c r="AG166" i="7"/>
  <c r="AW161" i="7"/>
  <c r="AU26" i="7"/>
  <c r="BF19" i="7"/>
  <c r="BH154" i="7"/>
  <c r="BK20" i="7"/>
  <c r="BM155" i="7"/>
  <c r="BM21" i="7" s="1"/>
  <c r="BC19" i="7"/>
  <c r="BE154" i="7"/>
  <c r="Q46" i="7"/>
  <c r="S181" i="7"/>
  <c r="S47" i="7" s="1"/>
  <c r="R182" i="7"/>
  <c r="S63" i="7"/>
  <c r="W167" i="7"/>
  <c r="Y168" i="7" s="1"/>
  <c r="AA169" i="7" s="1"/>
  <c r="AC170" i="7" s="1"/>
  <c r="V168" i="7"/>
  <c r="BD156" i="7"/>
  <c r="BB21" i="7"/>
  <c r="AQ165" i="7"/>
  <c r="AO30" i="7"/>
  <c r="BJ19" i="7"/>
  <c r="BL154" i="7"/>
  <c r="S48" i="7"/>
  <c r="U183" i="7"/>
  <c r="AZ159" i="7"/>
  <c r="BA161" i="7" s="1"/>
  <c r="AX24" i="7"/>
  <c r="AN38" i="7"/>
  <c r="AX159" i="7"/>
  <c r="AV24" i="7"/>
  <c r="Q57" i="7"/>
  <c r="S192" i="7"/>
  <c r="AX160" i="7"/>
  <c r="AV25" i="7"/>
  <c r="AK31" i="7"/>
  <c r="AM166" i="7"/>
  <c r="T54" i="7"/>
  <c r="O59" i="7"/>
  <c r="Q194" i="7"/>
  <c r="P195" i="7"/>
  <c r="AP165" i="7"/>
  <c r="AN30" i="7"/>
  <c r="AW24" i="7"/>
  <c r="AY159" i="7"/>
  <c r="R64" i="7"/>
  <c r="T199" i="7"/>
  <c r="AR162" i="7"/>
  <c r="AP27" i="7"/>
  <c r="S191" i="7"/>
  <c r="Q56" i="7"/>
  <c r="R192" i="7"/>
  <c r="Q202" i="7"/>
  <c r="O67" i="7"/>
  <c r="P203" i="7"/>
  <c r="AX27" i="7"/>
  <c r="AZ162" i="7"/>
  <c r="R194" i="7"/>
  <c r="P59" i="7"/>
  <c r="Q195" i="7"/>
  <c r="T47" i="7"/>
  <c r="V182" i="7"/>
  <c r="V48" i="7" s="1"/>
  <c r="AU164" i="7"/>
  <c r="AS29" i="7"/>
  <c r="Q66" i="7"/>
  <c r="BB157" i="7"/>
  <c r="AZ22" i="7"/>
  <c r="T46" i="7"/>
  <c r="V45" i="7"/>
  <c r="W181" i="7"/>
  <c r="AA15" i="7"/>
  <c r="AG15" i="7"/>
  <c r="X15" i="7"/>
  <c r="AD15" i="7"/>
  <c r="O15" i="7"/>
  <c r="Q15" i="7"/>
  <c r="R15" i="7"/>
  <c r="N15" i="7"/>
  <c r="S15" i="7"/>
  <c r="AF15" i="7"/>
  <c r="P15" i="7"/>
  <c r="T15" i="7"/>
  <c r="AB15" i="7"/>
  <c r="Z15" i="7"/>
  <c r="W15" i="7"/>
  <c r="AC15" i="7"/>
  <c r="M15" i="7"/>
  <c r="V15" i="7"/>
  <c r="AH15" i="7"/>
  <c r="U15" i="7"/>
  <c r="AJ15" i="7"/>
  <c r="AE15" i="7"/>
  <c r="Y15" i="7"/>
  <c r="W237" i="7" l="1"/>
  <c r="CU238" i="7"/>
  <c r="AA231" i="7"/>
  <c r="CY232" i="7"/>
  <c r="T241" i="7"/>
  <c r="CR242" i="7"/>
  <c r="CQ243" i="7"/>
  <c r="X232" i="7"/>
  <c r="CV233" i="7"/>
  <c r="AF229" i="7"/>
  <c r="DD230" i="7"/>
  <c r="Z230" i="7"/>
  <c r="CX231" i="7"/>
  <c r="V234" i="7"/>
  <c r="CT235" i="7"/>
  <c r="T242" i="7"/>
  <c r="T245" i="7"/>
  <c r="AB230" i="7"/>
  <c r="CZ231" i="7"/>
  <c r="Y233" i="7"/>
  <c r="CW234" i="7"/>
  <c r="W238" i="7"/>
  <c r="CU239" i="7"/>
  <c r="S237" i="7"/>
  <c r="CQ238" i="7"/>
  <c r="CP239" i="7"/>
  <c r="U240" i="7"/>
  <c r="CS241" i="7"/>
  <c r="Y232" i="7"/>
  <c r="CW233" i="7"/>
  <c r="X236" i="7"/>
  <c r="CV237" i="7"/>
  <c r="AA229" i="7"/>
  <c r="CY230" i="7"/>
  <c r="Z231" i="7"/>
  <c r="CX232" i="7"/>
  <c r="CQ244" i="7"/>
  <c r="V238" i="7"/>
  <c r="CT239" i="7"/>
  <c r="AE229" i="7"/>
  <c r="DC230" i="7"/>
  <c r="U235" i="7"/>
  <c r="CS236" i="7"/>
  <c r="T236" i="7"/>
  <c r="CR237" i="7"/>
  <c r="Y235" i="7"/>
  <c r="X237" i="7"/>
  <c r="Q243" i="7"/>
  <c r="CO244" i="7"/>
  <c r="CN245" i="7"/>
  <c r="T240" i="7"/>
  <c r="CR241" i="7"/>
  <c r="AG229" i="7"/>
  <c r="DE230" i="7"/>
  <c r="AI230" i="7" s="1"/>
  <c r="Y231" i="7"/>
  <c r="CW232" i="7"/>
  <c r="AB229" i="7"/>
  <c r="CZ230" i="7"/>
  <c r="AD229" i="7"/>
  <c r="DB230" i="7"/>
  <c r="V239" i="7"/>
  <c r="CT240" i="7"/>
  <c r="AC229" i="7"/>
  <c r="DA230" i="7"/>
  <c r="W233" i="7"/>
  <c r="CU234" i="7"/>
  <c r="S241" i="7"/>
  <c r="CQ242" i="7"/>
  <c r="X233" i="7"/>
  <c r="CV234" i="7"/>
  <c r="R242" i="7"/>
  <c r="CP243" i="7"/>
  <c r="X234" i="7"/>
  <c r="CV235" i="7"/>
  <c r="CU236" i="7"/>
  <c r="AA230" i="7"/>
  <c r="CY231" i="7"/>
  <c r="Z232" i="7"/>
  <c r="CX233" i="7"/>
  <c r="AH229" i="7"/>
  <c r="DF230" i="7"/>
  <c r="AJ230" i="7" s="1"/>
  <c r="U239" i="7"/>
  <c r="CS240" i="7"/>
  <c r="CQ247" i="7"/>
  <c r="U247" i="7" s="1"/>
  <c r="S246" i="7"/>
  <c r="AD165" i="7"/>
  <c r="AC166" i="7"/>
  <c r="AL31" i="7"/>
  <c r="AM167" i="7"/>
  <c r="U182" i="7"/>
  <c r="U48" i="7" s="1"/>
  <c r="AN166" i="7"/>
  <c r="AN32" i="7" s="1"/>
  <c r="AM30" i="7"/>
  <c r="AD166" i="7"/>
  <c r="AF167" i="7" s="1"/>
  <c r="AC167" i="7"/>
  <c r="S183" i="7"/>
  <c r="R47" i="7"/>
  <c r="T182" i="7"/>
  <c r="T48" i="7" s="1"/>
  <c r="BA27" i="7"/>
  <c r="BB25" i="7"/>
  <c r="R60" i="7"/>
  <c r="T195" i="7"/>
  <c r="T193" i="7"/>
  <c r="R58" i="7"/>
  <c r="S194" i="7"/>
  <c r="AR28" i="7"/>
  <c r="AT163" i="7"/>
  <c r="S195" i="7"/>
  <c r="Q60" i="7"/>
  <c r="AO167" i="7"/>
  <c r="AM32" i="7"/>
  <c r="S58" i="7"/>
  <c r="U193" i="7"/>
  <c r="U49" i="7"/>
  <c r="W184" i="7"/>
  <c r="W50" i="7" s="1"/>
  <c r="X169" i="7"/>
  <c r="Z170" i="7" s="1"/>
  <c r="AB171" i="7" s="1"/>
  <c r="AD172" i="7" s="1"/>
  <c r="W170" i="7"/>
  <c r="BE20" i="7"/>
  <c r="BG155" i="7"/>
  <c r="BJ155" i="7"/>
  <c r="BH20" i="7"/>
  <c r="AI167" i="7"/>
  <c r="AK168" i="7" s="1"/>
  <c r="AH168" i="7"/>
  <c r="BD157" i="7"/>
  <c r="BB22" i="7"/>
  <c r="S68" i="7"/>
  <c r="BD20" i="7"/>
  <c r="BF155" i="7"/>
  <c r="BE157" i="7"/>
  <c r="BC22" i="7"/>
  <c r="AY29" i="7"/>
  <c r="BA164" i="7"/>
  <c r="U179" i="7"/>
  <c r="T43" i="7"/>
  <c r="T202" i="7"/>
  <c r="R67" i="7"/>
  <c r="AY24" i="7"/>
  <c r="BA159" i="7"/>
  <c r="AS164" i="7"/>
  <c r="AQ29" i="7"/>
  <c r="V192" i="7"/>
  <c r="T57" i="7"/>
  <c r="AZ28" i="7"/>
  <c r="BB163" i="7"/>
  <c r="R204" i="7"/>
  <c r="R70" i="7" s="1"/>
  <c r="P69" i="7"/>
  <c r="T65" i="7"/>
  <c r="AS166" i="7"/>
  <c r="AQ31" i="7"/>
  <c r="R48" i="7"/>
  <c r="T183" i="7"/>
  <c r="T49" i="7" s="1"/>
  <c r="S184" i="7"/>
  <c r="AN168" i="7"/>
  <c r="AL33" i="7"/>
  <c r="AO31" i="7"/>
  <c r="AQ166" i="7"/>
  <c r="Q69" i="7"/>
  <c r="S204" i="7"/>
  <c r="S70" i="7" s="1"/>
  <c r="R69" i="7"/>
  <c r="T204" i="7"/>
  <c r="T70" i="7" s="1"/>
  <c r="AX30" i="7"/>
  <c r="AZ165" i="7"/>
  <c r="U186" i="7"/>
  <c r="S51" i="7"/>
  <c r="AO166" i="7"/>
  <c r="AM31" i="7"/>
  <c r="AS165" i="7"/>
  <c r="AQ30" i="7"/>
  <c r="AP32" i="7"/>
  <c r="AR167" i="7"/>
  <c r="BC23" i="7"/>
  <c r="BE158" i="7"/>
  <c r="T45" i="7"/>
  <c r="U181" i="7"/>
  <c r="T50" i="7"/>
  <c r="V185" i="7"/>
  <c r="BC159" i="7"/>
  <c r="BA24" i="7"/>
  <c r="AV161" i="7"/>
  <c r="AT26" i="7"/>
  <c r="BD159" i="7"/>
  <c r="BB24" i="7"/>
  <c r="AW164" i="7"/>
  <c r="AU29" i="7"/>
  <c r="BD158" i="7"/>
  <c r="BB23" i="7"/>
  <c r="AW165" i="7"/>
  <c r="AU30" i="7"/>
  <c r="Q61" i="7"/>
  <c r="S196" i="7"/>
  <c r="R197" i="7"/>
  <c r="S57" i="7"/>
  <c r="AR166" i="7"/>
  <c r="AP31" i="7"/>
  <c r="BL20" i="7"/>
  <c r="BN155" i="7"/>
  <c r="BN21" i="7" s="1"/>
  <c r="T174" i="7"/>
  <c r="BC158" i="7"/>
  <c r="BD160" i="7" s="1"/>
  <c r="BA23" i="7"/>
  <c r="AP30" i="7"/>
  <c r="AR165" i="7"/>
  <c r="T189" i="7"/>
  <c r="R54" i="7"/>
  <c r="S190" i="7"/>
  <c r="R68" i="7"/>
  <c r="R52" i="7"/>
  <c r="S188" i="7"/>
  <c r="T187" i="7"/>
  <c r="T173" i="7"/>
  <c r="V174" i="7" s="1"/>
  <c r="X175" i="7" s="1"/>
  <c r="S174" i="7"/>
  <c r="AX163" i="7"/>
  <c r="AV28" i="7"/>
  <c r="AU162" i="7"/>
  <c r="AS27" i="7"/>
  <c r="AG165" i="7"/>
  <c r="AI166" i="7" s="1"/>
  <c r="AK167" i="7" s="1"/>
  <c r="AF166" i="7"/>
  <c r="BE21" i="7"/>
  <c r="BG156" i="7"/>
  <c r="BJ156" i="7"/>
  <c r="BH21" i="7"/>
  <c r="S166" i="7"/>
  <c r="U167" i="7" s="1"/>
  <c r="W168" i="7" s="1"/>
  <c r="Y169" i="7" s="1"/>
  <c r="AA170" i="7" s="1"/>
  <c r="AC171" i="7" s="1"/>
  <c r="AE172" i="7" s="1"/>
  <c r="AG173" i="7" s="1"/>
  <c r="AI174" i="7" s="1"/>
  <c r="AK175" i="7" s="1"/>
  <c r="R167" i="7"/>
  <c r="AT30" i="7"/>
  <c r="AV165" i="7"/>
  <c r="Q68" i="7"/>
  <c r="S203" i="7"/>
  <c r="AY25" i="7"/>
  <c r="BA160" i="7"/>
  <c r="P61" i="7"/>
  <c r="R196" i="7"/>
  <c r="Q197" i="7"/>
  <c r="AZ161" i="7"/>
  <c r="AX26" i="7"/>
  <c r="AZ160" i="7"/>
  <c r="AX25" i="7"/>
  <c r="BB160" i="7"/>
  <c r="AZ25" i="7"/>
  <c r="BF157" i="7"/>
  <c r="BD22" i="7"/>
  <c r="AY162" i="7"/>
  <c r="AW27" i="7"/>
  <c r="R168" i="7"/>
  <c r="S167" i="7"/>
  <c r="U168" i="7" s="1"/>
  <c r="W169" i="7" s="1"/>
  <c r="Y170" i="7" s="1"/>
  <c r="AA171" i="7" s="1"/>
  <c r="AC172" i="7" s="1"/>
  <c r="AE173" i="7" s="1"/>
  <c r="AW160" i="7"/>
  <c r="AU25" i="7"/>
  <c r="S53" i="7"/>
  <c r="BE156" i="7"/>
  <c r="BC21" i="7"/>
  <c r="S59" i="7"/>
  <c r="U56" i="7"/>
  <c r="BI21" i="7"/>
  <c r="BK156" i="7"/>
  <c r="AM39" i="7"/>
  <c r="AO174" i="7"/>
  <c r="BK21" i="7"/>
  <c r="BM156" i="7"/>
  <c r="BM22" i="7" s="1"/>
  <c r="BJ20" i="7"/>
  <c r="BL155" i="7"/>
  <c r="AV166" i="7"/>
  <c r="AT31" i="7"/>
  <c r="AN167" i="7"/>
  <c r="AL32" i="7"/>
  <c r="T194" i="7"/>
  <c r="R59" i="7"/>
  <c r="AN175" i="7"/>
  <c r="AL40" i="7"/>
  <c r="S66" i="7"/>
  <c r="U201" i="7"/>
  <c r="BF156" i="7"/>
  <c r="BD21" i="7"/>
  <c r="W47" i="7"/>
  <c r="X183" i="7"/>
  <c r="V184" i="7"/>
  <c r="R41" i="7"/>
  <c r="AC16" i="7"/>
  <c r="AG16" i="7"/>
  <c r="AJ16" i="7"/>
  <c r="X16" i="7"/>
  <c r="O16" i="7"/>
  <c r="Y16" i="7"/>
  <c r="AH16" i="7"/>
  <c r="AD16" i="7"/>
  <c r="P16" i="7"/>
  <c r="S16" i="7"/>
  <c r="AF16" i="7"/>
  <c r="AA16" i="7"/>
  <c r="W16" i="7"/>
  <c r="AE16" i="7"/>
  <c r="AB16" i="7"/>
  <c r="R16" i="7"/>
  <c r="Z16" i="7"/>
  <c r="V16" i="7"/>
  <c r="U16" i="7"/>
  <c r="T16" i="7"/>
  <c r="Q16" i="7"/>
  <c r="AI16" i="7"/>
  <c r="T243" i="7" l="1"/>
  <c r="CR244" i="7"/>
  <c r="U242" i="7"/>
  <c r="CS243" i="7"/>
  <c r="AE230" i="7"/>
  <c r="DC231" i="7"/>
  <c r="AF230" i="7"/>
  <c r="DD231" i="7"/>
  <c r="AA232" i="7"/>
  <c r="CY233" i="7"/>
  <c r="V241" i="7"/>
  <c r="CT242" i="7"/>
  <c r="AC230" i="7"/>
  <c r="DA231" i="7"/>
  <c r="AA233" i="7"/>
  <c r="CY234" i="7"/>
  <c r="T239" i="7"/>
  <c r="CR240" i="7"/>
  <c r="CQ241" i="7"/>
  <c r="AC232" i="7"/>
  <c r="DA233" i="7"/>
  <c r="W240" i="7"/>
  <c r="CU241" i="7"/>
  <c r="AB233" i="7"/>
  <c r="CZ234" i="7"/>
  <c r="Y236" i="7"/>
  <c r="CW237" i="7"/>
  <c r="CV238" i="7"/>
  <c r="V237" i="7"/>
  <c r="CT238" i="7"/>
  <c r="AG230" i="7"/>
  <c r="DE231" i="7"/>
  <c r="AI231" i="7" s="1"/>
  <c r="U244" i="7"/>
  <c r="U238" i="7"/>
  <c r="CS239" i="7"/>
  <c r="AA234" i="7"/>
  <c r="CY235" i="7"/>
  <c r="CR246" i="7"/>
  <c r="X235" i="7"/>
  <c r="CV236" i="7"/>
  <c r="AH230" i="7"/>
  <c r="DF231" i="7"/>
  <c r="AJ231" i="7" s="1"/>
  <c r="U243" i="7"/>
  <c r="CS244" i="7"/>
  <c r="CR245" i="7"/>
  <c r="Z235" i="7"/>
  <c r="CX236" i="7"/>
  <c r="Z234" i="7"/>
  <c r="CX235" i="7"/>
  <c r="Y234" i="7"/>
  <c r="CW235" i="7"/>
  <c r="X240" i="7"/>
  <c r="CV241" i="7"/>
  <c r="AD230" i="7"/>
  <c r="DB231" i="7"/>
  <c r="R245" i="7"/>
  <c r="CP246" i="7"/>
  <c r="CO247" i="7"/>
  <c r="S247" i="7" s="1"/>
  <c r="AB232" i="7"/>
  <c r="CZ233" i="7"/>
  <c r="Z237" i="7"/>
  <c r="CX238" i="7"/>
  <c r="W241" i="7"/>
  <c r="CU242" i="7"/>
  <c r="V242" i="7"/>
  <c r="CT243" i="7"/>
  <c r="Y238" i="7"/>
  <c r="CW239" i="7"/>
  <c r="AC231" i="7"/>
  <c r="DA232" i="7"/>
  <c r="S244" i="7"/>
  <c r="CQ245" i="7"/>
  <c r="CW236" i="7"/>
  <c r="W236" i="7"/>
  <c r="CU237" i="7"/>
  <c r="X239" i="7"/>
  <c r="CV240" i="7"/>
  <c r="Y239" i="7"/>
  <c r="CW240" i="7"/>
  <c r="AD231" i="7"/>
  <c r="DB232" i="7"/>
  <c r="AB231" i="7"/>
  <c r="CZ232" i="7"/>
  <c r="Z233" i="7"/>
  <c r="CX234" i="7"/>
  <c r="AE167" i="7"/>
  <c r="AG168" i="7" s="1"/>
  <c r="AD168" i="7"/>
  <c r="AP167" i="7"/>
  <c r="AE168" i="7"/>
  <c r="AG169" i="7" s="1"/>
  <c r="AI170" i="7" s="1"/>
  <c r="AD169" i="7"/>
  <c r="AN169" i="7"/>
  <c r="AM33" i="7"/>
  <c r="AO168" i="7"/>
  <c r="AO34" i="7" s="1"/>
  <c r="U184" i="7"/>
  <c r="U50" i="7" s="1"/>
  <c r="S49" i="7"/>
  <c r="T185" i="7"/>
  <c r="BD26" i="7"/>
  <c r="U67" i="7"/>
  <c r="BM157" i="7"/>
  <c r="BM23" i="7" s="1"/>
  <c r="BK22" i="7"/>
  <c r="BG157" i="7"/>
  <c r="BE22" i="7"/>
  <c r="AW26" i="7"/>
  <c r="AY161" i="7"/>
  <c r="BA163" i="7"/>
  <c r="AY28" i="7"/>
  <c r="BD161" i="7"/>
  <c r="BB26" i="7"/>
  <c r="AZ27" i="7"/>
  <c r="BB162" i="7"/>
  <c r="T197" i="7"/>
  <c r="R62" i="7"/>
  <c r="U204" i="7"/>
  <c r="U70" i="7" s="1"/>
  <c r="S69" i="7"/>
  <c r="AH167" i="7"/>
  <c r="AJ168" i="7" s="1"/>
  <c r="AL169" i="7" s="1"/>
  <c r="V188" i="7"/>
  <c r="T53" i="7"/>
  <c r="AT166" i="7"/>
  <c r="AR31" i="7"/>
  <c r="U176" i="7"/>
  <c r="T198" i="7"/>
  <c r="R63" i="7"/>
  <c r="S199" i="7"/>
  <c r="AW31" i="7"/>
  <c r="AY166" i="7"/>
  <c r="AY165" i="7"/>
  <c r="AW30" i="7"/>
  <c r="AX162" i="7"/>
  <c r="AV27" i="7"/>
  <c r="BG159" i="7"/>
  <c r="BE24" i="7"/>
  <c r="AQ32" i="7"/>
  <c r="AS167" i="7"/>
  <c r="AN34" i="7"/>
  <c r="AP169" i="7"/>
  <c r="AS30" i="7"/>
  <c r="AU165" i="7"/>
  <c r="T68" i="7"/>
  <c r="V203" i="7"/>
  <c r="BA30" i="7"/>
  <c r="BC165" i="7"/>
  <c r="BH156" i="7"/>
  <c r="BF21" i="7"/>
  <c r="AM169" i="7"/>
  <c r="AK34" i="7"/>
  <c r="U196" i="7"/>
  <c r="S61" i="7"/>
  <c r="T60" i="7"/>
  <c r="V195" i="7"/>
  <c r="AV32" i="7"/>
  <c r="AX167" i="7"/>
  <c r="BL157" i="7"/>
  <c r="BJ22" i="7"/>
  <c r="AK33" i="7"/>
  <c r="AM168" i="7"/>
  <c r="AZ164" i="7"/>
  <c r="AX29" i="7"/>
  <c r="S54" i="7"/>
  <c r="T190" i="7"/>
  <c r="U189" i="7"/>
  <c r="U191" i="7"/>
  <c r="S56" i="7"/>
  <c r="T192" i="7"/>
  <c r="AR32" i="7"/>
  <c r="AT167" i="7"/>
  <c r="S62" i="7"/>
  <c r="U197" i="7"/>
  <c r="U47" i="7"/>
  <c r="V183" i="7"/>
  <c r="AS31" i="7"/>
  <c r="AU166" i="7"/>
  <c r="U52" i="7"/>
  <c r="W187" i="7"/>
  <c r="S50" i="7"/>
  <c r="U185" i="7"/>
  <c r="U51" i="7" s="1"/>
  <c r="T186" i="7"/>
  <c r="BC160" i="7"/>
  <c r="BA25" i="7"/>
  <c r="BD23" i="7"/>
  <c r="BF158" i="7"/>
  <c r="Y171" i="7"/>
  <c r="AA172" i="7" s="1"/>
  <c r="AC173" i="7" s="1"/>
  <c r="AE174" i="7" s="1"/>
  <c r="X172" i="7"/>
  <c r="AT29" i="7"/>
  <c r="AV164" i="7"/>
  <c r="T59" i="7"/>
  <c r="BL21" i="7"/>
  <c r="BN156" i="7"/>
  <c r="BN22" i="7" s="1"/>
  <c r="AO40" i="7"/>
  <c r="S170" i="7"/>
  <c r="T169" i="7"/>
  <c r="V170" i="7" s="1"/>
  <c r="X171" i="7" s="1"/>
  <c r="Z172" i="7" s="1"/>
  <c r="AB173" i="7" s="1"/>
  <c r="AD174" i="7" s="1"/>
  <c r="AF175" i="7" s="1"/>
  <c r="BH158" i="7"/>
  <c r="BF23" i="7"/>
  <c r="AZ26" i="7"/>
  <c r="BB161" i="7"/>
  <c r="BC161" i="7"/>
  <c r="BA26" i="7"/>
  <c r="AX166" i="7"/>
  <c r="AV31" i="7"/>
  <c r="T168" i="7"/>
  <c r="V169" i="7" s="1"/>
  <c r="X170" i="7" s="1"/>
  <c r="Z171" i="7" s="1"/>
  <c r="AB172" i="7" s="1"/>
  <c r="AD173" i="7" s="1"/>
  <c r="AF174" i="7" s="1"/>
  <c r="AH175" i="7" s="1"/>
  <c r="AJ176" i="7" s="1"/>
  <c r="S169" i="7"/>
  <c r="BI157" i="7"/>
  <c r="BG22" i="7"/>
  <c r="U175" i="7"/>
  <c r="T176" i="7"/>
  <c r="BF159" i="7"/>
  <c r="BD24" i="7"/>
  <c r="BD25" i="7"/>
  <c r="BF160" i="7"/>
  <c r="BE160" i="7"/>
  <c r="BC25" i="7"/>
  <c r="AT168" i="7"/>
  <c r="AR33" i="7"/>
  <c r="AZ31" i="7"/>
  <c r="BB166" i="7"/>
  <c r="AP33" i="7"/>
  <c r="AR168" i="7"/>
  <c r="AU167" i="7"/>
  <c r="AS32" i="7"/>
  <c r="V58" i="7"/>
  <c r="BL156" i="7"/>
  <c r="BJ21" i="7"/>
  <c r="AO33" i="7"/>
  <c r="AQ168" i="7"/>
  <c r="T61" i="7"/>
  <c r="BF22" i="7"/>
  <c r="BH157" i="7"/>
  <c r="AP176" i="7"/>
  <c r="AN41" i="7"/>
  <c r="AP168" i="7"/>
  <c r="AN33" i="7"/>
  <c r="Q63" i="7"/>
  <c r="S198" i="7"/>
  <c r="R199" i="7"/>
  <c r="AM176" i="7"/>
  <c r="AK41" i="7"/>
  <c r="AW163" i="7"/>
  <c r="AU28" i="7"/>
  <c r="T55" i="7"/>
  <c r="BE159" i="7"/>
  <c r="BC24" i="7"/>
  <c r="V51" i="7"/>
  <c r="X186" i="7"/>
  <c r="X52" i="7" s="1"/>
  <c r="AQ167" i="7"/>
  <c r="AO32" i="7"/>
  <c r="BB29" i="7"/>
  <c r="U45" i="7"/>
  <c r="V181" i="7"/>
  <c r="BE23" i="7"/>
  <c r="BG158" i="7"/>
  <c r="AJ169" i="7"/>
  <c r="AL170" i="7" s="1"/>
  <c r="BI156" i="7"/>
  <c r="BG21" i="7"/>
  <c r="W194" i="7"/>
  <c r="U59" i="7"/>
  <c r="U195" i="7"/>
  <c r="S60" i="7"/>
  <c r="T196" i="7"/>
  <c r="BC162" i="7"/>
  <c r="V50" i="7"/>
  <c r="W186" i="7"/>
  <c r="X49" i="7"/>
  <c r="Y185" i="7"/>
  <c r="AE17" i="7"/>
  <c r="AB17" i="7"/>
  <c r="AG17" i="7"/>
  <c r="AC17" i="7"/>
  <c r="U17" i="7"/>
  <c r="V17" i="7"/>
  <c r="AF17" i="7"/>
  <c r="AJ17" i="7"/>
  <c r="AA17" i="7"/>
  <c r="Z17" i="7"/>
  <c r="X17" i="7"/>
  <c r="AG18" i="7"/>
  <c r="S17" i="7"/>
  <c r="W17" i="7"/>
  <c r="T17" i="7"/>
  <c r="Y17" i="7"/>
  <c r="AI17" i="7"/>
  <c r="AD17" i="7"/>
  <c r="AH17" i="7"/>
  <c r="R17" i="7"/>
  <c r="Q17" i="7"/>
  <c r="AD232" i="7" l="1"/>
  <c r="DB233" i="7"/>
  <c r="AA240" i="7"/>
  <c r="Y237" i="7"/>
  <c r="CW238" i="7"/>
  <c r="AF231" i="7"/>
  <c r="DD232" i="7"/>
  <c r="AA235" i="7"/>
  <c r="CY236" i="7"/>
  <c r="AB236" i="7"/>
  <c r="CZ237" i="7"/>
  <c r="W239" i="7"/>
  <c r="CU240" i="7"/>
  <c r="Z238" i="7"/>
  <c r="CX239" i="7"/>
  <c r="AC234" i="7"/>
  <c r="DA235" i="7"/>
  <c r="X242" i="7"/>
  <c r="CV243" i="7"/>
  <c r="AH231" i="7"/>
  <c r="DF232" i="7"/>
  <c r="AJ232" i="7" s="1"/>
  <c r="W243" i="7"/>
  <c r="CU244" i="7"/>
  <c r="AE232" i="7"/>
  <c r="DC233" i="7"/>
  <c r="X243" i="7"/>
  <c r="CV244" i="7"/>
  <c r="AB238" i="7"/>
  <c r="CZ239" i="7"/>
  <c r="V246" i="7"/>
  <c r="AA237" i="7"/>
  <c r="CY238" i="7"/>
  <c r="Y241" i="7"/>
  <c r="CW242" i="7"/>
  <c r="U241" i="7"/>
  <c r="CS242" i="7"/>
  <c r="CR243" i="7"/>
  <c r="AB234" i="7"/>
  <c r="CZ235" i="7"/>
  <c r="AF232" i="7"/>
  <c r="DD233" i="7"/>
  <c r="Z240" i="7"/>
  <c r="CX241" i="7"/>
  <c r="AA236" i="7"/>
  <c r="CY237" i="7"/>
  <c r="CR247" i="7"/>
  <c r="V247" i="7" s="1"/>
  <c r="T246" i="7"/>
  <c r="Z241" i="7"/>
  <c r="CX242" i="7"/>
  <c r="AB235" i="7"/>
  <c r="CZ236" i="7"/>
  <c r="V245" i="7"/>
  <c r="CT246" i="7"/>
  <c r="CS247" i="7"/>
  <c r="W247" i="7" s="1"/>
  <c r="AC235" i="7"/>
  <c r="DA236" i="7"/>
  <c r="X238" i="7"/>
  <c r="CV239" i="7"/>
  <c r="V240" i="7"/>
  <c r="CT241" i="7"/>
  <c r="AE231" i="7"/>
  <c r="DC232" i="7"/>
  <c r="AC233" i="7"/>
  <c r="DA234" i="7"/>
  <c r="AG231" i="7"/>
  <c r="DE232" i="7"/>
  <c r="AI232" i="7" s="1"/>
  <c r="V244" i="7"/>
  <c r="CT245" i="7"/>
  <c r="U245" i="7"/>
  <c r="CS246" i="7"/>
  <c r="AA239" i="7"/>
  <c r="CY240" i="7"/>
  <c r="Y242" i="7"/>
  <c r="CW243" i="7"/>
  <c r="AD233" i="7"/>
  <c r="DB234" i="7"/>
  <c r="W244" i="7"/>
  <c r="CU245" i="7"/>
  <c r="Z236" i="7"/>
  <c r="CX237" i="7"/>
  <c r="AD234" i="7"/>
  <c r="DB235" i="7"/>
  <c r="AE233" i="7"/>
  <c r="DC234" i="7"/>
  <c r="AF169" i="7"/>
  <c r="AE170" i="7"/>
  <c r="AQ169" i="7"/>
  <c r="AP170" i="7"/>
  <c r="AP36" i="7" s="1"/>
  <c r="AN35" i="7"/>
  <c r="AO171" i="7"/>
  <c r="AF170" i="7"/>
  <c r="AH171" i="7" s="1"/>
  <c r="AE171" i="7"/>
  <c r="U187" i="7"/>
  <c r="V186" i="7"/>
  <c r="V52" i="7" s="1"/>
  <c r="T51" i="7"/>
  <c r="BE163" i="7"/>
  <c r="BC28" i="7"/>
  <c r="AK171" i="7"/>
  <c r="AJ172" i="7"/>
  <c r="BD164" i="7"/>
  <c r="AP42" i="7"/>
  <c r="AS170" i="7"/>
  <c r="AQ35" i="7"/>
  <c r="BE26" i="7"/>
  <c r="BG161" i="7"/>
  <c r="BH160" i="7"/>
  <c r="BF25" i="7"/>
  <c r="BK158" i="7"/>
  <c r="BI23" i="7"/>
  <c r="AZ167" i="7"/>
  <c r="AX32" i="7"/>
  <c r="U171" i="7"/>
  <c r="W172" i="7" s="1"/>
  <c r="Y173" i="7" s="1"/>
  <c r="AA174" i="7" s="1"/>
  <c r="AC175" i="7" s="1"/>
  <c r="T172" i="7"/>
  <c r="BC26" i="7"/>
  <c r="BE161" i="7"/>
  <c r="Y188" i="7"/>
  <c r="Y54" i="7" s="1"/>
  <c r="W53" i="7"/>
  <c r="V49" i="7"/>
  <c r="W185" i="7"/>
  <c r="AO170" i="7"/>
  <c r="AM35" i="7"/>
  <c r="AZ163" i="7"/>
  <c r="AX28" i="7"/>
  <c r="U42" i="7"/>
  <c r="V178" i="7"/>
  <c r="BD163" i="7"/>
  <c r="BB28" i="7"/>
  <c r="V197" i="7"/>
  <c r="T62" i="7"/>
  <c r="U198" i="7"/>
  <c r="W60" i="7"/>
  <c r="AL36" i="7"/>
  <c r="AN171" i="7"/>
  <c r="W183" i="7"/>
  <c r="V47" i="7"/>
  <c r="AO177" i="7"/>
  <c r="AM42" i="7"/>
  <c r="BH23" i="7"/>
  <c r="BJ158" i="7"/>
  <c r="AS169" i="7"/>
  <c r="AQ34" i="7"/>
  <c r="AR34" i="7"/>
  <c r="AT169" i="7"/>
  <c r="BF26" i="7"/>
  <c r="BH161" i="7"/>
  <c r="T42" i="7"/>
  <c r="V177" i="7"/>
  <c r="U178" i="7"/>
  <c r="U170" i="7"/>
  <c r="W171" i="7" s="1"/>
  <c r="Y172" i="7" s="1"/>
  <c r="AA173" i="7" s="1"/>
  <c r="AC174" i="7" s="1"/>
  <c r="AE175" i="7" s="1"/>
  <c r="AG176" i="7" s="1"/>
  <c r="T171" i="7"/>
  <c r="AV30" i="7"/>
  <c r="AX165" i="7"/>
  <c r="BH159" i="7"/>
  <c r="BF24" i="7"/>
  <c r="V187" i="7"/>
  <c r="V53" i="7" s="1"/>
  <c r="T52" i="7"/>
  <c r="U188" i="7"/>
  <c r="AV168" i="7"/>
  <c r="AT33" i="7"/>
  <c r="U57" i="7"/>
  <c r="AZ168" i="7"/>
  <c r="AX33" i="7"/>
  <c r="V69" i="7"/>
  <c r="AR170" i="7"/>
  <c r="AP35" i="7"/>
  <c r="S65" i="7"/>
  <c r="U200" i="7"/>
  <c r="T201" i="7"/>
  <c r="X189" i="7"/>
  <c r="V54" i="7"/>
  <c r="BC164" i="7"/>
  <c r="BA29" i="7"/>
  <c r="BI158" i="7"/>
  <c r="BG23" i="7"/>
  <c r="BI159" i="7"/>
  <c r="BG24" i="7"/>
  <c r="AQ33" i="7"/>
  <c r="AS168" i="7"/>
  <c r="BE25" i="7"/>
  <c r="BG160" i="7"/>
  <c r="R65" i="7"/>
  <c r="T200" i="7"/>
  <c r="S201" i="7"/>
  <c r="AR169" i="7"/>
  <c r="AP34" i="7"/>
  <c r="AV169" i="7"/>
  <c r="AT34" i="7"/>
  <c r="W176" i="7"/>
  <c r="U41" i="7"/>
  <c r="AJ42" i="7"/>
  <c r="AL177" i="7"/>
  <c r="BE162" i="7"/>
  <c r="BC27" i="7"/>
  <c r="BH24" i="7"/>
  <c r="BJ159" i="7"/>
  <c r="AW167" i="7"/>
  <c r="AU32" i="7"/>
  <c r="W190" i="7"/>
  <c r="U55" i="7"/>
  <c r="AZ30" i="7"/>
  <c r="BB165" i="7"/>
  <c r="BN158" i="7"/>
  <c r="BN24" i="7" s="1"/>
  <c r="BL23" i="7"/>
  <c r="U62" i="7"/>
  <c r="W197" i="7"/>
  <c r="BH22" i="7"/>
  <c r="BJ157" i="7"/>
  <c r="BG25" i="7"/>
  <c r="BI160" i="7"/>
  <c r="BA166" i="7"/>
  <c r="AY31" i="7"/>
  <c r="AI169" i="7"/>
  <c r="AK170" i="7" s="1"/>
  <c r="AH170" i="7"/>
  <c r="AY27" i="7"/>
  <c r="BA162" i="7"/>
  <c r="U61" i="7"/>
  <c r="BK157" i="7"/>
  <c r="BI22" i="7"/>
  <c r="AY164" i="7"/>
  <c r="AW29" i="7"/>
  <c r="U199" i="7"/>
  <c r="S64" i="7"/>
  <c r="BL22" i="7"/>
  <c r="BN157" i="7"/>
  <c r="BN23" i="7" s="1"/>
  <c r="AW168" i="7"/>
  <c r="AU33" i="7"/>
  <c r="BD167" i="7"/>
  <c r="BB32" i="7"/>
  <c r="BD162" i="7"/>
  <c r="BB27" i="7"/>
  <c r="Z173" i="7"/>
  <c r="AB174" i="7" s="1"/>
  <c r="AD175" i="7" s="1"/>
  <c r="Y174" i="7"/>
  <c r="U63" i="7"/>
  <c r="V193" i="7"/>
  <c r="T58" i="7"/>
  <c r="U194" i="7"/>
  <c r="T56" i="7"/>
  <c r="U192" i="7"/>
  <c r="V191" i="7"/>
  <c r="AO169" i="7"/>
  <c r="AM34" i="7"/>
  <c r="X196" i="7"/>
  <c r="V61" i="7"/>
  <c r="BC31" i="7"/>
  <c r="BE166" i="7"/>
  <c r="AW166" i="7"/>
  <c r="AU31" i="7"/>
  <c r="AU168" i="7"/>
  <c r="AS33" i="7"/>
  <c r="BA167" i="7"/>
  <c r="AY32" i="7"/>
  <c r="T64" i="7"/>
  <c r="V199" i="7"/>
  <c r="AV167" i="7"/>
  <c r="AT32" i="7"/>
  <c r="AL35" i="7"/>
  <c r="AN170" i="7"/>
  <c r="V198" i="7"/>
  <c r="T63" i="7"/>
  <c r="BF162" i="7"/>
  <c r="BD27" i="7"/>
  <c r="BF161" i="7"/>
  <c r="Y51" i="7"/>
  <c r="Z187" i="7"/>
  <c r="W52" i="7"/>
  <c r="AH41" i="7"/>
  <c r="AE41" i="7"/>
  <c r="X41" i="7"/>
  <c r="T41" i="7"/>
  <c r="T18" i="7"/>
  <c r="W18" i="7"/>
  <c r="AI18" i="7"/>
  <c r="S18" i="7"/>
  <c r="Y18" i="7"/>
  <c r="AI19" i="7"/>
  <c r="Z18" i="7"/>
  <c r="AC18" i="7"/>
  <c r="AH18" i="7"/>
  <c r="AF18" i="7"/>
  <c r="AJ18" i="7"/>
  <c r="V18" i="7"/>
  <c r="AE18" i="7"/>
  <c r="AA18" i="7"/>
  <c r="U18" i="7"/>
  <c r="AB18" i="7"/>
  <c r="X18" i="7"/>
  <c r="AD18" i="7"/>
  <c r="AF235" i="7" l="1"/>
  <c r="DD236" i="7"/>
  <c r="Y245" i="7"/>
  <c r="CW246" i="7"/>
  <c r="AA243" i="7"/>
  <c r="CY244" i="7"/>
  <c r="CU247" i="7"/>
  <c r="Y247" i="7" s="1"/>
  <c r="W246" i="7"/>
  <c r="AG232" i="7"/>
  <c r="DE233" i="7"/>
  <c r="AI233" i="7" s="1"/>
  <c r="Z239" i="7"/>
  <c r="CX240" i="7"/>
  <c r="AA242" i="7"/>
  <c r="CY243" i="7"/>
  <c r="Z244" i="7"/>
  <c r="CX245" i="7"/>
  <c r="Y244" i="7"/>
  <c r="CW245" i="7"/>
  <c r="Z243" i="7"/>
  <c r="CX244" i="7"/>
  <c r="AB239" i="7"/>
  <c r="CZ240" i="7"/>
  <c r="AD237" i="7"/>
  <c r="DB238" i="7"/>
  <c r="AH232" i="7"/>
  <c r="DF233" i="7"/>
  <c r="AJ233" i="7" s="1"/>
  <c r="CY241" i="7"/>
  <c r="CV247" i="7"/>
  <c r="Z247" i="7" s="1"/>
  <c r="X246" i="7"/>
  <c r="AB242" i="7"/>
  <c r="CZ243" i="7"/>
  <c r="AC237" i="7"/>
  <c r="DA238" i="7"/>
  <c r="AH233" i="7"/>
  <c r="DF234" i="7"/>
  <c r="AJ234" i="7" s="1"/>
  <c r="V243" i="7"/>
  <c r="CT244" i="7"/>
  <c r="CS245" i="7"/>
  <c r="AG234" i="7"/>
  <c r="DE235" i="7"/>
  <c r="AI235" i="7" s="1"/>
  <c r="AB237" i="7"/>
  <c r="CZ238" i="7"/>
  <c r="AF234" i="7"/>
  <c r="DD235" i="7"/>
  <c r="AC240" i="7"/>
  <c r="DA241" i="7"/>
  <c r="X245" i="7"/>
  <c r="CV246" i="7"/>
  <c r="AE234" i="7"/>
  <c r="DC235" i="7"/>
  <c r="X241" i="7"/>
  <c r="CV242" i="7"/>
  <c r="AE236" i="7"/>
  <c r="DC237" i="7"/>
  <c r="W242" i="7"/>
  <c r="CU243" i="7"/>
  <c r="AC238" i="7"/>
  <c r="DA239" i="7"/>
  <c r="AD239" i="7"/>
  <c r="DB240" i="7"/>
  <c r="AG233" i="7"/>
  <c r="DE234" i="7"/>
  <c r="AI234" i="7" s="1"/>
  <c r="AE235" i="7"/>
  <c r="DC236" i="7"/>
  <c r="Y240" i="7"/>
  <c r="CW241" i="7"/>
  <c r="AC236" i="7"/>
  <c r="DA237" i="7"/>
  <c r="AA238" i="7"/>
  <c r="CY239" i="7"/>
  <c r="AF233" i="7"/>
  <c r="DD234" i="7"/>
  <c r="AD236" i="7"/>
  <c r="DB237" i="7"/>
  <c r="AB241" i="7"/>
  <c r="CZ242" i="7"/>
  <c r="AD235" i="7"/>
  <c r="DB236" i="7"/>
  <c r="AG171" i="7"/>
  <c r="AF172" i="7"/>
  <c r="X188" i="7"/>
  <c r="AR171" i="7"/>
  <c r="AT172" i="7" s="1"/>
  <c r="AQ172" i="7"/>
  <c r="AQ38" i="7" s="1"/>
  <c r="AP173" i="7"/>
  <c r="AO37" i="7"/>
  <c r="V189" i="7"/>
  <c r="U53" i="7"/>
  <c r="W188" i="7"/>
  <c r="W54" i="7" s="1"/>
  <c r="AG172" i="7"/>
  <c r="AI173" i="7" s="1"/>
  <c r="AF173" i="7"/>
  <c r="BF27" i="7"/>
  <c r="BH162" i="7"/>
  <c r="V64" i="7"/>
  <c r="X199" i="7"/>
  <c r="AX168" i="7"/>
  <c r="AV33" i="7"/>
  <c r="BC168" i="7"/>
  <c r="BA33" i="7"/>
  <c r="AY167" i="7"/>
  <c r="AW32" i="7"/>
  <c r="X62" i="7"/>
  <c r="U58" i="7"/>
  <c r="V194" i="7"/>
  <c r="W193" i="7"/>
  <c r="V59" i="7"/>
  <c r="AF176" i="7"/>
  <c r="AD41" i="7"/>
  <c r="BD33" i="7"/>
  <c r="BF168" i="7"/>
  <c r="AY30" i="7"/>
  <c r="BA165" i="7"/>
  <c r="AK36" i="7"/>
  <c r="AM171" i="7"/>
  <c r="AY168" i="7"/>
  <c r="AW33" i="7"/>
  <c r="BK159" i="7"/>
  <c r="BI24" i="7"/>
  <c r="Z190" i="7"/>
  <c r="Z56" i="7" s="1"/>
  <c r="X55" i="7"/>
  <c r="V43" i="7"/>
  <c r="X178" i="7"/>
  <c r="AV170" i="7"/>
  <c r="AT35" i="7"/>
  <c r="W49" i="7"/>
  <c r="X185" i="7"/>
  <c r="AQ171" i="7"/>
  <c r="AO36" i="7"/>
  <c r="V173" i="7"/>
  <c r="X174" i="7" s="1"/>
  <c r="Z175" i="7" s="1"/>
  <c r="U174" i="7"/>
  <c r="BI162" i="7"/>
  <c r="BG27" i="7"/>
  <c r="AS36" i="7"/>
  <c r="AU171" i="7"/>
  <c r="AL173" i="7"/>
  <c r="AK174" i="7"/>
  <c r="AP171" i="7"/>
  <c r="AN36" i="7"/>
  <c r="V65" i="7"/>
  <c r="BE32" i="7"/>
  <c r="BC163" i="7"/>
  <c r="BA28" i="7"/>
  <c r="BL158" i="7"/>
  <c r="BJ23" i="7"/>
  <c r="BG163" i="7"/>
  <c r="BE28" i="7"/>
  <c r="Y177" i="7"/>
  <c r="W42" i="7"/>
  <c r="AR35" i="7"/>
  <c r="AT170" i="7"/>
  <c r="BI161" i="7"/>
  <c r="BG26" i="7"/>
  <c r="V202" i="7"/>
  <c r="T67" i="7"/>
  <c r="U203" i="7"/>
  <c r="AT171" i="7"/>
  <c r="AR36" i="7"/>
  <c r="BB169" i="7"/>
  <c r="AZ34" i="7"/>
  <c r="AV34" i="7"/>
  <c r="AX169" i="7"/>
  <c r="V172" i="7"/>
  <c r="X173" i="7" s="1"/>
  <c r="Z174" i="7" s="1"/>
  <c r="AB175" i="7" s="1"/>
  <c r="AD176" i="7" s="1"/>
  <c r="U173" i="7"/>
  <c r="AU170" i="7"/>
  <c r="AS35" i="7"/>
  <c r="AQ178" i="7"/>
  <c r="AO43" i="7"/>
  <c r="AN37" i="7"/>
  <c r="AP172" i="7"/>
  <c r="W199" i="7"/>
  <c r="U64" i="7"/>
  <c r="V200" i="7"/>
  <c r="BF164" i="7"/>
  <c r="BD29" i="7"/>
  <c r="W51" i="7"/>
  <c r="X187" i="7"/>
  <c r="AE176" i="7"/>
  <c r="AC41" i="7"/>
  <c r="BK24" i="7"/>
  <c r="BM159" i="7"/>
  <c r="BM25" i="7" s="1"/>
  <c r="AK37" i="7"/>
  <c r="AM172" i="7"/>
  <c r="BH163" i="7"/>
  <c r="BF28" i="7"/>
  <c r="AW169" i="7"/>
  <c r="AU34" i="7"/>
  <c r="AO35" i="7"/>
  <c r="AQ170" i="7"/>
  <c r="W195" i="7"/>
  <c r="U60" i="7"/>
  <c r="V196" i="7"/>
  <c r="BF163" i="7"/>
  <c r="BD28" i="7"/>
  <c r="AY169" i="7"/>
  <c r="AW34" i="7"/>
  <c r="W200" i="7"/>
  <c r="U65" i="7"/>
  <c r="BM158" i="7"/>
  <c r="BM24" i="7" s="1"/>
  <c r="BK23" i="7"/>
  <c r="BC167" i="7"/>
  <c r="BA32" i="7"/>
  <c r="Y191" i="7"/>
  <c r="W56" i="7"/>
  <c r="BL160" i="7"/>
  <c r="BJ25" i="7"/>
  <c r="AN178" i="7"/>
  <c r="AL43" i="7"/>
  <c r="S67" i="7"/>
  <c r="U202" i="7"/>
  <c r="T203" i="7"/>
  <c r="BK160" i="7"/>
  <c r="BI25" i="7"/>
  <c r="BE165" i="7"/>
  <c r="BC30" i="7"/>
  <c r="U66" i="7"/>
  <c r="W201" i="7"/>
  <c r="W189" i="7"/>
  <c r="W55" i="7" s="1"/>
  <c r="U54" i="7"/>
  <c r="V190" i="7"/>
  <c r="BJ160" i="7"/>
  <c r="BH25" i="7"/>
  <c r="AI177" i="7"/>
  <c r="AG42" i="7"/>
  <c r="BJ162" i="7"/>
  <c r="BH27" i="7"/>
  <c r="BJ24" i="7"/>
  <c r="BL159" i="7"/>
  <c r="V44" i="7"/>
  <c r="W180" i="7"/>
  <c r="BB164" i="7"/>
  <c r="AZ29" i="7"/>
  <c r="BE27" i="7"/>
  <c r="BG162" i="7"/>
  <c r="X192" i="7"/>
  <c r="V57" i="7"/>
  <c r="AA175" i="7"/>
  <c r="Z176" i="7"/>
  <c r="AJ171" i="7"/>
  <c r="AL172" i="7" s="1"/>
  <c r="AI172" i="7"/>
  <c r="BK161" i="7"/>
  <c r="BI26" i="7"/>
  <c r="Y198" i="7"/>
  <c r="W63" i="7"/>
  <c r="BD166" i="7"/>
  <c r="BB31" i="7"/>
  <c r="AV35" i="7"/>
  <c r="AX170" i="7"/>
  <c r="V201" i="7"/>
  <c r="T66" i="7"/>
  <c r="AU169" i="7"/>
  <c r="AS34" i="7"/>
  <c r="AX31" i="7"/>
  <c r="AZ166" i="7"/>
  <c r="U44" i="7"/>
  <c r="W179" i="7"/>
  <c r="V180" i="7"/>
  <c r="V63" i="7"/>
  <c r="BB168" i="7"/>
  <c r="AZ33" i="7"/>
  <c r="BJ161" i="7"/>
  <c r="BH26" i="7"/>
  <c r="BD30" i="7"/>
  <c r="BF165" i="7"/>
  <c r="BG164" i="7"/>
  <c r="BE29" i="7"/>
  <c r="X54" i="7"/>
  <c r="Y190" i="7"/>
  <c r="Z53" i="7"/>
  <c r="AA189" i="7"/>
  <c r="AB41" i="7"/>
  <c r="AC19" i="7"/>
  <c r="AG19" i="7"/>
  <c r="AJ19" i="7"/>
  <c r="AB19" i="7"/>
  <c r="Y19" i="7"/>
  <c r="AF19" i="7"/>
  <c r="Z19" i="7"/>
  <c r="AH19" i="7"/>
  <c r="W19" i="7"/>
  <c r="X19" i="7"/>
  <c r="AE19" i="7"/>
  <c r="AA19" i="7"/>
  <c r="U19" i="7"/>
  <c r="AD19" i="7"/>
  <c r="V19" i="7"/>
  <c r="AD242" i="7" l="1"/>
  <c r="DB243" i="7"/>
  <c r="AH234" i="7"/>
  <c r="DF235" i="7"/>
  <c r="AJ235" i="7" s="1"/>
  <c r="AE237" i="7"/>
  <c r="DC238" i="7"/>
  <c r="AG236" i="7"/>
  <c r="DE237" i="7"/>
  <c r="AI237" i="7" s="1"/>
  <c r="AF240" i="7"/>
  <c r="Y243" i="7"/>
  <c r="CW244" i="7"/>
  <c r="Z242" i="7"/>
  <c r="CX243" i="7"/>
  <c r="CX247" i="7"/>
  <c r="AB247" i="7" s="1"/>
  <c r="Z246" i="7"/>
  <c r="AH235" i="7"/>
  <c r="DF236" i="7"/>
  <c r="AJ236" i="7" s="1"/>
  <c r="AF238" i="7"/>
  <c r="DD239" i="7"/>
  <c r="AB244" i="7"/>
  <c r="CZ245" i="7"/>
  <c r="AB245" i="7"/>
  <c r="CZ246" i="7"/>
  <c r="AB240" i="7"/>
  <c r="CZ241" i="7"/>
  <c r="CY247" i="7"/>
  <c r="AC247" i="7" s="1"/>
  <c r="AA246" i="7"/>
  <c r="AD243" i="7"/>
  <c r="DB244" i="7"/>
  <c r="AC241" i="7"/>
  <c r="DA242" i="7"/>
  <c r="AF236" i="7"/>
  <c r="DD237" i="7"/>
  <c r="AF237" i="7"/>
  <c r="DD238" i="7"/>
  <c r="AC239" i="7"/>
  <c r="DA240" i="7"/>
  <c r="AA241" i="7"/>
  <c r="CY242" i="7"/>
  <c r="AE239" i="7"/>
  <c r="DC240" i="7"/>
  <c r="AG237" i="7"/>
  <c r="DE238" i="7"/>
  <c r="AI238" i="7" s="1"/>
  <c r="AG235" i="7"/>
  <c r="DE236" i="7"/>
  <c r="AI236" i="7" s="1"/>
  <c r="AE241" i="7"/>
  <c r="DC242" i="7"/>
  <c r="AD238" i="7"/>
  <c r="DB239" i="7"/>
  <c r="W245" i="7"/>
  <c r="CU246" i="7"/>
  <c r="CT247" i="7"/>
  <c r="X247" i="7" s="1"/>
  <c r="AD240" i="7"/>
  <c r="DB241" i="7"/>
  <c r="AA245" i="7"/>
  <c r="CY246" i="7"/>
  <c r="AC243" i="7"/>
  <c r="DA244" i="7"/>
  <c r="AC244" i="7"/>
  <c r="DA245" i="7"/>
  <c r="AH236" i="7"/>
  <c r="DF237" i="7"/>
  <c r="AJ237" i="7" s="1"/>
  <c r="X244" i="7"/>
  <c r="CV245" i="7"/>
  <c r="AE238" i="7"/>
  <c r="DC239" i="7"/>
  <c r="AR37" i="7"/>
  <c r="AH173" i="7"/>
  <c r="AG174" i="7"/>
  <c r="AS173" i="7"/>
  <c r="AS39" i="7" s="1"/>
  <c r="AH174" i="7"/>
  <c r="AJ175" i="7" s="1"/>
  <c r="AG175" i="7"/>
  <c r="V55" i="7"/>
  <c r="W191" i="7"/>
  <c r="X190" i="7"/>
  <c r="X56" i="7" s="1"/>
  <c r="AR174" i="7"/>
  <c r="AR40" i="7" s="1"/>
  <c r="AP39" i="7"/>
  <c r="AQ175" i="7"/>
  <c r="BF31" i="7"/>
  <c r="BH166" i="7"/>
  <c r="AZ32" i="7"/>
  <c r="BB167" i="7"/>
  <c r="AT38" i="7"/>
  <c r="AV173" i="7"/>
  <c r="BB30" i="7"/>
  <c r="BD165" i="7"/>
  <c r="BN160" i="7"/>
  <c r="BN26" i="7" s="1"/>
  <c r="BL25" i="7"/>
  <c r="X191" i="7"/>
  <c r="X57" i="7" s="1"/>
  <c r="V56" i="7"/>
  <c r="W192" i="7"/>
  <c r="BM161" i="7"/>
  <c r="BM27" i="7" s="1"/>
  <c r="BK26" i="7"/>
  <c r="W61" i="7"/>
  <c r="AY170" i="7"/>
  <c r="AW35" i="7"/>
  <c r="X201" i="7"/>
  <c r="V66" i="7"/>
  <c r="W202" i="7"/>
  <c r="AW171" i="7"/>
  <c r="AU36" i="7"/>
  <c r="AT37" i="7"/>
  <c r="AV172" i="7"/>
  <c r="AU37" i="7"/>
  <c r="AW172" i="7"/>
  <c r="W175" i="7"/>
  <c r="V176" i="7"/>
  <c r="BM160" i="7"/>
  <c r="BM26" i="7" s="1"/>
  <c r="BK25" i="7"/>
  <c r="Z200" i="7"/>
  <c r="X65" i="7"/>
  <c r="BD169" i="7"/>
  <c r="BB34" i="7"/>
  <c r="V46" i="7"/>
  <c r="X181" i="7"/>
  <c r="W182" i="7"/>
  <c r="V67" i="7"/>
  <c r="X202" i="7"/>
  <c r="BF167" i="7"/>
  <c r="BD32" i="7"/>
  <c r="BM162" i="7"/>
  <c r="BM28" i="7" s="1"/>
  <c r="BK27" i="7"/>
  <c r="Z193" i="7"/>
  <c r="X58" i="7"/>
  <c r="BI163" i="7"/>
  <c r="BG28" i="7"/>
  <c r="W46" i="7"/>
  <c r="X182" i="7"/>
  <c r="AK178" i="7"/>
  <c r="AI43" i="7"/>
  <c r="T69" i="7"/>
  <c r="V204" i="7"/>
  <c r="V70" i="7" s="1"/>
  <c r="AP179" i="7"/>
  <c r="AN44" i="7"/>
  <c r="AA192" i="7"/>
  <c r="AA58" i="7" s="1"/>
  <c r="Y57" i="7"/>
  <c r="BA170" i="7"/>
  <c r="AY35" i="7"/>
  <c r="AS171" i="7"/>
  <c r="AQ36" i="7"/>
  <c r="W174" i="7"/>
  <c r="Y175" i="7" s="1"/>
  <c r="V175" i="7"/>
  <c r="W204" i="7"/>
  <c r="W70" i="7" s="1"/>
  <c r="U69" i="7"/>
  <c r="BK162" i="7"/>
  <c r="BI27" i="7"/>
  <c r="AA178" i="7"/>
  <c r="Y43" i="7"/>
  <c r="BL24" i="7"/>
  <c r="BN159" i="7"/>
  <c r="BN25" i="7" s="1"/>
  <c r="BG167" i="7"/>
  <c r="AR172" i="7"/>
  <c r="AP37" i="7"/>
  <c r="AB176" i="7"/>
  <c r="Z41" i="7"/>
  <c r="BC166" i="7"/>
  <c r="BA31" i="7"/>
  <c r="Y194" i="7"/>
  <c r="W59" i="7"/>
  <c r="BC34" i="7"/>
  <c r="BE169" i="7"/>
  <c r="Y180" i="7"/>
  <c r="W45" i="7"/>
  <c r="AZ171" i="7"/>
  <c r="AX36" i="7"/>
  <c r="AK173" i="7"/>
  <c r="AJ174" i="7"/>
  <c r="AB177" i="7"/>
  <c r="Z42" i="7"/>
  <c r="AU174" i="7"/>
  <c r="BE31" i="7"/>
  <c r="BG166" i="7"/>
  <c r="W203" i="7"/>
  <c r="U68" i="7"/>
  <c r="X197" i="7"/>
  <c r="V62" i="7"/>
  <c r="W198" i="7"/>
  <c r="BH29" i="7"/>
  <c r="BJ164" i="7"/>
  <c r="AE42" i="7"/>
  <c r="AG177" i="7"/>
  <c r="W65" i="7"/>
  <c r="AQ44" i="7"/>
  <c r="AF177" i="7"/>
  <c r="AD42" i="7"/>
  <c r="BB35" i="7"/>
  <c r="BD170" i="7"/>
  <c r="AV171" i="7"/>
  <c r="AT36" i="7"/>
  <c r="AM175" i="7"/>
  <c r="AK40" i="7"/>
  <c r="AL176" i="7"/>
  <c r="X51" i="7"/>
  <c r="Y187" i="7"/>
  <c r="AV36" i="7"/>
  <c r="AX171" i="7"/>
  <c r="AY34" i="7"/>
  <c r="BA169" i="7"/>
  <c r="AF42" i="7"/>
  <c r="V60" i="7"/>
  <c r="X195" i="7"/>
  <c r="W196" i="7"/>
  <c r="BJ163" i="7"/>
  <c r="BH28" i="7"/>
  <c r="BI165" i="7"/>
  <c r="BG30" i="7"/>
  <c r="BL162" i="7"/>
  <c r="BJ27" i="7"/>
  <c r="AW170" i="7"/>
  <c r="AU35" i="7"/>
  <c r="Y64" i="7"/>
  <c r="AL38" i="7"/>
  <c r="AN173" i="7"/>
  <c r="AC176" i="7"/>
  <c r="AA41" i="7"/>
  <c r="BL163" i="7"/>
  <c r="BJ28" i="7"/>
  <c r="BL161" i="7"/>
  <c r="BJ26" i="7"/>
  <c r="W67" i="7"/>
  <c r="BL26" i="7"/>
  <c r="BN161" i="7"/>
  <c r="BN27" i="7" s="1"/>
  <c r="BC33" i="7"/>
  <c r="BE168" i="7"/>
  <c r="W66" i="7"/>
  <c r="Y201" i="7"/>
  <c r="BF29" i="7"/>
  <c r="BH164" i="7"/>
  <c r="AO173" i="7"/>
  <c r="AM38" i="7"/>
  <c r="X53" i="7"/>
  <c r="Y189" i="7"/>
  <c r="BF30" i="7"/>
  <c r="BH165" i="7"/>
  <c r="AR173" i="7"/>
  <c r="AP38" i="7"/>
  <c r="AZ170" i="7"/>
  <c r="AX35" i="7"/>
  <c r="V68" i="7"/>
  <c r="X203" i="7"/>
  <c r="BI164" i="7"/>
  <c r="BG29" i="7"/>
  <c r="BE164" i="7"/>
  <c r="BC29" i="7"/>
  <c r="AL39" i="7"/>
  <c r="AN174" i="7"/>
  <c r="BK163" i="7"/>
  <c r="BI28" i="7"/>
  <c r="AQ37" i="7"/>
  <c r="AS172" i="7"/>
  <c r="Z179" i="7"/>
  <c r="X44" i="7"/>
  <c r="AM37" i="7"/>
  <c r="AO172" i="7"/>
  <c r="BH169" i="7"/>
  <c r="BF34" i="7"/>
  <c r="BA168" i="7"/>
  <c r="AY33" i="7"/>
  <c r="AZ169" i="7"/>
  <c r="AX34" i="7"/>
  <c r="AA55" i="7"/>
  <c r="AB191" i="7"/>
  <c r="Y56" i="7"/>
  <c r="Z192" i="7"/>
  <c r="AJ41" i="7"/>
  <c r="AF41" i="7"/>
  <c r="AF20" i="7"/>
  <c r="X20" i="7"/>
  <c r="AJ20" i="7"/>
  <c r="AB20" i="7"/>
  <c r="W20" i="7"/>
  <c r="AG20" i="7"/>
  <c r="Z20" i="7"/>
  <c r="AI20" i="7"/>
  <c r="AC20" i="7"/>
  <c r="Y20" i="7"/>
  <c r="AH20" i="7"/>
  <c r="AA20" i="7"/>
  <c r="AD20" i="7"/>
  <c r="AE20" i="7"/>
  <c r="CW247" i="7" l="1"/>
  <c r="AA247" i="7" s="1"/>
  <c r="Y246" i="7"/>
  <c r="AG242" i="7"/>
  <c r="AC242" i="7"/>
  <c r="DA243" i="7"/>
  <c r="AH238" i="7"/>
  <c r="DF239" i="7"/>
  <c r="AJ239" i="7" s="1"/>
  <c r="AE242" i="7"/>
  <c r="DC243" i="7"/>
  <c r="DB247" i="7"/>
  <c r="AF247" i="7" s="1"/>
  <c r="AD246" i="7"/>
  <c r="AH239" i="7"/>
  <c r="DF240" i="7"/>
  <c r="AJ240" i="7" s="1"/>
  <c r="AA244" i="7"/>
  <c r="CY245" i="7"/>
  <c r="AG239" i="7"/>
  <c r="DE240" i="7"/>
  <c r="AI240" i="7" s="1"/>
  <c r="AE244" i="7"/>
  <c r="DC245" i="7"/>
  <c r="AF241" i="7"/>
  <c r="DD242" i="7"/>
  <c r="AF239" i="7"/>
  <c r="DD240" i="7"/>
  <c r="AG240" i="7"/>
  <c r="DE241" i="7"/>
  <c r="AI241" i="7" s="1"/>
  <c r="AE240" i="7"/>
  <c r="DC241" i="7"/>
  <c r="AH237" i="7"/>
  <c r="DF238" i="7"/>
  <c r="AJ238" i="7" s="1"/>
  <c r="AF244" i="7"/>
  <c r="DD245" i="7"/>
  <c r="AD241" i="7"/>
  <c r="DB242" i="7"/>
  <c r="AD245" i="7"/>
  <c r="DB246" i="7"/>
  <c r="AB243" i="7"/>
  <c r="CZ244" i="7"/>
  <c r="DD241" i="7"/>
  <c r="DE243" i="7" s="1"/>
  <c r="AI243" i="7" s="1"/>
  <c r="AG238" i="7"/>
  <c r="DE239" i="7"/>
  <c r="AI239" i="7" s="1"/>
  <c r="AF243" i="7"/>
  <c r="DD244" i="7"/>
  <c r="Z245" i="7"/>
  <c r="CX246" i="7"/>
  <c r="AE245" i="7"/>
  <c r="DC246" i="7"/>
  <c r="DA247" i="7"/>
  <c r="AE247" i="7" s="1"/>
  <c r="AC246" i="7"/>
  <c r="AT175" i="7"/>
  <c r="AI175" i="7"/>
  <c r="AI41" i="7" s="1"/>
  <c r="AH176" i="7"/>
  <c r="AI176" i="7"/>
  <c r="AH177" i="7"/>
  <c r="AQ41" i="7"/>
  <c r="AR177" i="7"/>
  <c r="AS176" i="7"/>
  <c r="AS42" i="7" s="1"/>
  <c r="W57" i="7"/>
  <c r="X193" i="7"/>
  <c r="Y192" i="7"/>
  <c r="Y58" i="7" s="1"/>
  <c r="AI42" i="7"/>
  <c r="AK177" i="7"/>
  <c r="AK43" i="7" s="1"/>
  <c r="AO38" i="7"/>
  <c r="AQ173" i="7"/>
  <c r="AU173" i="7"/>
  <c r="AS38" i="7"/>
  <c r="AN40" i="7"/>
  <c r="AP175" i="7"/>
  <c r="BJ166" i="7"/>
  <c r="BH31" i="7"/>
  <c r="BN164" i="7"/>
  <c r="BN30" i="7" s="1"/>
  <c r="BL29" i="7"/>
  <c r="AY171" i="7"/>
  <c r="AW36" i="7"/>
  <c r="BK166" i="7"/>
  <c r="BI31" i="7"/>
  <c r="Z196" i="7"/>
  <c r="X61" i="7"/>
  <c r="BA35" i="7"/>
  <c r="BC170" i="7"/>
  <c r="BF171" i="7"/>
  <c r="BD36" i="7"/>
  <c r="AI178" i="7"/>
  <c r="AG43" i="7"/>
  <c r="Y199" i="7"/>
  <c r="W64" i="7"/>
  <c r="X200" i="7"/>
  <c r="Y204" i="7"/>
  <c r="Y70" i="7" s="1"/>
  <c r="W69" i="7"/>
  <c r="AL175" i="7"/>
  <c r="AK176" i="7"/>
  <c r="AD177" i="7"/>
  <c r="AB42" i="7"/>
  <c r="X176" i="7"/>
  <c r="V41" i="7"/>
  <c r="W177" i="7"/>
  <c r="X48" i="7"/>
  <c r="Y184" i="7"/>
  <c r="BK164" i="7"/>
  <c r="BI29" i="7"/>
  <c r="AY173" i="7"/>
  <c r="AW38" i="7"/>
  <c r="X67" i="7"/>
  <c r="BD31" i="7"/>
  <c r="BF166" i="7"/>
  <c r="BD168" i="7"/>
  <c r="BB33" i="7"/>
  <c r="BC169" i="7"/>
  <c r="BA34" i="7"/>
  <c r="BK165" i="7"/>
  <c r="BI30" i="7"/>
  <c r="AZ36" i="7"/>
  <c r="BB171" i="7"/>
  <c r="Y67" i="7"/>
  <c r="AA202" i="7"/>
  <c r="Z189" i="7"/>
  <c r="Y53" i="7"/>
  <c r="AO176" i="7"/>
  <c r="AM41" i="7"/>
  <c r="BI167" i="7"/>
  <c r="BG32" i="7"/>
  <c r="AU40" i="7"/>
  <c r="AW175" i="7"/>
  <c r="AK39" i="7"/>
  <c r="AM174" i="7"/>
  <c r="Y46" i="7"/>
  <c r="AA181" i="7"/>
  <c r="BC32" i="7"/>
  <c r="BE167" i="7"/>
  <c r="BK28" i="7"/>
  <c r="BM163" i="7"/>
  <c r="BM29" i="7" s="1"/>
  <c r="AA176" i="7"/>
  <c r="Y41" i="7"/>
  <c r="AU172" i="7"/>
  <c r="AS37" i="7"/>
  <c r="W48" i="7"/>
  <c r="Y183" i="7"/>
  <c r="X184" i="7"/>
  <c r="BF170" i="7"/>
  <c r="BD35" i="7"/>
  <c r="AY172" i="7"/>
  <c r="AW37" i="7"/>
  <c r="X69" i="7"/>
  <c r="Y55" i="7"/>
  <c r="Z191" i="7"/>
  <c r="AQ174" i="7"/>
  <c r="AO39" i="7"/>
  <c r="BL27" i="7"/>
  <c r="BN162" i="7"/>
  <c r="BN28" i="7" s="1"/>
  <c r="AE177" i="7"/>
  <c r="AC42" i="7"/>
  <c r="BN163" i="7"/>
  <c r="BN29" i="7" s="1"/>
  <c r="BL28" i="7"/>
  <c r="BL164" i="7"/>
  <c r="BJ29" i="7"/>
  <c r="AJ178" i="7"/>
  <c r="AH43" i="7"/>
  <c r="AZ172" i="7"/>
  <c r="AX37" i="7"/>
  <c r="BL165" i="7"/>
  <c r="BJ30" i="7"/>
  <c r="X63" i="7"/>
  <c r="BE35" i="7"/>
  <c r="BG170" i="7"/>
  <c r="AR38" i="7"/>
  <c r="AT173" i="7"/>
  <c r="Z59" i="7"/>
  <c r="AB194" i="7"/>
  <c r="AB60" i="7" s="1"/>
  <c r="BH168" i="7"/>
  <c r="BF33" i="7"/>
  <c r="Z182" i="7"/>
  <c r="X47" i="7"/>
  <c r="W178" i="7"/>
  <c r="X177" i="7"/>
  <c r="V42" i="7"/>
  <c r="AX173" i="7"/>
  <c r="AV38" i="7"/>
  <c r="W68" i="7"/>
  <c r="Y203" i="7"/>
  <c r="X204" i="7"/>
  <c r="X70" i="7" s="1"/>
  <c r="BA171" i="7"/>
  <c r="AY36" i="7"/>
  <c r="AV39" i="7"/>
  <c r="AX174" i="7"/>
  <c r="BJ167" i="7"/>
  <c r="BH32" i="7"/>
  <c r="BB170" i="7"/>
  <c r="AZ35" i="7"/>
  <c r="BH35" i="7"/>
  <c r="Z45" i="7"/>
  <c r="AB180" i="7"/>
  <c r="BK29" i="7"/>
  <c r="BM164" i="7"/>
  <c r="BM30" i="7" s="1"/>
  <c r="BG165" i="7"/>
  <c r="BE30" i="7"/>
  <c r="AT174" i="7"/>
  <c r="AR39" i="7"/>
  <c r="BJ165" i="7"/>
  <c r="BH30" i="7"/>
  <c r="BE34" i="7"/>
  <c r="BG169" i="7"/>
  <c r="AN39" i="7"/>
  <c r="AP174" i="7"/>
  <c r="W62" i="7"/>
  <c r="X198" i="7"/>
  <c r="Y197" i="7"/>
  <c r="AN177" i="7"/>
  <c r="AL42" i="7"/>
  <c r="AM178" i="7"/>
  <c r="AX172" i="7"/>
  <c r="AV37" i="7"/>
  <c r="AH178" i="7"/>
  <c r="AF43" i="7"/>
  <c r="AV176" i="7"/>
  <c r="AT41" i="7"/>
  <c r="AD178" i="7"/>
  <c r="AB43" i="7"/>
  <c r="BB172" i="7"/>
  <c r="AZ37" i="7"/>
  <c r="AA195" i="7"/>
  <c r="Y60" i="7"/>
  <c r="BI168" i="7"/>
  <c r="BG33" i="7"/>
  <c r="AC179" i="7"/>
  <c r="AA44" i="7"/>
  <c r="BC171" i="7"/>
  <c r="BA36" i="7"/>
  <c r="AR180" i="7"/>
  <c r="AP45" i="7"/>
  <c r="AK44" i="7"/>
  <c r="AM179" i="7"/>
  <c r="X68" i="7"/>
  <c r="Z203" i="7"/>
  <c r="Z66" i="7"/>
  <c r="Y176" i="7"/>
  <c r="W41" i="7"/>
  <c r="Y193" i="7"/>
  <c r="Y59" i="7" s="1"/>
  <c r="W58" i="7"/>
  <c r="X194" i="7"/>
  <c r="AB57" i="7"/>
  <c r="AC193" i="7"/>
  <c r="Z58" i="7"/>
  <c r="AG41" i="7"/>
  <c r="AG21" i="7"/>
  <c r="AC21" i="7"/>
  <c r="AJ21" i="7"/>
  <c r="AB21" i="7"/>
  <c r="Y21" i="7"/>
  <c r="AD21" i="7"/>
  <c r="Z21" i="7"/>
  <c r="AH21" i="7"/>
  <c r="AF21" i="7"/>
  <c r="AA21" i="7"/>
  <c r="AE21" i="7"/>
  <c r="AI21" i="7"/>
  <c r="DD247" i="7" l="1"/>
  <c r="AH247" i="7" s="1"/>
  <c r="AF246" i="7"/>
  <c r="AH245" i="7"/>
  <c r="AG241" i="7"/>
  <c r="DE242" i="7"/>
  <c r="AI242" i="7" s="1"/>
  <c r="AH240" i="7"/>
  <c r="DF241" i="7"/>
  <c r="AJ241" i="7" s="1"/>
  <c r="AG245" i="7"/>
  <c r="DE246" i="7"/>
  <c r="AI246" i="7" s="1"/>
  <c r="AC245" i="7"/>
  <c r="DA246" i="7"/>
  <c r="DE247" i="7"/>
  <c r="AI247" i="7" s="1"/>
  <c r="AG246" i="7"/>
  <c r="AH244" i="7"/>
  <c r="DF245" i="7"/>
  <c r="AJ245" i="7" s="1"/>
  <c r="AH241" i="7"/>
  <c r="DF242" i="7"/>
  <c r="AJ242" i="7" s="1"/>
  <c r="AD244" i="7"/>
  <c r="DB245" i="7"/>
  <c r="AF242" i="7"/>
  <c r="DD243" i="7"/>
  <c r="AH242" i="7"/>
  <c r="DF243" i="7"/>
  <c r="AJ243" i="7" s="1"/>
  <c r="AG243" i="7"/>
  <c r="DE244" i="7"/>
  <c r="AI244" i="7" s="1"/>
  <c r="AE243" i="7"/>
  <c r="DC244" i="7"/>
  <c r="CZ247" i="7"/>
  <c r="AD247" i="7" s="1"/>
  <c r="AB246" i="7"/>
  <c r="AJ177" i="7"/>
  <c r="AJ43" i="7" s="1"/>
  <c r="AH42" i="7"/>
  <c r="AA194" i="7"/>
  <c r="AU177" i="7"/>
  <c r="AW178" i="7" s="1"/>
  <c r="AT178" i="7"/>
  <c r="AT44" i="7" s="1"/>
  <c r="AR43" i="7"/>
  <c r="AS179" i="7"/>
  <c r="Y195" i="7"/>
  <c r="X59" i="7"/>
  <c r="Z194" i="7"/>
  <c r="Z60" i="7" s="1"/>
  <c r="BE172" i="7"/>
  <c r="BC37" i="7"/>
  <c r="BK169" i="7"/>
  <c r="BI34" i="7"/>
  <c r="BD173" i="7"/>
  <c r="BB38" i="7"/>
  <c r="AP178" i="7"/>
  <c r="AN43" i="7"/>
  <c r="AP40" i="7"/>
  <c r="AR175" i="7"/>
  <c r="AD181" i="7"/>
  <c r="AB46" i="7"/>
  <c r="AZ175" i="7"/>
  <c r="AX40" i="7"/>
  <c r="AZ174" i="7"/>
  <c r="AX39" i="7"/>
  <c r="BG36" i="7"/>
  <c r="BI171" i="7"/>
  <c r="AA193" i="7"/>
  <c r="Z57" i="7"/>
  <c r="BF36" i="7"/>
  <c r="BH171" i="7"/>
  <c r="AC182" i="7"/>
  <c r="AA47" i="7"/>
  <c r="AY176" i="7"/>
  <c r="AW41" i="7"/>
  <c r="BE170" i="7"/>
  <c r="BC35" i="7"/>
  <c r="BA174" i="7"/>
  <c r="AY39" i="7"/>
  <c r="X42" i="7"/>
  <c r="Z177" i="7"/>
  <c r="AN176" i="7"/>
  <c r="AL41" i="7"/>
  <c r="Z69" i="7"/>
  <c r="AB204" i="7"/>
  <c r="AB70" i="7" s="1"/>
  <c r="AV42" i="7"/>
  <c r="AX177" i="7"/>
  <c r="AZ173" i="7"/>
  <c r="AX38" i="7"/>
  <c r="AA198" i="7"/>
  <c r="Y63" i="7"/>
  <c r="BL166" i="7"/>
  <c r="BJ31" i="7"/>
  <c r="BI166" i="7"/>
  <c r="BG31" i="7"/>
  <c r="BB36" i="7"/>
  <c r="BD171" i="7"/>
  <c r="Y69" i="7"/>
  <c r="AB183" i="7"/>
  <c r="Z48" i="7"/>
  <c r="BN166" i="7"/>
  <c r="BN32" i="7" s="1"/>
  <c r="BL31" i="7"/>
  <c r="AL179" i="7"/>
  <c r="AJ44" i="7"/>
  <c r="X50" i="7"/>
  <c r="Z185" i="7"/>
  <c r="Y186" i="7"/>
  <c r="AW173" i="7"/>
  <c r="AU38" i="7"/>
  <c r="AA68" i="7"/>
  <c r="Y65" i="7"/>
  <c r="BH172" i="7"/>
  <c r="BF37" i="7"/>
  <c r="AB197" i="7"/>
  <c r="Z62" i="7"/>
  <c r="BA172" i="7"/>
  <c r="AY37" i="7"/>
  <c r="BL167" i="7"/>
  <c r="BJ32" i="7"/>
  <c r="AW174" i="7"/>
  <c r="AU39" i="7"/>
  <c r="X60" i="7"/>
  <c r="Z195" i="7"/>
  <c r="Z61" i="7" s="1"/>
  <c r="Y196" i="7"/>
  <c r="Y42" i="7"/>
  <c r="AA177" i="7"/>
  <c r="AT181" i="7"/>
  <c r="AR46" i="7"/>
  <c r="AC45" i="7"/>
  <c r="AE180" i="7"/>
  <c r="AC196" i="7"/>
  <c r="AC62" i="7" s="1"/>
  <c r="AA61" i="7"/>
  <c r="AF179" i="7"/>
  <c r="AD44" i="7"/>
  <c r="AO179" i="7"/>
  <c r="AM44" i="7"/>
  <c r="X64" i="7"/>
  <c r="Y200" i="7"/>
  <c r="Z199" i="7"/>
  <c r="BI170" i="7"/>
  <c r="BG35" i="7"/>
  <c r="BJ170" i="7"/>
  <c r="Z178" i="7"/>
  <c r="X43" i="7"/>
  <c r="AV174" i="7"/>
  <c r="AT39" i="7"/>
  <c r="AY38" i="7"/>
  <c r="BA173" i="7"/>
  <c r="Y49" i="7"/>
  <c r="AA184" i="7"/>
  <c r="BG168" i="7"/>
  <c r="BE33" i="7"/>
  <c r="AO175" i="7"/>
  <c r="AM40" i="7"/>
  <c r="Z55" i="7"/>
  <c r="AA191" i="7"/>
  <c r="BM166" i="7"/>
  <c r="BM32" i="7" s="1"/>
  <c r="BK31" i="7"/>
  <c r="BF169" i="7"/>
  <c r="BD34" i="7"/>
  <c r="BK30" i="7"/>
  <c r="BM165" i="7"/>
  <c r="BM31" i="7" s="1"/>
  <c r="Y178" i="7"/>
  <c r="W43" i="7"/>
  <c r="X179" i="7"/>
  <c r="AF178" i="7"/>
  <c r="AD43" i="7"/>
  <c r="BC36" i="7"/>
  <c r="BE171" i="7"/>
  <c r="AP41" i="7"/>
  <c r="AR176" i="7"/>
  <c r="AS174" i="7"/>
  <c r="AQ39" i="7"/>
  <c r="AO180" i="7"/>
  <c r="AM45" i="7"/>
  <c r="AJ179" i="7"/>
  <c r="AH44" i="7"/>
  <c r="AV175" i="7"/>
  <c r="AT40" i="7"/>
  <c r="BJ33" i="7"/>
  <c r="BL168" i="7"/>
  <c r="BC172" i="7"/>
  <c r="BA37" i="7"/>
  <c r="X180" i="7"/>
  <c r="Y179" i="7"/>
  <c r="W44" i="7"/>
  <c r="BJ169" i="7"/>
  <c r="BH34" i="7"/>
  <c r="BB173" i="7"/>
  <c r="AZ38" i="7"/>
  <c r="BL30" i="7"/>
  <c r="BN165" i="7"/>
  <c r="BN31" i="7" s="1"/>
  <c r="AG178" i="7"/>
  <c r="AE43" i="7"/>
  <c r="AQ40" i="7"/>
  <c r="AS175" i="7"/>
  <c r="AA42" i="7"/>
  <c r="AC177" i="7"/>
  <c r="BK168" i="7"/>
  <c r="BI33" i="7"/>
  <c r="AQ177" i="7"/>
  <c r="AO42" i="7"/>
  <c r="BD172" i="7"/>
  <c r="BB37" i="7"/>
  <c r="BH167" i="7"/>
  <c r="BF32" i="7"/>
  <c r="Y50" i="7"/>
  <c r="Z186" i="7"/>
  <c r="AM177" i="7"/>
  <c r="AK42" i="7"/>
  <c r="AL178" i="7"/>
  <c r="Z201" i="7"/>
  <c r="X66" i="7"/>
  <c r="Y202" i="7"/>
  <c r="AI44" i="7"/>
  <c r="AK179" i="7"/>
  <c r="BM167" i="7"/>
  <c r="BM33" i="7" s="1"/>
  <c r="BK32" i="7"/>
  <c r="AA60" i="7"/>
  <c r="AB196" i="7"/>
  <c r="AC59" i="7"/>
  <c r="AD195" i="7"/>
  <c r="AB22" i="7"/>
  <c r="AJ22" i="7"/>
  <c r="AD22" i="7"/>
  <c r="AH22" i="7"/>
  <c r="AF22" i="7"/>
  <c r="AG22" i="7"/>
  <c r="AC22" i="7"/>
  <c r="AA22" i="7"/>
  <c r="AE22" i="7"/>
  <c r="AI22" i="7"/>
  <c r="J20" i="10"/>
  <c r="J19" i="10"/>
  <c r="E15" i="10"/>
  <c r="P9" i="10"/>
  <c r="E14" i="10"/>
  <c r="J18" i="10"/>
  <c r="AG244" i="7" l="1"/>
  <c r="DE245" i="7"/>
  <c r="AI245" i="7" s="1"/>
  <c r="AF245" i="7"/>
  <c r="DD246" i="7"/>
  <c r="DC247" i="7"/>
  <c r="AG247" i="7" s="1"/>
  <c r="AE246" i="7"/>
  <c r="DF246" i="7"/>
  <c r="AJ246" i="7" s="1"/>
  <c r="AH243" i="7"/>
  <c r="DF244" i="7"/>
  <c r="AJ244" i="7" s="1"/>
  <c r="AV179" i="7"/>
  <c r="AV45" i="7" s="1"/>
  <c r="AU43" i="7"/>
  <c r="Y61" i="7"/>
  <c r="Z197" i="7"/>
  <c r="AA196" i="7"/>
  <c r="AA62" i="7" s="1"/>
  <c r="AS45" i="7"/>
  <c r="AU180" i="7"/>
  <c r="AU46" i="7" s="1"/>
  <c r="AM180" i="7"/>
  <c r="AK45" i="7"/>
  <c r="Z67" i="7"/>
  <c r="Z52" i="7"/>
  <c r="AA188" i="7"/>
  <c r="BJ168" i="7"/>
  <c r="BH33" i="7"/>
  <c r="AQ43" i="7"/>
  <c r="AS178" i="7"/>
  <c r="AG44" i="7"/>
  <c r="AI179" i="7"/>
  <c r="BD174" i="7"/>
  <c r="BB39" i="7"/>
  <c r="Y45" i="7"/>
  <c r="AA180" i="7"/>
  <c r="BN169" i="7"/>
  <c r="BN35" i="7" s="1"/>
  <c r="BL34" i="7"/>
  <c r="AW44" i="7"/>
  <c r="AY179" i="7"/>
  <c r="AS40" i="7"/>
  <c r="AU175" i="7"/>
  <c r="AO41" i="7"/>
  <c r="AQ176" i="7"/>
  <c r="AV40" i="7"/>
  <c r="AX175" i="7"/>
  <c r="AH180" i="7"/>
  <c r="AF45" i="7"/>
  <c r="BI32" i="7"/>
  <c r="BK167" i="7"/>
  <c r="AC199" i="7"/>
  <c r="AA64" i="7"/>
  <c r="AP177" i="7"/>
  <c r="AN42" i="7"/>
  <c r="BC175" i="7"/>
  <c r="BA40" i="7"/>
  <c r="BA177" i="7"/>
  <c r="AY42" i="7"/>
  <c r="BK172" i="7"/>
  <c r="BI37" i="7"/>
  <c r="AT176" i="7"/>
  <c r="AR41" i="7"/>
  <c r="AN179" i="7"/>
  <c r="AL44" i="7"/>
  <c r="AU176" i="7"/>
  <c r="AS41" i="7"/>
  <c r="X46" i="7"/>
  <c r="Y182" i="7"/>
  <c r="Z181" i="7"/>
  <c r="AL180" i="7"/>
  <c r="AJ45" i="7"/>
  <c r="AT177" i="7"/>
  <c r="AR42" i="7"/>
  <c r="Y44" i="7"/>
  <c r="AA179" i="7"/>
  <c r="BF35" i="7"/>
  <c r="BH170" i="7"/>
  <c r="AB193" i="7"/>
  <c r="AA57" i="7"/>
  <c r="BA39" i="7"/>
  <c r="BC174" i="7"/>
  <c r="BK171" i="7"/>
  <c r="BI36" i="7"/>
  <c r="Y62" i="7"/>
  <c r="AA197" i="7"/>
  <c r="AA63" i="7" s="1"/>
  <c r="Z198" i="7"/>
  <c r="AY175" i="7"/>
  <c r="AW40" i="7"/>
  <c r="BA38" i="7"/>
  <c r="BC173" i="7"/>
  <c r="BJ173" i="7"/>
  <c r="BH38" i="7"/>
  <c r="AY174" i="7"/>
  <c r="AW39" i="7"/>
  <c r="BF172" i="7"/>
  <c r="BD37" i="7"/>
  <c r="AB178" i="7"/>
  <c r="Z43" i="7"/>
  <c r="AZ41" i="7"/>
  <c r="BB176" i="7"/>
  <c r="BF174" i="7"/>
  <c r="BD39" i="7"/>
  <c r="BG173" i="7"/>
  <c r="BE38" i="7"/>
  <c r="AA203" i="7"/>
  <c r="Y68" i="7"/>
  <c r="Z204" i="7"/>
  <c r="Z70" i="7" s="1"/>
  <c r="BF173" i="7"/>
  <c r="BD38" i="7"/>
  <c r="BM169" i="7"/>
  <c r="BM35" i="7" s="1"/>
  <c r="BK34" i="7"/>
  <c r="BL170" i="7"/>
  <c r="BJ35" i="7"/>
  <c r="AX180" i="7"/>
  <c r="AQ181" i="7"/>
  <c r="AO46" i="7"/>
  <c r="AF44" i="7"/>
  <c r="AH179" i="7"/>
  <c r="BG34" i="7"/>
  <c r="BI169" i="7"/>
  <c r="AB179" i="7"/>
  <c r="Z44" i="7"/>
  <c r="Z65" i="7"/>
  <c r="AB200" i="7"/>
  <c r="AQ180" i="7"/>
  <c r="AO45" i="7"/>
  <c r="AT47" i="7"/>
  <c r="AV182" i="7"/>
  <c r="Y52" i="7"/>
  <c r="AA187" i="7"/>
  <c r="Z188" i="7"/>
  <c r="AN180" i="7"/>
  <c r="AL45" i="7"/>
  <c r="AD184" i="7"/>
  <c r="AB49" i="7"/>
  <c r="BN167" i="7"/>
  <c r="BN33" i="7" s="1"/>
  <c r="BL32" i="7"/>
  <c r="AZ39" i="7"/>
  <c r="BB174" i="7"/>
  <c r="BG171" i="7"/>
  <c r="BE36" i="7"/>
  <c r="AE183" i="7"/>
  <c r="AC48" i="7"/>
  <c r="AO178" i="7"/>
  <c r="AM43" i="7"/>
  <c r="AC43" i="7"/>
  <c r="AE178" i="7"/>
  <c r="BE173" i="7"/>
  <c r="BC38" i="7"/>
  <c r="AX176" i="7"/>
  <c r="AV41" i="7"/>
  <c r="BG172" i="7"/>
  <c r="BE37" i="7"/>
  <c r="Z180" i="7"/>
  <c r="X45" i="7"/>
  <c r="Y181" i="7"/>
  <c r="AC185" i="7"/>
  <c r="AA50" i="7"/>
  <c r="BJ36" i="7"/>
  <c r="BL171" i="7"/>
  <c r="Y66" i="7"/>
  <c r="Z202" i="7"/>
  <c r="AA201" i="7"/>
  <c r="AE46" i="7"/>
  <c r="AG181" i="7"/>
  <c r="AA43" i="7"/>
  <c r="AC178" i="7"/>
  <c r="BN168" i="7"/>
  <c r="BN34" i="7" s="1"/>
  <c r="BL33" i="7"/>
  <c r="AD198" i="7"/>
  <c r="AD64" i="7" s="1"/>
  <c r="AB63" i="7"/>
  <c r="AB186" i="7"/>
  <c r="Z51" i="7"/>
  <c r="AX43" i="7"/>
  <c r="AZ178" i="7"/>
  <c r="BH37" i="7"/>
  <c r="BJ172" i="7"/>
  <c r="AA59" i="7"/>
  <c r="AB195" i="7"/>
  <c r="BB175" i="7"/>
  <c r="AZ40" i="7"/>
  <c r="AD47" i="7"/>
  <c r="AF182" i="7"/>
  <c r="AR179" i="7"/>
  <c r="AP44" i="7"/>
  <c r="BM170" i="7"/>
  <c r="BM36" i="7" s="1"/>
  <c r="BK35" i="7"/>
  <c r="AB62" i="7"/>
  <c r="AD61" i="7"/>
  <c r="AE197" i="7"/>
  <c r="AI23" i="7"/>
  <c r="AG23" i="7"/>
  <c r="AJ23" i="7"/>
  <c r="AC23" i="7"/>
  <c r="AF23" i="7"/>
  <c r="AD23" i="7"/>
  <c r="AE23" i="7"/>
  <c r="H46" i="11"/>
  <c r="AH23" i="7"/>
  <c r="K20" i="10"/>
  <c r="K19" i="10"/>
  <c r="K18" i="10"/>
  <c r="D22" i="11"/>
  <c r="K16" i="10"/>
  <c r="J16" i="10" s="1"/>
  <c r="D24" i="11"/>
  <c r="K17" i="10"/>
  <c r="J17" i="10" s="1"/>
  <c r="DF247" i="7" l="1"/>
  <c r="AJ247" i="7" s="1"/>
  <c r="AH246" i="7"/>
  <c r="AW181" i="7"/>
  <c r="AC198" i="7"/>
  <c r="Z63" i="7"/>
  <c r="AA199" i="7"/>
  <c r="AB198" i="7"/>
  <c r="AB64" i="7" s="1"/>
  <c r="Z68" i="7"/>
  <c r="AB203" i="7"/>
  <c r="AA204" i="7"/>
  <c r="AA70" i="7" s="1"/>
  <c r="AB181" i="7"/>
  <c r="Z46" i="7"/>
  <c r="AX42" i="7"/>
  <c r="AZ177" i="7"/>
  <c r="AG184" i="7"/>
  <c r="AE49" i="7"/>
  <c r="AF185" i="7"/>
  <c r="AD50" i="7"/>
  <c r="AC188" i="7"/>
  <c r="AA53" i="7"/>
  <c r="AS182" i="7"/>
  <c r="AQ47" i="7"/>
  <c r="BL36" i="7"/>
  <c r="BN171" i="7"/>
  <c r="BN37" i="7" s="1"/>
  <c r="BH174" i="7"/>
  <c r="BF39" i="7"/>
  <c r="BD177" i="7"/>
  <c r="BB42" i="7"/>
  <c r="BJ171" i="7"/>
  <c r="BH36" i="7"/>
  <c r="AB182" i="7"/>
  <c r="Z47" i="7"/>
  <c r="AW177" i="7"/>
  <c r="AU42" i="7"/>
  <c r="AV177" i="7"/>
  <c r="AT42" i="7"/>
  <c r="BC178" i="7"/>
  <c r="BA43" i="7"/>
  <c r="AP43" i="7"/>
  <c r="AR178" i="7"/>
  <c r="AJ181" i="7"/>
  <c r="AH46" i="7"/>
  <c r="BL169" i="7"/>
  <c r="BJ34" i="7"/>
  <c r="AT180" i="7"/>
  <c r="AR45" i="7"/>
  <c r="BB41" i="7"/>
  <c r="BD176" i="7"/>
  <c r="BL173" i="7"/>
  <c r="BJ38" i="7"/>
  <c r="AG47" i="7"/>
  <c r="AI182" i="7"/>
  <c r="AC51" i="7"/>
  <c r="AE186" i="7"/>
  <c r="AJ180" i="7"/>
  <c r="AH45" i="7"/>
  <c r="AZ181" i="7"/>
  <c r="AX46" i="7"/>
  <c r="BI174" i="7"/>
  <c r="BG39" i="7"/>
  <c r="BH173" i="7"/>
  <c r="BF38" i="7"/>
  <c r="BL174" i="7"/>
  <c r="BJ39" i="7"/>
  <c r="AY41" i="7"/>
  <c r="BA176" i="7"/>
  <c r="AV178" i="7"/>
  <c r="AT43" i="7"/>
  <c r="Y48" i="7"/>
  <c r="Z184" i="7"/>
  <c r="AA183" i="7"/>
  <c r="AX41" i="7"/>
  <c r="AZ176" i="7"/>
  <c r="AW176" i="7"/>
  <c r="AU41" i="7"/>
  <c r="AU179" i="7"/>
  <c r="AS44" i="7"/>
  <c r="AA54" i="7"/>
  <c r="AB190" i="7"/>
  <c r="AH183" i="7"/>
  <c r="AF48" i="7"/>
  <c r="AB52" i="7"/>
  <c r="AD187" i="7"/>
  <c r="BN172" i="7"/>
  <c r="BN38" i="7" s="1"/>
  <c r="BL37" i="7"/>
  <c r="Y47" i="7"/>
  <c r="AA182" i="7"/>
  <c r="Z183" i="7"/>
  <c r="BI173" i="7"/>
  <c r="BG38" i="7"/>
  <c r="BG174" i="7"/>
  <c r="BE39" i="7"/>
  <c r="AQ179" i="7"/>
  <c r="AO44" i="7"/>
  <c r="BG37" i="7"/>
  <c r="BI172" i="7"/>
  <c r="AP181" i="7"/>
  <c r="AN46" i="7"/>
  <c r="AY182" i="7"/>
  <c r="AW47" i="7"/>
  <c r="AS181" i="7"/>
  <c r="AQ46" i="7"/>
  <c r="AB45" i="7"/>
  <c r="AD180" i="7"/>
  <c r="BC39" i="7"/>
  <c r="BE174" i="7"/>
  <c r="AB199" i="7"/>
  <c r="AB65" i="7" s="1"/>
  <c r="Z64" i="7"/>
  <c r="AA200" i="7"/>
  <c r="BM172" i="7"/>
  <c r="BM38" i="7" s="1"/>
  <c r="BK37" i="7"/>
  <c r="AC195" i="7"/>
  <c r="AB59" i="7"/>
  <c r="AA45" i="7"/>
  <c r="AC180" i="7"/>
  <c r="AN45" i="7"/>
  <c r="AP180" i="7"/>
  <c r="BM173" i="7"/>
  <c r="BM39" i="7" s="1"/>
  <c r="BK38" i="7"/>
  <c r="BE176" i="7"/>
  <c r="BC41" i="7"/>
  <c r="AC65" i="7"/>
  <c r="AE200" i="7"/>
  <c r="AE66" i="7" s="1"/>
  <c r="BD40" i="7"/>
  <c r="BF175" i="7"/>
  <c r="AB61" i="7"/>
  <c r="AC197" i="7"/>
  <c r="AZ44" i="7"/>
  <c r="BB179" i="7"/>
  <c r="AC44" i="7"/>
  <c r="AE179" i="7"/>
  <c r="AC202" i="7"/>
  <c r="AA67" i="7"/>
  <c r="AG179" i="7"/>
  <c r="AE44" i="7"/>
  <c r="BB40" i="7"/>
  <c r="BD175" i="7"/>
  <c r="Z54" i="7"/>
  <c r="AB189" i="7"/>
  <c r="AA190" i="7"/>
  <c r="AX183" i="7"/>
  <c r="AV48" i="7"/>
  <c r="AD201" i="7"/>
  <c r="AB66" i="7"/>
  <c r="BK170" i="7"/>
  <c r="BI35" i="7"/>
  <c r="AA69" i="7"/>
  <c r="BH175" i="7"/>
  <c r="BF40" i="7"/>
  <c r="AB44" i="7"/>
  <c r="AD179" i="7"/>
  <c r="BA175" i="7"/>
  <c r="AY40" i="7"/>
  <c r="BE175" i="7"/>
  <c r="BC40" i="7"/>
  <c r="AL46" i="7"/>
  <c r="AN181" i="7"/>
  <c r="BM168" i="7"/>
  <c r="BM34" i="7" s="1"/>
  <c r="BK33" i="7"/>
  <c r="AS177" i="7"/>
  <c r="AQ42" i="7"/>
  <c r="BA180" i="7"/>
  <c r="AY45" i="7"/>
  <c r="AC181" i="7"/>
  <c r="AA46" i="7"/>
  <c r="AI45" i="7"/>
  <c r="AK180" i="7"/>
  <c r="AO181" i="7"/>
  <c r="AM46" i="7"/>
  <c r="AE63" i="7"/>
  <c r="AF199" i="7"/>
  <c r="AC64" i="7"/>
  <c r="G46" i="11"/>
  <c r="AG24" i="7"/>
  <c r="AF24" i="7"/>
  <c r="AH24" i="7"/>
  <c r="L46" i="11"/>
  <c r="J46" i="11"/>
  <c r="AJ24" i="7"/>
  <c r="L16" i="11"/>
  <c r="K16" i="11"/>
  <c r="K46" i="11"/>
  <c r="AE24" i="7"/>
  <c r="AI24" i="7"/>
  <c r="D30" i="11"/>
  <c r="J25" i="10"/>
  <c r="K25" i="10" s="1"/>
  <c r="J21" i="10"/>
  <c r="K21" i="10" s="1"/>
  <c r="D28" i="11"/>
  <c r="J22" i="10"/>
  <c r="AD200" i="7" l="1"/>
  <c r="AB201" i="7"/>
  <c r="AA65" i="7"/>
  <c r="AC200" i="7"/>
  <c r="AC66" i="7" s="1"/>
  <c r="AM181" i="7"/>
  <c r="AK46" i="7"/>
  <c r="AF180" i="7"/>
  <c r="AD45" i="7"/>
  <c r="AA56" i="7"/>
  <c r="AC191" i="7"/>
  <c r="AB192" i="7"/>
  <c r="AE203" i="7"/>
  <c r="AC68" i="7"/>
  <c r="BH176" i="7"/>
  <c r="BF41" i="7"/>
  <c r="AR181" i="7"/>
  <c r="AP46" i="7"/>
  <c r="BG175" i="7"/>
  <c r="BE40" i="7"/>
  <c r="AC184" i="7"/>
  <c r="AA49" i="7"/>
  <c r="AX179" i="7"/>
  <c r="AV44" i="7"/>
  <c r="BN175" i="7"/>
  <c r="BN41" i="7" s="1"/>
  <c r="BL40" i="7"/>
  <c r="BI40" i="7"/>
  <c r="BK175" i="7"/>
  <c r="AJ46" i="7"/>
  <c r="AL181" i="7"/>
  <c r="BL35" i="7"/>
  <c r="BN170" i="7"/>
  <c r="BN36" i="7" s="1"/>
  <c r="AX178" i="7"/>
  <c r="AV43" i="7"/>
  <c r="AD183" i="7"/>
  <c r="AB48" i="7"/>
  <c r="BF178" i="7"/>
  <c r="BD43" i="7"/>
  <c r="AE189" i="7"/>
  <c r="AC54" i="7"/>
  <c r="AG50" i="7"/>
  <c r="AI185" i="7"/>
  <c r="AD182" i="7"/>
  <c r="AD48" i="7" s="1"/>
  <c r="AB47" i="7"/>
  <c r="BA46" i="7"/>
  <c r="BC181" i="7"/>
  <c r="BG176" i="7"/>
  <c r="BE41" i="7"/>
  <c r="AF202" i="7"/>
  <c r="AF68" i="7" s="1"/>
  <c r="AD67" i="7"/>
  <c r="AB55" i="7"/>
  <c r="AD190" i="7"/>
  <c r="AE45" i="7"/>
  <c r="AG180" i="7"/>
  <c r="AC63" i="7"/>
  <c r="AD199" i="7"/>
  <c r="BG177" i="7"/>
  <c r="BE42" i="7"/>
  <c r="AD197" i="7"/>
  <c r="AC61" i="7"/>
  <c r="AC201" i="7"/>
  <c r="AC67" i="7" s="1"/>
  <c r="AA66" i="7"/>
  <c r="AB202" i="7"/>
  <c r="AU182" i="7"/>
  <c r="AS47" i="7"/>
  <c r="AP47" i="7"/>
  <c r="AR182" i="7"/>
  <c r="AQ45" i="7"/>
  <c r="AS180" i="7"/>
  <c r="BK174" i="7"/>
  <c r="BI39" i="7"/>
  <c r="AY177" i="7"/>
  <c r="AW42" i="7"/>
  <c r="Z50" i="7"/>
  <c r="AA186" i="7"/>
  <c r="AB185" i="7"/>
  <c r="BC177" i="7"/>
  <c r="BA42" i="7"/>
  <c r="AG187" i="7"/>
  <c r="AE52" i="7"/>
  <c r="BB178" i="7"/>
  <c r="AZ43" i="7"/>
  <c r="AP182" i="7"/>
  <c r="AN47" i="7"/>
  <c r="AI180" i="7"/>
  <c r="AG45" i="7"/>
  <c r="AE181" i="7"/>
  <c r="AC46" i="7"/>
  <c r="AF181" i="7"/>
  <c r="AD46" i="7"/>
  <c r="BI38" i="7"/>
  <c r="BK173" i="7"/>
  <c r="AB184" i="7"/>
  <c r="Z49" i="7"/>
  <c r="AA185" i="7"/>
  <c r="AH49" i="7"/>
  <c r="AJ184" i="7"/>
  <c r="BB177" i="7"/>
  <c r="AZ42" i="7"/>
  <c r="BH39" i="7"/>
  <c r="BJ174" i="7"/>
  <c r="AZ47" i="7"/>
  <c r="BB182" i="7"/>
  <c r="BN174" i="7"/>
  <c r="BN40" i="7" s="1"/>
  <c r="BL39" i="7"/>
  <c r="AV181" i="7"/>
  <c r="AT46" i="7"/>
  <c r="AL182" i="7"/>
  <c r="AJ47" i="7"/>
  <c r="BE179" i="7"/>
  <c r="BC44" i="7"/>
  <c r="AY178" i="7"/>
  <c r="AW43" i="7"/>
  <c r="BL172" i="7"/>
  <c r="BJ37" i="7"/>
  <c r="BJ175" i="7"/>
  <c r="BH40" i="7"/>
  <c r="AU183" i="7"/>
  <c r="AS48" i="7"/>
  <c r="AH186" i="7"/>
  <c r="AF51" i="7"/>
  <c r="AD204" i="7"/>
  <c r="AD70" i="7" s="1"/>
  <c r="AB69" i="7"/>
  <c r="AO47" i="7"/>
  <c r="AQ182" i="7"/>
  <c r="AE182" i="7"/>
  <c r="AC47" i="7"/>
  <c r="AU178" i="7"/>
  <c r="AS43" i="7"/>
  <c r="BA41" i="7"/>
  <c r="BC176" i="7"/>
  <c r="BH41" i="7"/>
  <c r="BJ176" i="7"/>
  <c r="BM171" i="7"/>
  <c r="BM37" i="7" s="1"/>
  <c r="BK36" i="7"/>
  <c r="AZ184" i="7"/>
  <c r="AX49" i="7"/>
  <c r="BF176" i="7"/>
  <c r="BD41" i="7"/>
  <c r="BB45" i="7"/>
  <c r="BD180" i="7"/>
  <c r="BA183" i="7"/>
  <c r="AY48" i="7"/>
  <c r="BG40" i="7"/>
  <c r="BI175" i="7"/>
  <c r="AC183" i="7"/>
  <c r="AA48" i="7"/>
  <c r="AF188" i="7"/>
  <c r="AD53" i="7"/>
  <c r="AB56" i="7"/>
  <c r="AC192" i="7"/>
  <c r="AW180" i="7"/>
  <c r="AU45" i="7"/>
  <c r="AK183" i="7"/>
  <c r="AI48" i="7"/>
  <c r="BD42" i="7"/>
  <c r="BF177" i="7"/>
  <c r="AT179" i="7"/>
  <c r="AR44" i="7"/>
  <c r="AD66" i="7"/>
  <c r="AE202" i="7"/>
  <c r="AF65" i="7"/>
  <c r="AG201" i="7"/>
  <c r="J16" i="11"/>
  <c r="L76" i="11"/>
  <c r="J76" i="11"/>
  <c r="H76" i="11"/>
  <c r="K76" i="11"/>
  <c r="N76" i="11"/>
  <c r="D76" i="11"/>
  <c r="AJ25" i="7"/>
  <c r="AI25" i="7"/>
  <c r="AG25" i="7"/>
  <c r="AH25" i="7"/>
  <c r="D29" i="11"/>
  <c r="J23" i="10"/>
  <c r="J24" i="10" s="1"/>
  <c r="K22" i="10"/>
  <c r="AB67" i="7" l="1"/>
  <c r="AC203" i="7"/>
  <c r="AD202" i="7"/>
  <c r="AD68" i="7" s="1"/>
  <c r="AC58" i="7"/>
  <c r="AD194" i="7"/>
  <c r="AW179" i="7"/>
  <c r="AU44" i="7"/>
  <c r="BA179" i="7"/>
  <c r="AY44" i="7"/>
  <c r="AN183" i="7"/>
  <c r="AL48" i="7"/>
  <c r="BM174" i="7"/>
  <c r="BM40" i="7" s="1"/>
  <c r="BK39" i="7"/>
  <c r="AB51" i="7"/>
  <c r="AD186" i="7"/>
  <c r="AY43" i="7"/>
  <c r="BA178" i="7"/>
  <c r="AV180" i="7"/>
  <c r="AT45" i="7"/>
  <c r="AK49" i="7"/>
  <c r="AM184" i="7"/>
  <c r="BE177" i="7"/>
  <c r="BC42" i="7"/>
  <c r="BB48" i="7"/>
  <c r="BD183" i="7"/>
  <c r="AA51" i="7"/>
  <c r="AC186" i="7"/>
  <c r="AB187" i="7"/>
  <c r="AF183" i="7"/>
  <c r="AE47" i="7"/>
  <c r="AG182" i="7"/>
  <c r="AR183" i="7"/>
  <c r="AP48" i="7"/>
  <c r="AI188" i="7"/>
  <c r="AG53" i="7"/>
  <c r="AC187" i="7"/>
  <c r="AA52" i="7"/>
  <c r="AB188" i="7"/>
  <c r="AT183" i="7"/>
  <c r="AR48" i="7"/>
  <c r="AD203" i="7"/>
  <c r="AD69" i="7" s="1"/>
  <c r="AB68" i="7"/>
  <c r="AC204" i="7"/>
  <c r="AC70" i="7" s="1"/>
  <c r="AD65" i="7"/>
  <c r="AE201" i="7"/>
  <c r="BH179" i="7"/>
  <c r="BF44" i="7"/>
  <c r="AZ179" i="7"/>
  <c r="AX44" i="7"/>
  <c r="AE185" i="7"/>
  <c r="AC50" i="7"/>
  <c r="AT182" i="7"/>
  <c r="AR47" i="7"/>
  <c r="AG204" i="7"/>
  <c r="AG70" i="7" s="1"/>
  <c r="AE69" i="7"/>
  <c r="AZ50" i="7"/>
  <c r="BB185" i="7"/>
  <c r="BJ41" i="7"/>
  <c r="BL176" i="7"/>
  <c r="BH178" i="7"/>
  <c r="BF43" i="7"/>
  <c r="AC49" i="7"/>
  <c r="AE184" i="7"/>
  <c r="BC184" i="7"/>
  <c r="BA49" i="7"/>
  <c r="BH177" i="7"/>
  <c r="BF42" i="7"/>
  <c r="AG183" i="7"/>
  <c r="AE48" i="7"/>
  <c r="AU49" i="7"/>
  <c r="AW184" i="7"/>
  <c r="BN173" i="7"/>
  <c r="BN39" i="7" s="1"/>
  <c r="BL38" i="7"/>
  <c r="BE45" i="7"/>
  <c r="BG180" i="7"/>
  <c r="AX182" i="7"/>
  <c r="AV47" i="7"/>
  <c r="BD178" i="7"/>
  <c r="BB43" i="7"/>
  <c r="BM175" i="7"/>
  <c r="BM41" i="7" s="1"/>
  <c r="BK40" i="7"/>
  <c r="AD63" i="7"/>
  <c r="AE199" i="7"/>
  <c r="AF191" i="7"/>
  <c r="AD56" i="7"/>
  <c r="BM176" i="7"/>
  <c r="BM42" i="7" s="1"/>
  <c r="BK41" i="7"/>
  <c r="AB58" i="7"/>
  <c r="AD193" i="7"/>
  <c r="AC194" i="7"/>
  <c r="AF46" i="7"/>
  <c r="AH181" i="7"/>
  <c r="AH189" i="7"/>
  <c r="AF54" i="7"/>
  <c r="AJ187" i="7"/>
  <c r="AH52" i="7"/>
  <c r="AY181" i="7"/>
  <c r="AW46" i="7"/>
  <c r="BI41" i="7"/>
  <c r="BK176" i="7"/>
  <c r="BF181" i="7"/>
  <c r="BD46" i="7"/>
  <c r="BL177" i="7"/>
  <c r="BJ42" i="7"/>
  <c r="AS183" i="7"/>
  <c r="AQ48" i="7"/>
  <c r="BJ40" i="7"/>
  <c r="BL175" i="7"/>
  <c r="AL185" i="7"/>
  <c r="AJ50" i="7"/>
  <c r="AB50" i="7"/>
  <c r="AD185" i="7"/>
  <c r="AF47" i="7"/>
  <c r="AH182" i="7"/>
  <c r="AK181" i="7"/>
  <c r="AI46" i="7"/>
  <c r="BB44" i="7"/>
  <c r="BD179" i="7"/>
  <c r="BE178" i="7"/>
  <c r="BC43" i="7"/>
  <c r="AU181" i="7"/>
  <c r="AS46" i="7"/>
  <c r="BI177" i="7"/>
  <c r="BG42" i="7"/>
  <c r="AG190" i="7"/>
  <c r="AE55" i="7"/>
  <c r="AF184" i="7"/>
  <c r="AD49" i="7"/>
  <c r="AZ180" i="7"/>
  <c r="AX45" i="7"/>
  <c r="BG41" i="7"/>
  <c r="BI176" i="7"/>
  <c r="BJ177" i="7"/>
  <c r="BH42" i="7"/>
  <c r="AE192" i="7"/>
  <c r="AC57" i="7"/>
  <c r="AU48" i="7"/>
  <c r="AW183" i="7"/>
  <c r="BI178" i="7"/>
  <c r="BG43" i="7"/>
  <c r="AI181" i="7"/>
  <c r="AG46" i="7"/>
  <c r="BE182" i="7"/>
  <c r="BC47" i="7"/>
  <c r="AI51" i="7"/>
  <c r="AK186" i="7"/>
  <c r="AL47" i="7"/>
  <c r="AN182" i="7"/>
  <c r="AO182" i="7"/>
  <c r="AM47" i="7"/>
  <c r="AE68" i="7"/>
  <c r="AF204" i="7"/>
  <c r="AF70" i="7" s="1"/>
  <c r="AG67" i="7"/>
  <c r="AH203" i="7"/>
  <c r="I46" i="11"/>
  <c r="O46" i="11"/>
  <c r="H16" i="11"/>
  <c r="F46" i="11"/>
  <c r="E46" i="11"/>
  <c r="AI26" i="7"/>
  <c r="M76" i="11"/>
  <c r="I76" i="11"/>
  <c r="AJ26" i="7"/>
  <c r="J31" i="10"/>
  <c r="L31" i="10" s="1"/>
  <c r="K23" i="10"/>
  <c r="K24" i="10"/>
  <c r="E23" i="10"/>
  <c r="Q15" i="10"/>
  <c r="AE204" i="7" l="1"/>
  <c r="AE70" i="7" s="1"/>
  <c r="AC69" i="7"/>
  <c r="BI42" i="7"/>
  <c r="BK177" i="7"/>
  <c r="BN176" i="7"/>
  <c r="BN42" i="7" s="1"/>
  <c r="BL41" i="7"/>
  <c r="AJ182" i="7"/>
  <c r="AH47" i="7"/>
  <c r="AK189" i="7"/>
  <c r="AI54" i="7"/>
  <c r="AV46" i="7"/>
  <c r="AX181" i="7"/>
  <c r="AN49" i="7"/>
  <c r="AP184" i="7"/>
  <c r="BG183" i="7"/>
  <c r="BE48" i="7"/>
  <c r="BK179" i="7"/>
  <c r="BI44" i="7"/>
  <c r="AE58" i="7"/>
  <c r="AG193" i="7"/>
  <c r="AH185" i="7"/>
  <c r="AF50" i="7"/>
  <c r="BK178" i="7"/>
  <c r="BI43" i="7"/>
  <c r="BG179" i="7"/>
  <c r="BE44" i="7"/>
  <c r="AK47" i="7"/>
  <c r="AM182" i="7"/>
  <c r="BL43" i="7"/>
  <c r="BN178" i="7"/>
  <c r="BN44" i="7" s="1"/>
  <c r="AL188" i="7"/>
  <c r="AJ53" i="7"/>
  <c r="AE65" i="7"/>
  <c r="AF201" i="7"/>
  <c r="AZ183" i="7"/>
  <c r="AX48" i="7"/>
  <c r="AI184" i="7"/>
  <c r="AG49" i="7"/>
  <c r="BE185" i="7"/>
  <c r="BC50" i="7"/>
  <c r="BJ179" i="7"/>
  <c r="BH44" i="7"/>
  <c r="AV183" i="7"/>
  <c r="AT48" i="7"/>
  <c r="AZ45" i="7"/>
  <c r="BB180" i="7"/>
  <c r="AE67" i="7"/>
  <c r="AF203" i="7"/>
  <c r="AF49" i="7"/>
  <c r="AH184" i="7"/>
  <c r="BF184" i="7"/>
  <c r="BD49" i="7"/>
  <c r="AO185" i="7"/>
  <c r="AM50" i="7"/>
  <c r="BC179" i="7"/>
  <c r="BA44" i="7"/>
  <c r="AD60" i="7"/>
  <c r="AE196" i="7"/>
  <c r="AD51" i="7"/>
  <c r="AF186" i="7"/>
  <c r="AH192" i="7"/>
  <c r="AF57" i="7"/>
  <c r="BD186" i="7"/>
  <c r="BB51" i="7"/>
  <c r="AC190" i="7"/>
  <c r="AD189" i="7"/>
  <c r="AB54" i="7"/>
  <c r="BG178" i="7"/>
  <c r="BE43" i="7"/>
  <c r="AW45" i="7"/>
  <c r="AY180" i="7"/>
  <c r="AM187" i="7"/>
  <c r="AK52" i="7"/>
  <c r="AY184" i="7"/>
  <c r="AW49" i="7"/>
  <c r="BF180" i="7"/>
  <c r="BD45" i="7"/>
  <c r="AJ183" i="7"/>
  <c r="AH48" i="7"/>
  <c r="AC60" i="7"/>
  <c r="AE195" i="7"/>
  <c r="AD196" i="7"/>
  <c r="BI181" i="7"/>
  <c r="BG46" i="7"/>
  <c r="AW50" i="7"/>
  <c r="AY185" i="7"/>
  <c r="AG185" i="7"/>
  <c r="AE50" i="7"/>
  <c r="BN177" i="7"/>
  <c r="BN43" i="7" s="1"/>
  <c r="BL42" i="7"/>
  <c r="AE188" i="7"/>
  <c r="AC53" i="7"/>
  <c r="AR49" i="7"/>
  <c r="AT184" i="7"/>
  <c r="AB53" i="7"/>
  <c r="AD188" i="7"/>
  <c r="AC189" i="7"/>
  <c r="BC180" i="7"/>
  <c r="BA45" i="7"/>
  <c r="AN48" i="7"/>
  <c r="AP183" i="7"/>
  <c r="BM177" i="7"/>
  <c r="BM43" i="7" s="1"/>
  <c r="BK42" i="7"/>
  <c r="AQ183" i="7"/>
  <c r="AO48" i="7"/>
  <c r="AK182" i="7"/>
  <c r="AI47" i="7"/>
  <c r="BL178" i="7"/>
  <c r="BJ43" i="7"/>
  <c r="BB181" i="7"/>
  <c r="AZ46" i="7"/>
  <c r="AI191" i="7"/>
  <c r="AG56" i="7"/>
  <c r="AW182" i="7"/>
  <c r="AU47" i="7"/>
  <c r="AL51" i="7"/>
  <c r="AN186" i="7"/>
  <c r="AU184" i="7"/>
  <c r="AS49" i="7"/>
  <c r="BF47" i="7"/>
  <c r="BH182" i="7"/>
  <c r="BA182" i="7"/>
  <c r="AY47" i="7"/>
  <c r="AJ190" i="7"/>
  <c r="AH55" i="7"/>
  <c r="AF194" i="7"/>
  <c r="AD59" i="7"/>
  <c r="BD44" i="7"/>
  <c r="BF179" i="7"/>
  <c r="BJ178" i="7"/>
  <c r="BH43" i="7"/>
  <c r="AG186" i="7"/>
  <c r="AE51" i="7"/>
  <c r="BH45" i="7"/>
  <c r="BJ180" i="7"/>
  <c r="AV184" i="7"/>
  <c r="AT49" i="7"/>
  <c r="AG48" i="7"/>
  <c r="AI183" i="7"/>
  <c r="AE187" i="7"/>
  <c r="AC52" i="7"/>
  <c r="AF187" i="7"/>
  <c r="AD52" i="7"/>
  <c r="AH69" i="7"/>
  <c r="I16" i="11"/>
  <c r="K31" i="10"/>
  <c r="O31" i="10"/>
  <c r="N31" i="10"/>
  <c r="D33" i="11"/>
  <c r="D32" i="11"/>
  <c r="D5" i="1"/>
  <c r="Q9" i="10"/>
  <c r="D3" i="1"/>
  <c r="D14" i="11"/>
  <c r="AK184" i="7" l="1"/>
  <c r="AI49" i="7"/>
  <c r="BJ46" i="7"/>
  <c r="BL181" i="7"/>
  <c r="AG189" i="7"/>
  <c r="AE54" i="7"/>
  <c r="AI186" i="7"/>
  <c r="AI52" i="7" s="1"/>
  <c r="AG51" i="7"/>
  <c r="BI47" i="7"/>
  <c r="BK182" i="7"/>
  <c r="BA181" i="7"/>
  <c r="AY46" i="7"/>
  <c r="BF187" i="7"/>
  <c r="BD52" i="7"/>
  <c r="BL180" i="7"/>
  <c r="BJ45" i="7"/>
  <c r="AK185" i="7"/>
  <c r="AI50" i="7"/>
  <c r="AF67" i="7"/>
  <c r="AG203" i="7"/>
  <c r="AR185" i="7"/>
  <c r="AP50" i="7"/>
  <c r="AH188" i="7"/>
  <c r="AF53" i="7"/>
  <c r="BJ44" i="7"/>
  <c r="BL179" i="7"/>
  <c r="AH195" i="7"/>
  <c r="AF60" i="7"/>
  <c r="BC183" i="7"/>
  <c r="BA48" i="7"/>
  <c r="AU50" i="7"/>
  <c r="AW185" i="7"/>
  <c r="AY183" i="7"/>
  <c r="AW48" i="7"/>
  <c r="BB47" i="7"/>
  <c r="BD182" i="7"/>
  <c r="AM183" i="7"/>
  <c r="AK48" i="7"/>
  <c r="BE181" i="7"/>
  <c r="BC46" i="7"/>
  <c r="AV185" i="7"/>
  <c r="AT50" i="7"/>
  <c r="AY51" i="7"/>
  <c r="BA186" i="7"/>
  <c r="AD62" i="7"/>
  <c r="AF197" i="7"/>
  <c r="AE198" i="7"/>
  <c r="AJ49" i="7"/>
  <c r="AL184" i="7"/>
  <c r="AY50" i="7"/>
  <c r="BA185" i="7"/>
  <c r="AF190" i="7"/>
  <c r="AD55" i="7"/>
  <c r="AE62" i="7"/>
  <c r="AF198" i="7"/>
  <c r="BE180" i="7"/>
  <c r="BC45" i="7"/>
  <c r="BH185" i="7"/>
  <c r="BF50" i="7"/>
  <c r="AF69" i="7"/>
  <c r="BI180" i="7"/>
  <c r="BG45" i="7"/>
  <c r="AJ186" i="7"/>
  <c r="AH51" i="7"/>
  <c r="BK45" i="7"/>
  <c r="BM180" i="7"/>
  <c r="BM46" i="7" s="1"/>
  <c r="AM190" i="7"/>
  <c r="AK55" i="7"/>
  <c r="BH180" i="7"/>
  <c r="BF45" i="7"/>
  <c r="BJ183" i="7"/>
  <c r="BH48" i="7"/>
  <c r="AP187" i="7"/>
  <c r="AN52" i="7"/>
  <c r="AP49" i="7"/>
  <c r="AR184" i="7"/>
  <c r="AE190" i="7"/>
  <c r="AC55" i="7"/>
  <c r="AD191" i="7"/>
  <c r="AG196" i="7"/>
  <c r="AE61" i="7"/>
  <c r="AE191" i="7"/>
  <c r="AC56" i="7"/>
  <c r="AD192" i="7"/>
  <c r="AJ193" i="7"/>
  <c r="AH58" i="7"/>
  <c r="AH50" i="7"/>
  <c r="AJ185" i="7"/>
  <c r="AX184" i="7"/>
  <c r="AV49" i="7"/>
  <c r="BE51" i="7"/>
  <c r="BG186" i="7"/>
  <c r="BB184" i="7"/>
  <c r="AZ49" i="7"/>
  <c r="AM48" i="7"/>
  <c r="AO183" i="7"/>
  <c r="AI194" i="7"/>
  <c r="AG59" i="7"/>
  <c r="AZ182" i="7"/>
  <c r="AX47" i="7"/>
  <c r="BM178" i="7"/>
  <c r="BM44" i="7" s="1"/>
  <c r="BK43" i="7"/>
  <c r="AE53" i="7"/>
  <c r="AG188" i="7"/>
  <c r="AV50" i="7"/>
  <c r="AX185" i="7"/>
  <c r="AI187" i="7"/>
  <c r="AG52" i="7"/>
  <c r="AL191" i="7"/>
  <c r="AJ56" i="7"/>
  <c r="AI57" i="7"/>
  <c r="AK192" i="7"/>
  <c r="BL44" i="7"/>
  <c r="BN179" i="7"/>
  <c r="BN45" i="7" s="1"/>
  <c r="AS184" i="7"/>
  <c r="AQ49" i="7"/>
  <c r="AF189" i="7"/>
  <c r="AD54" i="7"/>
  <c r="BH181" i="7"/>
  <c r="BF46" i="7"/>
  <c r="AO188" i="7"/>
  <c r="AM53" i="7"/>
  <c r="BI179" i="7"/>
  <c r="BG44" i="7"/>
  <c r="AH187" i="7"/>
  <c r="AF52" i="7"/>
  <c r="AQ186" i="7"/>
  <c r="AO51" i="7"/>
  <c r="BD181" i="7"/>
  <c r="BB46" i="7"/>
  <c r="AN189" i="7"/>
  <c r="AL54" i="7"/>
  <c r="BK44" i="7"/>
  <c r="BM179" i="7"/>
  <c r="BM45" i="7" s="1"/>
  <c r="BI184" i="7"/>
  <c r="BG49" i="7"/>
  <c r="AL183" i="7"/>
  <c r="AJ48" i="7"/>
  <c r="D15" i="11"/>
  <c r="D16" i="11" s="1"/>
  <c r="E26" i="10" s="1"/>
  <c r="D8" i="1"/>
  <c r="AL49" i="7" l="1"/>
  <c r="AN184" i="7"/>
  <c r="BF182" i="7"/>
  <c r="BD47" i="7"/>
  <c r="AH53" i="7"/>
  <c r="AJ188" i="7"/>
  <c r="AQ189" i="7"/>
  <c r="AO54" i="7"/>
  <c r="AH190" i="7"/>
  <c r="AF55" i="7"/>
  <c r="AL57" i="7"/>
  <c r="AN192" i="7"/>
  <c r="AK195" i="7"/>
  <c r="AI60" i="7"/>
  <c r="BD185" i="7"/>
  <c r="BB50" i="7"/>
  <c r="AZ185" i="7"/>
  <c r="AX50" i="7"/>
  <c r="AL194" i="7"/>
  <c r="AJ59" i="7"/>
  <c r="AG191" i="7"/>
  <c r="AE56" i="7"/>
  <c r="AR188" i="7"/>
  <c r="AP53" i="7"/>
  <c r="BH46" i="7"/>
  <c r="BJ181" i="7"/>
  <c r="BK181" i="7"/>
  <c r="BI46" i="7"/>
  <c r="BH51" i="7"/>
  <c r="BJ186" i="7"/>
  <c r="BA51" i="7"/>
  <c r="BC186" i="7"/>
  <c r="AE64" i="7"/>
  <c r="AG199" i="7"/>
  <c r="AF200" i="7"/>
  <c r="BE47" i="7"/>
  <c r="BG182" i="7"/>
  <c r="AJ196" i="7"/>
  <c r="AH61" i="7"/>
  <c r="AJ189" i="7"/>
  <c r="AH54" i="7"/>
  <c r="BL47" i="7"/>
  <c r="BN182" i="7"/>
  <c r="BN48" i="7" s="1"/>
  <c r="AM193" i="7"/>
  <c r="AK58" i="7"/>
  <c r="AI189" i="7"/>
  <c r="AG54" i="7"/>
  <c r="AQ184" i="7"/>
  <c r="AO49" i="7"/>
  <c r="BG52" i="7"/>
  <c r="BI187" i="7"/>
  <c r="AK187" i="7"/>
  <c r="AJ51" i="7"/>
  <c r="AL186" i="7"/>
  <c r="AF193" i="7"/>
  <c r="AD58" i="7"/>
  <c r="AE194" i="7"/>
  <c r="AG62" i="7"/>
  <c r="AI197" i="7"/>
  <c r="AT185" i="7"/>
  <c r="AR50" i="7"/>
  <c r="AH198" i="7"/>
  <c r="AF63" i="7"/>
  <c r="BL45" i="7"/>
  <c r="BN180" i="7"/>
  <c r="BN46" i="7" s="1"/>
  <c r="BN181" i="7"/>
  <c r="BN47" i="7" s="1"/>
  <c r="BL46" i="7"/>
  <c r="BC182" i="7"/>
  <c r="BA47" i="7"/>
  <c r="BK185" i="7"/>
  <c r="BI50" i="7"/>
  <c r="AN55" i="7"/>
  <c r="AP190" i="7"/>
  <c r="AS187" i="7"/>
  <c r="AQ52" i="7"/>
  <c r="BK180" i="7"/>
  <c r="BI45" i="7"/>
  <c r="BJ182" i="7"/>
  <c r="BH47" i="7"/>
  <c r="AU185" i="7"/>
  <c r="AS50" i="7"/>
  <c r="AK188" i="7"/>
  <c r="AI53" i="7"/>
  <c r="BB183" i="7"/>
  <c r="AZ48" i="7"/>
  <c r="AF192" i="7"/>
  <c r="AD57" i="7"/>
  <c r="AE193" i="7"/>
  <c r="BL184" i="7"/>
  <c r="BJ49" i="7"/>
  <c r="AM56" i="7"/>
  <c r="AO191" i="7"/>
  <c r="AL187" i="7"/>
  <c r="AJ52" i="7"/>
  <c r="BG181" i="7"/>
  <c r="BE46" i="7"/>
  <c r="AN185" i="7"/>
  <c r="AL50" i="7"/>
  <c r="AV51" i="7"/>
  <c r="AX186" i="7"/>
  <c r="AO184" i="7"/>
  <c r="AM49" i="7"/>
  <c r="AY49" i="7"/>
  <c r="BA184" i="7"/>
  <c r="BE184" i="7"/>
  <c r="BC49" i="7"/>
  <c r="AT186" i="7"/>
  <c r="AR51" i="7"/>
  <c r="BM183" i="7"/>
  <c r="BM49" i="7" s="1"/>
  <c r="BK48" i="7"/>
  <c r="AZ186" i="7"/>
  <c r="AX51" i="7"/>
  <c r="AG192" i="7"/>
  <c r="AE57" i="7"/>
  <c r="AF64" i="7"/>
  <c r="AG200" i="7"/>
  <c r="AH191" i="7"/>
  <c r="AF56" i="7"/>
  <c r="BC187" i="7"/>
  <c r="BA52" i="7"/>
  <c r="BD48" i="7"/>
  <c r="BF183" i="7"/>
  <c r="AY186" i="7"/>
  <c r="AW51" i="7"/>
  <c r="AG69" i="7"/>
  <c r="AM186" i="7"/>
  <c r="AK51" i="7"/>
  <c r="BH188" i="7"/>
  <c r="BF53" i="7"/>
  <c r="AI190" i="7"/>
  <c r="AG55" i="7"/>
  <c r="AM185" i="7"/>
  <c r="AK50" i="7"/>
  <c r="G76" i="11"/>
  <c r="E76" i="11"/>
  <c r="F76" i="11"/>
  <c r="D9" i="1"/>
  <c r="M6" i="1" s="1"/>
  <c r="P13" i="1" s="1"/>
  <c r="F26" i="10"/>
  <c r="G26" i="10" s="1"/>
  <c r="R15" i="10"/>
  <c r="L23" i="10" s="1"/>
  <c r="AI56" i="7" l="1"/>
  <c r="AK191" i="7"/>
  <c r="AM52" i="7"/>
  <c r="AO187" i="7"/>
  <c r="AY52" i="7"/>
  <c r="BA187" i="7"/>
  <c r="BC53" i="7"/>
  <c r="BE188" i="7"/>
  <c r="BC185" i="7"/>
  <c r="BA50" i="7"/>
  <c r="AX52" i="7"/>
  <c r="AZ187" i="7"/>
  <c r="AQ192" i="7"/>
  <c r="AO57" i="7"/>
  <c r="AG194" i="7"/>
  <c r="AE59" i="7"/>
  <c r="AF195" i="7"/>
  <c r="BD184" i="7"/>
  <c r="BB49" i="7"/>
  <c r="AU51" i="7"/>
  <c r="AW186" i="7"/>
  <c r="BK46" i="7"/>
  <c r="BM181" i="7"/>
  <c r="BM47" i="7" s="1"/>
  <c r="BE183" i="7"/>
  <c r="BC48" i="7"/>
  <c r="AT51" i="7"/>
  <c r="AV186" i="7"/>
  <c r="AK53" i="7"/>
  <c r="AM188" i="7"/>
  <c r="AQ50" i="7"/>
  <c r="AS185" i="7"/>
  <c r="AO194" i="7"/>
  <c r="AM59" i="7"/>
  <c r="AL190" i="7"/>
  <c r="AJ55" i="7"/>
  <c r="BC52" i="7"/>
  <c r="BE187" i="7"/>
  <c r="AP193" i="7"/>
  <c r="AN58" i="7"/>
  <c r="BF49" i="7"/>
  <c r="BH184" i="7"/>
  <c r="AZ52" i="7"/>
  <c r="BB187" i="7"/>
  <c r="AV187" i="7"/>
  <c r="AT52" i="7"/>
  <c r="BI182" i="7"/>
  <c r="BG47" i="7"/>
  <c r="AK198" i="7"/>
  <c r="AI63" i="7"/>
  <c r="AF59" i="7"/>
  <c r="AH194" i="7"/>
  <c r="BK188" i="7"/>
  <c r="BI53" i="7"/>
  <c r="AF66" i="7"/>
  <c r="AH201" i="7"/>
  <c r="AG202" i="7"/>
  <c r="BM182" i="7"/>
  <c r="BM48" i="7" s="1"/>
  <c r="BK47" i="7"/>
  <c r="AT189" i="7"/>
  <c r="AR54" i="7"/>
  <c r="AN195" i="7"/>
  <c r="AL60" i="7"/>
  <c r="BF186" i="7"/>
  <c r="BD51" i="7"/>
  <c r="AS190" i="7"/>
  <c r="AQ55" i="7"/>
  <c r="BH183" i="7"/>
  <c r="BF48" i="7"/>
  <c r="AO186" i="7"/>
  <c r="AM51" i="7"/>
  <c r="BH54" i="7"/>
  <c r="BJ189" i="7"/>
  <c r="AJ192" i="7"/>
  <c r="AH57" i="7"/>
  <c r="AF58" i="7"/>
  <c r="AH193" i="7"/>
  <c r="AK54" i="7"/>
  <c r="AM189" i="7"/>
  <c r="BL183" i="7"/>
  <c r="BJ48" i="7"/>
  <c r="AS53" i="7"/>
  <c r="AU188" i="7"/>
  <c r="BK51" i="7"/>
  <c r="BM186" i="7"/>
  <c r="BM52" i="7" s="1"/>
  <c r="AH64" i="7"/>
  <c r="AJ199" i="7"/>
  <c r="AL52" i="7"/>
  <c r="AN187" i="7"/>
  <c r="AI55" i="7"/>
  <c r="AK190" i="7"/>
  <c r="AL197" i="7"/>
  <c r="AJ62" i="7"/>
  <c r="AI200" i="7"/>
  <c r="AG65" i="7"/>
  <c r="BL187" i="7"/>
  <c r="BJ52" i="7"/>
  <c r="BJ47" i="7"/>
  <c r="BL182" i="7"/>
  <c r="AL189" i="7"/>
  <c r="AL55" i="7" s="1"/>
  <c r="AJ54" i="7"/>
  <c r="AN50" i="7"/>
  <c r="AP185" i="7"/>
  <c r="AG66" i="7"/>
  <c r="AH202" i="7"/>
  <c r="AG58" i="7"/>
  <c r="AI193" i="7"/>
  <c r="BE50" i="7"/>
  <c r="BG185" i="7"/>
  <c r="AQ185" i="7"/>
  <c r="AO50" i="7"/>
  <c r="AP186" i="7"/>
  <c r="AN51" i="7"/>
  <c r="AL53" i="7"/>
  <c r="AN188" i="7"/>
  <c r="BL50" i="7"/>
  <c r="BN185" i="7"/>
  <c r="BN51" i="7" s="1"/>
  <c r="AR191" i="7"/>
  <c r="AP56" i="7"/>
  <c r="AF196" i="7"/>
  <c r="AE60" i="7"/>
  <c r="AG195" i="7"/>
  <c r="BI183" i="7"/>
  <c r="BG48" i="7"/>
  <c r="AI192" i="7"/>
  <c r="AG57" i="7"/>
  <c r="BB186" i="7"/>
  <c r="AZ51" i="7"/>
  <c r="AK61" i="7"/>
  <c r="AM196" i="7"/>
  <c r="AJ191" i="7"/>
  <c r="AH56" i="7"/>
  <c r="U13" i="1"/>
  <c r="V13" i="1"/>
  <c r="W13" i="1" s="1"/>
  <c r="R13" i="1"/>
  <c r="F4" i="1"/>
  <c r="P12" i="1"/>
  <c r="R12" i="1" s="1"/>
  <c r="P10" i="1"/>
  <c r="R10" i="1" s="1"/>
  <c r="P11" i="1"/>
  <c r="R11" i="1" s="1"/>
  <c r="Q16" i="10"/>
  <c r="AH197" i="7" l="1"/>
  <c r="AF62" i="7"/>
  <c r="AG198" i="7"/>
  <c r="AR187" i="7"/>
  <c r="AP52" i="7"/>
  <c r="AP188" i="7"/>
  <c r="AN53" i="7"/>
  <c r="AJ194" i="7"/>
  <c r="AH59" i="7"/>
  <c r="BL190" i="7"/>
  <c r="BJ55" i="7"/>
  <c r="AG68" i="7"/>
  <c r="AI203" i="7"/>
  <c r="AH204" i="7"/>
  <c r="AH70" i="7" s="1"/>
  <c r="BM189" i="7"/>
  <c r="BM55" i="7" s="1"/>
  <c r="BK54" i="7"/>
  <c r="AM199" i="7"/>
  <c r="AK64" i="7"/>
  <c r="AX188" i="7"/>
  <c r="AV53" i="7"/>
  <c r="AQ195" i="7"/>
  <c r="AO60" i="7"/>
  <c r="BG184" i="7"/>
  <c r="BE49" i="7"/>
  <c r="AZ53" i="7"/>
  <c r="BB188" i="7"/>
  <c r="BG189" i="7"/>
  <c r="BE54" i="7"/>
  <c r="AO53" i="7"/>
  <c r="AQ188" i="7"/>
  <c r="AJ57" i="7"/>
  <c r="AL192" i="7"/>
  <c r="BD187" i="7"/>
  <c r="BB52" i="7"/>
  <c r="BK184" i="7"/>
  <c r="BI49" i="7"/>
  <c r="AP189" i="7"/>
  <c r="AN54" i="7"/>
  <c r="AK194" i="7"/>
  <c r="AI59" i="7"/>
  <c r="BN188" i="7"/>
  <c r="BN54" i="7" s="1"/>
  <c r="BL53" i="7"/>
  <c r="AL63" i="7"/>
  <c r="AN198" i="7"/>
  <c r="BL49" i="7"/>
  <c r="BN184" i="7"/>
  <c r="BN50" i="7" s="1"/>
  <c r="BJ184" i="7"/>
  <c r="BH49" i="7"/>
  <c r="BH187" i="7"/>
  <c r="BF52" i="7"/>
  <c r="AT55" i="7"/>
  <c r="AV190" i="7"/>
  <c r="AJ202" i="7"/>
  <c r="AH67" i="7"/>
  <c r="AJ195" i="7"/>
  <c r="AH60" i="7"/>
  <c r="BB53" i="7"/>
  <c r="BD188" i="7"/>
  <c r="AU186" i="7"/>
  <c r="AS51" i="7"/>
  <c r="AX187" i="7"/>
  <c r="AV52" i="7"/>
  <c r="AI195" i="7"/>
  <c r="AG60" i="7"/>
  <c r="AO197" i="7"/>
  <c r="AM62" i="7"/>
  <c r="AI196" i="7"/>
  <c r="AG61" i="7"/>
  <c r="AT192" i="7"/>
  <c r="AR57" i="7"/>
  <c r="AQ51" i="7"/>
  <c r="AS186" i="7"/>
  <c r="AP51" i="7"/>
  <c r="AR186" i="7"/>
  <c r="BL48" i="7"/>
  <c r="BN183" i="7"/>
  <c r="BN49" i="7" s="1"/>
  <c r="AM191" i="7"/>
  <c r="AK56" i="7"/>
  <c r="AJ65" i="7"/>
  <c r="AL200" i="7"/>
  <c r="AU54" i="7"/>
  <c r="AW189" i="7"/>
  <c r="AO190" i="7"/>
  <c r="AM55" i="7"/>
  <c r="BI48" i="7"/>
  <c r="BK183" i="7"/>
  <c r="AR194" i="7"/>
  <c r="AP59" i="7"/>
  <c r="AN191" i="7"/>
  <c r="AL56" i="7"/>
  <c r="BD50" i="7"/>
  <c r="BF185" i="7"/>
  <c r="BC188" i="7"/>
  <c r="BA53" i="7"/>
  <c r="AK57" i="7"/>
  <c r="AM192" i="7"/>
  <c r="AI58" i="7"/>
  <c r="AK193" i="7"/>
  <c r="BG51" i="7"/>
  <c r="BI186" i="7"/>
  <c r="AH68" i="7"/>
  <c r="AI204" i="7"/>
  <c r="AI70" i="7" s="1"/>
  <c r="AI66" i="7"/>
  <c r="AK201" i="7"/>
  <c r="AL193" i="7"/>
  <c r="AJ58" i="7"/>
  <c r="AO52" i="7"/>
  <c r="AQ187" i="7"/>
  <c r="AS56" i="7"/>
  <c r="AU191" i="7"/>
  <c r="AP196" i="7"/>
  <c r="AN61" i="7"/>
  <c r="BJ185" i="7"/>
  <c r="BH50" i="7"/>
  <c r="BG188" i="7"/>
  <c r="BE53" i="7"/>
  <c r="AN190" i="7"/>
  <c r="AM54" i="7"/>
  <c r="AO189" i="7"/>
  <c r="AY187" i="7"/>
  <c r="AW52" i="7"/>
  <c r="AH196" i="7"/>
  <c r="AF61" i="7"/>
  <c r="AG197" i="7"/>
  <c r="AS193" i="7"/>
  <c r="AQ58" i="7"/>
  <c r="BC51" i="7"/>
  <c r="BE186" i="7"/>
  <c r="T13" i="1"/>
  <c r="S13" i="1"/>
  <c r="F4" i="19"/>
  <c r="T12" i="1"/>
  <c r="V12" i="1" s="1"/>
  <c r="S12" i="1"/>
  <c r="U12" i="1" s="1"/>
  <c r="S10" i="1"/>
  <c r="U10" i="1" s="1"/>
  <c r="T10" i="1"/>
  <c r="V10" i="1" s="1"/>
  <c r="S11" i="1"/>
  <c r="U11" i="1" s="1"/>
  <c r="T11" i="1"/>
  <c r="V11" i="1" s="1"/>
  <c r="AO55" i="7" l="1"/>
  <c r="AQ190" i="7"/>
  <c r="BI189" i="7"/>
  <c r="BG54" i="7"/>
  <c r="AR197" i="7"/>
  <c r="AP62" i="7"/>
  <c r="BK187" i="7"/>
  <c r="BI52" i="7"/>
  <c r="AM58" i="7"/>
  <c r="AO193" i="7"/>
  <c r="BF51" i="7"/>
  <c r="BH186" i="7"/>
  <c r="AL66" i="7"/>
  <c r="AN201" i="7"/>
  <c r="AU187" i="7"/>
  <c r="AS52" i="7"/>
  <c r="AX191" i="7"/>
  <c r="AV56" i="7"/>
  <c r="AP199" i="7"/>
  <c r="AN64" i="7"/>
  <c r="AN193" i="7"/>
  <c r="AL58" i="7"/>
  <c r="AL195" i="7"/>
  <c r="AJ60" i="7"/>
  <c r="AT188" i="7"/>
  <c r="AR53" i="7"/>
  <c r="AH62" i="7"/>
  <c r="AJ197" i="7"/>
  <c r="AW192" i="7"/>
  <c r="AU57" i="7"/>
  <c r="AR60" i="7"/>
  <c r="AT195" i="7"/>
  <c r="AO56" i="7"/>
  <c r="AQ191" i="7"/>
  <c r="AK197" i="7"/>
  <c r="AI62" i="7"/>
  <c r="AK196" i="7"/>
  <c r="AI61" i="7"/>
  <c r="AW187" i="7"/>
  <c r="AU52" i="7"/>
  <c r="AL196" i="7"/>
  <c r="AJ61" i="7"/>
  <c r="BL185" i="7"/>
  <c r="BJ50" i="7"/>
  <c r="AM195" i="7"/>
  <c r="AK60" i="7"/>
  <c r="BM185" i="7"/>
  <c r="BM51" i="7" s="1"/>
  <c r="BK50" i="7"/>
  <c r="BG55" i="7"/>
  <c r="BI190" i="7"/>
  <c r="BI185" i="7"/>
  <c r="BG50" i="7"/>
  <c r="AX54" i="7"/>
  <c r="AZ189" i="7"/>
  <c r="AI199" i="7"/>
  <c r="AG64" i="7"/>
  <c r="AH200" i="7"/>
  <c r="AU194" i="7"/>
  <c r="AS59" i="7"/>
  <c r="AP191" i="7"/>
  <c r="AN56" i="7"/>
  <c r="BL186" i="7"/>
  <c r="BJ51" i="7"/>
  <c r="AN194" i="7"/>
  <c r="AL59" i="7"/>
  <c r="AM194" i="7"/>
  <c r="AK59" i="7"/>
  <c r="BM184" i="7"/>
  <c r="BM50" i="7" s="1"/>
  <c r="BK49" i="7"/>
  <c r="AW55" i="7"/>
  <c r="AY190" i="7"/>
  <c r="AT187" i="7"/>
  <c r="AR52" i="7"/>
  <c r="BF189" i="7"/>
  <c r="BD54" i="7"/>
  <c r="AQ54" i="7"/>
  <c r="AS189" i="7"/>
  <c r="BB54" i="7"/>
  <c r="BD189" i="7"/>
  <c r="BN191" i="7"/>
  <c r="BN57" i="7" s="1"/>
  <c r="BL56" i="7"/>
  <c r="AP54" i="7"/>
  <c r="AR189" i="7"/>
  <c r="BE52" i="7"/>
  <c r="BG187" i="7"/>
  <c r="AI198" i="7"/>
  <c r="AG63" i="7"/>
  <c r="AH199" i="7"/>
  <c r="BA188" i="7"/>
  <c r="AY53" i="7"/>
  <c r="AS188" i="7"/>
  <c r="AQ53" i="7"/>
  <c r="AM202" i="7"/>
  <c r="AK67" i="7"/>
  <c r="BE189" i="7"/>
  <c r="BC54" i="7"/>
  <c r="AP192" i="7"/>
  <c r="AN57" i="7"/>
  <c r="AO192" i="7"/>
  <c r="AM57" i="7"/>
  <c r="AT58" i="7"/>
  <c r="AV193" i="7"/>
  <c r="AQ198" i="7"/>
  <c r="AO63" i="7"/>
  <c r="AX53" i="7"/>
  <c r="AZ188" i="7"/>
  <c r="AL203" i="7"/>
  <c r="AJ68" i="7"/>
  <c r="BJ188" i="7"/>
  <c r="BH53" i="7"/>
  <c r="AR190" i="7"/>
  <c r="AP55" i="7"/>
  <c r="BD53" i="7"/>
  <c r="BF188" i="7"/>
  <c r="AS196" i="7"/>
  <c r="AQ61" i="7"/>
  <c r="AO200" i="7"/>
  <c r="AM65" i="7"/>
  <c r="AK204" i="7"/>
  <c r="AK70" i="7" s="1"/>
  <c r="AI69" i="7"/>
  <c r="AH63" i="7"/>
  <c r="AJ198" i="7"/>
  <c r="E7" i="19"/>
  <c r="G7" i="19"/>
  <c r="G8" i="19" s="1"/>
  <c r="G10" i="19" s="1"/>
  <c r="W10" i="1"/>
  <c r="W12" i="1"/>
  <c r="W11" i="1"/>
  <c r="AH65" i="7" l="1"/>
  <c r="AJ200" i="7"/>
  <c r="AI201" i="7"/>
  <c r="AV188" i="7"/>
  <c r="AT53" i="7"/>
  <c r="AP195" i="7"/>
  <c r="AN60" i="7"/>
  <c r="AP57" i="7"/>
  <c r="AR192" i="7"/>
  <c r="AT61" i="7"/>
  <c r="AV196" i="7"/>
  <c r="AJ63" i="7"/>
  <c r="AL198" i="7"/>
  <c r="BJ187" i="7"/>
  <c r="BH52" i="7"/>
  <c r="AU197" i="7"/>
  <c r="AS62" i="7"/>
  <c r="AT191" i="7"/>
  <c r="AR56" i="7"/>
  <c r="AN204" i="7"/>
  <c r="AN70" i="7" s="1"/>
  <c r="AL69" i="7"/>
  <c r="AS199" i="7"/>
  <c r="AQ64" i="7"/>
  <c r="AO58" i="7"/>
  <c r="AQ193" i="7"/>
  <c r="BG190" i="7"/>
  <c r="BE55" i="7"/>
  <c r="AU189" i="7"/>
  <c r="AS54" i="7"/>
  <c r="AT190" i="7"/>
  <c r="AR55" i="7"/>
  <c r="BD55" i="7"/>
  <c r="BF190" i="7"/>
  <c r="BA191" i="7"/>
  <c r="AY56" i="7"/>
  <c r="AI65" i="7"/>
  <c r="AK200" i="7"/>
  <c r="BI51" i="7"/>
  <c r="BK186" i="7"/>
  <c r="BN186" i="7"/>
  <c r="BN52" i="7" s="1"/>
  <c r="BL51" i="7"/>
  <c r="AW53" i="7"/>
  <c r="AY188" i="7"/>
  <c r="AM198" i="7"/>
  <c r="AK63" i="7"/>
  <c r="AN196" i="7"/>
  <c r="AL61" i="7"/>
  <c r="AR200" i="7"/>
  <c r="AP65" i="7"/>
  <c r="AW188" i="7"/>
  <c r="AU53" i="7"/>
  <c r="BM188" i="7"/>
  <c r="BM54" i="7" s="1"/>
  <c r="BK53" i="7"/>
  <c r="BK190" i="7"/>
  <c r="BI55" i="7"/>
  <c r="AL199" i="7"/>
  <c r="AJ64" i="7"/>
  <c r="BH189" i="7"/>
  <c r="BF54" i="7"/>
  <c r="AZ54" i="7"/>
  <c r="BB189" i="7"/>
  <c r="AX194" i="7"/>
  <c r="AV59" i="7"/>
  <c r="AI64" i="7"/>
  <c r="AK199" i="7"/>
  <c r="BH190" i="7"/>
  <c r="BF55" i="7"/>
  <c r="AM60" i="7"/>
  <c r="AO195" i="7"/>
  <c r="BN187" i="7"/>
  <c r="BN53" i="7" s="1"/>
  <c r="BL52" i="7"/>
  <c r="AU60" i="7"/>
  <c r="AW195" i="7"/>
  <c r="BB190" i="7"/>
  <c r="AZ55" i="7"/>
  <c r="BI56" i="7"/>
  <c r="BK191" i="7"/>
  <c r="AS192" i="7"/>
  <c r="AQ57" i="7"/>
  <c r="AN67" i="7"/>
  <c r="AP202" i="7"/>
  <c r="AQ194" i="7"/>
  <c r="AO59" i="7"/>
  <c r="AQ56" i="7"/>
  <c r="AS191" i="7"/>
  <c r="AO66" i="7"/>
  <c r="AQ201" i="7"/>
  <c r="BJ54" i="7"/>
  <c r="BL189" i="7"/>
  <c r="AR193" i="7"/>
  <c r="AP58" i="7"/>
  <c r="AO203" i="7"/>
  <c r="AM68" i="7"/>
  <c r="BC189" i="7"/>
  <c r="BA54" i="7"/>
  <c r="BI188" i="7"/>
  <c r="BG53" i="7"/>
  <c r="AU190" i="7"/>
  <c r="AS55" i="7"/>
  <c r="AJ201" i="7"/>
  <c r="AH66" i="7"/>
  <c r="AI202" i="7"/>
  <c r="AM61" i="7"/>
  <c r="AO196" i="7"/>
  <c r="AN197" i="7"/>
  <c r="AL62" i="7"/>
  <c r="AM197" i="7"/>
  <c r="AK62" i="7"/>
  <c r="AY193" i="7"/>
  <c r="AW58" i="7"/>
  <c r="AV189" i="7"/>
  <c r="AT54" i="7"/>
  <c r="AN59" i="7"/>
  <c r="AP194" i="7"/>
  <c r="AZ192" i="7"/>
  <c r="AX57" i="7"/>
  <c r="AT198" i="7"/>
  <c r="AR63" i="7"/>
  <c r="X10" i="1"/>
  <c r="O6" i="1" s="1"/>
  <c r="E8" i="19"/>
  <c r="E10" i="19" s="1"/>
  <c r="F7" i="19"/>
  <c r="F8" i="19" s="1"/>
  <c r="E19" i="10"/>
  <c r="M31" i="10" s="1"/>
  <c r="AJ67" i="7" l="1"/>
  <c r="AL202" i="7"/>
  <c r="BK189" i="7"/>
  <c r="BI54" i="7"/>
  <c r="AQ204" i="7"/>
  <c r="AQ70" i="7" s="1"/>
  <c r="AO69" i="7"/>
  <c r="AL65" i="7"/>
  <c r="AN200" i="7"/>
  <c r="AT201" i="7"/>
  <c r="AR66" i="7"/>
  <c r="AM64" i="7"/>
  <c r="AO199" i="7"/>
  <c r="AU55" i="7"/>
  <c r="AW190" i="7"/>
  <c r="AW198" i="7"/>
  <c r="AU63" i="7"/>
  <c r="AX189" i="7"/>
  <c r="AV54" i="7"/>
  <c r="AQ197" i="7"/>
  <c r="AO62" i="7"/>
  <c r="BB193" i="7"/>
  <c r="AZ58" i="7"/>
  <c r="AX190" i="7"/>
  <c r="AV55" i="7"/>
  <c r="AM63" i="7"/>
  <c r="AO198" i="7"/>
  <c r="AS202" i="7"/>
  <c r="AQ67" i="7"/>
  <c r="BA189" i="7"/>
  <c r="AY54" i="7"/>
  <c r="BM187" i="7"/>
  <c r="BM53" i="7" s="1"/>
  <c r="BK52" i="7"/>
  <c r="AX197" i="7"/>
  <c r="AV62" i="7"/>
  <c r="AK202" i="7"/>
  <c r="AI67" i="7"/>
  <c r="AJ203" i="7"/>
  <c r="AR195" i="7"/>
  <c r="AP60" i="7"/>
  <c r="AK203" i="7"/>
  <c r="AI68" i="7"/>
  <c r="AJ204" i="7"/>
  <c r="AJ70" i="7" s="1"/>
  <c r="AW191" i="7"/>
  <c r="AU56" i="7"/>
  <c r="BE190" i="7"/>
  <c r="BC55" i="7"/>
  <c r="AT194" i="7"/>
  <c r="AR59" i="7"/>
  <c r="AS195" i="7"/>
  <c r="AQ60" i="7"/>
  <c r="AU193" i="7"/>
  <c r="AS58" i="7"/>
  <c r="BD191" i="7"/>
  <c r="BB56" i="7"/>
  <c r="BJ191" i="7"/>
  <c r="BH56" i="7"/>
  <c r="AZ195" i="7"/>
  <c r="AX60" i="7"/>
  <c r="BH55" i="7"/>
  <c r="BJ190" i="7"/>
  <c r="BM191" i="7"/>
  <c r="BM57" i="7" s="1"/>
  <c r="BK56" i="7"/>
  <c r="AY189" i="7"/>
  <c r="AW54" i="7"/>
  <c r="AP197" i="7"/>
  <c r="AN62" i="7"/>
  <c r="BC192" i="7"/>
  <c r="BA57" i="7"/>
  <c r="AT56" i="7"/>
  <c r="AV191" i="7"/>
  <c r="BI191" i="7"/>
  <c r="BG56" i="7"/>
  <c r="AU200" i="7"/>
  <c r="AS65" i="7"/>
  <c r="AV192" i="7"/>
  <c r="AT57" i="7"/>
  <c r="BL188" i="7"/>
  <c r="BJ53" i="7"/>
  <c r="AR196" i="7"/>
  <c r="AP61" i="7"/>
  <c r="AL201" i="7"/>
  <c r="AJ66" i="7"/>
  <c r="AV199" i="7"/>
  <c r="AT64" i="7"/>
  <c r="BA194" i="7"/>
  <c r="AY59" i="7"/>
  <c r="AP198" i="7"/>
  <c r="AN63" i="7"/>
  <c r="BL55" i="7"/>
  <c r="BN190" i="7"/>
  <c r="BN56" i="7" s="1"/>
  <c r="AS57" i="7"/>
  <c r="AU192" i="7"/>
  <c r="AR203" i="7"/>
  <c r="AP68" i="7"/>
  <c r="BM192" i="7"/>
  <c r="BM58" i="7" s="1"/>
  <c r="BK57" i="7"/>
  <c r="AW61" i="7"/>
  <c r="AY196" i="7"/>
  <c r="AQ196" i="7"/>
  <c r="AO61" i="7"/>
  <c r="AM200" i="7"/>
  <c r="AK65" i="7"/>
  <c r="BD190" i="7"/>
  <c r="BB55" i="7"/>
  <c r="AM201" i="7"/>
  <c r="AK66" i="7"/>
  <c r="BH191" i="7"/>
  <c r="BF56" i="7"/>
  <c r="AS194" i="7"/>
  <c r="AQ59" i="7"/>
  <c r="AL64" i="7"/>
  <c r="AN199" i="7"/>
  <c r="AT193" i="7"/>
  <c r="AR58" i="7"/>
  <c r="O5" i="1"/>
  <c r="Q5" i="1" s="1"/>
  <c r="F10" i="19"/>
  <c r="D19" i="19"/>
  <c r="Q6" i="1"/>
  <c r="M19" i="10"/>
  <c r="R9" i="10"/>
  <c r="E27" i="10" s="1"/>
  <c r="AS60" i="7" l="1"/>
  <c r="AU195" i="7"/>
  <c r="AU61" i="7" s="1"/>
  <c r="AO201" i="7"/>
  <c r="AM66" i="7"/>
  <c r="BC195" i="7"/>
  <c r="BA60" i="7"/>
  <c r="AW201" i="7"/>
  <c r="AU66" i="7"/>
  <c r="AP200" i="7"/>
  <c r="AN65" i="7"/>
  <c r="AW193" i="7"/>
  <c r="AU58" i="7"/>
  <c r="BL191" i="7"/>
  <c r="BJ56" i="7"/>
  <c r="AM204" i="7"/>
  <c r="AM70" i="7" s="1"/>
  <c r="AK69" i="7"/>
  <c r="AO65" i="7"/>
  <c r="AQ200" i="7"/>
  <c r="AP201" i="7"/>
  <c r="AN66" i="7"/>
  <c r="BJ192" i="7"/>
  <c r="BH57" i="7"/>
  <c r="AS197" i="7"/>
  <c r="AQ62" i="7"/>
  <c r="AR199" i="7"/>
  <c r="AP64" i="7"/>
  <c r="AX200" i="7"/>
  <c r="AV65" i="7"/>
  <c r="AR62" i="7"/>
  <c r="AT197" i="7"/>
  <c r="AX193" i="7"/>
  <c r="AV58" i="7"/>
  <c r="BI57" i="7"/>
  <c r="BK192" i="7"/>
  <c r="BE193" i="7"/>
  <c r="BC58" i="7"/>
  <c r="BA190" i="7"/>
  <c r="AY55" i="7"/>
  <c r="BL192" i="7"/>
  <c r="BJ57" i="7"/>
  <c r="AW194" i="7"/>
  <c r="AU59" i="7"/>
  <c r="AV195" i="7"/>
  <c r="AT60" i="7"/>
  <c r="AW57" i="7"/>
  <c r="AY192" i="7"/>
  <c r="AM203" i="7"/>
  <c r="AK68" i="7"/>
  <c r="AU203" i="7"/>
  <c r="AS68" i="7"/>
  <c r="AX56" i="7"/>
  <c r="AZ191" i="7"/>
  <c r="AS198" i="7"/>
  <c r="AQ63" i="7"/>
  <c r="AW64" i="7"/>
  <c r="AY199" i="7"/>
  <c r="BM190" i="7"/>
  <c r="BM56" i="7" s="1"/>
  <c r="BK55" i="7"/>
  <c r="BD56" i="7"/>
  <c r="BF191" i="7"/>
  <c r="BA197" i="7"/>
  <c r="AY62" i="7"/>
  <c r="AX192" i="7"/>
  <c r="AV57" i="7"/>
  <c r="AR61" i="7"/>
  <c r="AT196" i="7"/>
  <c r="AQ199" i="7"/>
  <c r="AO64" i="7"/>
  <c r="AY191" i="7"/>
  <c r="AW56" i="7"/>
  <c r="AN203" i="7"/>
  <c r="AL68" i="7"/>
  <c r="AT59" i="7"/>
  <c r="AV194" i="7"/>
  <c r="AO202" i="7"/>
  <c r="AM67" i="7"/>
  <c r="AR69" i="7"/>
  <c r="AT204" i="7"/>
  <c r="AT70" i="7" s="1"/>
  <c r="AL67" i="7"/>
  <c r="AN202" i="7"/>
  <c r="BN189" i="7"/>
  <c r="BN55" i="7" s="1"/>
  <c r="BL54" i="7"/>
  <c r="AR198" i="7"/>
  <c r="AP63" i="7"/>
  <c r="BB196" i="7"/>
  <c r="AZ61" i="7"/>
  <c r="BF192" i="7"/>
  <c r="BD57" i="7"/>
  <c r="AS61" i="7"/>
  <c r="AU196" i="7"/>
  <c r="BG191" i="7"/>
  <c r="BE56" i="7"/>
  <c r="AL204" i="7"/>
  <c r="AL70" i="7" s="1"/>
  <c r="AJ69" i="7"/>
  <c r="AZ198" i="7"/>
  <c r="AX63" i="7"/>
  <c r="BA55" i="7"/>
  <c r="BC190" i="7"/>
  <c r="BD194" i="7"/>
  <c r="BB59" i="7"/>
  <c r="AX55" i="7"/>
  <c r="AZ190" i="7"/>
  <c r="AT67" i="7"/>
  <c r="AV202" i="7"/>
  <c r="H5" i="1"/>
  <c r="H4" i="1" s="1"/>
  <c r="F6" i="1"/>
  <c r="L19" i="19"/>
  <c r="L21" i="19" s="1"/>
  <c r="K19" i="19"/>
  <c r="K21" i="19" s="1"/>
  <c r="H19" i="19"/>
  <c r="H21" i="19" s="1"/>
  <c r="G19" i="19"/>
  <c r="G21" i="19" s="1"/>
  <c r="F19" i="19"/>
  <c r="F21" i="19" s="1"/>
  <c r="E19" i="19"/>
  <c r="E21" i="19" s="1"/>
  <c r="N19" i="19"/>
  <c r="N21" i="19" s="1"/>
  <c r="J19" i="19"/>
  <c r="J21" i="19" s="1"/>
  <c r="M19" i="19"/>
  <c r="M21" i="19" s="1"/>
  <c r="I19" i="19"/>
  <c r="I21" i="19" s="1"/>
  <c r="G27" i="10"/>
  <c r="AV68" i="7" l="1"/>
  <c r="AX203" i="7"/>
  <c r="AP203" i="7"/>
  <c r="AN68" i="7"/>
  <c r="BH192" i="7"/>
  <c r="BF57" i="7"/>
  <c r="BA200" i="7"/>
  <c r="AY65" i="7"/>
  <c r="AZ57" i="7"/>
  <c r="BB192" i="7"/>
  <c r="BF195" i="7"/>
  <c r="BD60" i="7"/>
  <c r="BB199" i="7"/>
  <c r="AZ64" i="7"/>
  <c r="BI192" i="7"/>
  <c r="BG57" i="7"/>
  <c r="BH193" i="7"/>
  <c r="BF58" i="7"/>
  <c r="AT199" i="7"/>
  <c r="AR64" i="7"/>
  <c r="AQ203" i="7"/>
  <c r="AO68" i="7"/>
  <c r="AP204" i="7"/>
  <c r="AP70" i="7" s="1"/>
  <c r="AN69" i="7"/>
  <c r="AQ65" i="7"/>
  <c r="AS200" i="7"/>
  <c r="AZ193" i="7"/>
  <c r="AX58" i="7"/>
  <c r="AM69" i="7"/>
  <c r="AO204" i="7"/>
  <c r="AO70" i="7" s="1"/>
  <c r="AX196" i="7"/>
  <c r="AV61" i="7"/>
  <c r="BN193" i="7"/>
  <c r="BN59" i="7" s="1"/>
  <c r="BL58" i="7"/>
  <c r="BG194" i="7"/>
  <c r="BE59" i="7"/>
  <c r="AX59" i="7"/>
  <c r="AZ194" i="7"/>
  <c r="AZ201" i="7"/>
  <c r="AX66" i="7"/>
  <c r="AS63" i="7"/>
  <c r="AU198" i="7"/>
  <c r="AR202" i="7"/>
  <c r="AP67" i="7"/>
  <c r="AY194" i="7"/>
  <c r="AW59" i="7"/>
  <c r="AW67" i="7"/>
  <c r="AY202" i="7"/>
  <c r="AQ202" i="7"/>
  <c r="AO67" i="7"/>
  <c r="BB191" i="7"/>
  <c r="AZ56" i="7"/>
  <c r="BC56" i="7"/>
  <c r="BE191" i="7"/>
  <c r="AW197" i="7"/>
  <c r="AU62" i="7"/>
  <c r="AW196" i="7"/>
  <c r="AX195" i="7"/>
  <c r="AV60" i="7"/>
  <c r="AV197" i="7"/>
  <c r="AT62" i="7"/>
  <c r="BA193" i="7"/>
  <c r="AY58" i="7"/>
  <c r="BK58" i="7"/>
  <c r="BM193" i="7"/>
  <c r="BM59" i="7" s="1"/>
  <c r="AT63" i="7"/>
  <c r="AV198" i="7"/>
  <c r="AQ66" i="7"/>
  <c r="AS201" i="7"/>
  <c r="BD197" i="7"/>
  <c r="BB62" i="7"/>
  <c r="AY57" i="7"/>
  <c r="BA192" i="7"/>
  <c r="BC198" i="7"/>
  <c r="BA63" i="7"/>
  <c r="AU199" i="7"/>
  <c r="AS64" i="7"/>
  <c r="AW204" i="7"/>
  <c r="AW70" i="7" s="1"/>
  <c r="AU69" i="7"/>
  <c r="AY195" i="7"/>
  <c r="AW60" i="7"/>
  <c r="BC191" i="7"/>
  <c r="BA56" i="7"/>
  <c r="AT200" i="7"/>
  <c r="AR65" i="7"/>
  <c r="BJ58" i="7"/>
  <c r="BL193" i="7"/>
  <c r="BN192" i="7"/>
  <c r="BN58" i="7" s="1"/>
  <c r="BL57" i="7"/>
  <c r="AP66" i="7"/>
  <c r="AR201" i="7"/>
  <c r="BE196" i="7"/>
  <c r="BC61" i="7"/>
  <c r="G28" i="10"/>
  <c r="H26" i="10" s="1"/>
  <c r="I26" i="10" s="1"/>
  <c r="BE62" i="7" l="1"/>
  <c r="BG197" i="7"/>
  <c r="AV201" i="7"/>
  <c r="AT66" i="7"/>
  <c r="AY61" i="7"/>
  <c r="BA196" i="7"/>
  <c r="AW200" i="7"/>
  <c r="AU65" i="7"/>
  <c r="AX198" i="7"/>
  <c r="AV63" i="7"/>
  <c r="AY68" i="7"/>
  <c r="BA203" i="7"/>
  <c r="BL59" i="7"/>
  <c r="BN194" i="7"/>
  <c r="BN60" i="7" s="1"/>
  <c r="BD192" i="7"/>
  <c r="BB57" i="7"/>
  <c r="AR68" i="7"/>
  <c r="AT203" i="7"/>
  <c r="AZ67" i="7"/>
  <c r="BB202" i="7"/>
  <c r="BI195" i="7"/>
  <c r="BG60" i="7"/>
  <c r="AZ197" i="7"/>
  <c r="AX62" i="7"/>
  <c r="BB194" i="7"/>
  <c r="AZ59" i="7"/>
  <c r="AT65" i="7"/>
  <c r="AV200" i="7"/>
  <c r="BK193" i="7"/>
  <c r="BI58" i="7"/>
  <c r="BF61" i="7"/>
  <c r="BH196" i="7"/>
  <c r="BA66" i="7"/>
  <c r="BC201" i="7"/>
  <c r="AR204" i="7"/>
  <c r="AR70" i="7" s="1"/>
  <c r="AP69" i="7"/>
  <c r="AX199" i="7"/>
  <c r="AV64" i="7"/>
  <c r="AY198" i="7"/>
  <c r="AW63" i="7"/>
  <c r="BE192" i="7"/>
  <c r="BC57" i="7"/>
  <c r="BE199" i="7"/>
  <c r="BC64" i="7"/>
  <c r="BD63" i="7"/>
  <c r="BF198" i="7"/>
  <c r="BA59" i="7"/>
  <c r="BC194" i="7"/>
  <c r="AZ196" i="7"/>
  <c r="AX61" i="7"/>
  <c r="BG192" i="7"/>
  <c r="BE57" i="7"/>
  <c r="AU64" i="7"/>
  <c r="AW199" i="7"/>
  <c r="AZ60" i="7"/>
  <c r="BB195" i="7"/>
  <c r="AU201" i="7"/>
  <c r="AS66" i="7"/>
  <c r="BD193" i="7"/>
  <c r="BB58" i="7"/>
  <c r="AX69" i="7"/>
  <c r="AZ204" i="7"/>
  <c r="AZ70" i="7" s="1"/>
  <c r="AR67" i="7"/>
  <c r="AT202" i="7"/>
  <c r="BA58" i="7"/>
  <c r="BC193" i="7"/>
  <c r="AS67" i="7"/>
  <c r="AU202" i="7"/>
  <c r="AW62" i="7"/>
  <c r="AY197" i="7"/>
  <c r="AS203" i="7"/>
  <c r="AQ68" i="7"/>
  <c r="BA195" i="7"/>
  <c r="AY60" i="7"/>
  <c r="AQ69" i="7"/>
  <c r="AS204" i="7"/>
  <c r="AS70" i="7" s="1"/>
  <c r="BH59" i="7"/>
  <c r="BJ194" i="7"/>
  <c r="BD200" i="7"/>
  <c r="BB65" i="7"/>
  <c r="BJ193" i="7"/>
  <c r="BH58" i="7"/>
  <c r="H27" i="10"/>
  <c r="I27" i="10" s="1"/>
  <c r="J27" i="10" s="1"/>
  <c r="K27" i="10" s="1"/>
  <c r="W20" i="10"/>
  <c r="J26" i="10"/>
  <c r="AW203" i="7" l="1"/>
  <c r="AU68" i="7"/>
  <c r="AV203" i="7"/>
  <c r="AT68" i="7"/>
  <c r="BB61" i="7"/>
  <c r="BD196" i="7"/>
  <c r="BE195" i="7"/>
  <c r="BC60" i="7"/>
  <c r="BH62" i="7"/>
  <c r="BJ197" i="7"/>
  <c r="AX201" i="7"/>
  <c r="AV66" i="7"/>
  <c r="BD203" i="7"/>
  <c r="BB68" i="7"/>
  <c r="BC204" i="7"/>
  <c r="BC70" i="7" s="1"/>
  <c r="BA69" i="7"/>
  <c r="BD66" i="7"/>
  <c r="BF201" i="7"/>
  <c r="AS69" i="7"/>
  <c r="AU204" i="7"/>
  <c r="AU70" i="7" s="1"/>
  <c r="BF194" i="7"/>
  <c r="BD59" i="7"/>
  <c r="BI193" i="7"/>
  <c r="BG58" i="7"/>
  <c r="BE65" i="7"/>
  <c r="BG200" i="7"/>
  <c r="BA199" i="7"/>
  <c r="AY64" i="7"/>
  <c r="BB198" i="7"/>
  <c r="AZ63" i="7"/>
  <c r="BF193" i="7"/>
  <c r="BD58" i="7"/>
  <c r="AY201" i="7"/>
  <c r="AW66" i="7"/>
  <c r="AX202" i="7"/>
  <c r="AV67" i="7"/>
  <c r="BL195" i="7"/>
  <c r="BJ60" i="7"/>
  <c r="BA198" i="7"/>
  <c r="AY63" i="7"/>
  <c r="BE194" i="7"/>
  <c r="BC59" i="7"/>
  <c r="AY200" i="7"/>
  <c r="AW65" i="7"/>
  <c r="BF64" i="7"/>
  <c r="BH199" i="7"/>
  <c r="BE202" i="7"/>
  <c r="BC67" i="7"/>
  <c r="AV204" i="7"/>
  <c r="AV70" i="7" s="1"/>
  <c r="AT69" i="7"/>
  <c r="BC197" i="7"/>
  <c r="BA62" i="7"/>
  <c r="BI198" i="7"/>
  <c r="BG63" i="7"/>
  <c r="BJ59" i="7"/>
  <c r="BL194" i="7"/>
  <c r="BC196" i="7"/>
  <c r="BA61" i="7"/>
  <c r="AW202" i="7"/>
  <c r="AU67" i="7"/>
  <c r="AZ62" i="7"/>
  <c r="BB197" i="7"/>
  <c r="BE58" i="7"/>
  <c r="BG193" i="7"/>
  <c r="AZ200" i="7"/>
  <c r="AX65" i="7"/>
  <c r="BK59" i="7"/>
  <c r="BM194" i="7"/>
  <c r="BM60" i="7" s="1"/>
  <c r="BD195" i="7"/>
  <c r="BB60" i="7"/>
  <c r="BK196" i="7"/>
  <c r="BI61" i="7"/>
  <c r="AX64" i="7"/>
  <c r="AZ199" i="7"/>
  <c r="L27" i="10"/>
  <c r="M27" i="10" s="1"/>
  <c r="L26" i="10"/>
  <c r="K26" i="10"/>
  <c r="Q43" i="17" s="1"/>
  <c r="J29" i="10"/>
  <c r="J30" i="10" s="1"/>
  <c r="BI194" i="7" l="1"/>
  <c r="BG59" i="7"/>
  <c r="BL60" i="7"/>
  <c r="BN195" i="7"/>
  <c r="BN61" i="7" s="1"/>
  <c r="BK62" i="7"/>
  <c r="BM197" i="7"/>
  <c r="BM63" i="7" s="1"/>
  <c r="BC63" i="7"/>
  <c r="BE198" i="7"/>
  <c r="AY66" i="7"/>
  <c r="BA201" i="7"/>
  <c r="AX68" i="7"/>
  <c r="AZ203" i="7"/>
  <c r="BA65" i="7"/>
  <c r="BC200" i="7"/>
  <c r="BI59" i="7"/>
  <c r="BK194" i="7"/>
  <c r="AZ202" i="7"/>
  <c r="AX67" i="7"/>
  <c r="BE61" i="7"/>
  <c r="BG196" i="7"/>
  <c r="AX204" i="7"/>
  <c r="AX70" i="7" s="1"/>
  <c r="AV69" i="7"/>
  <c r="AY203" i="7"/>
  <c r="AW68" i="7"/>
  <c r="BE68" i="7"/>
  <c r="BG203" i="7"/>
  <c r="BA64" i="7"/>
  <c r="BC199" i="7"/>
  <c r="BF59" i="7"/>
  <c r="BH194" i="7"/>
  <c r="BB200" i="7"/>
  <c r="AZ65" i="7"/>
  <c r="BD198" i="7"/>
  <c r="BB63" i="7"/>
  <c r="BH65" i="7"/>
  <c r="BJ200" i="7"/>
  <c r="BI201" i="7"/>
  <c r="BG66" i="7"/>
  <c r="BH202" i="7"/>
  <c r="BF67" i="7"/>
  <c r="BL198" i="7"/>
  <c r="BJ63" i="7"/>
  <c r="BF197" i="7"/>
  <c r="BD62" i="7"/>
  <c r="BD61" i="7"/>
  <c r="BF196" i="7"/>
  <c r="AZ66" i="7"/>
  <c r="BB201" i="7"/>
  <c r="BE197" i="7"/>
  <c r="BC62" i="7"/>
  <c r="BI64" i="7"/>
  <c r="BK199" i="7"/>
  <c r="BG195" i="7"/>
  <c r="BE60" i="7"/>
  <c r="BL61" i="7"/>
  <c r="BN196" i="7"/>
  <c r="BN62" i="7" s="1"/>
  <c r="AY67" i="7"/>
  <c r="BA202" i="7"/>
  <c r="BD199" i="7"/>
  <c r="BB64" i="7"/>
  <c r="BH195" i="7"/>
  <c r="BF60" i="7"/>
  <c r="BF204" i="7"/>
  <c r="BF70" i="7" s="1"/>
  <c r="BD69" i="7"/>
  <c r="AW69" i="7"/>
  <c r="AY204" i="7"/>
  <c r="AY70" i="7" s="1"/>
  <c r="N27" i="10"/>
  <c r="O27" i="10" s="1"/>
  <c r="O30" i="10"/>
  <c r="K30" i="10"/>
  <c r="R43" i="17" s="1"/>
  <c r="K47" i="17" s="1"/>
  <c r="L30" i="10"/>
  <c r="P25" i="10" s="1"/>
  <c r="N26" i="10"/>
  <c r="O26" i="10" s="1"/>
  <c r="W19" i="10"/>
  <c r="M26" i="10"/>
  <c r="I59" i="17"/>
  <c r="I47" i="17"/>
  <c r="J47" i="17"/>
  <c r="J59" i="17"/>
  <c r="K59" i="17"/>
  <c r="BK65" i="7" l="1"/>
  <c r="BM200" i="7"/>
  <c r="BM66" i="7" s="1"/>
  <c r="BD202" i="7"/>
  <c r="BB67" i="7"/>
  <c r="BL201" i="7"/>
  <c r="BJ66" i="7"/>
  <c r="BC65" i="7"/>
  <c r="BE200" i="7"/>
  <c r="BI197" i="7"/>
  <c r="BG62" i="7"/>
  <c r="BM195" i="7"/>
  <c r="BM61" i="7" s="1"/>
  <c r="BK60" i="7"/>
  <c r="AZ69" i="7"/>
  <c r="BB204" i="7"/>
  <c r="BB70" i="7" s="1"/>
  <c r="BE64" i="7"/>
  <c r="BG199" i="7"/>
  <c r="BF200" i="7"/>
  <c r="BD65" i="7"/>
  <c r="BF63" i="7"/>
  <c r="BH198" i="7"/>
  <c r="BH68" i="7"/>
  <c r="BJ203" i="7"/>
  <c r="BD201" i="7"/>
  <c r="BB66" i="7"/>
  <c r="BA204" i="7"/>
  <c r="BA70" i="7" s="1"/>
  <c r="AY69" i="7"/>
  <c r="BC203" i="7"/>
  <c r="BA68" i="7"/>
  <c r="BH197" i="7"/>
  <c r="BF62" i="7"/>
  <c r="BJ195" i="7"/>
  <c r="BH60" i="7"/>
  <c r="BG69" i="7"/>
  <c r="BI204" i="7"/>
  <c r="BI70" i="7" s="1"/>
  <c r="BE201" i="7"/>
  <c r="BC66" i="7"/>
  <c r="BA67" i="7"/>
  <c r="BC202" i="7"/>
  <c r="BJ196" i="7"/>
  <c r="BH61" i="7"/>
  <c r="BG61" i="7"/>
  <c r="BI196" i="7"/>
  <c r="BG198" i="7"/>
  <c r="BE63" i="7"/>
  <c r="BL64" i="7"/>
  <c r="BN199" i="7"/>
  <c r="BN65" i="7" s="1"/>
  <c r="BI67" i="7"/>
  <c r="BK202" i="7"/>
  <c r="BF199" i="7"/>
  <c r="BD64" i="7"/>
  <c r="AZ68" i="7"/>
  <c r="BB203" i="7"/>
  <c r="BK195" i="7"/>
  <c r="BI60" i="7"/>
  <c r="K22" i="17"/>
  <c r="K48" i="17"/>
  <c r="I48" i="17"/>
  <c r="I22" i="17"/>
  <c r="M30" i="10"/>
  <c r="N30" i="10"/>
  <c r="J22" i="17"/>
  <c r="J48" i="17"/>
  <c r="Q47" i="17"/>
  <c r="O59" i="17"/>
  <c r="P47" i="17"/>
  <c r="Q59" i="17"/>
  <c r="O47" i="17"/>
  <c r="P59" i="17"/>
  <c r="BB69" i="7" l="1"/>
  <c r="BD204" i="7"/>
  <c r="BD70" i="7" s="1"/>
  <c r="BM203" i="7"/>
  <c r="BM69" i="7" s="1"/>
  <c r="BK68" i="7"/>
  <c r="BJ199" i="7"/>
  <c r="BH64" i="7"/>
  <c r="BI200" i="7"/>
  <c r="BG65" i="7"/>
  <c r="BE66" i="7"/>
  <c r="BG201" i="7"/>
  <c r="BI199" i="7"/>
  <c r="BG64" i="7"/>
  <c r="BL197" i="7"/>
  <c r="BJ62" i="7"/>
  <c r="BG202" i="7"/>
  <c r="BE67" i="7"/>
  <c r="BL196" i="7"/>
  <c r="BJ61" i="7"/>
  <c r="BE204" i="7"/>
  <c r="BE70" i="7" s="1"/>
  <c r="BC69" i="7"/>
  <c r="BF202" i="7"/>
  <c r="BD67" i="7"/>
  <c r="BF203" i="7"/>
  <c r="BD68" i="7"/>
  <c r="BK197" i="7"/>
  <c r="BI62" i="7"/>
  <c r="BE203" i="7"/>
  <c r="BC68" i="7"/>
  <c r="BL204" i="7"/>
  <c r="BL70" i="7" s="1"/>
  <c r="BJ69" i="7"/>
  <c r="BK61" i="7"/>
  <c r="BM196" i="7"/>
  <c r="BM62" i="7" s="1"/>
  <c r="BH200" i="7"/>
  <c r="BF65" i="7"/>
  <c r="BJ198" i="7"/>
  <c r="BH63" i="7"/>
  <c r="BH201" i="7"/>
  <c r="BF66" i="7"/>
  <c r="BK198" i="7"/>
  <c r="BI63" i="7"/>
  <c r="BN202" i="7"/>
  <c r="BN68" i="7" s="1"/>
  <c r="BL67" i="7"/>
  <c r="O22" i="17"/>
  <c r="O48" i="17"/>
  <c r="Q48" i="17"/>
  <c r="Q22" i="17"/>
  <c r="J76" i="17"/>
  <c r="Q76" i="17"/>
  <c r="P48" i="17"/>
  <c r="P22" i="17"/>
  <c r="R76" i="17"/>
  <c r="K76" i="17"/>
  <c r="P76" i="17"/>
  <c r="I76" i="17"/>
  <c r="BJ202" i="7" l="1"/>
  <c r="BH67" i="7"/>
  <c r="BL199" i="7"/>
  <c r="BJ64" i="7"/>
  <c r="BG204" i="7"/>
  <c r="BG70" i="7" s="1"/>
  <c r="BE69" i="7"/>
  <c r="BH204" i="7"/>
  <c r="BH70" i="7" s="1"/>
  <c r="BF69" i="7"/>
  <c r="BI203" i="7"/>
  <c r="BG68" i="7"/>
  <c r="BI65" i="7"/>
  <c r="BK200" i="7"/>
  <c r="BK201" i="7"/>
  <c r="BI66" i="7"/>
  <c r="BM199" i="7"/>
  <c r="BM65" i="7" s="1"/>
  <c r="BK64" i="7"/>
  <c r="BI202" i="7"/>
  <c r="BG67" i="7"/>
  <c r="BJ201" i="7"/>
  <c r="BH66" i="7"/>
  <c r="BK63" i="7"/>
  <c r="BM198" i="7"/>
  <c r="BM64" i="7" s="1"/>
  <c r="BH203" i="7"/>
  <c r="BF68" i="7"/>
  <c r="BL62" i="7"/>
  <c r="BN197" i="7"/>
  <c r="BN63" i="7" s="1"/>
  <c r="BN198" i="7"/>
  <c r="BN64" i="7" s="1"/>
  <c r="BL63" i="7"/>
  <c r="BL200" i="7"/>
  <c r="BJ65" i="7"/>
  <c r="H86" i="17"/>
  <c r="H82" i="17"/>
  <c r="J82" i="17"/>
  <c r="I82" i="17"/>
  <c r="O86" i="17"/>
  <c r="P82" i="17"/>
  <c r="O82" i="17"/>
  <c r="Q82" i="17"/>
  <c r="J105" i="17"/>
  <c r="Q105" i="17"/>
  <c r="K105" i="17"/>
  <c r="R105" i="17"/>
  <c r="K84" i="17"/>
  <c r="I84" i="17"/>
  <c r="Q86" i="17"/>
  <c r="O84" i="17"/>
  <c r="R86" i="17"/>
  <c r="I105" i="17"/>
  <c r="P105" i="17"/>
  <c r="R84" i="17"/>
  <c r="P84" i="17"/>
  <c r="K86" i="17"/>
  <c r="H84" i="17"/>
  <c r="J86" i="17"/>
  <c r="BM201" i="7" l="1"/>
  <c r="BM67" i="7" s="1"/>
  <c r="BK66" i="7"/>
  <c r="BH69" i="7"/>
  <c r="BJ204" i="7"/>
  <c r="BJ70" i="7" s="1"/>
  <c r="BL202" i="7"/>
  <c r="BJ67" i="7"/>
  <c r="BL65" i="7"/>
  <c r="BN200" i="7"/>
  <c r="BN66" i="7" s="1"/>
  <c r="BN201" i="7"/>
  <c r="BN67" i="7" s="1"/>
  <c r="BL66" i="7"/>
  <c r="BK203" i="7"/>
  <c r="BI68" i="7"/>
  <c r="BM202" i="7"/>
  <c r="BM68" i="7" s="1"/>
  <c r="BK67" i="7"/>
  <c r="BK204" i="7"/>
  <c r="BK70" i="7" s="1"/>
  <c r="BI69" i="7"/>
  <c r="BL203" i="7"/>
  <c r="BJ68" i="7"/>
  <c r="P113" i="17"/>
  <c r="R113" i="17"/>
  <c r="Q111" i="17"/>
  <c r="O111" i="17"/>
  <c r="P111" i="17"/>
  <c r="O115" i="17"/>
  <c r="K113" i="17"/>
  <c r="I113" i="17"/>
  <c r="R115" i="17"/>
  <c r="O113" i="17"/>
  <c r="Q115" i="17"/>
  <c r="J88" i="17"/>
  <c r="R88" i="17"/>
  <c r="K88" i="17"/>
  <c r="P88" i="17"/>
  <c r="I88" i="17"/>
  <c r="Q88" i="17"/>
  <c r="J111" i="17"/>
  <c r="I111" i="17"/>
  <c r="H111" i="17"/>
  <c r="H115" i="17"/>
  <c r="J115" i="17"/>
  <c r="K115" i="17"/>
  <c r="H113" i="17"/>
  <c r="BN203" i="7" l="1"/>
  <c r="BN69" i="7" s="1"/>
  <c r="BL68" i="7"/>
  <c r="BM204" i="7"/>
  <c r="BM70" i="7" s="1"/>
  <c r="BK69" i="7"/>
  <c r="BN204" i="7"/>
  <c r="BN70" i="7" s="1"/>
  <c r="BL69" i="7"/>
  <c r="I117" i="17"/>
  <c r="J117" i="17"/>
  <c r="K117" i="17"/>
  <c r="P117" i="17"/>
  <c r="Q117" i="17"/>
  <c r="R117" i="17"/>
  <c r="J89" i="17"/>
  <c r="J90" i="17"/>
  <c r="P89" i="17"/>
  <c r="K57" i="17" s="1"/>
  <c r="K23" i="17" s="1"/>
  <c r="P90" i="17"/>
  <c r="K58" i="17" s="1"/>
  <c r="K24" i="17" s="1"/>
  <c r="K90" i="17"/>
  <c r="K89" i="17"/>
  <c r="I89" i="17"/>
  <c r="I90" i="17"/>
  <c r="Q89" i="17"/>
  <c r="J57" i="17" s="1"/>
  <c r="J23" i="17" s="1"/>
  <c r="Q90" i="17"/>
  <c r="J58" i="17" s="1"/>
  <c r="J24" i="17" s="1"/>
  <c r="R89" i="17"/>
  <c r="I57" i="17" s="1"/>
  <c r="I23" i="17" s="1"/>
  <c r="R90" i="17"/>
  <c r="I58" i="17" s="1"/>
  <c r="I24" i="17" s="1"/>
  <c r="P118" i="17" l="1"/>
  <c r="O57" i="17" s="1"/>
  <c r="O23" i="17" s="1"/>
  <c r="P119" i="17"/>
  <c r="O58" i="17" s="1"/>
  <c r="O24" i="17" s="1"/>
  <c r="K119" i="17"/>
  <c r="K118" i="17"/>
  <c r="J119" i="17"/>
  <c r="J118" i="17"/>
  <c r="R119" i="17"/>
  <c r="Q58" i="17" s="1"/>
  <c r="Q24" i="17" s="1"/>
  <c r="R118" i="17"/>
  <c r="Q57" i="17" s="1"/>
  <c r="Q23" i="17" s="1"/>
  <c r="Q118" i="17"/>
  <c r="P57" i="17" s="1"/>
  <c r="P23" i="17" s="1"/>
  <c r="Q119" i="17"/>
  <c r="P58" i="17" s="1"/>
  <c r="P24" i="17" s="1"/>
  <c r="I119" i="17"/>
  <c r="I118" i="17"/>
  <c r="D16" i="13" l="1"/>
  <c r="D8" i="13" s="1"/>
  <c r="F40" i="7" l="1"/>
  <c r="F24" i="7"/>
  <c r="F20" i="7"/>
  <c r="G40" i="7"/>
  <c r="F35" i="7"/>
  <c r="F27" i="7"/>
  <c r="F19" i="7"/>
  <c r="F38" i="7"/>
  <c r="F26" i="7"/>
  <c r="F18" i="7"/>
  <c r="F14" i="7"/>
  <c r="F33" i="7"/>
  <c r="F25" i="7"/>
  <c r="H40" i="7" l="1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J38" i="7" l="1"/>
  <c r="I33" i="7"/>
  <c r="I38" i="7"/>
  <c r="I19" i="7"/>
  <c r="H26" i="7"/>
  <c r="G19" i="7"/>
  <c r="J15" i="7"/>
  <c r="H17" i="7"/>
  <c r="H22" i="7"/>
  <c r="I32" i="7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J29" i="7" l="1"/>
  <c r="K20" i="7"/>
  <c r="K18" i="7"/>
  <c r="K34" i="7"/>
  <c r="I28" i="7"/>
  <c r="J31" i="7"/>
  <c r="I34" i="7"/>
  <c r="J35" i="7"/>
  <c r="J34" i="7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L38" i="7" l="1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K29" i="7"/>
  <c r="N34" i="7" l="1"/>
  <c r="N21" i="7"/>
  <c r="N16" i="7"/>
  <c r="M39" i="7"/>
  <c r="N36" i="7"/>
  <c r="K24" i="7"/>
  <c r="M17" i="7"/>
  <c r="M35" i="7"/>
  <c r="M34" i="7"/>
  <c r="N23" i="7"/>
  <c r="K25" i="7"/>
  <c r="K26" i="7"/>
  <c r="L30" i="7"/>
  <c r="L23" i="7"/>
  <c r="M21" i="7"/>
  <c r="J20" i="7"/>
  <c r="L31" i="7"/>
  <c r="L39" i="7"/>
  <c r="N40" i="7"/>
  <c r="M38" i="7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M37" i="7"/>
  <c r="P22" i="7" l="1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M27" i="7"/>
  <c r="O28" i="7" l="1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S27" i="7" l="1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U26" i="7" l="1"/>
  <c r="N33" i="7"/>
  <c r="W21" i="7"/>
  <c r="V20" i="7"/>
  <c r="P39" i="7"/>
  <c r="Q25" i="7"/>
  <c r="W23" i="7"/>
  <c r="O34" i="7"/>
  <c r="P31" i="7"/>
  <c r="R24" i="7"/>
  <c r="N28" i="7"/>
  <c r="X22" i="7"/>
  <c r="U21" i="7"/>
  <c r="T26" i="7"/>
  <c r="P26" i="7"/>
  <c r="U23" i="7"/>
  <c r="P33" i="7"/>
  <c r="S28" i="7"/>
  <c r="Q32" i="7"/>
  <c r="O27" i="7"/>
  <c r="T29" i="7"/>
  <c r="O32" i="7"/>
  <c r="T22" i="7"/>
  <c r="R31" i="7"/>
  <c r="T24" i="7"/>
  <c r="V22" i="7"/>
  <c r="S30" i="7"/>
  <c r="S23" i="7"/>
  <c r="R29" i="7"/>
  <c r="T27" i="7"/>
  <c r="Q30" i="7"/>
  <c r="V24" i="7"/>
  <c r="U25" i="7"/>
  <c r="O33" i="7"/>
  <c r="W27" i="7" l="1"/>
  <c r="V30" i="7"/>
  <c r="U24" i="7"/>
  <c r="V23" i="7"/>
  <c r="S33" i="7"/>
  <c r="R27" i="7"/>
  <c r="W22" i="7"/>
  <c r="R32" i="7"/>
  <c r="Q35" i="7"/>
  <c r="S26" i="7"/>
  <c r="X21" i="7"/>
  <c r="X25" i="7"/>
  <c r="V28" i="7"/>
  <c r="Q33" i="7"/>
  <c r="Q28" i="7"/>
  <c r="V27" i="7"/>
  <c r="Z23" i="7"/>
  <c r="P29" i="7"/>
  <c r="Y24" i="7"/>
  <c r="P34" i="7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Q36" i="7" l="1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P37" i="7"/>
  <c r="P32" i="7"/>
  <c r="T35" i="7"/>
  <c r="U32" i="7"/>
  <c r="V33" i="7"/>
  <c r="W29" i="7"/>
  <c r="Q38" i="7"/>
  <c r="R40" i="7"/>
  <c r="AA25" i="7"/>
  <c r="X29" i="7"/>
  <c r="S36" i="7"/>
  <c r="Y28" i="7" l="1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AC24" i="7"/>
  <c r="U35" i="7"/>
  <c r="S37" i="7"/>
  <c r="U33" i="7" l="1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U38" i="7"/>
  <c r="AE25" i="7"/>
  <c r="Z32" i="7"/>
  <c r="AD26" i="7"/>
  <c r="Y36" i="7"/>
  <c r="Z30" i="7"/>
  <c r="X30" i="7"/>
  <c r="AE27" i="7"/>
  <c r="S35" i="7"/>
  <c r="AA32" i="7"/>
  <c r="Z35" i="7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AD29" i="7" l="1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AC32" i="7"/>
  <c r="AD27" i="7"/>
  <c r="X38" i="7"/>
  <c r="Y39" i="7"/>
  <c r="AA40" i="7"/>
  <c r="AC28" i="7"/>
  <c r="S38" i="7"/>
  <c r="T40" i="7"/>
  <c r="Z36" i="7"/>
  <c r="AH27" i="7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AA37" i="7"/>
  <c r="W34" i="7"/>
  <c r="AE31" i="7" l="1"/>
  <c r="AC38" i="7"/>
  <c r="AG29" i="7"/>
  <c r="AI30" i="7"/>
  <c r="AA33" i="7"/>
  <c r="AH28" i="7"/>
  <c r="AJ29" i="7"/>
  <c r="AB37" i="7"/>
  <c r="AB40" i="7"/>
  <c r="Z39" i="7"/>
  <c r="AE33" i="7"/>
  <c r="AD32" i="7"/>
  <c r="AD40" i="7"/>
  <c r="AB39" i="7"/>
  <c r="AE29" i="7"/>
  <c r="AG27" i="7"/>
  <c r="AI28" i="7"/>
  <c r="X36" i="7"/>
  <c r="AA38" i="7"/>
  <c r="AD34" i="7"/>
  <c r="W37" i="7"/>
  <c r="AD30" i="7"/>
  <c r="Z34" i="7"/>
  <c r="AC31" i="7"/>
  <c r="Y35" i="7"/>
  <c r="AD37" i="7"/>
  <c r="AF32" i="7"/>
  <c r="AC35" i="7"/>
  <c r="AF28" i="7"/>
  <c r="AJ31" i="7"/>
  <c r="AH30" i="7"/>
  <c r="AC36" i="7"/>
  <c r="V38" i="7"/>
  <c r="AI32" i="7"/>
  <c r="AG31" i="7"/>
  <c r="W40" i="7"/>
  <c r="U39" i="7"/>
  <c r="AJ27" i="7"/>
  <c r="AH26" i="7"/>
  <c r="AB32" i="7"/>
  <c r="AD35" i="7"/>
  <c r="AF30" i="7"/>
  <c r="G16" i="11" s="1"/>
  <c r="AJ32" i="7" l="1"/>
  <c r="AH31" i="7"/>
  <c r="AF36" i="7"/>
  <c r="AE37" i="7"/>
  <c r="AJ30" i="7"/>
  <c r="AH29" i="7"/>
  <c r="AE39" i="7"/>
  <c r="Z40" i="7"/>
  <c r="X39" i="7"/>
  <c r="AJ34" i="7"/>
  <c r="N46" i="11" s="1"/>
  <c r="AH33" i="7"/>
  <c r="AA36" i="7"/>
  <c r="AB35" i="7"/>
  <c r="Y38" i="7"/>
  <c r="AC39" i="7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D46" i="11"/>
  <c r="Q46" i="11"/>
  <c r="AE34" i="7"/>
  <c r="AF31" i="7"/>
  <c r="AF35" i="7"/>
  <c r="Z37" i="7"/>
  <c r="AF38" i="7" l="1"/>
  <c r="AG33" i="7"/>
  <c r="AI34" i="7"/>
  <c r="AF39" i="7"/>
  <c r="AH40" i="7"/>
  <c r="AJ37" i="7"/>
  <c r="AH36" i="7"/>
  <c r="AI38" i="7"/>
  <c r="AG37" i="7"/>
  <c r="AC37" i="7"/>
  <c r="AJ33" i="7"/>
  <c r="AH32" i="7"/>
  <c r="P46" i="11" s="1"/>
  <c r="AB38" i="7"/>
  <c r="AG35" i="7"/>
  <c r="AI36" i="7"/>
  <c r="AE35" i="7"/>
  <c r="AC40" i="7"/>
  <c r="AA39" i="7"/>
  <c r="F16" i="11"/>
  <c r="E16" i="11"/>
  <c r="AJ35" i="7"/>
  <c r="AH34" i="7"/>
  <c r="AD36" i="7"/>
  <c r="AI39" i="7"/>
  <c r="AG38" i="7"/>
  <c r="AF34" i="7"/>
  <c r="AG40" i="7"/>
  <c r="AG36" i="7" l="1"/>
  <c r="AI37" i="7"/>
  <c r="AD39" i="7"/>
  <c r="AF40" i="7"/>
  <c r="AE38" i="7"/>
  <c r="AJ36" i="7"/>
  <c r="M46" i="11" s="1"/>
  <c r="AH35" i="7"/>
  <c r="AF37" i="7"/>
  <c r="AH37" i="7"/>
  <c r="AJ38" i="7"/>
  <c r="AH39" i="7"/>
  <c r="AJ40" i="7"/>
  <c r="AI40" i="7" l="1"/>
  <c r="AG39" i="7"/>
  <c r="AJ39" i="7"/>
  <c r="AH38" i="7"/>
</calcChain>
</file>

<file path=xl/sharedStrings.xml><?xml version="1.0" encoding="utf-8"?>
<sst xmlns="http://schemas.openxmlformats.org/spreadsheetml/2006/main" count="916" uniqueCount="371">
  <si>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</si>
  <si>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</si>
  <si>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</si>
  <si>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</si>
  <si>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</si>
  <si>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</si>
  <si>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</si>
  <si>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</si>
  <si>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</si>
  <si>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</si>
  <si>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</si>
  <si>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</si>
  <si>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</si>
  <si>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</si>
  <si>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</si>
  <si>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</si>
  <si>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</si>
  <si>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</si>
  <si>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</si>
  <si>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</si>
  <si>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</si>
  <si>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</si>
  <si>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</si>
  <si>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</si>
  <si>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</si>
  <si>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</si>
  <si>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</si>
  <si>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</si>
  <si>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</si>
  <si>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</si>
  <si>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</si>
  <si>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</si>
  <si>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</si>
  <si>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</si>
  <si>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</si>
  <si>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</si>
  <si>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</si>
  <si>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</si>
  <si>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</si>
  <si>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</si>
  <si>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</si>
  <si>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</si>
  <si>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</si>
  <si>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</si>
  <si>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</si>
  <si>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</si>
  <si>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</si>
  <si>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</si>
  <si>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</si>
  <si>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</si>
  <si>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</si>
  <si>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</si>
  <si>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</si>
  <si>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</si>
  <si>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</si>
  <si>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</si>
  <si>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</si>
  <si>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</si>
  <si>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</si>
  <si>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</si>
  <si>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</si>
  <si>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</si>
  <si>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</si>
  <si>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</si>
  <si>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</si>
  <si>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</si>
  <si>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</si>
  <si>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</si>
  <si>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</si>
  <si>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</si>
  <si>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</si>
  <si>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</si>
  <si>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</si>
  <si>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</si>
  <si>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</si>
  <si>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</si>
  <si>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</si>
  <si>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</si>
  <si>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</si>
  <si>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</si>
  <si>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</si>
  <si>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</si>
  <si>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</si>
  <si>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</si>
  <si>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</si>
  <si>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</si>
  <si>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</si>
  <si>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</si>
  <si>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</si>
  <si>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</si>
  <si>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</si>
  <si>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</si>
  <si>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</si>
  <si>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</si>
  <si>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</si>
  <si>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</si>
  <si>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</si>
  <si>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</si>
  <si>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</si>
  <si>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</si>
  <si>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</si>
  <si>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</si>
  <si>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</si>
  <si>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</si>
  <si>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</si>
  <si>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</si>
  <si>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</si>
  <si>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</si>
  <si>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总计</t>
  </si>
  <si>
    <t>累计</t>
    <phoneticPr fontId="2" type="noConversion"/>
  </si>
  <si>
    <t>今日</t>
    <phoneticPr fontId="2" type="noConversion"/>
  </si>
  <si>
    <t>对象</t>
    <phoneticPr fontId="2" type="noConversion"/>
  </si>
  <si>
    <t>奶奶</t>
    <phoneticPr fontId="2" type="noConversion"/>
  </si>
  <si>
    <t>母亲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</si>
  <si>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</si>
  <si>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</si>
  <si>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</si>
  <si>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</si>
  <si>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</si>
  <si>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</si>
  <si>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</si>
  <si>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</si>
  <si>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</si>
  <si>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</si>
  <si>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</si>
  <si>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</si>
  <si>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</si>
  <si>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</si>
  <si>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</si>
  <si>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</si>
  <si>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</si>
  <si>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</si>
  <si>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</si>
  <si>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</si>
  <si>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</si>
  <si>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</si>
  <si>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</si>
  <si>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</si>
  <si>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</si>
  <si>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</si>
  <si>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</si>
  <si>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</si>
  <si>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</si>
  <si>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</si>
  <si>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</si>
  <si>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</si>
  <si>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</si>
  <si>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</si>
  <si>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</si>
  <si>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</si>
  <si>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</si>
  <si>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</si>
  <si>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</si>
  <si>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</si>
  <si>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</si>
  <si>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</si>
  <si>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</si>
  <si>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</si>
  <si>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</si>
  <si>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</si>
  <si>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</si>
  <si>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</si>
  <si>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</si>
  <si>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</si>
  <si>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</si>
  <si>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</si>
  <si>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</si>
  <si>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</si>
  <si>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</si>
  <si>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</si>
  <si>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</si>
  <si>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</si>
  <si>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</si>
  <si>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</si>
  <si>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</si>
  <si>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</si>
  <si>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父亲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</si>
  <si>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</si>
  <si>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</si>
  <si>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</si>
  <si>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</si>
  <si>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</si>
  <si>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</si>
  <si>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</si>
  <si>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</si>
  <si>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</si>
  <si>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</si>
  <si>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卓尔金历法实验室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</si>
  <si>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</si>
  <si>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</si>
  <si>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</si>
  <si>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</si>
  <si>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</si>
  <si>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</si>
  <si>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</si>
  <si>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</si>
  <si>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</si>
  <si>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</si>
  <si>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</si>
  <si>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</si>
  <si>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</si>
  <si>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</si>
  <si>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</si>
  <si>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</si>
  <si>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</si>
  <si>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</si>
  <si>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</si>
  <si>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</si>
  <si>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</si>
  <si>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</si>
  <si>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>BTC市值1/根号0</t>
    <phoneticPr fontId="2" type="noConversion"/>
  </si>
  <si>
    <t>ETH/BNB</t>
    <phoneticPr fontId="2" type="noConversion"/>
  </si>
  <si>
    <t>BTC/WBTC</t>
    <phoneticPr fontId="2" type="noConversion"/>
  </si>
  <si>
    <t>BTC/USDT</t>
    <phoneticPr fontId="2" type="noConversion"/>
  </si>
  <si>
    <t>USDT/USDC</t>
    <phoneticPr fontId="2" type="noConversion"/>
  </si>
  <si>
    <t>USDT/BUSD</t>
    <phoneticPr fontId="2" type="noConversion"/>
  </si>
  <si>
    <t>BUSD/DAI</t>
    <phoneticPr fontId="2" type="noConversion"/>
  </si>
  <si>
    <t>BTC总仓位(USD)</t>
    <phoneticPr fontId="2" type="noConversion"/>
  </si>
  <si>
    <t>USDT市值1/根号0</t>
    <phoneticPr fontId="2" type="noConversion"/>
  </si>
  <si>
    <t>BTC/BNB</t>
    <phoneticPr fontId="2" type="noConversion"/>
  </si>
  <si>
    <t>USD总仓位(USD)</t>
    <phoneticPr fontId="2" type="noConversion"/>
  </si>
  <si>
    <t>输
出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</si>
  <si>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</si>
  <si>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</si>
  <si>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</si>
  <si>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BNB</t>
    <phoneticPr fontId="2" type="noConversion"/>
  </si>
  <si>
    <t>ETH</t>
    <phoneticPr fontId="2" type="noConversion"/>
  </si>
  <si>
    <t>BTC价格(USD)</t>
    <phoneticPr fontId="2" type="noConversion"/>
  </si>
  <si>
    <t>BUSD</t>
    <phoneticPr fontId="2" type="noConversion"/>
  </si>
  <si>
    <t>DAI</t>
    <phoneticPr fontId="2" type="noConversion"/>
  </si>
  <si>
    <t>BTC市值/根号</t>
    <phoneticPr fontId="2" type="noConversion"/>
  </si>
  <si>
    <t>BTC总仓位比例</t>
    <phoneticPr fontId="2" type="noConversion"/>
  </si>
  <si>
    <t>市值</t>
    <phoneticPr fontId="2" type="noConversion"/>
  </si>
  <si>
    <t>初始</t>
    <phoneticPr fontId="2" type="noConversion"/>
  </si>
  <si>
    <t>ETH价格(USD)</t>
    <phoneticPr fontId="2" type="noConversion"/>
  </si>
  <si>
    <t>USDT市值/根号</t>
    <phoneticPr fontId="2" type="noConversion"/>
  </si>
  <si>
    <t>USD总仓位比例</t>
    <phoneticPr fontId="2" type="noConversion"/>
  </si>
  <si>
    <t>第一步</t>
    <phoneticPr fontId="2" type="noConversion"/>
  </si>
  <si>
    <t>第二步</t>
    <phoneticPr fontId="2" type="noConversion"/>
  </si>
  <si>
    <t>BNB价格(USD)</t>
    <phoneticPr fontId="2" type="noConversion"/>
  </si>
  <si>
    <t>结果</t>
    <phoneticPr fontId="2" type="noConversion"/>
  </si>
  <si>
    <t>计算数量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</si>
  <si>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</si>
  <si>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</si>
  <si>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</si>
  <si>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</si>
  <si>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</si>
  <si>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</si>
  <si>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</si>
  <si>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BTC(BNB)</t>
    <phoneticPr fontId="2" type="noConversion"/>
  </si>
  <si>
    <t>USDT(DAI)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</si>
  <si>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</si>
  <si>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</si>
  <si>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</si>
  <si>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</si>
  <si>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</si>
  <si>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BTC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</si>
  <si>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</si>
  <si>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</si>
  <si>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</si>
  <si>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</si>
  <si>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</si>
  <si>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</si>
  <si>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</si>
  <si>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</si>
  <si>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</si>
  <si>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</si>
  <si>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</si>
  <si>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</si>
  <si>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</si>
  <si>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</si>
  <si>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</si>
  <si>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</si>
  <si>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</si>
  <si>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</si>
  <si>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</si>
  <si>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</si>
  <si>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</si>
  <si>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  <phoneticPr fontId="2" type="noConversion"/>
  </si>
  <si>
    <t>USDT</t>
  </si>
  <si>
    <t>BUSD</t>
  </si>
  <si>
    <t>DAI</t>
  </si>
  <si>
    <t>USDC</t>
    <phoneticPr fontId="2" type="noConversion"/>
  </si>
  <si>
    <t>USD卓尔金历法总仓位(USD)</t>
    <phoneticPr fontId="2" type="noConversion"/>
  </si>
  <si>
    <t>BTC卓尔金历法总仓位(USD)</t>
    <phoneticPr fontId="2" type="noConversion"/>
  </si>
  <si>
    <t>第〇步</t>
    <phoneticPr fontId="2" type="noConversion"/>
  </si>
  <si>
    <t>输出</t>
    <phoneticPr fontId="2" type="noConversion"/>
  </si>
  <si>
    <t xml:space="preserve"> </t>
    <phoneticPr fontId="2" type="noConversion"/>
  </si>
  <si>
    <t>计算准备</t>
    <phoneticPr fontId="2" type="noConversion"/>
  </si>
  <si>
    <t>第〇步(USD)</t>
    <phoneticPr fontId="2" type="noConversion"/>
  </si>
  <si>
    <t>第一步(数量)</t>
    <phoneticPr fontId="2" type="noConversion"/>
  </si>
  <si>
    <t>第二步(数量)</t>
    <phoneticPr fontId="2" type="noConversion"/>
  </si>
  <si>
    <t>哈布历法</t>
    <phoneticPr fontId="2" type="noConversion"/>
  </si>
  <si>
    <t>年</t>
    <phoneticPr fontId="2" type="noConversion"/>
  </si>
  <si>
    <t xml:space="preserve">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</si>
  <si>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</si>
  <si>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</si>
  <si>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</si>
  <si>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</si>
  <si>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</si>
  <si>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</si>
  <si>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</si>
  <si>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</si>
  <si>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</si>
  <si>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</si>
  <si>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</si>
  <si>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</si>
  <si>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</si>
  <si>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</si>
  <si>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</si>
  <si>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</si>
  <si>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</si>
  <si>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</si>
  <si>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</si>
  <si>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</si>
  <si>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</si>
  <si>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</si>
  <si>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</si>
  <si>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ETH/BNB(USD)</t>
    <phoneticPr fontId="2" type="noConversion"/>
  </si>
  <si>
    <t>BTC/ETH(USD)</t>
    <phoneticPr fontId="2" type="noConversion"/>
  </si>
  <si>
    <t>BTC/BNB(USD)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</si>
  <si>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</si>
  <si>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</si>
  <si>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</si>
  <si>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</si>
  <si>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USDT/DAI(USD)</t>
    <phoneticPr fontId="2" type="noConversion"/>
  </si>
  <si>
    <t>BUSD/DAI(USD)</t>
    <phoneticPr fontId="2" type="noConversion"/>
  </si>
  <si>
    <t>说明：输入，以美元，计价的，市值</t>
    <phoneticPr fontId="2" type="noConversion"/>
  </si>
  <si>
    <t>说明：输出，调仓步骤（币种见说明）</t>
    <phoneticPr fontId="2" type="noConversion"/>
  </si>
  <si>
    <t>说明：输入，以美元，计价的，仓位价值</t>
    <phoneticPr fontId="2" type="noConversion"/>
  </si>
  <si>
    <t>说明：输出，调仓后，以括号外币种，计价的，仓位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</si>
  <si>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</si>
  <si>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</si>
  <si>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</si>
  <si>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</si>
  <si>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</si>
  <si>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</si>
  <si>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杠杆率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</si>
  <si>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</si>
  <si>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</si>
  <si>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</si>
  <si>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</si>
  <si>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</si>
  <si>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输入总量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</si>
  <si>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</si>
  <si>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</si>
  <si>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</si>
  <si>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</si>
  <si>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</si>
  <si>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大盘</t>
    <phoneticPr fontId="2" type="noConversion"/>
  </si>
  <si>
    <t>小盘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</si>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</sst>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_ "/>
    <numFmt numFmtId="182" formatCode="0.0000_ "/>
  </numFmts>
  <fonts count="63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48"/>
      <color theme="0"/>
      <name val="等线"/>
      <family val="4"/>
      <charset val="134"/>
      <scheme val="minor"/>
    </font>
    <font>
      <sz val="36"/>
      <color theme="1"/>
      <name val="等线"/>
      <family val="4"/>
      <charset val="134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12"/>
      <color theme="1"/>
      <name val="等线"/>
      <family val="2"/>
      <charset val="134"/>
      <scheme val="minor"/>
    </font>
    <font>
      <u/>
      <sz val="12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36"/>
      <color theme="10"/>
      <name val="等线"/>
      <family val="4"/>
      <charset val="134"/>
      <scheme val="minor"/>
    </font>
    <font>
      <u/>
      <sz val="24"/>
      <color theme="4"/>
      <name val="等线"/>
      <family val="2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16"/>
      <color theme="1"/>
      <name val="等线"/>
      <family val="2"/>
      <charset val="134"/>
    </font>
    <font>
      <u/>
      <sz val="24"/>
      <color theme="10"/>
      <name val="等线"/>
      <family val="2"/>
      <charset val="134"/>
      <scheme val="minor"/>
    </font>
    <font>
      <sz val="12"/>
      <color rgb="FFFFFF00"/>
      <name val="等线"/>
      <family val="2"/>
      <charset val="134"/>
      <scheme val="minor"/>
    </font>
    <font>
      <u/>
      <sz val="24"/>
      <color theme="0" tint="-0.14999847407452621"/>
      <name val="等线"/>
      <family val="4"/>
      <charset val="134"/>
      <scheme val="minor"/>
    </font>
    <font>
      <sz val="18"/>
      <color theme="1"/>
      <name val="等线"/>
      <family val="4"/>
      <charset val="134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A6A6A6"/>
        <bgColor rgb="FF000000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</fills>
  <borders count="19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</cellStyleXfs>
  <cellXfs count="916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5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5" xfId="0" applyNumberFormat="1" applyFill="1" applyBorder="1">
      <alignment vertical="center"/>
    </xf>
    <xf numFmtId="177" fontId="0" fillId="3" borderId="23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30" xfId="0" applyFill="1" applyBorder="1">
      <alignment vertical="center"/>
    </xf>
    <xf numFmtId="0" fontId="0" fillId="15" borderId="31" xfId="0" applyFill="1" applyBorder="1" applyAlignment="1">
      <alignment horizontal="center" vertical="center" wrapText="1"/>
    </xf>
    <xf numFmtId="0" fontId="0" fillId="14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6" borderId="33" xfId="0" applyFill="1" applyBorder="1" applyAlignment="1">
      <alignment horizontal="center" vertical="center" wrapText="1"/>
    </xf>
    <xf numFmtId="0" fontId="0" fillId="15" borderId="37" xfId="0" applyFill="1" applyBorder="1">
      <alignment vertical="center"/>
    </xf>
    <xf numFmtId="0" fontId="0" fillId="14" borderId="37" xfId="0" applyFill="1" applyBorder="1">
      <alignment vertical="center"/>
    </xf>
    <xf numFmtId="0" fontId="15" fillId="14" borderId="37" xfId="0" applyFont="1" applyFill="1" applyBorder="1">
      <alignment vertical="center"/>
    </xf>
    <xf numFmtId="0" fontId="0" fillId="3" borderId="38" xfId="0" applyFill="1" applyBorder="1">
      <alignment vertical="center"/>
    </xf>
    <xf numFmtId="0" fontId="0" fillId="3" borderId="39" xfId="0" applyFill="1" applyBorder="1">
      <alignment vertical="center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0" fontId="4" fillId="16" borderId="45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8" xfId="0" applyNumberFormat="1" applyFill="1" applyBorder="1" applyAlignment="1">
      <alignment horizontal="center" vertical="center"/>
    </xf>
    <xf numFmtId="177" fontId="0" fillId="15" borderId="52" xfId="0" applyNumberFormat="1" applyFill="1" applyBorder="1">
      <alignment vertical="center"/>
    </xf>
    <xf numFmtId="177" fontId="0" fillId="15" borderId="53" xfId="0" applyNumberFormat="1" applyFill="1" applyBorder="1">
      <alignment vertical="center"/>
    </xf>
    <xf numFmtId="177" fontId="13" fillId="18" borderId="54" xfId="0" applyNumberFormat="1" applyFont="1" applyFill="1" applyBorder="1" applyAlignment="1">
      <alignment horizontal="center" vertical="center"/>
    </xf>
    <xf numFmtId="177" fontId="0" fillId="15" borderId="55" xfId="0" applyNumberFormat="1" applyFill="1" applyBorder="1">
      <alignment vertical="center"/>
    </xf>
    <xf numFmtId="177" fontId="19" fillId="19" borderId="56" xfId="0" applyNumberFormat="1" applyFont="1" applyFill="1" applyBorder="1">
      <alignment vertical="center"/>
    </xf>
    <xf numFmtId="177" fontId="12" fillId="3" borderId="57" xfId="0" applyNumberFormat="1" applyFont="1" applyFill="1" applyBorder="1">
      <alignment vertical="center"/>
    </xf>
    <xf numFmtId="177" fontId="18" fillId="2" borderId="58" xfId="0" applyNumberFormat="1" applyFont="1" applyFill="1" applyBorder="1">
      <alignment vertical="center"/>
    </xf>
    <xf numFmtId="177" fontId="14" fillId="20" borderId="28" xfId="0" applyNumberFormat="1" applyFont="1" applyFill="1" applyBorder="1" applyAlignment="1">
      <alignment horizontal="center" vertical="center"/>
    </xf>
    <xf numFmtId="177" fontId="14" fillId="20" borderId="58" xfId="0" applyNumberFormat="1" applyFont="1" applyFill="1" applyBorder="1">
      <alignment vertical="center"/>
    </xf>
    <xf numFmtId="177" fontId="14" fillId="20" borderId="61" xfId="0" applyNumberFormat="1" applyFont="1" applyFill="1" applyBorder="1">
      <alignment vertical="center"/>
    </xf>
    <xf numFmtId="177" fontId="0" fillId="2" borderId="55" xfId="0" applyNumberFormat="1" applyFill="1" applyBorder="1">
      <alignment vertical="center"/>
    </xf>
    <xf numFmtId="177" fontId="12" fillId="2" borderId="52" xfId="0" applyNumberFormat="1" applyFont="1" applyFill="1" applyBorder="1">
      <alignment vertical="center"/>
    </xf>
    <xf numFmtId="177" fontId="0" fillId="2" borderId="40" xfId="0" applyNumberFormat="1" applyFill="1" applyBorder="1" applyAlignment="1">
      <alignment horizontal="center" vertical="center"/>
    </xf>
    <xf numFmtId="177" fontId="0" fillId="2" borderId="62" xfId="0" applyNumberFormat="1" applyFill="1" applyBorder="1">
      <alignment vertical="center"/>
    </xf>
    <xf numFmtId="177" fontId="0" fillId="2" borderId="63" xfId="0" applyNumberFormat="1" applyFill="1" applyBorder="1">
      <alignment vertical="center"/>
    </xf>
    <xf numFmtId="177" fontId="0" fillId="14" borderId="63" xfId="0" applyNumberFormat="1" applyFill="1" applyBorder="1">
      <alignment vertical="center"/>
    </xf>
    <xf numFmtId="177" fontId="0" fillId="15" borderId="63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4" xfId="0" applyNumberFormat="1" applyFont="1" applyFill="1" applyBorder="1">
      <alignment vertical="center"/>
    </xf>
    <xf numFmtId="177" fontId="23" fillId="4" borderId="48" xfId="0" applyNumberFormat="1" applyFont="1" applyFill="1" applyBorder="1">
      <alignment vertical="center"/>
    </xf>
    <xf numFmtId="177" fontId="24" fillId="5" borderId="66" xfId="0" applyNumberFormat="1" applyFont="1" applyFill="1" applyBorder="1">
      <alignment vertical="center"/>
    </xf>
    <xf numFmtId="177" fontId="0" fillId="2" borderId="46" xfId="0" applyNumberFormat="1" applyFill="1" applyBorder="1" applyAlignment="1">
      <alignment horizontal="center" vertical="center"/>
    </xf>
    <xf numFmtId="177" fontId="21" fillId="9" borderId="68" xfId="0" applyNumberFormat="1" applyFont="1" applyFill="1" applyBorder="1">
      <alignment vertical="center"/>
    </xf>
    <xf numFmtId="177" fontId="21" fillId="2" borderId="69" xfId="0" applyNumberFormat="1" applyFont="1" applyFill="1" applyBorder="1">
      <alignment vertical="center"/>
    </xf>
    <xf numFmtId="177" fontId="21" fillId="17" borderId="70" xfId="0" applyNumberFormat="1" applyFont="1" applyFill="1" applyBorder="1">
      <alignment vertical="center"/>
    </xf>
    <xf numFmtId="177" fontId="21" fillId="2" borderId="71" xfId="0" applyNumberFormat="1" applyFont="1" applyFill="1" applyBorder="1">
      <alignment vertical="center"/>
    </xf>
    <xf numFmtId="177" fontId="12" fillId="2" borderId="72" xfId="0" applyNumberFormat="1" applyFont="1" applyFill="1" applyBorder="1">
      <alignment vertical="center"/>
    </xf>
    <xf numFmtId="177" fontId="18" fillId="2" borderId="73" xfId="0" applyNumberFormat="1" applyFont="1" applyFill="1" applyBorder="1">
      <alignment vertical="center"/>
    </xf>
    <xf numFmtId="177" fontId="22" fillId="4" borderId="47" xfId="0" applyNumberFormat="1" applyFont="1" applyFill="1" applyBorder="1">
      <alignment vertical="center"/>
    </xf>
    <xf numFmtId="177" fontId="25" fillId="5" borderId="73" xfId="0" applyNumberFormat="1" applyFont="1" applyFill="1" applyBorder="1">
      <alignment vertical="center"/>
    </xf>
    <xf numFmtId="180" fontId="13" fillId="22" borderId="23" xfId="0" applyNumberFormat="1" applyFont="1" applyFill="1" applyBorder="1" applyAlignment="1">
      <alignment horizontal="center" vertical="center"/>
    </xf>
    <xf numFmtId="177" fontId="0" fillId="23" borderId="25" xfId="0" applyNumberFormat="1" applyFill="1" applyBorder="1" applyAlignment="1">
      <alignment horizontal="center" vertical="center"/>
    </xf>
    <xf numFmtId="177" fontId="21" fillId="2" borderId="76" xfId="0" applyNumberFormat="1" applyFont="1" applyFill="1" applyBorder="1">
      <alignment vertical="center"/>
    </xf>
    <xf numFmtId="177" fontId="12" fillId="2" borderId="27" xfId="0" applyNumberFormat="1" applyFont="1" applyFill="1" applyBorder="1">
      <alignment vertical="center"/>
    </xf>
    <xf numFmtId="177" fontId="18" fillId="2" borderId="77" xfId="0" applyNumberFormat="1" applyFont="1" applyFill="1" applyBorder="1">
      <alignment vertical="center"/>
    </xf>
    <xf numFmtId="177" fontId="22" fillId="4" borderId="63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3" xfId="0" applyNumberFormat="1" applyFont="1" applyFill="1" applyBorder="1">
      <alignment vertical="center"/>
    </xf>
    <xf numFmtId="177" fontId="25" fillId="5" borderId="64" xfId="0" applyNumberFormat="1" applyFont="1" applyFill="1" applyBorder="1">
      <alignment vertical="center"/>
    </xf>
    <xf numFmtId="180" fontId="13" fillId="22" borderId="78" xfId="0" applyNumberFormat="1" applyFont="1" applyFill="1" applyBorder="1" applyAlignment="1">
      <alignment horizontal="center" vertical="center"/>
    </xf>
    <xf numFmtId="177" fontId="0" fillId="25" borderId="26" xfId="0" applyNumberFormat="1" applyFill="1" applyBorder="1" applyAlignment="1">
      <alignment horizontal="center" vertical="center"/>
    </xf>
    <xf numFmtId="177" fontId="21" fillId="14" borderId="55" xfId="0" applyNumberFormat="1" applyFont="1" applyFill="1" applyBorder="1" applyAlignment="1">
      <alignment horizontal="center" vertical="center"/>
    </xf>
    <xf numFmtId="177" fontId="12" fillId="14" borderId="65" xfId="0" applyNumberFormat="1" applyFont="1" applyFill="1" applyBorder="1">
      <alignment vertical="center"/>
    </xf>
    <xf numFmtId="177" fontId="18" fillId="14" borderId="58" xfId="0" applyNumberFormat="1" applyFont="1" applyFill="1" applyBorder="1">
      <alignment vertical="center"/>
    </xf>
    <xf numFmtId="177" fontId="12" fillId="13" borderId="27" xfId="0" applyNumberFormat="1" applyFont="1" applyFill="1" applyBorder="1">
      <alignment vertical="center"/>
    </xf>
    <xf numFmtId="177" fontId="21" fillId="15" borderId="55" xfId="0" applyNumberFormat="1" applyFont="1" applyFill="1" applyBorder="1">
      <alignment vertical="center"/>
    </xf>
    <xf numFmtId="177" fontId="18" fillId="2" borderId="81" xfId="0" applyNumberFormat="1" applyFont="1" applyFill="1" applyBorder="1">
      <alignment vertical="center"/>
    </xf>
    <xf numFmtId="177" fontId="0" fillId="20" borderId="82" xfId="0" applyNumberFormat="1" applyFill="1" applyBorder="1">
      <alignment vertical="center"/>
    </xf>
    <xf numFmtId="177" fontId="0" fillId="26" borderId="82" xfId="0" applyNumberFormat="1" applyFill="1" applyBorder="1">
      <alignment vertical="center"/>
    </xf>
    <xf numFmtId="177" fontId="0" fillId="0" borderId="83" xfId="0" applyNumberFormat="1" applyBorder="1">
      <alignment vertical="center"/>
    </xf>
    <xf numFmtId="180" fontId="13" fillId="22" borderId="84" xfId="0" applyNumberFormat="1" applyFont="1" applyFill="1" applyBorder="1" applyAlignment="1">
      <alignment horizontal="center" vertical="center"/>
    </xf>
    <xf numFmtId="177" fontId="0" fillId="23" borderId="73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4" xfId="0" applyNumberFormat="1" applyFill="1" applyBorder="1">
      <alignment vertical="center"/>
    </xf>
    <xf numFmtId="177" fontId="0" fillId="20" borderId="47" xfId="0" applyNumberFormat="1" applyFill="1" applyBorder="1">
      <alignment vertical="center"/>
    </xf>
    <xf numFmtId="177" fontId="0" fillId="20" borderId="73" xfId="0" applyNumberFormat="1" applyFill="1" applyBorder="1">
      <alignment vertical="center"/>
    </xf>
    <xf numFmtId="177" fontId="0" fillId="20" borderId="55" xfId="0" applyNumberFormat="1" applyFill="1" applyBorder="1">
      <alignment vertical="center"/>
    </xf>
    <xf numFmtId="177" fontId="21" fillId="17" borderId="86" xfId="0" applyNumberFormat="1" applyFont="1" applyFill="1" applyBorder="1">
      <alignment vertical="center"/>
    </xf>
    <xf numFmtId="177" fontId="0" fillId="24" borderId="58" xfId="0" applyNumberFormat="1" applyFill="1" applyBorder="1">
      <alignment vertical="center"/>
    </xf>
    <xf numFmtId="177" fontId="21" fillId="17" borderId="88" xfId="0" applyNumberFormat="1" applyFont="1" applyFill="1" applyBorder="1">
      <alignment vertical="center"/>
    </xf>
    <xf numFmtId="177" fontId="21" fillId="17" borderId="89" xfId="0" applyNumberFormat="1" applyFont="1" applyFill="1" applyBorder="1">
      <alignment vertical="center"/>
    </xf>
    <xf numFmtId="177" fontId="0" fillId="26" borderId="0" xfId="0" applyNumberFormat="1" applyFill="1">
      <alignment vertical="center"/>
    </xf>
    <xf numFmtId="177" fontId="21" fillId="17" borderId="23" xfId="0" applyNumberFormat="1" applyFont="1" applyFill="1" applyBorder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9" xfId="0" applyFill="1" applyBorder="1">
      <alignment vertical="center"/>
    </xf>
    <xf numFmtId="0" fontId="0" fillId="28" borderId="49" xfId="0" applyFill="1" applyBorder="1" applyAlignment="1">
      <alignment horizontal="center" vertical="center"/>
    </xf>
    <xf numFmtId="0" fontId="0" fillId="29" borderId="94" xfId="0" applyFill="1" applyBorder="1">
      <alignment vertical="center"/>
    </xf>
    <xf numFmtId="0" fontId="0" fillId="29" borderId="94" xfId="0" applyFill="1" applyBorder="1" applyAlignment="1">
      <alignment horizontal="center" vertical="center"/>
    </xf>
    <xf numFmtId="0" fontId="0" fillId="28" borderId="23" xfId="0" applyFill="1" applyBorder="1" applyAlignment="1">
      <alignment horizontal="center" vertical="center"/>
    </xf>
    <xf numFmtId="0" fontId="0" fillId="28" borderId="95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10" borderId="96" xfId="0" applyFill="1" applyBorder="1" applyAlignment="1">
      <alignment horizontal="center" vertical="center"/>
    </xf>
    <xf numFmtId="0" fontId="0" fillId="3" borderId="96" xfId="0" applyFill="1" applyBorder="1" applyAlignment="1">
      <alignment horizontal="center" vertical="center"/>
    </xf>
    <xf numFmtId="0" fontId="0" fillId="17" borderId="97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8" xfId="0" applyFill="1" applyBorder="1" applyAlignment="1">
      <alignment horizontal="center" vertical="center"/>
    </xf>
    <xf numFmtId="0" fontId="0" fillId="16" borderId="95" xfId="0" applyFill="1" applyBorder="1">
      <alignment vertical="center"/>
    </xf>
    <xf numFmtId="0" fontId="0" fillId="29" borderId="99" xfId="0" applyFill="1" applyBorder="1" applyAlignment="1">
      <alignment horizontal="center" vertical="center"/>
    </xf>
    <xf numFmtId="0" fontId="0" fillId="28" borderId="96" xfId="0" applyFill="1" applyBorder="1" applyAlignment="1">
      <alignment horizontal="center" vertical="center"/>
    </xf>
    <xf numFmtId="0" fontId="0" fillId="17" borderId="100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6" xfId="0" applyFill="1" applyBorder="1" applyAlignment="1">
      <alignment horizontal="center" vertical="center"/>
    </xf>
    <xf numFmtId="0" fontId="0" fillId="5" borderId="96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6" xfId="0" applyFill="1" applyBorder="1" applyAlignment="1">
      <alignment horizontal="center" vertical="center"/>
    </xf>
    <xf numFmtId="0" fontId="0" fillId="17" borderId="101" xfId="0" applyFill="1" applyBorder="1" applyAlignment="1">
      <alignment horizontal="center" vertical="center"/>
    </xf>
    <xf numFmtId="0" fontId="0" fillId="23" borderId="12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16" borderId="102" xfId="0" applyFill="1" applyBorder="1">
      <alignment vertical="center"/>
    </xf>
    <xf numFmtId="0" fontId="0" fillId="29" borderId="103" xfId="0" applyFill="1" applyBorder="1" applyAlignment="1">
      <alignment horizontal="center" vertical="center"/>
    </xf>
    <xf numFmtId="0" fontId="0" fillId="29" borderId="47" xfId="0" applyFill="1" applyBorder="1" applyAlignment="1">
      <alignment horizontal="center" vertical="center"/>
    </xf>
    <xf numFmtId="0" fontId="0" fillId="29" borderId="95" xfId="0" applyFill="1" applyBorder="1" applyAlignment="1">
      <alignment horizontal="center" vertical="center"/>
    </xf>
    <xf numFmtId="0" fontId="0" fillId="16" borderId="95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29" borderId="106" xfId="0" applyFill="1" applyBorder="1" applyAlignment="1">
      <alignment horizontal="center" vertical="center"/>
    </xf>
    <xf numFmtId="0" fontId="0" fillId="16" borderId="104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1" xfId="0" applyNumberFormat="1" applyFont="1" applyFill="1" applyBorder="1">
      <alignment vertical="center"/>
    </xf>
    <xf numFmtId="177" fontId="0" fillId="16" borderId="108" xfId="0" applyNumberForma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2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3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2" xfId="0" applyFill="1" applyBorder="1">
      <alignment vertical="center"/>
    </xf>
    <xf numFmtId="177" fontId="0" fillId="2" borderId="91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0" fillId="17" borderId="15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2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90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8" xfId="0" applyNumberFormat="1" applyFill="1" applyBorder="1">
      <alignment vertical="center"/>
    </xf>
    <xf numFmtId="179" fontId="0" fillId="2" borderId="63" xfId="0" applyNumberFormat="1" applyFill="1" applyBorder="1">
      <alignment vertical="center"/>
    </xf>
    <xf numFmtId="179" fontId="0" fillId="2" borderId="108" xfId="0" applyNumberFormat="1" applyFill="1" applyBorder="1">
      <alignment vertical="center"/>
    </xf>
    <xf numFmtId="179" fontId="0" fillId="2" borderId="46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7" xfId="0" applyNumberFormat="1" applyBorder="1">
      <alignment vertical="center"/>
    </xf>
    <xf numFmtId="179" fontId="0" fillId="0" borderId="73" xfId="0" applyNumberFormat="1" applyBorder="1">
      <alignment vertical="center"/>
    </xf>
    <xf numFmtId="179" fontId="0" fillId="0" borderId="55" xfId="0" applyNumberFormat="1" applyBorder="1">
      <alignment vertical="center"/>
    </xf>
    <xf numFmtId="179" fontId="0" fillId="0" borderId="62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90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8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5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177" fontId="0" fillId="11" borderId="93" xfId="0" applyNumberFormat="1" applyFill="1" applyBorder="1">
      <alignment vertical="center"/>
    </xf>
    <xf numFmtId="177" fontId="0" fillId="11" borderId="113" xfId="0" applyNumberFormat="1" applyFill="1" applyBorder="1">
      <alignment vertical="center"/>
    </xf>
    <xf numFmtId="177" fontId="0" fillId="11" borderId="91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0" fillId="13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4" fillId="17" borderId="92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3" xfId="0" applyFont="1" applyFill="1" applyBorder="1" applyAlignment="1">
      <alignment horizontal="right" vertical="center" wrapText="1"/>
    </xf>
    <xf numFmtId="0" fontId="34" fillId="2" borderId="91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90" xfId="0" applyFont="1" applyFill="1" applyBorder="1" applyAlignment="1">
      <alignment horizontal="center"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8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7" xfId="0" applyFill="1" applyBorder="1">
      <alignment vertical="center"/>
    </xf>
    <xf numFmtId="0" fontId="0" fillId="15" borderId="47" xfId="0" applyFill="1" applyBorder="1" applyAlignment="1">
      <alignment horizontal="center" vertical="center" wrapText="1"/>
    </xf>
    <xf numFmtId="0" fontId="0" fillId="16" borderId="92" xfId="0" applyFill="1" applyBorder="1" applyAlignment="1">
      <alignment horizontal="center" vertical="center" wrapText="1"/>
    </xf>
    <xf numFmtId="0" fontId="0" fillId="14" borderId="118" xfId="0" applyFill="1" applyBorder="1" applyAlignment="1">
      <alignment horizontal="center" vertical="center" wrapText="1"/>
    </xf>
    <xf numFmtId="0" fontId="0" fillId="15" borderId="63" xfId="0" applyFill="1" applyBorder="1">
      <alignment vertical="center"/>
    </xf>
    <xf numFmtId="176" fontId="0" fillId="15" borderId="63" xfId="0" applyNumberFormat="1" applyFill="1" applyBorder="1">
      <alignment vertical="center"/>
    </xf>
    <xf numFmtId="176" fontId="0" fillId="3" borderId="93" xfId="0" applyNumberFormat="1" applyFill="1" applyBorder="1">
      <alignment vertical="center"/>
    </xf>
    <xf numFmtId="176" fontId="0" fillId="2" borderId="93" xfId="0" applyNumberFormat="1" applyFill="1" applyBorder="1">
      <alignment vertical="center"/>
    </xf>
    <xf numFmtId="176" fontId="15" fillId="15" borderId="63" xfId="0" applyNumberFormat="1" applyFont="1" applyFill="1" applyBorder="1">
      <alignment vertical="center"/>
    </xf>
    <xf numFmtId="176" fontId="15" fillId="14" borderId="85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2" xfId="0" applyNumberFormat="1" applyFill="1" applyBorder="1">
      <alignment vertical="center"/>
    </xf>
    <xf numFmtId="178" fontId="0" fillId="2" borderId="126" xfId="0" applyNumberFormat="1" applyFill="1" applyBorder="1" applyAlignment="1">
      <alignment horizontal="center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128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8" fontId="0" fillId="2" borderId="38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5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0" fontId="0" fillId="3" borderId="132" xfId="0" applyFill="1" applyBorder="1">
      <alignment vertical="center"/>
    </xf>
    <xf numFmtId="177" fontId="13" fillId="18" borderId="133" xfId="0" applyNumberFormat="1" applyFont="1" applyFill="1" applyBorder="1" applyAlignment="1">
      <alignment horizontal="center" vertical="center"/>
    </xf>
    <xf numFmtId="177" fontId="14" fillId="21" borderId="57" xfId="0" applyNumberFormat="1" applyFont="1" applyFill="1" applyBorder="1">
      <alignment vertical="center"/>
    </xf>
    <xf numFmtId="177" fontId="18" fillId="3" borderId="57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4" xfId="0" applyNumberFormat="1" applyFont="1" applyFill="1" applyBorder="1" applyAlignment="1">
      <alignment horizontal="center" vertical="center"/>
    </xf>
    <xf numFmtId="177" fontId="17" fillId="19" borderId="134" xfId="0" applyNumberFormat="1" applyFont="1" applyFill="1" applyBorder="1" applyAlignment="1">
      <alignment horizontal="center" vertical="center"/>
    </xf>
    <xf numFmtId="177" fontId="13" fillId="19" borderId="134" xfId="0" applyNumberFormat="1" applyFont="1" applyFill="1" applyBorder="1" applyAlignment="1">
      <alignment horizontal="center" vertical="center"/>
    </xf>
    <xf numFmtId="49" fontId="13" fillId="19" borderId="134" xfId="0" applyNumberFormat="1" applyFont="1" applyFill="1" applyBorder="1" applyAlignment="1">
      <alignment horizontal="center" vertical="center"/>
    </xf>
    <xf numFmtId="177" fontId="0" fillId="15" borderId="134" xfId="0" applyNumberFormat="1" applyFill="1" applyBorder="1">
      <alignment vertical="center"/>
    </xf>
    <xf numFmtId="177" fontId="0" fillId="14" borderId="134" xfId="0" applyNumberFormat="1" applyFill="1" applyBorder="1">
      <alignment vertical="center"/>
    </xf>
    <xf numFmtId="177" fontId="0" fillId="20" borderId="137" xfId="0" applyNumberFormat="1" applyFill="1" applyBorder="1">
      <alignment vertical="center"/>
    </xf>
    <xf numFmtId="177" fontId="0" fillId="20" borderId="135" xfId="0" applyNumberFormat="1" applyFill="1" applyBorder="1">
      <alignment vertical="center"/>
    </xf>
    <xf numFmtId="177" fontId="21" fillId="15" borderId="147" xfId="0" applyNumberFormat="1" applyFont="1" applyFill="1" applyBorder="1">
      <alignment vertical="center"/>
    </xf>
    <xf numFmtId="177" fontId="21" fillId="15" borderId="137" xfId="0" applyNumberFormat="1" applyFont="1" applyFill="1" applyBorder="1">
      <alignment vertical="center"/>
    </xf>
    <xf numFmtId="177" fontId="12" fillId="2" borderId="148" xfId="0" applyNumberFormat="1" applyFont="1" applyFill="1" applyBorder="1">
      <alignment vertical="center"/>
    </xf>
    <xf numFmtId="177" fontId="18" fillId="2" borderId="149" xfId="0" applyNumberFormat="1" applyFont="1" applyFill="1" applyBorder="1">
      <alignment vertical="center"/>
    </xf>
    <xf numFmtId="177" fontId="0" fillId="4" borderId="150" xfId="0" applyNumberFormat="1" applyFill="1" applyBorder="1">
      <alignment vertical="center"/>
    </xf>
    <xf numFmtId="177" fontId="0" fillId="26" borderId="150" xfId="0" applyNumberFormat="1" applyFill="1" applyBorder="1">
      <alignment vertical="center"/>
    </xf>
    <xf numFmtId="177" fontId="0" fillId="0" borderId="151" xfId="0" applyNumberFormat="1" applyBorder="1">
      <alignment vertical="center"/>
    </xf>
    <xf numFmtId="180" fontId="13" fillId="22" borderId="152" xfId="0" applyNumberFormat="1" applyFont="1" applyFill="1" applyBorder="1" applyAlignment="1">
      <alignment horizontal="center" vertical="center"/>
    </xf>
    <xf numFmtId="177" fontId="0" fillId="25" borderId="146" xfId="0" applyNumberFormat="1" applyFill="1" applyBorder="1" applyAlignment="1">
      <alignment horizontal="center" vertical="center"/>
    </xf>
    <xf numFmtId="0" fontId="0" fillId="26" borderId="15" xfId="0" applyFill="1" applyBorder="1">
      <alignment vertical="center"/>
    </xf>
    <xf numFmtId="14" fontId="0" fillId="26" borderId="15" xfId="0" applyNumberFormat="1" applyFill="1" applyBorder="1">
      <alignment vertical="center"/>
    </xf>
    <xf numFmtId="14" fontId="0" fillId="26" borderId="15" xfId="0" applyNumberFormat="1" applyFill="1" applyBorder="1" applyAlignment="1">
      <alignment horizontal="center" vertical="center"/>
    </xf>
    <xf numFmtId="0" fontId="0" fillId="20" borderId="65" xfId="0" applyFill="1" applyBorder="1">
      <alignment vertical="center"/>
    </xf>
    <xf numFmtId="0" fontId="0" fillId="34" borderId="65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35" xfId="0" applyFill="1" applyBorder="1">
      <alignment vertical="center"/>
    </xf>
    <xf numFmtId="0" fontId="0" fillId="14" borderId="153" xfId="0" applyFill="1" applyBorder="1">
      <alignment vertical="center"/>
    </xf>
    <xf numFmtId="0" fontId="0" fillId="14" borderId="41" xfId="0" applyFill="1" applyBorder="1">
      <alignment vertical="center"/>
    </xf>
    <xf numFmtId="0" fontId="0" fillId="14" borderId="42" xfId="0" applyFill="1" applyBorder="1">
      <alignment vertical="center"/>
    </xf>
    <xf numFmtId="0" fontId="0" fillId="15" borderId="24" xfId="0" applyFill="1" applyBorder="1" applyAlignment="1">
      <alignment horizontal="center" vertical="center"/>
    </xf>
    <xf numFmtId="0" fontId="0" fillId="15" borderId="73" xfId="0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90" xfId="0" applyFont="1" applyFill="1" applyBorder="1" applyAlignment="1">
      <alignment horizontal="center" vertical="center" wrapText="1"/>
    </xf>
    <xf numFmtId="0" fontId="0" fillId="16" borderId="106" xfId="0" applyFill="1" applyBorder="1">
      <alignment vertical="center"/>
    </xf>
    <xf numFmtId="177" fontId="5" fillId="11" borderId="24" xfId="0" applyNumberFormat="1" applyFont="1" applyFill="1" applyBorder="1" applyAlignment="1">
      <alignment horizontal="center" vertical="center" wrapText="1"/>
    </xf>
    <xf numFmtId="177" fontId="5" fillId="11" borderId="24" xfId="0" applyNumberFormat="1" applyFont="1" applyFill="1" applyBorder="1" applyAlignment="1">
      <alignment horizontal="center" vertical="center"/>
    </xf>
    <xf numFmtId="177" fontId="5" fillId="11" borderId="23" xfId="0" applyNumberFormat="1" applyFont="1" applyFill="1" applyBorder="1" applyAlignment="1">
      <alignment horizontal="center" vertical="center"/>
    </xf>
    <xf numFmtId="176" fontId="29" fillId="31" borderId="24" xfId="2" applyNumberFormat="1" applyBorder="1">
      <alignment vertical="center"/>
    </xf>
    <xf numFmtId="176" fontId="29" fillId="31" borderId="47" xfId="2" applyNumberFormat="1" applyBorder="1">
      <alignment vertical="center"/>
    </xf>
    <xf numFmtId="176" fontId="29" fillId="31" borderId="73" xfId="2" applyNumberFormat="1" applyBorder="1">
      <alignment vertical="center"/>
    </xf>
    <xf numFmtId="176" fontId="29" fillId="31" borderId="55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8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176" fontId="29" fillId="31" borderId="64" xfId="2" applyNumberFormat="1" applyBorder="1">
      <alignment vertical="center"/>
    </xf>
    <xf numFmtId="0" fontId="0" fillId="15" borderId="0" xfId="0" applyFill="1" applyAlignment="1">
      <alignment horizontal="center" vertical="center"/>
    </xf>
    <xf numFmtId="0" fontId="0" fillId="15" borderId="25" xfId="0" applyFill="1" applyBorder="1" applyAlignment="1">
      <alignment horizontal="center" vertical="center"/>
    </xf>
    <xf numFmtId="0" fontId="0" fillId="15" borderId="47" xfId="0" applyFill="1" applyBorder="1" applyAlignment="1">
      <alignment horizontal="center" vertical="center"/>
    </xf>
    <xf numFmtId="0" fontId="0" fillId="15" borderId="25" xfId="0" applyFill="1" applyBorder="1">
      <alignment vertical="center"/>
    </xf>
    <xf numFmtId="0" fontId="0" fillId="26" borderId="101" xfId="0" applyFill="1" applyBorder="1" applyAlignment="1">
      <alignment horizontal="center"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5" borderId="55" xfId="0" applyFill="1" applyBorder="1">
      <alignment vertical="center"/>
    </xf>
    <xf numFmtId="0" fontId="0" fillId="15" borderId="58" xfId="0" applyFill="1" applyBorder="1">
      <alignment vertical="center"/>
    </xf>
    <xf numFmtId="0" fontId="0" fillId="15" borderId="67" xfId="0" applyFill="1" applyBorder="1">
      <alignment vertical="center"/>
    </xf>
    <xf numFmtId="0" fontId="0" fillId="15" borderId="62" xfId="0" applyFill="1" applyBorder="1">
      <alignment vertical="center"/>
    </xf>
    <xf numFmtId="0" fontId="0" fillId="26" borderId="93" xfId="0" applyFill="1" applyBorder="1">
      <alignment vertical="center"/>
    </xf>
    <xf numFmtId="0" fontId="0" fillId="15" borderId="64" xfId="0" applyFill="1" applyBorder="1">
      <alignment vertical="center"/>
    </xf>
    <xf numFmtId="0" fontId="0" fillId="15" borderId="92" xfId="0" applyFill="1" applyBorder="1" applyAlignment="1">
      <alignment horizontal="center" vertical="center"/>
    </xf>
    <xf numFmtId="0" fontId="0" fillId="15" borderId="73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4" borderId="58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5" xfId="0" applyFill="1" applyBorder="1">
      <alignment vertical="center"/>
    </xf>
    <xf numFmtId="0" fontId="0" fillId="15" borderId="55" xfId="0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0" fontId="13" fillId="13" borderId="97" xfId="0" applyFont="1" applyFill="1" applyBorder="1" applyAlignment="1">
      <alignment horizontal="center" vertical="center"/>
    </xf>
    <xf numFmtId="0" fontId="0" fillId="5" borderId="117" xfId="0" applyFill="1" applyBorder="1">
      <alignment vertical="center"/>
    </xf>
    <xf numFmtId="0" fontId="0" fillId="5" borderId="9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4" xfId="0" applyFont="1" applyFill="1" applyBorder="1" applyAlignment="1">
      <alignment horizontal="center" vertical="center"/>
    </xf>
    <xf numFmtId="0" fontId="0" fillId="17" borderId="63" xfId="0" applyFill="1" applyBorder="1">
      <alignment vertical="center"/>
    </xf>
    <xf numFmtId="0" fontId="13" fillId="13" borderId="100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155" xfId="0" applyFont="1" applyFill="1" applyBorder="1" applyAlignment="1">
      <alignment horizontal="center" vertical="center"/>
    </xf>
    <xf numFmtId="0" fontId="0" fillId="15" borderId="101" xfId="0" applyFill="1" applyBorder="1" applyAlignment="1">
      <alignment horizontal="center" vertical="center"/>
    </xf>
    <xf numFmtId="0" fontId="0" fillId="15" borderId="109" xfId="0" applyFill="1" applyBorder="1">
      <alignment vertical="center"/>
    </xf>
    <xf numFmtId="0" fontId="0" fillId="15" borderId="93" xfId="0" applyFill="1" applyBorder="1">
      <alignment vertical="center"/>
    </xf>
    <xf numFmtId="0" fontId="0" fillId="15" borderId="91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156" xfId="0" applyFill="1" applyBorder="1" applyAlignment="1">
      <alignment horizontal="center" vertical="center"/>
    </xf>
    <xf numFmtId="0" fontId="38" fillId="0" borderId="0" xfId="0" applyFont="1" applyAlignment="1">
      <alignment vertical="center" wrapText="1"/>
    </xf>
    <xf numFmtId="0" fontId="34" fillId="0" borderId="0" xfId="0" applyFont="1" applyAlignment="1">
      <alignment horizontal="center" vertical="center" wrapText="1"/>
    </xf>
    <xf numFmtId="0" fontId="0" fillId="11" borderId="24" xfId="0" applyFill="1" applyBorder="1">
      <alignment vertical="center"/>
    </xf>
    <xf numFmtId="0" fontId="0" fillId="33" borderId="47" xfId="0" applyFill="1" applyBorder="1" applyAlignment="1">
      <alignment horizontal="center" vertical="center"/>
    </xf>
    <xf numFmtId="0" fontId="0" fillId="33" borderId="73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7" xfId="0" applyFill="1" applyBorder="1" applyAlignment="1">
      <alignment horizontal="center" vertical="center"/>
    </xf>
    <xf numFmtId="0" fontId="0" fillId="33" borderId="47" xfId="0" applyFill="1" applyBorder="1">
      <alignment vertical="center"/>
    </xf>
    <xf numFmtId="0" fontId="0" fillId="33" borderId="73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3" xfId="0" applyNumberFormat="1" applyFill="1" applyBorder="1" applyAlignment="1">
      <alignment horizontal="center" vertical="center"/>
    </xf>
    <xf numFmtId="176" fontId="0" fillId="3" borderId="64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4" xfId="0" applyFill="1" applyBorder="1" applyAlignment="1">
      <alignment horizontal="center" vertical="center"/>
    </xf>
    <xf numFmtId="176" fontId="0" fillId="3" borderId="47" xfId="0" applyNumberFormat="1" applyFill="1" applyBorder="1" applyAlignment="1">
      <alignment horizontal="center" vertical="center"/>
    </xf>
    <xf numFmtId="176" fontId="0" fillId="3" borderId="73" xfId="0" applyNumberFormat="1" applyFill="1" applyBorder="1" applyAlignment="1">
      <alignment horizontal="center" vertical="center"/>
    </xf>
    <xf numFmtId="0" fontId="0" fillId="33" borderId="62" xfId="0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4" xfId="0" applyNumberFormat="1" applyFill="1" applyBorder="1" applyAlignment="1">
      <alignment horizontal="center" vertical="center"/>
    </xf>
    <xf numFmtId="176" fontId="0" fillId="5" borderId="63" xfId="0" applyNumberFormat="1" applyFill="1" applyBorder="1">
      <alignment vertical="center"/>
    </xf>
    <xf numFmtId="176" fontId="0" fillId="5" borderId="64" xfId="0" applyNumberFormat="1" applyFill="1" applyBorder="1">
      <alignment vertical="center"/>
    </xf>
    <xf numFmtId="0" fontId="0" fillId="33" borderId="55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8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5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8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1" borderId="64" xfId="0" applyNumberFormat="1" applyFill="1" applyBorder="1">
      <alignment vertical="center"/>
    </xf>
    <xf numFmtId="0" fontId="0" fillId="17" borderId="8" xfId="0" applyFill="1" applyBorder="1" applyAlignment="1">
      <alignment horizontal="center" vertical="center"/>
    </xf>
    <xf numFmtId="176" fontId="0" fillId="17" borderId="9" xfId="0" applyNumberFormat="1" applyFill="1" applyBorder="1">
      <alignment vertical="center"/>
    </xf>
    <xf numFmtId="176" fontId="0" fillId="17" borderId="87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2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90" xfId="0" applyFill="1" applyBorder="1" applyAlignment="1">
      <alignment horizontal="center" vertical="center"/>
    </xf>
    <xf numFmtId="176" fontId="0" fillId="11" borderId="93" xfId="0" applyNumberFormat="1" applyFill="1" applyBorder="1">
      <alignment vertical="center"/>
    </xf>
    <xf numFmtId="176" fontId="0" fillId="15" borderId="91" xfId="0" applyNumberFormat="1" applyFill="1" applyBorder="1">
      <alignment vertical="center"/>
    </xf>
    <xf numFmtId="0" fontId="3" fillId="35" borderId="47" xfId="0" applyFont="1" applyFill="1" applyBorder="1" applyAlignment="1">
      <alignment horizontal="center" vertical="center"/>
    </xf>
    <xf numFmtId="0" fontId="3" fillId="35" borderId="73" xfId="0" applyFont="1" applyFill="1" applyBorder="1" applyAlignment="1">
      <alignment horizontal="center" vertical="center"/>
    </xf>
    <xf numFmtId="176" fontId="0" fillId="3" borderId="63" xfId="0" applyNumberFormat="1" applyFill="1" applyBorder="1">
      <alignment vertical="center"/>
    </xf>
    <xf numFmtId="176" fontId="0" fillId="3" borderId="64" xfId="0" applyNumberFormat="1" applyFill="1" applyBorder="1">
      <alignment vertical="center"/>
    </xf>
    <xf numFmtId="176" fontId="0" fillId="3" borderId="47" xfId="0" applyNumberFormat="1" applyFill="1" applyBorder="1">
      <alignment vertical="center"/>
    </xf>
    <xf numFmtId="176" fontId="0" fillId="3" borderId="73" xfId="0" applyNumberFormat="1" applyFill="1" applyBorder="1">
      <alignment vertical="center"/>
    </xf>
    <xf numFmtId="0" fontId="3" fillId="35" borderId="92" xfId="0" applyFont="1" applyFill="1" applyBorder="1" applyAlignment="1">
      <alignment horizontal="center" vertical="center"/>
    </xf>
    <xf numFmtId="0" fontId="3" fillId="35" borderId="2" xfId="0" applyFont="1" applyFill="1" applyBorder="1" applyAlignment="1">
      <alignment horizontal="center" vertical="center"/>
    </xf>
    <xf numFmtId="0" fontId="15" fillId="15" borderId="15" xfId="0" applyFont="1" applyFill="1" applyBorder="1" applyAlignment="1">
      <alignment horizontal="center" vertical="center"/>
    </xf>
    <xf numFmtId="0" fontId="0" fillId="15" borderId="0" xfId="0" applyFill="1" applyBorder="1" applyAlignment="1">
      <alignment horizontal="center"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5" borderId="13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0" fillId="13" borderId="92" xfId="0" applyFill="1" applyBorder="1">
      <alignment vertical="center"/>
    </xf>
    <xf numFmtId="0" fontId="0" fillId="13" borderId="112" xfId="0" applyFill="1" applyBorder="1">
      <alignment vertical="center"/>
    </xf>
    <xf numFmtId="0" fontId="0" fillId="13" borderId="93" xfId="0" applyFill="1" applyBorder="1">
      <alignment vertical="center"/>
    </xf>
    <xf numFmtId="0" fontId="0" fillId="13" borderId="117" xfId="0" applyFill="1" applyBorder="1">
      <alignment vertical="center"/>
    </xf>
    <xf numFmtId="0" fontId="0" fillId="13" borderId="101" xfId="0" applyFill="1" applyBorder="1">
      <alignment vertical="center"/>
    </xf>
    <xf numFmtId="0" fontId="0" fillId="13" borderId="100" xfId="0" applyFill="1" applyBorder="1">
      <alignment vertical="center"/>
    </xf>
    <xf numFmtId="0" fontId="0" fillId="13" borderId="67" xfId="0" applyFill="1" applyBorder="1" applyAlignment="1">
      <alignment horizontal="center" vertical="center"/>
    </xf>
    <xf numFmtId="0" fontId="0" fillId="13" borderId="55" xfId="0" applyFill="1" applyBorder="1">
      <alignment vertical="center"/>
    </xf>
    <xf numFmtId="0" fontId="0" fillId="13" borderId="26" xfId="0" applyFill="1" applyBorder="1" applyAlignment="1">
      <alignment horizontal="center" vertical="center"/>
    </xf>
    <xf numFmtId="0" fontId="0" fillId="13" borderId="63" xfId="0" applyFill="1" applyBorder="1">
      <alignment vertical="center"/>
    </xf>
    <xf numFmtId="0" fontId="0" fillId="13" borderId="58" xfId="0" applyFill="1" applyBorder="1">
      <alignment vertical="center"/>
    </xf>
    <xf numFmtId="0" fontId="0" fillId="13" borderId="64" xfId="0" applyFill="1" applyBorder="1">
      <alignment vertical="center"/>
    </xf>
    <xf numFmtId="0" fontId="0" fillId="17" borderId="14" xfId="0" applyFill="1" applyBorder="1">
      <alignment vertical="center"/>
    </xf>
    <xf numFmtId="0" fontId="38" fillId="0" borderId="0" xfId="0" applyFont="1" applyFill="1" applyBorder="1" applyAlignment="1">
      <alignment vertical="center" wrapText="1"/>
    </xf>
    <xf numFmtId="0" fontId="0" fillId="15" borderId="63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2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13" fillId="13" borderId="12" xfId="0" applyFont="1" applyFill="1" applyBorder="1" applyAlignment="1">
      <alignment horizontal="center"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13" fillId="13" borderId="91" xfId="0" applyFont="1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93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7" xfId="0" applyNumberFormat="1" applyFill="1" applyBorder="1">
      <alignment vertical="center"/>
    </xf>
    <xf numFmtId="176" fontId="0" fillId="13" borderId="101" xfId="0" applyNumberFormat="1" applyFill="1" applyBorder="1">
      <alignment vertical="center"/>
    </xf>
    <xf numFmtId="176" fontId="15" fillId="26" borderId="15" xfId="0" applyNumberFormat="1" applyFont="1" applyFill="1" applyBorder="1" applyAlignment="1">
      <alignment horizontal="center" vertical="center"/>
    </xf>
    <xf numFmtId="176" fontId="0" fillId="26" borderId="22" xfId="0" applyNumberFormat="1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176" fontId="0" fillId="5" borderId="15" xfId="0" applyNumberFormat="1" applyFill="1" applyBorder="1">
      <alignment vertical="center"/>
    </xf>
    <xf numFmtId="176" fontId="0" fillId="4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17" borderId="63" xfId="0" applyNumberFormat="1" applyFill="1" applyBorder="1">
      <alignment vertical="center"/>
    </xf>
    <xf numFmtId="17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0" fontId="38" fillId="20" borderId="0" xfId="0" applyFont="1" applyFill="1" applyAlignment="1">
      <alignment vertical="center" wrapText="1"/>
    </xf>
    <xf numFmtId="0" fontId="13" fillId="34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177" fontId="13" fillId="14" borderId="158" xfId="0" applyNumberFormat="1" applyFont="1" applyFill="1" applyBorder="1">
      <alignment vertical="center"/>
    </xf>
    <xf numFmtId="177" fontId="0" fillId="14" borderId="159" xfId="0" applyNumberFormat="1" applyFill="1" applyBorder="1">
      <alignment vertical="center"/>
    </xf>
    <xf numFmtId="177" fontId="0" fillId="14" borderId="160" xfId="0" applyNumberFormat="1" applyFill="1" applyBorder="1">
      <alignment vertical="center"/>
    </xf>
    <xf numFmtId="177" fontId="13" fillId="14" borderId="161" xfId="0" applyNumberFormat="1" applyFont="1" applyFill="1" applyBorder="1" applyAlignment="1">
      <alignment horizontal="center" vertical="center"/>
    </xf>
    <xf numFmtId="0" fontId="28" fillId="2" borderId="23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90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6" borderId="6" xfId="1" applyFill="1" applyBorder="1" applyAlignment="1">
      <alignment horizontal="center" vertical="center"/>
    </xf>
    <xf numFmtId="0" fontId="4" fillId="2" borderId="23" xfId="1" applyFill="1" applyBorder="1" applyAlignment="1">
      <alignment horizontal="center" vertical="center"/>
    </xf>
    <xf numFmtId="0" fontId="47" fillId="26" borderId="7" xfId="1" applyFont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6" xfId="0" applyNumberFormat="1" applyFill="1" applyBorder="1">
      <alignment vertical="center"/>
    </xf>
    <xf numFmtId="177" fontId="0" fillId="8" borderId="46" xfId="0" applyNumberFormat="1" applyFill="1" applyBorder="1">
      <alignment vertical="center"/>
    </xf>
    <xf numFmtId="177" fontId="0" fillId="8" borderId="162" xfId="0" applyNumberFormat="1" applyFill="1" applyBorder="1">
      <alignment vertical="center"/>
    </xf>
    <xf numFmtId="177" fontId="0" fillId="3" borderId="111" xfId="0" applyNumberFormat="1" applyFill="1" applyBorder="1">
      <alignment vertical="center"/>
    </xf>
    <xf numFmtId="177" fontId="0" fillId="8" borderId="108" xfId="0" applyNumberFormat="1" applyFill="1" applyBorder="1">
      <alignment vertical="center"/>
    </xf>
    <xf numFmtId="177" fontId="0" fillId="4" borderId="111" xfId="0" applyNumberFormat="1" applyFill="1" applyBorder="1">
      <alignment vertical="center"/>
    </xf>
    <xf numFmtId="177" fontId="0" fillId="9" borderId="163" xfId="0" applyNumberFormat="1" applyFill="1" applyBorder="1">
      <alignment vertical="center"/>
    </xf>
    <xf numFmtId="176" fontId="0" fillId="7" borderId="112" xfId="0" applyNumberFormat="1" applyFill="1" applyBorder="1">
      <alignment vertical="center"/>
    </xf>
    <xf numFmtId="178" fontId="0" fillId="17" borderId="23" xfId="0" applyNumberFormat="1" applyFill="1" applyBorder="1">
      <alignment vertical="center"/>
    </xf>
    <xf numFmtId="0" fontId="0" fillId="17" borderId="164" xfId="0" applyFill="1" applyBorder="1">
      <alignment vertical="center"/>
    </xf>
    <xf numFmtId="177" fontId="0" fillId="17" borderId="100" xfId="0" applyNumberFormat="1" applyFill="1" applyBorder="1">
      <alignment vertical="center"/>
    </xf>
    <xf numFmtId="177" fontId="0" fillId="4" borderId="23" xfId="0" applyNumberFormat="1" applyFill="1" applyBorder="1">
      <alignment vertical="center"/>
    </xf>
    <xf numFmtId="177" fontId="0" fillId="17" borderId="26" xfId="0" applyNumberFormat="1" applyFill="1" applyBorder="1">
      <alignment vertical="center"/>
    </xf>
    <xf numFmtId="0" fontId="0" fillId="17" borderId="100" xfId="0" applyFill="1" applyBorder="1">
      <alignment vertical="center"/>
    </xf>
    <xf numFmtId="178" fontId="0" fillId="5" borderId="23" xfId="0" applyNumberFormat="1" applyFill="1" applyBorder="1">
      <alignment vertical="center"/>
    </xf>
    <xf numFmtId="0" fontId="0" fillId="5" borderId="164" xfId="0" applyFill="1" applyBorder="1">
      <alignment vertical="center"/>
    </xf>
    <xf numFmtId="177" fontId="0" fillId="5" borderId="100" xfId="0" applyNumberFormat="1" applyFill="1" applyBorder="1">
      <alignment vertical="center"/>
    </xf>
    <xf numFmtId="177" fontId="0" fillId="5" borderId="157" xfId="0" applyNumberFormat="1" applyFill="1" applyBorder="1">
      <alignment vertical="center"/>
    </xf>
    <xf numFmtId="177" fontId="0" fillId="5" borderId="164" xfId="0" applyNumberFormat="1" applyFill="1" applyBorder="1">
      <alignment vertical="center"/>
    </xf>
    <xf numFmtId="177" fontId="0" fillId="5" borderId="26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5" xfId="0" applyFill="1" applyBorder="1">
      <alignment vertical="center"/>
    </xf>
    <xf numFmtId="178" fontId="0" fillId="2" borderId="166" xfId="0" applyNumberFormat="1" applyFill="1" applyBorder="1" applyAlignment="1">
      <alignment horizontal="center" vertical="center"/>
    </xf>
    <xf numFmtId="176" fontId="0" fillId="3" borderId="166" xfId="0" applyNumberFormat="1" applyFill="1" applyBorder="1">
      <alignment vertical="center"/>
    </xf>
    <xf numFmtId="176" fontId="0" fillId="3" borderId="167" xfId="0" applyNumberFormat="1" applyFill="1" applyBorder="1">
      <alignment vertical="center"/>
    </xf>
    <xf numFmtId="177" fontId="0" fillId="3" borderId="168" xfId="0" applyNumberFormat="1" applyFill="1" applyBorder="1">
      <alignment vertical="center"/>
    </xf>
    <xf numFmtId="177" fontId="0" fillId="3" borderId="166" xfId="0" applyNumberFormat="1" applyFill="1" applyBorder="1">
      <alignment vertical="center"/>
    </xf>
    <xf numFmtId="177" fontId="0" fillId="8" borderId="166" xfId="0" applyNumberFormat="1" applyFill="1" applyBorder="1">
      <alignment vertical="center"/>
    </xf>
    <xf numFmtId="177" fontId="1" fillId="9" borderId="169" xfId="0" applyNumberFormat="1" applyFont="1" applyFill="1" applyBorder="1">
      <alignment vertical="center"/>
    </xf>
    <xf numFmtId="177" fontId="0" fillId="2" borderId="166" xfId="0" applyNumberFormat="1" applyFill="1" applyBorder="1">
      <alignment vertical="center"/>
    </xf>
    <xf numFmtId="177" fontId="15" fillId="3" borderId="166" xfId="0" applyNumberFormat="1" applyFont="1" applyFill="1" applyBorder="1">
      <alignment vertical="center"/>
    </xf>
    <xf numFmtId="177" fontId="15" fillId="2" borderId="166" xfId="0" applyNumberFormat="1" applyFont="1" applyFill="1" applyBorder="1">
      <alignment vertical="center"/>
    </xf>
    <xf numFmtId="177" fontId="0" fillId="2" borderId="170" xfId="0" applyNumberFormat="1" applyFill="1" applyBorder="1">
      <alignment vertical="center"/>
    </xf>
    <xf numFmtId="0" fontId="0" fillId="13" borderId="165" xfId="0" applyFill="1" applyBorder="1">
      <alignment vertical="center"/>
    </xf>
    <xf numFmtId="0" fontId="51" fillId="2" borderId="23" xfId="0" applyFont="1" applyFill="1" applyBorder="1" applyAlignment="1">
      <alignment horizontal="center" vertical="center"/>
    </xf>
    <xf numFmtId="0" fontId="52" fillId="2" borderId="23" xfId="0" applyFont="1" applyFill="1" applyBorder="1" applyAlignment="1">
      <alignment horizontal="center" vertical="center"/>
    </xf>
    <xf numFmtId="0" fontId="53" fillId="2" borderId="23" xfId="0" applyFont="1" applyFill="1" applyBorder="1" applyAlignment="1">
      <alignment horizontal="center" vertical="center"/>
    </xf>
    <xf numFmtId="0" fontId="54" fillId="2" borderId="23" xfId="0" applyFont="1" applyFill="1" applyBorder="1" applyAlignment="1">
      <alignment horizontal="center" vertical="center"/>
    </xf>
    <xf numFmtId="178" fontId="0" fillId="2" borderId="23" xfId="0" applyNumberFormat="1" applyFill="1" applyBorder="1">
      <alignment vertical="center"/>
    </xf>
    <xf numFmtId="177" fontId="0" fillId="2" borderId="97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101" xfId="0" applyNumberFormat="1" applyFill="1" applyBorder="1">
      <alignment vertical="center"/>
    </xf>
    <xf numFmtId="177" fontId="0" fillId="2" borderId="23" xfId="0" applyNumberFormat="1" applyFill="1" applyBorder="1">
      <alignment vertical="center"/>
    </xf>
    <xf numFmtId="178" fontId="0" fillId="4" borderId="23" xfId="0" applyNumberFormat="1" applyFill="1" applyBorder="1">
      <alignment vertical="center"/>
    </xf>
    <xf numFmtId="181" fontId="0" fillId="17" borderId="63" xfId="0" applyNumberFormat="1" applyFill="1" applyBorder="1">
      <alignment vertical="center"/>
    </xf>
    <xf numFmtId="181" fontId="0" fillId="17" borderId="0" xfId="0" applyNumberFormat="1" applyFill="1">
      <alignment vertical="center"/>
    </xf>
    <xf numFmtId="182" fontId="0" fillId="4" borderId="0" xfId="0" applyNumberFormat="1" applyFill="1">
      <alignment vertical="center"/>
    </xf>
    <xf numFmtId="182" fontId="0" fillId="3" borderId="0" xfId="0" applyNumberFormat="1" applyFill="1">
      <alignment vertical="center"/>
    </xf>
    <xf numFmtId="0" fontId="0" fillId="15" borderId="93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4" fillId="15" borderId="15" xfId="1" applyFill="1" applyBorder="1" applyAlignment="1">
      <alignment horizontal="center" vertical="center"/>
    </xf>
    <xf numFmtId="0" fontId="56" fillId="0" borderId="0" xfId="0" applyFont="1" applyFill="1" applyAlignment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9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40" borderId="0" xfId="0" applyNumberFormat="1" applyFill="1">
      <alignment vertical="center"/>
    </xf>
    <xf numFmtId="0" fontId="4" fillId="26" borderId="87" xfId="1" applyFill="1" applyBorder="1" applyAlignment="1">
      <alignment horizontal="center" vertical="center"/>
    </xf>
    <xf numFmtId="0" fontId="4" fillId="26" borderId="178" xfId="1" applyFill="1" applyBorder="1" applyAlignment="1">
      <alignment horizontal="center" vertical="center"/>
    </xf>
    <xf numFmtId="0" fontId="0" fillId="29" borderId="179" xfId="0" applyFill="1" applyBorder="1" applyAlignment="1">
      <alignment horizontal="center" vertical="center"/>
    </xf>
    <xf numFmtId="0" fontId="47" fillId="26" borderId="180" xfId="1" applyFont="1" applyFill="1" applyBorder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176" fontId="60" fillId="41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58" fillId="0" borderId="189" xfId="0" applyNumberFormat="1" applyFont="1" applyFill="1" applyBorder="1" applyAlignment="1">
      <alignment horizontal="center" vertical="center"/>
    </xf>
    <xf numFmtId="0" fontId="0" fillId="42" borderId="190" xfId="0" applyFill="1" applyBorder="1">
      <alignment vertical="center"/>
    </xf>
    <xf numFmtId="0" fontId="0" fillId="42" borderId="0" xfId="0" applyFill="1">
      <alignment vertical="center"/>
    </xf>
    <xf numFmtId="176" fontId="60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42" borderId="191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7" xfId="0" applyFill="1" applyBorder="1">
      <alignment vertical="center"/>
    </xf>
    <xf numFmtId="0" fontId="0" fillId="8" borderId="64" xfId="0" applyFill="1" applyBorder="1">
      <alignment vertical="center"/>
    </xf>
    <xf numFmtId="0" fontId="3" fillId="44" borderId="73" xfId="0" applyFont="1" applyFill="1" applyBorder="1">
      <alignment vertical="center"/>
    </xf>
    <xf numFmtId="0" fontId="0" fillId="0" borderId="47" xfId="0" applyBorder="1">
      <alignment vertical="center"/>
    </xf>
    <xf numFmtId="0" fontId="0" fillId="0" borderId="63" xfId="0" applyBorder="1">
      <alignment vertical="center"/>
    </xf>
    <xf numFmtId="0" fontId="0" fillId="0" borderId="24" xfId="0" applyBorder="1">
      <alignment vertical="center"/>
    </xf>
    <xf numFmtId="0" fontId="0" fillId="0" borderId="55" xfId="0" applyBorder="1">
      <alignment vertical="center"/>
    </xf>
    <xf numFmtId="0" fontId="0" fillId="0" borderId="58" xfId="0" applyBorder="1">
      <alignment vertical="center"/>
    </xf>
    <xf numFmtId="0" fontId="0" fillId="0" borderId="9" xfId="0" applyBorder="1">
      <alignment vertical="center"/>
    </xf>
    <xf numFmtId="0" fontId="0" fillId="0" borderId="62" xfId="0" applyBorder="1">
      <alignment vertical="center"/>
    </xf>
    <xf numFmtId="0" fontId="0" fillId="43" borderId="23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179" fontId="3" fillId="38" borderId="19" xfId="0" applyNumberFormat="1" applyFont="1" applyFill="1" applyBorder="1">
      <alignment vertical="center"/>
    </xf>
    <xf numFmtId="179" fontId="3" fillId="38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8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90" xfId="0" applyNumberFormat="1" applyFill="1" applyBorder="1">
      <alignment vertical="center"/>
    </xf>
    <xf numFmtId="176" fontId="0" fillId="2" borderId="63" xfId="0" applyNumberFormat="1" applyFill="1" applyBorder="1">
      <alignment vertical="center"/>
    </xf>
    <xf numFmtId="176" fontId="31" fillId="32" borderId="23" xfId="0" applyNumberFormat="1" applyFont="1" applyFill="1" applyBorder="1">
      <alignment vertical="center"/>
    </xf>
    <xf numFmtId="176" fontId="0" fillId="0" borderId="47" xfId="0" applyNumberFormat="1" applyBorder="1">
      <alignment vertical="center"/>
    </xf>
    <xf numFmtId="176" fontId="0" fillId="0" borderId="73" xfId="0" applyNumberFormat="1" applyBorder="1">
      <alignment vertical="center"/>
    </xf>
    <xf numFmtId="176" fontId="0" fillId="2" borderId="108" xfId="0" applyNumberFormat="1" applyFill="1" applyBorder="1">
      <alignment vertical="center"/>
    </xf>
    <xf numFmtId="176" fontId="0" fillId="0" borderId="55" xfId="0" applyNumberFormat="1" applyBorder="1">
      <alignment vertical="center"/>
    </xf>
    <xf numFmtId="176" fontId="0" fillId="2" borderId="46" xfId="0" applyNumberFormat="1" applyFill="1" applyBorder="1">
      <alignment vertical="center"/>
    </xf>
    <xf numFmtId="176" fontId="0" fillId="0" borderId="62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3" xfId="0" applyNumberFormat="1" applyBorder="1">
      <alignment vertical="center"/>
    </xf>
    <xf numFmtId="176" fontId="29" fillId="31" borderId="67" xfId="2" applyNumberFormat="1" applyBorder="1">
      <alignment vertical="center"/>
    </xf>
    <xf numFmtId="176" fontId="29" fillId="31" borderId="23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7" xfId="2" applyNumberFormat="1" applyBorder="1">
      <alignment vertical="center"/>
    </xf>
    <xf numFmtId="176" fontId="29" fillId="31" borderId="26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6" fontId="0" fillId="2" borderId="91" xfId="0" applyNumberFormat="1" applyFill="1" applyBorder="1">
      <alignment vertical="center"/>
    </xf>
    <xf numFmtId="0" fontId="42" fillId="2" borderId="8" xfId="1" applyFont="1" applyFill="1" applyBorder="1" applyAlignment="1">
      <alignment horizontal="center" vertical="center"/>
    </xf>
    <xf numFmtId="0" fontId="42" fillId="2" borderId="9" xfId="1" applyFont="1" applyFill="1" applyBorder="1" applyAlignment="1">
      <alignment horizontal="center" vertical="center"/>
    </xf>
    <xf numFmtId="0" fontId="42" fillId="2" borderId="87" xfId="1" applyFont="1" applyFill="1" applyBorder="1" applyAlignment="1">
      <alignment horizontal="center" vertical="center"/>
    </xf>
    <xf numFmtId="0" fontId="0" fillId="16" borderId="107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7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4" fillId="26" borderId="183" xfId="1" applyFill="1" applyBorder="1" applyAlignment="1">
      <alignment horizontal="center" vertical="center"/>
    </xf>
    <xf numFmtId="0" fontId="4" fillId="26" borderId="184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5" xfId="1" applyFill="1" applyBorder="1" applyAlignment="1">
      <alignment horizontal="center" vertical="center"/>
    </xf>
    <xf numFmtId="0" fontId="4" fillId="26" borderId="186" xfId="1" applyFill="1" applyBorder="1" applyAlignment="1">
      <alignment horizontal="center" vertical="center"/>
    </xf>
    <xf numFmtId="0" fontId="4" fillId="26" borderId="187" xfId="1" applyFill="1" applyBorder="1" applyAlignment="1">
      <alignment horizontal="center" vertical="center"/>
    </xf>
    <xf numFmtId="0" fontId="4" fillId="26" borderId="188" xfId="1" applyFill="1" applyBorder="1" applyAlignment="1">
      <alignment horizontal="center" vertical="center"/>
    </xf>
    <xf numFmtId="178" fontId="26" fillId="2" borderId="25" xfId="0" applyNumberFormat="1" applyFont="1" applyFill="1" applyBorder="1" applyAlignment="1">
      <alignment horizontal="center" vertical="center" wrapText="1"/>
    </xf>
    <xf numFmtId="178" fontId="28" fillId="2" borderId="67" xfId="0" applyNumberFormat="1" applyFont="1" applyFill="1" applyBorder="1" applyAlignment="1">
      <alignment horizontal="center" vertical="center" wrapText="1"/>
    </xf>
    <xf numFmtId="178" fontId="28" fillId="2" borderId="26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7" xfId="1" applyFill="1" applyBorder="1" applyAlignment="1">
      <alignment horizontal="center" vertical="center"/>
    </xf>
    <xf numFmtId="0" fontId="45" fillId="2" borderId="8" xfId="0" applyFont="1" applyFill="1" applyBorder="1" applyAlignment="1">
      <alignment horizontal="center" vertical="center"/>
    </xf>
    <xf numFmtId="0" fontId="45" fillId="2" borderId="9" xfId="0" applyFont="1" applyFill="1" applyBorder="1" applyAlignment="1">
      <alignment horizontal="center" vertical="center"/>
    </xf>
    <xf numFmtId="0" fontId="45" fillId="2" borderId="87" xfId="0" applyFont="1" applyFill="1" applyBorder="1" applyAlignment="1">
      <alignment horizontal="center" vertical="center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4" xfId="0" applyNumberFormat="1" applyFont="1" applyFill="1" applyBorder="1" applyAlignment="1">
      <alignment horizontal="center" vertical="center"/>
    </xf>
    <xf numFmtId="177" fontId="13" fillId="27" borderId="145" xfId="0" applyNumberFormat="1" applyFont="1" applyFill="1" applyBorder="1" applyAlignment="1">
      <alignment horizontal="center" vertical="center"/>
    </xf>
    <xf numFmtId="177" fontId="0" fillId="2" borderId="144" xfId="0" applyNumberFormat="1" applyFill="1" applyBorder="1" applyAlignment="1">
      <alignment horizontal="center" vertical="center" wrapText="1"/>
    </xf>
    <xf numFmtId="177" fontId="0" fillId="2" borderId="146" xfId="0" applyNumberFormat="1" applyFill="1" applyBorder="1" applyAlignment="1">
      <alignment horizontal="center" vertical="center" wrapText="1"/>
    </xf>
    <xf numFmtId="177" fontId="13" fillId="24" borderId="135" xfId="0" applyNumberFormat="1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7" xfId="0" applyNumberFormat="1" applyFill="1" applyBorder="1" applyAlignment="1">
      <alignment horizontal="center" vertical="center"/>
    </xf>
    <xf numFmtId="177" fontId="0" fillId="2" borderId="34" xfId="0" applyNumberFormat="1" applyFill="1" applyBorder="1" applyAlignment="1">
      <alignment horizontal="center" vertical="center" wrapText="1"/>
    </xf>
    <xf numFmtId="177" fontId="21" fillId="2" borderId="74" xfId="0" applyNumberFormat="1" applyFont="1" applyFill="1" applyBorder="1" applyAlignment="1">
      <alignment horizontal="center" vertical="center"/>
    </xf>
    <xf numFmtId="177" fontId="21" fillId="2" borderId="75" xfId="0" applyNumberFormat="1" applyFont="1" applyFill="1" applyBorder="1" applyAlignment="1">
      <alignment horizontal="center" vertical="center"/>
    </xf>
    <xf numFmtId="177" fontId="0" fillId="17" borderId="80" xfId="0" applyNumberFormat="1" applyFill="1" applyBorder="1" applyAlignment="1">
      <alignment horizontal="center" vertical="center"/>
    </xf>
    <xf numFmtId="177" fontId="15" fillId="17" borderId="80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2" xfId="0" applyNumberFormat="1" applyFill="1" applyBorder="1" applyAlignment="1">
      <alignment horizontal="center" vertical="center" wrapText="1"/>
    </xf>
    <xf numFmtId="177" fontId="0" fillId="2" borderId="76" xfId="0" applyNumberFormat="1" applyFill="1" applyBorder="1" applyAlignment="1">
      <alignment horizontal="center" vertical="center" wrapText="1"/>
    </xf>
    <xf numFmtId="177" fontId="0" fillId="2" borderId="35" xfId="0" applyNumberFormat="1" applyFill="1" applyBorder="1" applyAlignment="1">
      <alignment horizontal="center" vertical="center" wrapText="1"/>
    </xf>
    <xf numFmtId="177" fontId="0" fillId="3" borderId="120" xfId="0" applyNumberFormat="1" applyFill="1" applyBorder="1" applyAlignment="1">
      <alignment horizontal="center" vertical="center"/>
    </xf>
    <xf numFmtId="177" fontId="0" fillId="3" borderId="121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1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0" fillId="3" borderId="60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73" xfId="0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64" xfId="0" applyFill="1" applyBorder="1" applyAlignment="1">
      <alignment horizontal="center" vertical="center"/>
    </xf>
    <xf numFmtId="0" fontId="0" fillId="16" borderId="116" xfId="0" applyFill="1" applyBorder="1" applyAlignment="1">
      <alignment horizontal="center" vertical="center" wrapText="1"/>
    </xf>
    <xf numFmtId="0" fontId="0" fillId="16" borderId="117" xfId="0" applyFill="1" applyBorder="1" applyAlignment="1">
      <alignment horizontal="center" vertical="center" wrapText="1"/>
    </xf>
    <xf numFmtId="176" fontId="0" fillId="3" borderId="110" xfId="0" applyNumberFormat="1" applyFill="1" applyBorder="1" applyAlignment="1">
      <alignment horizontal="center" vertical="center"/>
    </xf>
    <xf numFmtId="176" fontId="0" fillId="3" borderId="109" xfId="0" applyNumberFormat="1" applyFill="1" applyBorder="1" applyAlignment="1">
      <alignment horizontal="center" vertical="center"/>
    </xf>
    <xf numFmtId="0" fontId="13" fillId="13" borderId="27" xfId="0" applyFont="1" applyFill="1" applyBorder="1" applyAlignment="1">
      <alignment horizontal="center" vertical="center"/>
    </xf>
    <xf numFmtId="0" fontId="14" fillId="13" borderId="27" xfId="0" applyFont="1" applyFill="1" applyBorder="1" applyAlignment="1">
      <alignment horizontal="center" vertical="center"/>
    </xf>
    <xf numFmtId="0" fontId="0" fillId="16" borderId="114" xfId="0" applyFill="1" applyBorder="1" applyAlignment="1">
      <alignment horizontal="center" vertical="center" wrapText="1"/>
    </xf>
    <xf numFmtId="0" fontId="0" fillId="16" borderId="29" xfId="0" applyFill="1" applyBorder="1" applyAlignment="1">
      <alignment horizontal="center" vertical="center" wrapText="1"/>
    </xf>
    <xf numFmtId="0" fontId="0" fillId="3" borderId="115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43" xfId="0" applyFill="1" applyBorder="1" applyAlignment="1">
      <alignment horizontal="center" vertical="center"/>
    </xf>
    <xf numFmtId="0" fontId="0" fillId="15" borderId="119" xfId="0" applyFill="1" applyBorder="1" applyAlignment="1">
      <alignment horizontal="center" vertical="center"/>
    </xf>
    <xf numFmtId="0" fontId="0" fillId="2" borderId="129" xfId="0" applyFill="1" applyBorder="1" applyAlignment="1">
      <alignment horizontal="center" vertical="center"/>
    </xf>
    <xf numFmtId="0" fontId="0" fillId="2" borderId="140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6" xfId="0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178" fontId="0" fillId="2" borderId="124" xfId="0" applyNumberFormat="1" applyFill="1" applyBorder="1" applyAlignment="1">
      <alignment horizontal="center" vertical="center"/>
    </xf>
    <xf numFmtId="0" fontId="0" fillId="17" borderId="79" xfId="0" applyFill="1" applyBorder="1" applyAlignment="1">
      <alignment horizontal="center" vertical="center"/>
    </xf>
    <xf numFmtId="0" fontId="0" fillId="17" borderId="125" xfId="0" applyFill="1" applyBorder="1" applyAlignment="1">
      <alignment horizontal="center" vertical="center"/>
    </xf>
    <xf numFmtId="0" fontId="43" fillId="2" borderId="25" xfId="1" applyFont="1" applyFill="1" applyBorder="1" applyAlignment="1">
      <alignment horizontal="center" vertical="center" wrapText="1"/>
    </xf>
    <xf numFmtId="0" fontId="43" fillId="2" borderId="26" xfId="1" applyFont="1" applyFill="1" applyBorder="1" applyAlignment="1">
      <alignment horizontal="center" vertical="center" wrapText="1"/>
    </xf>
    <xf numFmtId="0" fontId="0" fillId="23" borderId="24" xfId="0" applyFill="1" applyBorder="1" applyAlignment="1">
      <alignment horizontal="center" vertical="center"/>
    </xf>
    <xf numFmtId="0" fontId="0" fillId="23" borderId="47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73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7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7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7" xfId="0" applyFill="1" applyBorder="1" applyAlignment="1">
      <alignment horizontal="center" vertical="center"/>
    </xf>
    <xf numFmtId="0" fontId="0" fillId="43" borderId="25" xfId="0" applyFill="1" applyBorder="1" applyAlignment="1">
      <alignment horizontal="center" vertical="center"/>
    </xf>
    <xf numFmtId="0" fontId="0" fillId="43" borderId="26" xfId="0" applyFill="1" applyBorder="1" applyAlignment="1">
      <alignment horizontal="center" vertical="center"/>
    </xf>
    <xf numFmtId="0" fontId="0" fillId="23" borderId="73" xfId="0" applyFill="1" applyBorder="1" applyAlignment="1">
      <alignment horizontal="center" vertical="center"/>
    </xf>
    <xf numFmtId="0" fontId="0" fillId="23" borderId="64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43" borderId="8" xfId="0" applyFill="1" applyBorder="1" applyAlignment="1">
      <alignment horizontal="center" vertical="center"/>
    </xf>
    <xf numFmtId="0" fontId="0" fillId="43" borderId="87" xfId="0" applyFill="1" applyBorder="1" applyAlignment="1">
      <alignment horizontal="center" vertical="center"/>
    </xf>
    <xf numFmtId="0" fontId="0" fillId="2" borderId="177" xfId="0" applyFill="1" applyBorder="1" applyAlignment="1">
      <alignment horizontal="center" vertical="center"/>
    </xf>
    <xf numFmtId="0" fontId="59" fillId="2" borderId="97" xfId="1" applyFont="1" applyFill="1" applyBorder="1" applyAlignment="1">
      <alignment horizontal="center" vertical="center"/>
    </xf>
    <xf numFmtId="0" fontId="42" fillId="2" borderId="100" xfId="1" applyFont="1" applyFill="1" applyBorder="1" applyAlignment="1">
      <alignment horizontal="center" vertical="center"/>
    </xf>
    <xf numFmtId="0" fontId="42" fillId="2" borderId="101" xfId="1" applyFont="1" applyFill="1" applyBorder="1" applyAlignment="1">
      <alignment horizontal="center" vertical="center"/>
    </xf>
    <xf numFmtId="0" fontId="0" fillId="25" borderId="24" xfId="0" applyFill="1" applyBorder="1" applyAlignment="1">
      <alignment horizontal="center" vertical="center"/>
    </xf>
    <xf numFmtId="0" fontId="0" fillId="25" borderId="73" xfId="0" applyFill="1" applyBorder="1" applyAlignment="1">
      <alignment horizontal="center" vertical="center"/>
    </xf>
    <xf numFmtId="0" fontId="0" fillId="25" borderId="62" xfId="0" applyFill="1" applyBorder="1" applyAlignment="1">
      <alignment horizontal="center" vertical="center"/>
    </xf>
    <xf numFmtId="0" fontId="0" fillId="25" borderId="64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7" xfId="0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177" fontId="35" fillId="16" borderId="67" xfId="0" applyNumberFormat="1" applyFont="1" applyFill="1" applyBorder="1" applyAlignment="1">
      <alignment horizontal="center" vertical="center"/>
    </xf>
    <xf numFmtId="177" fontId="35" fillId="16" borderId="26" xfId="0" applyNumberFormat="1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43" fillId="2" borderId="24" xfId="1" applyFont="1" applyFill="1" applyBorder="1" applyAlignment="1">
      <alignment horizontal="center" vertical="center"/>
    </xf>
    <xf numFmtId="0" fontId="43" fillId="2" borderId="73" xfId="1" applyFont="1" applyFill="1" applyBorder="1" applyAlignment="1">
      <alignment horizontal="center" vertical="center"/>
    </xf>
    <xf numFmtId="0" fontId="43" fillId="2" borderId="62" xfId="1" applyFont="1" applyFill="1" applyBorder="1" applyAlignment="1">
      <alignment horizontal="center" vertical="center"/>
    </xf>
    <xf numFmtId="0" fontId="43" fillId="2" borderId="64" xfId="1" applyFont="1" applyFill="1" applyBorder="1" applyAlignment="1">
      <alignment horizontal="center" vertical="center"/>
    </xf>
    <xf numFmtId="176" fontId="44" fillId="38" borderId="8" xfId="1" applyNumberFormat="1" applyFont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80" xfId="1" applyFill="1" applyBorder="1" applyAlignment="1">
      <alignment horizontal="center" vertical="center"/>
    </xf>
    <xf numFmtId="0" fontId="4" fillId="2" borderId="125" xfId="1" applyFill="1" applyBorder="1" applyAlignment="1">
      <alignment horizontal="center" vertical="center"/>
    </xf>
    <xf numFmtId="0" fontId="44" fillId="38" borderId="8" xfId="1" applyFont="1" applyFill="1" applyBorder="1" applyAlignment="1">
      <alignment horizontal="center" vertical="center"/>
    </xf>
    <xf numFmtId="0" fontId="48" fillId="38" borderId="9" xfId="1" applyFont="1" applyFill="1" applyBorder="1" applyAlignment="1">
      <alignment horizontal="center" vertical="center"/>
    </xf>
    <xf numFmtId="0" fontId="48" fillId="38" borderId="87" xfId="1" applyFont="1" applyFill="1" applyBorder="1" applyAlignment="1">
      <alignment horizontal="center" vertical="center"/>
    </xf>
    <xf numFmtId="0" fontId="4" fillId="38" borderId="171" xfId="1" applyFill="1" applyBorder="1" applyAlignment="1">
      <alignment horizontal="center" vertical="center"/>
    </xf>
    <xf numFmtId="0" fontId="4" fillId="38" borderId="30" xfId="1" applyFill="1" applyBorder="1" applyAlignment="1">
      <alignment horizontal="center" vertical="center"/>
    </xf>
    <xf numFmtId="0" fontId="4" fillId="38" borderId="172" xfId="1" applyFill="1" applyBorder="1" applyAlignment="1">
      <alignment horizontal="center" vertical="center"/>
    </xf>
    <xf numFmtId="0" fontId="4" fillId="38" borderId="173" xfId="1" applyFill="1" applyBorder="1" applyAlignment="1">
      <alignment horizontal="center" vertical="center"/>
    </xf>
    <xf numFmtId="0" fontId="4" fillId="38" borderId="0" xfId="1" applyFill="1" applyBorder="1" applyAlignment="1">
      <alignment horizontal="center" vertical="center"/>
    </xf>
    <xf numFmtId="0" fontId="4" fillId="38" borderId="174" xfId="1" applyFill="1" applyBorder="1" applyAlignment="1">
      <alignment horizontal="center" vertical="center"/>
    </xf>
    <xf numFmtId="0" fontId="4" fillId="38" borderId="175" xfId="1" applyFill="1" applyBorder="1" applyAlignment="1">
      <alignment horizontal="center" vertical="center"/>
    </xf>
    <xf numFmtId="0" fontId="4" fillId="38" borderId="176" xfId="1" applyFill="1" applyBorder="1" applyAlignment="1">
      <alignment horizontal="center" vertical="center"/>
    </xf>
    <xf numFmtId="0" fontId="4" fillId="38" borderId="119" xfId="1" applyFill="1" applyBorder="1" applyAlignment="1">
      <alignment horizontal="center" vertical="center"/>
    </xf>
    <xf numFmtId="0" fontId="50" fillId="38" borderId="171" xfId="1" applyFont="1" applyFill="1" applyBorder="1" applyAlignment="1">
      <alignment horizontal="center" vertical="center"/>
    </xf>
    <xf numFmtId="0" fontId="50" fillId="38" borderId="30" xfId="1" applyFont="1" applyFill="1" applyBorder="1" applyAlignment="1">
      <alignment horizontal="center" vertical="center"/>
    </xf>
    <xf numFmtId="0" fontId="50" fillId="38" borderId="172" xfId="1" applyFont="1" applyFill="1" applyBorder="1" applyAlignment="1">
      <alignment horizontal="center" vertical="center"/>
    </xf>
    <xf numFmtId="0" fontId="50" fillId="38" borderId="173" xfId="1" applyFont="1" applyFill="1" applyBorder="1" applyAlignment="1">
      <alignment horizontal="center" vertical="center"/>
    </xf>
    <xf numFmtId="0" fontId="50" fillId="38" borderId="0" xfId="1" applyFont="1" applyFill="1" applyBorder="1" applyAlignment="1">
      <alignment horizontal="center" vertical="center"/>
    </xf>
    <xf numFmtId="0" fontId="50" fillId="38" borderId="174" xfId="1" applyFont="1" applyFill="1" applyBorder="1" applyAlignment="1">
      <alignment horizontal="center" vertical="center"/>
    </xf>
    <xf numFmtId="0" fontId="50" fillId="38" borderId="175" xfId="1" applyFont="1" applyFill="1" applyBorder="1" applyAlignment="1">
      <alignment horizontal="center" vertical="center"/>
    </xf>
    <xf numFmtId="0" fontId="50" fillId="38" borderId="176" xfId="1" applyFont="1" applyFill="1" applyBorder="1" applyAlignment="1">
      <alignment horizontal="center" vertical="center"/>
    </xf>
    <xf numFmtId="0" fontId="50" fillId="38" borderId="119" xfId="1" applyFont="1" applyFill="1" applyBorder="1" applyAlignment="1">
      <alignment horizontal="center" vertical="center"/>
    </xf>
    <xf numFmtId="0" fontId="55" fillId="2" borderId="24" xfId="0" applyFont="1" applyFill="1" applyBorder="1" applyAlignment="1">
      <alignment horizontal="left" vertical="top" wrapText="1"/>
    </xf>
    <xf numFmtId="0" fontId="0" fillId="2" borderId="47" xfId="0" applyFill="1" applyBorder="1" applyAlignment="1">
      <alignment horizontal="left" vertical="top"/>
    </xf>
    <xf numFmtId="0" fontId="0" fillId="2" borderId="73" xfId="0" applyFill="1" applyBorder="1" applyAlignment="1">
      <alignment horizontal="left" vertical="top"/>
    </xf>
    <xf numFmtId="0" fontId="0" fillId="2" borderId="55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58" xfId="0" applyFill="1" applyBorder="1" applyAlignment="1">
      <alignment horizontal="left" vertical="top"/>
    </xf>
    <xf numFmtId="0" fontId="0" fillId="2" borderId="62" xfId="0" applyFill="1" applyBorder="1" applyAlignment="1">
      <alignment horizontal="left" vertical="top"/>
    </xf>
    <xf numFmtId="0" fontId="0" fillId="2" borderId="63" xfId="0" applyFill="1" applyBorder="1" applyAlignment="1">
      <alignment horizontal="left" vertical="top"/>
    </xf>
    <xf numFmtId="0" fontId="0" fillId="2" borderId="64" xfId="0" applyFill="1" applyBorder="1" applyAlignment="1">
      <alignment horizontal="left" vertical="top"/>
    </xf>
    <xf numFmtId="0" fontId="40" fillId="12" borderId="0" xfId="0" applyFont="1" applyFill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62" xfId="0" applyFill="1" applyBorder="1" applyAlignment="1">
      <alignment horizontal="center" vertical="center"/>
    </xf>
    <xf numFmtId="176" fontId="0" fillId="3" borderId="47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176" fontId="0" fillId="3" borderId="73" xfId="0" applyNumberFormat="1" applyFill="1" applyBorder="1" applyAlignment="1">
      <alignment horizontal="center" vertical="center"/>
    </xf>
    <xf numFmtId="176" fontId="0" fillId="3" borderId="64" xfId="0" applyNumberForma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39" fillId="13" borderId="0" xfId="0" applyFont="1" applyFill="1" applyAlignment="1">
      <alignment horizontal="center" vertical="center" wrapText="1"/>
    </xf>
    <xf numFmtId="0" fontId="38" fillId="13" borderId="0" xfId="0" applyFont="1" applyFill="1" applyAlignment="1">
      <alignment horizontal="center" vertical="center" wrapText="1"/>
    </xf>
    <xf numFmtId="0" fontId="40" fillId="12" borderId="63" xfId="0" applyFont="1" applyFill="1" applyBorder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38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44" fillId="2" borderId="0" xfId="1" applyFont="1" applyFill="1" applyAlignment="1">
      <alignment horizontal="center" vertical="center"/>
    </xf>
    <xf numFmtId="0" fontId="40" fillId="26" borderId="0" xfId="0" applyFont="1" applyFill="1" applyAlignment="1">
      <alignment horizontal="center" vertical="center"/>
    </xf>
    <xf numFmtId="0" fontId="38" fillId="37" borderId="0" xfId="0" applyFont="1" applyFill="1" applyAlignment="1">
      <alignment horizontal="center" vertical="center" wrapText="1"/>
    </xf>
    <xf numFmtId="0" fontId="38" fillId="36" borderId="0" xfId="0" applyFont="1" applyFill="1" applyAlignment="1">
      <alignment horizontal="center" vertical="center" wrapText="1"/>
    </xf>
    <xf numFmtId="0" fontId="56" fillId="2" borderId="0" xfId="0" applyFont="1" applyFill="1" applyAlignment="1">
      <alignment horizontal="left" vertical="center"/>
    </xf>
    <xf numFmtId="0" fontId="57" fillId="2" borderId="0" xfId="0" applyFont="1" applyFill="1" applyAlignment="1">
      <alignment horizontal="left" vertical="center"/>
    </xf>
    <xf numFmtId="0" fontId="41" fillId="14" borderId="0" xfId="0" applyFont="1" applyFill="1" applyAlignment="1">
      <alignment horizontal="center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90" xfId="0" applyFont="1" applyFill="1" applyBorder="1" applyAlignment="1">
      <alignment horizontal="center" vertical="center" wrapText="1"/>
    </xf>
    <xf numFmtId="0" fontId="34" fillId="17" borderId="93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2" xfId="0" applyFont="1" applyFill="1" applyBorder="1" applyAlignment="1">
      <alignment horizontal="center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90" xfId="0" applyNumberFormat="1" applyFont="1" applyFill="1" applyBorder="1">
      <alignment vertical="center"/>
    </xf>
    <xf numFmtId="177" fontId="10" fillId="2" borderId="93" xfId="0" applyNumberFormat="1" applyFont="1" applyFill="1" applyBorder="1">
      <alignment vertical="center"/>
    </xf>
    <xf numFmtId="177" fontId="10" fillId="2" borderId="163" xfId="0" applyNumberFormat="1" applyFont="1" applyFill="1" applyBorder="1">
      <alignment vertical="center"/>
    </xf>
    <xf numFmtId="0" fontId="61" fillId="29" borderId="24" xfId="1" applyFont="1" applyFill="1" applyBorder="1" applyAlignment="1">
      <alignment horizontal="center" vertical="center"/>
    </xf>
    <xf numFmtId="0" fontId="61" fillId="29" borderId="47" xfId="1" applyFont="1" applyFill="1" applyBorder="1" applyAlignment="1">
      <alignment horizontal="center" vertical="center"/>
    </xf>
    <xf numFmtId="0" fontId="61" fillId="29" borderId="73" xfId="1" applyFont="1" applyFill="1" applyBorder="1" applyAlignment="1">
      <alignment horizontal="center" vertical="center"/>
    </xf>
    <xf numFmtId="0" fontId="61" fillId="29" borderId="62" xfId="1" applyFont="1" applyFill="1" applyBorder="1" applyAlignment="1">
      <alignment horizontal="center" vertical="center"/>
    </xf>
    <xf numFmtId="0" fontId="61" fillId="29" borderId="63" xfId="1" applyFont="1" applyFill="1" applyBorder="1" applyAlignment="1">
      <alignment horizontal="center" vertical="center"/>
    </xf>
    <xf numFmtId="0" fontId="61" fillId="29" borderId="64" xfId="1" applyFont="1" applyFill="1" applyBorder="1" applyAlignment="1">
      <alignment horizontal="center" vertical="center"/>
    </xf>
    <xf numFmtId="177" fontId="55" fillId="0" borderId="23" xfId="0" applyNumberFormat="1" applyFont="1" applyFill="1" applyBorder="1" applyAlignment="1">
      <alignment vertical="center"/>
    </xf>
    <xf numFmtId="177" fontId="55" fillId="0" borderId="23" xfId="0" applyNumberFormat="1" applyFont="1" applyFill="1" applyBorder="1" applyAlignment="1">
      <alignment horizontal="center" vertical="center"/>
    </xf>
    <xf numFmtId="177" fontId="1" fillId="11" borderId="192" xfId="0" applyNumberFormat="1" applyFont="1" applyFill="1" applyBorder="1" applyAlignment="1">
      <alignment horizontal="center" vertical="center" wrapText="1"/>
    </xf>
    <xf numFmtId="177" fontId="1" fillId="11" borderId="193" xfId="0" applyNumberFormat="1" applyFont="1" applyFill="1" applyBorder="1" applyAlignment="1">
      <alignment horizontal="center" vertical="center" wrapText="1"/>
    </xf>
    <xf numFmtId="177" fontId="49" fillId="0" borderId="24" xfId="0" applyNumberFormat="1" applyFont="1" applyFill="1" applyBorder="1" applyAlignment="1">
      <alignment horizontal="center" vertical="center"/>
    </xf>
    <xf numFmtId="177" fontId="49" fillId="0" borderId="73" xfId="0" applyNumberFormat="1" applyFont="1" applyFill="1" applyBorder="1" applyAlignment="1">
      <alignment horizontal="center" vertical="center"/>
    </xf>
    <xf numFmtId="177" fontId="58" fillId="0" borderId="62" xfId="0" applyNumberFormat="1" applyFont="1" applyFill="1" applyBorder="1" applyAlignment="1">
      <alignment horizontal="center" vertical="center"/>
    </xf>
    <xf numFmtId="177" fontId="58" fillId="0" borderId="64" xfId="0" applyNumberFormat="1" applyFont="1" applyFill="1" applyBorder="1" applyAlignment="1">
      <alignment horizontal="center" vertical="center"/>
    </xf>
    <xf numFmtId="177" fontId="49" fillId="0" borderId="62" xfId="0" applyNumberFormat="1" applyFont="1" applyFill="1" applyBorder="1" applyAlignment="1">
      <alignment horizontal="center" vertical="center"/>
    </xf>
    <xf numFmtId="177" fontId="49" fillId="0" borderId="64" xfId="0" applyNumberFormat="1" applyFont="1" applyFill="1" applyBorder="1" applyAlignment="1">
      <alignment horizontal="center" vertical="center"/>
    </xf>
    <xf numFmtId="177" fontId="62" fillId="16" borderId="23" xfId="0" applyNumberFormat="1" applyFont="1" applyFill="1" applyBorder="1" applyAlignment="1">
      <alignment vertical="center"/>
    </xf>
    <xf numFmtId="176" fontId="0" fillId="13" borderId="55" xfId="0" applyNumberFormat="1" applyFill="1" applyBorder="1">
      <alignment vertical="center"/>
    </xf>
    <xf numFmtId="176" fontId="0" fillId="13" borderId="62" xfId="0" applyNumberFormat="1" applyFill="1" applyBorder="1">
      <alignment vertical="center"/>
    </xf>
    <xf numFmtId="176" fontId="0" fillId="13" borderId="47" xfId="0" applyNumberFormat="1" applyFill="1" applyBorder="1">
      <alignment vertical="center"/>
    </xf>
    <xf numFmtId="176" fontId="0" fillId="13" borderId="73" xfId="0" applyNumberFormat="1" applyFill="1" applyBorder="1">
      <alignment vertical="center"/>
    </xf>
    <xf numFmtId="176" fontId="0" fillId="3" borderId="154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3" xfId="0" applyNumberFormat="1" applyFill="1" applyBorder="1">
      <alignment vertical="center"/>
    </xf>
    <xf numFmtId="176" fontId="30" fillId="2" borderId="23" xfId="0" applyNumberFormat="1" applyFont="1" applyFill="1" applyBorder="1">
      <alignment vertical="center"/>
    </xf>
    <xf numFmtId="176" fontId="4" fillId="2" borderId="8" xfId="1" applyNumberFormat="1" applyFill="1" applyBorder="1" applyAlignment="1">
      <alignment horizontal="center" vertical="center"/>
    </xf>
    <xf numFmtId="176" fontId="4" fillId="2" borderId="9" xfId="1" applyNumberFormat="1" applyFill="1" applyBorder="1" applyAlignment="1">
      <alignment horizontal="center" vertical="center"/>
    </xf>
    <xf numFmtId="176" fontId="4" fillId="2" borderId="87" xfId="1" applyNumberFormat="1" applyFill="1" applyBorder="1" applyAlignment="1">
      <alignment horizontal="center" vertical="center"/>
    </xf>
    <xf numFmtId="176" fontId="44" fillId="38" borderId="9" xfId="1" applyNumberFormat="1" applyFont="1" applyFill="1" applyBorder="1" applyAlignment="1">
      <alignment horizontal="center" vertical="center"/>
    </xf>
    <xf numFmtId="176" fontId="44" fillId="38" borderId="87" xfId="1" applyNumberFormat="1" applyFont="1" applyFill="1" applyBorder="1" applyAlignment="1">
      <alignment horizontal="center" vertical="center"/>
    </xf>
    <xf numFmtId="0" fontId="46" fillId="26" borderId="178" xfId="1" applyFont="1" applyFill="1" applyBorder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记录仪!$E$91:$Q$91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记录仪!$E$32:$Q$32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记录仪!$E$62:$Q$62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币安驾驶舱!$J$23:$J$24</c:f>
              <c:numCache>
                <c:formatCode>#,##0.00_ </c:formatCode>
                <c:ptCount val="2"/>
                <c:pt idx="0">
                  <c:v>343000</c:v>
                </c:pt>
                <c:pt idx="1">
                  <c:v>267484.61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币安驾驶舱!$J$16:$J$19</c:f>
              <c:numCache>
                <c:formatCode>#,##0.00_ </c:formatCode>
                <c:ptCount val="4"/>
                <c:pt idx="0">
                  <c:v>0</c:v>
                </c:pt>
                <c:pt idx="1">
                  <c:v>603653.34</c:v>
                </c:pt>
                <c:pt idx="2">
                  <c:v>6831.27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币安驾驶舱!$J$17:$J$19</c:f>
              <c:numCache>
                <c:formatCode>#,##0.00_ </c:formatCode>
                <c:ptCount val="3"/>
                <c:pt idx="0">
                  <c:v>603653.34</c:v>
                </c:pt>
                <c:pt idx="1">
                  <c:v>6831.27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卓尔金历!$D$10:$J$10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卓尔金历!$D$11:$J$11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(卓尔金历!$M$5,卓尔金历!$O$5,卓尔金历!$Q$5)</c:f>
              <c:numCache>
                <c:formatCode>#,##0.00_ </c:formatCode>
                <c:ptCount val="3"/>
                <c:pt idx="0">
                  <c:v>0.34868392270973697</c:v>
                </c:pt>
                <c:pt idx="1">
                  <c:v>0.48894960030940593</c:v>
                </c:pt>
                <c:pt idx="2">
                  <c:v>0.41881676150957148</c:v>
                </c:pt>
              </c:numCache>
            </c:numRef>
          </c:xVal>
          <c:yVal>
            <c:numRef>
              <c:f>(卓尔金历!$M$6,卓尔金历!$O$6,卓尔金历!$Q$6)</c:f>
              <c:numCache>
                <c:formatCode>#,##0.00_ </c:formatCode>
                <c:ptCount val="3"/>
                <c:pt idx="0">
                  <c:v>-0.14495194050175828</c:v>
                </c:pt>
                <c:pt idx="1">
                  <c:v>-6.7169548586030969E-2</c:v>
                </c:pt>
                <c:pt idx="2">
                  <c:v>-0.10606074454389462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卓尔金历!$D$12:$H$12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卓尔金历!$D$13:$H$13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qian-xian/management-cockpit-operation/zi-chan-pei-zhi/zhan-shu-zi-chan-pei-zhi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2</xdr:row>
      <xdr:rowOff>18217</xdr:rowOff>
    </xdr:from>
    <xdr:to>
      <xdr:col>11</xdr:col>
      <xdr:colOff>12700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1415217"/>
          <a:ext cx="7734300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65</xdr:row>
      <xdr:rowOff>184354</xdr:rowOff>
    </xdr:from>
    <xdr:to>
      <xdr:col>27</xdr:col>
      <xdr:colOff>95250</xdr:colOff>
      <xdr:row>92</xdr:row>
      <xdr:rowOff>190500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33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35</xdr:row>
      <xdr:rowOff>163870</xdr:rowOff>
    </xdr:from>
    <xdr:to>
      <xdr:col>27</xdr:col>
      <xdr:colOff>122903</xdr:colOff>
      <xdr:row>63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14</xdr:row>
      <xdr:rowOff>106483</xdr:rowOff>
    </xdr:from>
    <xdr:to>
      <xdr:col>8</xdr:col>
      <xdr:colOff>130611</xdr:colOff>
      <xdr:row>36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20</xdr:row>
      <xdr:rowOff>45173</xdr:rowOff>
    </xdr:from>
    <xdr:to>
      <xdr:col>4</xdr:col>
      <xdr:colOff>634656</xdr:colOff>
      <xdr:row>26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31</xdr:row>
      <xdr:rowOff>104351</xdr:rowOff>
    </xdr:from>
    <xdr:to>
      <xdr:col>7</xdr:col>
      <xdr:colOff>108049</xdr:colOff>
      <xdr:row>34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24</xdr:row>
      <xdr:rowOff>197391</xdr:rowOff>
    </xdr:from>
    <xdr:to>
      <xdr:col>3</xdr:col>
      <xdr:colOff>346983</xdr:colOff>
      <xdr:row>28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20</xdr:row>
      <xdr:rowOff>46504</xdr:rowOff>
    </xdr:from>
    <xdr:to>
      <xdr:col>6</xdr:col>
      <xdr:colOff>441166</xdr:colOff>
      <xdr:row>33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26</xdr:row>
      <xdr:rowOff>147506</xdr:rowOff>
    </xdr:from>
    <xdr:to>
      <xdr:col>6</xdr:col>
      <xdr:colOff>461871</xdr:colOff>
      <xdr:row>33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533400</xdr:colOff>
      <xdr:row>22</xdr:row>
      <xdr:rowOff>76201</xdr:rowOff>
    </xdr:from>
    <xdr:to>
      <xdr:col>21</xdr:col>
      <xdr:colOff>7440</xdr:colOff>
      <xdr:row>34</xdr:row>
      <xdr:rowOff>190500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7400" y="8432801"/>
          <a:ext cx="5341440" cy="25526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193671</xdr:colOff>
      <xdr:row>2</xdr:row>
      <xdr:rowOff>116170</xdr:rowOff>
    </xdr:from>
    <xdr:to>
      <xdr:col>39</xdr:col>
      <xdr:colOff>508000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4071" y="2402170"/>
          <a:ext cx="8239129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79644</xdr:colOff>
      <xdr:row>9</xdr:row>
      <xdr:rowOff>38856</xdr:rowOff>
    </xdr:from>
    <xdr:to>
      <xdr:col>15</xdr:col>
      <xdr:colOff>843254</xdr:colOff>
      <xdr:row>14</xdr:row>
      <xdr:rowOff>208018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041" y="2699287"/>
          <a:ext cx="2657661" cy="12530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09BBD5-54A1-C24B-AC18-AD8B03211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1538" y="1914304"/>
          <a:ext cx="7738091" cy="3703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3.xml"/><Relationship Id="rId4" Type="http://schemas.openxmlformats.org/officeDocument/2006/relationships/hyperlink" Target="https://www.gurufocus.cn/indicator/buffett-market-valuatio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www.bfm-unity.com/bfm-da-bi-fang-meng-shu-chan/management-cockpit-operatio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5.xm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blockchain.com/charts/mvrv" TargetMode="External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image" Target="../media/image6.png"/><Relationship Id="rId5" Type="http://schemas.openxmlformats.org/officeDocument/2006/relationships/hyperlink" Target="https://www.qkl123.com/data/s2f/btc" TargetMode="External"/><Relationship Id="rId10" Type="http://schemas.openxmlformats.org/officeDocument/2006/relationships/drawing" Target="../drawings/drawing6.xm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bfm-unity.com/qian-xian/management-cockpit-operation/shu-xue-li-qi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5" Type="http://schemas.openxmlformats.org/officeDocument/2006/relationships/image" Target="../media/image1.jpeg"/><Relationship Id="rId4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N23"/>
  <sheetViews>
    <sheetView showGridLines="0" zoomScale="75" zoomScaleNormal="92" workbookViewId="0">
      <selection activeCell="K7" sqref="K7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9.6640625" bestFit="1" customWidth="1"/>
    <col min="13" max="14" width="3.33203125" customWidth="1"/>
    <col min="16" max="16" width="18.6640625" bestFit="1" customWidth="1"/>
    <col min="17" max="18" width="14.1640625" bestFit="1" customWidth="1"/>
  </cols>
  <sheetData>
    <row r="1" spans="2:14" ht="94" customHeight="1"/>
    <row r="2" spans="2:14" ht="16" customHeight="1" thickBot="1"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</row>
    <row r="3" spans="2:14" ht="294" customHeight="1" thickBot="1">
      <c r="B3" s="125"/>
      <c r="C3" s="684" t="s">
        <v>30</v>
      </c>
      <c r="D3" s="685"/>
      <c r="E3" s="685"/>
      <c r="F3" s="685"/>
      <c r="G3" s="685"/>
      <c r="H3" s="685"/>
      <c r="I3" s="685"/>
      <c r="J3" s="685"/>
      <c r="K3" s="685"/>
      <c r="L3" s="685"/>
      <c r="M3" s="686"/>
      <c r="N3" s="125"/>
    </row>
    <row r="4" spans="2:14" ht="16" customHeight="1" thickBot="1"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</row>
    <row r="5" spans="2:14" ht="17" thickBot="1">
      <c r="B5" s="125"/>
      <c r="C5" s="688" t="s">
        <v>79</v>
      </c>
      <c r="D5" s="689"/>
      <c r="E5" s="689"/>
      <c r="F5" s="689"/>
      <c r="G5" s="689"/>
      <c r="H5" s="689"/>
      <c r="I5" s="689"/>
      <c r="J5" s="689"/>
      <c r="K5" s="689"/>
      <c r="L5" s="689"/>
      <c r="M5" s="690"/>
      <c r="N5" s="111"/>
    </row>
    <row r="6" spans="2:14" ht="17" thickBot="1">
      <c r="B6" s="125"/>
      <c r="C6" s="126"/>
      <c r="D6" s="127"/>
      <c r="E6" s="127"/>
      <c r="F6" s="127"/>
      <c r="G6" s="128"/>
      <c r="H6" s="127"/>
      <c r="I6" s="127"/>
      <c r="J6" s="127"/>
      <c r="K6" s="127"/>
      <c r="L6" s="127"/>
      <c r="M6" s="127"/>
      <c r="N6" s="111"/>
    </row>
    <row r="7" spans="2:14" ht="56" customHeight="1" thickTop="1" thickBot="1">
      <c r="B7" s="125"/>
      <c r="C7" s="126"/>
      <c r="D7" s="127"/>
      <c r="E7" s="127"/>
      <c r="F7" s="621"/>
      <c r="G7" s="697" t="s">
        <v>80</v>
      </c>
      <c r="H7" s="698"/>
      <c r="I7" s="699"/>
      <c r="J7" s="619" t="s">
        <v>186</v>
      </c>
      <c r="K7" s="127"/>
      <c r="L7" s="127"/>
      <c r="M7" s="127"/>
      <c r="N7" s="111"/>
    </row>
    <row r="8" spans="2:14" ht="56" customHeight="1" thickBot="1">
      <c r="B8" s="125"/>
      <c r="C8" s="126"/>
      <c r="D8" s="540" t="s">
        <v>189</v>
      </c>
      <c r="E8" s="915" t="s">
        <v>188</v>
      </c>
      <c r="F8" s="622" t="s">
        <v>292</v>
      </c>
      <c r="G8" s="700" t="s">
        <v>344</v>
      </c>
      <c r="H8" s="701"/>
      <c r="I8" s="702"/>
      <c r="J8" s="619" t="s">
        <v>345</v>
      </c>
      <c r="K8" s="127"/>
      <c r="L8" s="127"/>
      <c r="M8" s="127"/>
      <c r="N8" s="111"/>
    </row>
    <row r="9" spans="2:14" ht="56" customHeight="1" thickBot="1">
      <c r="B9" s="125"/>
      <c r="C9" s="126"/>
      <c r="D9" s="127"/>
      <c r="E9" s="127"/>
      <c r="F9" s="621"/>
      <c r="G9" s="703" t="s">
        <v>105</v>
      </c>
      <c r="H9" s="704"/>
      <c r="I9" s="705"/>
      <c r="J9" s="620" t="s">
        <v>185</v>
      </c>
      <c r="K9" s="538" t="s">
        <v>187</v>
      </c>
      <c r="L9" s="127"/>
      <c r="M9" s="127"/>
      <c r="N9" s="111"/>
    </row>
    <row r="10" spans="2:14" ht="17" thickTop="1">
      <c r="B10" s="125"/>
      <c r="C10" s="126"/>
      <c r="D10" s="127"/>
      <c r="E10" s="127"/>
      <c r="F10" s="127"/>
      <c r="G10" s="127"/>
      <c r="H10" s="127"/>
      <c r="I10" s="623"/>
      <c r="J10" s="127"/>
      <c r="K10" s="127"/>
      <c r="L10" s="127"/>
      <c r="M10" s="127"/>
      <c r="N10" s="111"/>
    </row>
    <row r="11" spans="2:14">
      <c r="B11" s="125"/>
      <c r="C11" s="125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11"/>
    </row>
    <row r="12" spans="2:14" ht="17" thickBot="1">
      <c r="B12" s="125"/>
      <c r="C12" s="130"/>
      <c r="D12" s="131"/>
      <c r="E12" s="131"/>
      <c r="F12" s="131"/>
      <c r="G12" s="131"/>
      <c r="H12" s="131"/>
      <c r="I12" s="131"/>
      <c r="J12" s="131"/>
      <c r="K12" s="131"/>
      <c r="L12" s="131"/>
      <c r="M12" s="131"/>
      <c r="N12" s="111"/>
    </row>
    <row r="13" spans="2:14" ht="17" thickBot="1">
      <c r="B13" s="125"/>
      <c r="C13" s="688" t="s">
        <v>81</v>
      </c>
      <c r="D13" s="689"/>
      <c r="E13" s="689"/>
      <c r="F13" s="689"/>
      <c r="G13" s="689"/>
      <c r="H13" s="689"/>
      <c r="I13" s="689"/>
      <c r="J13" s="689"/>
      <c r="K13" s="689"/>
      <c r="L13" s="689"/>
      <c r="M13" s="690"/>
      <c r="N13" s="111"/>
    </row>
    <row r="14" spans="2:14" ht="17" thickBot="1">
      <c r="B14" s="125"/>
      <c r="C14" s="126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11"/>
    </row>
    <row r="15" spans="2:14" ht="17" thickBot="1">
      <c r="B15" s="125"/>
      <c r="C15" s="132"/>
      <c r="D15" s="133"/>
      <c r="E15" s="127"/>
      <c r="F15" s="127"/>
      <c r="G15" s="127"/>
      <c r="H15" s="127"/>
      <c r="I15" s="127"/>
      <c r="J15" s="127"/>
      <c r="K15" s="134" t="s">
        <v>82</v>
      </c>
      <c r="L15" s="127"/>
      <c r="M15" s="127"/>
      <c r="N15" s="111"/>
    </row>
    <row r="16" spans="2:14" ht="18" thickTop="1" thickBot="1">
      <c r="B16" s="135"/>
      <c r="C16" s="136"/>
      <c r="D16" s="137"/>
      <c r="E16" s="138" t="s">
        <v>38</v>
      </c>
      <c r="F16" s="139" t="s">
        <v>83</v>
      </c>
      <c r="G16" s="691" t="s">
        <v>84</v>
      </c>
      <c r="H16" s="140" t="s">
        <v>85</v>
      </c>
      <c r="I16" s="694" t="s">
        <v>86</v>
      </c>
      <c r="J16" s="141" t="s">
        <v>87</v>
      </c>
      <c r="K16" s="142" t="s">
        <v>88</v>
      </c>
      <c r="L16" s="143" t="s">
        <v>87</v>
      </c>
      <c r="M16" s="144"/>
      <c r="N16" s="111"/>
    </row>
    <row r="17" spans="2:14" ht="17" thickTop="1">
      <c r="B17" s="135"/>
      <c r="C17" s="145"/>
      <c r="D17" s="146"/>
      <c r="E17" s="127"/>
      <c r="F17" s="127"/>
      <c r="G17" s="692"/>
      <c r="H17" s="127"/>
      <c r="I17" s="695"/>
      <c r="J17" s="147" t="s">
        <v>89</v>
      </c>
      <c r="K17" s="148" t="s">
        <v>88</v>
      </c>
      <c r="L17" s="149" t="s">
        <v>89</v>
      </c>
      <c r="M17" s="150"/>
      <c r="N17" s="111"/>
    </row>
    <row r="18" spans="2:14" ht="17" thickBot="1">
      <c r="B18" s="135"/>
      <c r="C18" s="136"/>
      <c r="D18" s="138" t="s">
        <v>90</v>
      </c>
      <c r="E18" s="151" t="s">
        <v>10</v>
      </c>
      <c r="F18" s="152" t="s">
        <v>105</v>
      </c>
      <c r="G18" s="693"/>
      <c r="H18" s="147" t="s">
        <v>91</v>
      </c>
      <c r="I18" s="695"/>
      <c r="J18" s="153" t="s">
        <v>56</v>
      </c>
      <c r="K18" s="148" t="s">
        <v>88</v>
      </c>
      <c r="L18" s="143" t="s">
        <v>56</v>
      </c>
      <c r="M18" s="154"/>
      <c r="N18" s="111"/>
    </row>
    <row r="19" spans="2:14" ht="17" thickBot="1">
      <c r="B19" s="135"/>
      <c r="C19" s="136"/>
      <c r="D19" s="155" t="s">
        <v>6</v>
      </c>
      <c r="E19" s="127"/>
      <c r="F19" s="156" t="s">
        <v>0</v>
      </c>
      <c r="G19" s="127"/>
      <c r="H19" s="127"/>
      <c r="I19" s="696"/>
      <c r="J19" s="157" t="s">
        <v>92</v>
      </c>
      <c r="K19" s="158" t="s">
        <v>88</v>
      </c>
      <c r="L19" s="159" t="s">
        <v>92</v>
      </c>
      <c r="M19" s="160"/>
      <c r="N19" s="111"/>
    </row>
    <row r="20" spans="2:14">
      <c r="B20" s="135"/>
      <c r="C20" s="161"/>
      <c r="D20" s="162"/>
      <c r="E20" s="127"/>
      <c r="F20" s="156" t="s">
        <v>5</v>
      </c>
      <c r="G20" s="127"/>
      <c r="H20" s="127"/>
      <c r="I20" s="127"/>
      <c r="J20" s="127"/>
      <c r="K20" s="163"/>
      <c r="L20" s="164"/>
      <c r="M20" s="165"/>
      <c r="N20" s="111"/>
    </row>
    <row r="21" spans="2:14" ht="17" thickBot="1">
      <c r="B21" s="135"/>
      <c r="C21" s="161"/>
      <c r="D21" s="166"/>
      <c r="E21" s="133"/>
      <c r="F21" s="167"/>
      <c r="G21" s="133"/>
      <c r="H21" s="133"/>
      <c r="I21" s="133"/>
      <c r="J21" s="133"/>
      <c r="K21" s="133"/>
      <c r="L21" s="168"/>
      <c r="M21" s="165"/>
      <c r="N21" s="111"/>
    </row>
    <row r="22" spans="2:14" ht="18" thickTop="1" thickBot="1">
      <c r="B22" s="135"/>
      <c r="C22" s="169"/>
      <c r="D22" s="687" t="s">
        <v>80</v>
      </c>
      <c r="E22" s="687"/>
      <c r="F22" s="687"/>
      <c r="G22" s="687"/>
      <c r="H22" s="687"/>
      <c r="I22" s="687"/>
      <c r="J22" s="687"/>
      <c r="K22" s="687"/>
      <c r="L22" s="687"/>
      <c r="M22" s="360"/>
      <c r="N22" s="111"/>
    </row>
    <row r="23" spans="2:14" ht="17" thickTop="1">
      <c r="B23" s="125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282"/>
      <c r="N23" s="111"/>
    </row>
  </sheetData>
  <mergeCells count="9">
    <mergeCell ref="C3:M3"/>
    <mergeCell ref="D22:L22"/>
    <mergeCell ref="C13:M13"/>
    <mergeCell ref="G16:G18"/>
    <mergeCell ref="I16:I19"/>
    <mergeCell ref="C5:M5"/>
    <mergeCell ref="G7:I7"/>
    <mergeCell ref="G8:I8"/>
    <mergeCell ref="G9:I9"/>
  </mergeCells>
  <phoneticPr fontId="2" type="noConversion"/>
  <hyperlinks>
    <hyperlink ref="C3:M3" r:id="rId1" display="https://www.bfm-unity.com/" xr:uid="{80C9C4FC-55A3-CC49-B706-7575B95327B8}"/>
    <hyperlink ref="G7:I7" location="记录仪!A1" display="记录仪" xr:uid="{2B4BB54D-B400-824F-A8EB-3A16D435D35A}"/>
    <hyperlink ref="J7" location="居家服务!A1" display="居家服务" xr:uid="{1A8DF09B-86CE-4D40-B92D-A0F03DA1D311}"/>
    <hyperlink ref="F8" location="哈布历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币安驾驶舱!A1" display="驾驶舱" xr:uid="{4CEA0B76-AAF9-C54A-A108-08D66D6F0B26}"/>
    <hyperlink ref="G9:I9" location="卓尔金历!A1" display="卓尔金历法" xr:uid="{CDCDA2D5-C7CB-5B42-B9D1-9C21A0F455CF}"/>
    <hyperlink ref="K9" location="卓尔金历法实验室!A1" display="卓尔金历法实验室" xr:uid="{C7831036-30CD-3741-9C77-189D02D4D330}"/>
    <hyperlink ref="J9" location="神经网络!A1" display="神经网络" xr:uid="{8896E008-D39A-A446-B378-E25AF1FC1F6C}"/>
    <hyperlink ref="J8" location="派网驾驶舱!A1" display="派网驾驶舱" xr:uid="{1D47CA0B-29FF-934C-A6BF-4250C38A5109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5"/>
  <sheetViews>
    <sheetView showGridLines="0" topLeftCell="A3" zoomScale="50" zoomScaleNormal="75" workbookViewId="0">
      <pane xSplit="3" topLeftCell="P1" activePane="topRight" state="frozen"/>
      <selection pane="topRight" activeCell="L23" sqref="L23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</row>
    <row r="3" spans="2:29" ht="113" customHeight="1" thickBot="1">
      <c r="B3" s="111"/>
      <c r="C3" s="522" t="s">
        <v>296</v>
      </c>
      <c r="D3" s="111"/>
      <c r="E3" s="712" t="s">
        <v>298</v>
      </c>
      <c r="F3" s="713"/>
      <c r="G3" s="713"/>
      <c r="H3" s="713"/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4"/>
      <c r="T3" s="240"/>
      <c r="U3" s="111"/>
      <c r="V3" s="591" t="s">
        <v>304</v>
      </c>
      <c r="W3" s="111"/>
      <c r="X3" s="709" t="s">
        <v>297</v>
      </c>
      <c r="Y3" s="710"/>
      <c r="Z3" s="710"/>
      <c r="AA3" s="711"/>
      <c r="AB3" s="111"/>
    </row>
    <row r="4" spans="2:29" ht="28" customHeight="1">
      <c r="B4" s="111"/>
      <c r="C4" s="240"/>
      <c r="D4" s="111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111"/>
      <c r="V4" s="240"/>
      <c r="W4" s="111"/>
      <c r="X4" s="111"/>
      <c r="Y4" s="111"/>
      <c r="Z4" s="111"/>
      <c r="AA4" s="111"/>
      <c r="AB4" s="111"/>
    </row>
    <row r="5" spans="2:29" ht="28" customHeight="1">
      <c r="AB5" s="189"/>
      <c r="AC5" s="189"/>
    </row>
    <row r="6" spans="2:29" ht="28" customHeight="1" thickBot="1">
      <c r="B6" s="111"/>
      <c r="C6" s="111"/>
      <c r="D6" s="576"/>
      <c r="E6" s="282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89"/>
      <c r="AB6" s="189"/>
      <c r="AC6" s="189"/>
    </row>
    <row r="7" spans="2:29" s="56" customFormat="1" ht="28" customHeight="1">
      <c r="B7" s="111"/>
      <c r="C7" s="534" t="s">
        <v>93</v>
      </c>
      <c r="D7" s="577" t="s">
        <v>94</v>
      </c>
      <c r="E7" s="186">
        <v>44381</v>
      </c>
      <c r="F7" s="170">
        <v>44388</v>
      </c>
      <c r="G7" s="170">
        <v>44395</v>
      </c>
      <c r="H7" s="170">
        <v>44402</v>
      </c>
      <c r="I7" s="170">
        <v>44409</v>
      </c>
      <c r="J7" s="170">
        <v>44416</v>
      </c>
      <c r="K7" s="170">
        <v>44423</v>
      </c>
      <c r="L7" s="170">
        <v>44430</v>
      </c>
      <c r="M7" s="170">
        <v>44437</v>
      </c>
      <c r="N7" s="170">
        <v>44444</v>
      </c>
      <c r="O7" s="170">
        <v>44451</v>
      </c>
      <c r="P7" s="170">
        <v>44458</v>
      </c>
      <c r="Q7" s="170">
        <v>44465</v>
      </c>
      <c r="R7" s="111"/>
      <c r="S7" s="706" t="s">
        <v>301</v>
      </c>
      <c r="T7" s="240"/>
      <c r="U7" s="190"/>
      <c r="AB7" s="189"/>
      <c r="AC7" s="190"/>
    </row>
    <row r="8" spans="2:29" s="171" customFormat="1" ht="28" customHeight="1">
      <c r="B8" s="111"/>
      <c r="C8" s="563" t="s">
        <v>38</v>
      </c>
      <c r="D8" s="578">
        <f>LOOKUP(9E+307,E8:Q8)</f>
        <v>38.700000000000003</v>
      </c>
      <c r="E8" s="572">
        <v>38.299999999999997</v>
      </c>
      <c r="F8" s="564">
        <v>38.1</v>
      </c>
      <c r="G8" s="564">
        <v>37.700000000000003</v>
      </c>
      <c r="H8" s="564">
        <v>38.5</v>
      </c>
      <c r="I8" s="564">
        <v>38.299999999999997</v>
      </c>
      <c r="J8" s="564">
        <v>38.700000000000003</v>
      </c>
      <c r="K8" s="564">
        <v>38.9</v>
      </c>
      <c r="L8" s="564">
        <v>38.700000000000003</v>
      </c>
      <c r="M8" s="564"/>
      <c r="N8" s="564"/>
      <c r="O8" s="564"/>
      <c r="P8" s="564"/>
      <c r="Q8" s="564"/>
      <c r="R8" s="111"/>
      <c r="S8" s="707"/>
      <c r="T8" s="240"/>
      <c r="U8" s="191"/>
      <c r="AB8" s="189"/>
      <c r="AC8" s="191"/>
    </row>
    <row r="9" spans="2:29" s="171" customFormat="1" ht="28" customHeight="1" thickBot="1">
      <c r="B9" s="111"/>
      <c r="C9" s="565" t="s">
        <v>36</v>
      </c>
      <c r="D9" s="579">
        <f>LOOKUP(9E+307,E9:Q9)</f>
        <v>202</v>
      </c>
      <c r="E9" s="572">
        <v>206.5</v>
      </c>
      <c r="F9" s="564">
        <v>207.1</v>
      </c>
      <c r="G9" s="564">
        <v>204.2</v>
      </c>
      <c r="H9" s="564">
        <v>208.7</v>
      </c>
      <c r="I9" s="564">
        <v>207.2</v>
      </c>
      <c r="J9" s="564">
        <v>203.1</v>
      </c>
      <c r="K9" s="564">
        <v>204.1</v>
      </c>
      <c r="L9" s="564">
        <v>202</v>
      </c>
      <c r="M9" s="564"/>
      <c r="N9" s="564"/>
      <c r="O9" s="564"/>
      <c r="P9" s="564"/>
      <c r="Q9" s="564"/>
      <c r="R9" s="111"/>
      <c r="S9" s="707"/>
      <c r="T9" s="240"/>
      <c r="U9" s="191"/>
      <c r="AB9" s="189"/>
      <c r="AC9" s="191"/>
    </row>
    <row r="10" spans="2:29" s="171" customFormat="1" ht="28" customHeight="1">
      <c r="B10" s="111"/>
      <c r="C10" s="525" t="s">
        <v>13</v>
      </c>
      <c r="D10" s="580">
        <f>LOOKUP(9E+307,E10:Q10)</f>
        <v>52900</v>
      </c>
      <c r="E10" s="572">
        <v>135300</v>
      </c>
      <c r="F10" s="564">
        <v>132500</v>
      </c>
      <c r="G10" s="564">
        <v>114400</v>
      </c>
      <c r="H10" s="564">
        <v>93700</v>
      </c>
      <c r="I10" s="564">
        <v>68200</v>
      </c>
      <c r="J10" s="568">
        <v>63400</v>
      </c>
      <c r="K10" s="564">
        <v>54900</v>
      </c>
      <c r="L10" s="564">
        <v>52900</v>
      </c>
      <c r="M10" s="564"/>
      <c r="N10" s="564"/>
      <c r="O10" s="564"/>
      <c r="P10" s="564"/>
      <c r="Q10" s="564"/>
      <c r="R10" s="111"/>
      <c r="S10" s="707"/>
      <c r="T10" s="240"/>
      <c r="U10" s="191"/>
      <c r="AB10" s="189"/>
      <c r="AC10" s="191"/>
    </row>
    <row r="11" spans="2:29" s="57" customFormat="1" ht="28" customHeight="1">
      <c r="B11" s="111"/>
      <c r="C11" s="526" t="s">
        <v>5</v>
      </c>
      <c r="D11" s="581">
        <f>LOOKUP(9E+307,E11:Q11)</f>
        <v>2.4180000000000001</v>
      </c>
      <c r="E11" s="573">
        <v>1.782</v>
      </c>
      <c r="F11" s="568">
        <v>1.746</v>
      </c>
      <c r="G11" s="568">
        <v>1.5309999999999999</v>
      </c>
      <c r="H11" s="568">
        <v>2.0150000000000001</v>
      </c>
      <c r="I11" s="568">
        <v>2.0859999999999999</v>
      </c>
      <c r="J11" s="571">
        <v>2.149</v>
      </c>
      <c r="K11" s="568">
        <v>2.2949999999999999</v>
      </c>
      <c r="L11" s="568">
        <v>2.4180000000000001</v>
      </c>
      <c r="M11" s="568"/>
      <c r="N11" s="568"/>
      <c r="O11" s="568"/>
      <c r="P11" s="568"/>
      <c r="Q11" s="568"/>
      <c r="R11" s="111"/>
      <c r="S11" s="707"/>
      <c r="T11" s="240"/>
      <c r="U11" s="192"/>
      <c r="AB11" s="189"/>
      <c r="AC11" s="192"/>
    </row>
    <row r="12" spans="2:29" s="57" customFormat="1" ht="28" customHeight="1">
      <c r="B12" s="111"/>
      <c r="C12" s="526" t="s">
        <v>14</v>
      </c>
      <c r="D12" s="581">
        <f>LOOKUP(9E+307,E12:Q12)</f>
        <v>48500</v>
      </c>
      <c r="E12" s="573">
        <v>34600</v>
      </c>
      <c r="F12" s="568">
        <v>34000</v>
      </c>
      <c r="G12" s="568">
        <v>30000</v>
      </c>
      <c r="H12" s="568">
        <v>38600</v>
      </c>
      <c r="I12" s="568">
        <v>41600</v>
      </c>
      <c r="J12" s="568">
        <v>41900</v>
      </c>
      <c r="K12" s="568">
        <v>47000</v>
      </c>
      <c r="L12" s="568">
        <v>48500</v>
      </c>
      <c r="M12" s="568"/>
      <c r="N12" s="568"/>
      <c r="O12" s="568"/>
      <c r="P12" s="568"/>
      <c r="Q12" s="568"/>
      <c r="R12" s="111"/>
      <c r="S12" s="707"/>
      <c r="T12" s="240"/>
      <c r="U12" s="192"/>
      <c r="AB12" s="189"/>
      <c r="AC12" s="192"/>
    </row>
    <row r="13" spans="2:29" s="57" customFormat="1" ht="28" customHeight="1">
      <c r="B13" s="111"/>
      <c r="C13" s="527" t="s">
        <v>9</v>
      </c>
      <c r="D13" s="582">
        <f>LN(D11/卓尔金历法实验室!$E$44)/卓尔金历法实验室!$E$46</f>
        <v>0.34868392270973697</v>
      </c>
      <c r="E13" s="176">
        <f>LN(E11/卓尔金历法实验室!$E$44)/卓尔金历法实验室!$E$46</f>
        <v>-1.1381985569048694E-2</v>
      </c>
      <c r="F13" s="122">
        <f>LN(F11/卓尔金历法实验室!$E$44)/卓尔金历法实验室!$E$46</f>
        <v>-3.5459418081777973E-2</v>
      </c>
      <c r="G13" s="122">
        <f>LN(G11/卓尔金历法实验室!$E$44)/卓尔金历法实验室!$E$46</f>
        <v>-0.19048647485051112</v>
      </c>
      <c r="H13" s="122">
        <f>LN(H11/卓尔金历法实验室!$E$44)/卓尔金历法实验室!$E$46</f>
        <v>0.13358947463600293</v>
      </c>
      <c r="I13" s="122">
        <f>LN(I11/卓尔金历法实验室!$E$44)/卓尔金历法实验室!$E$46</f>
        <v>0.1744433398740674</v>
      </c>
      <c r="J13" s="122">
        <f>LN(J11/卓尔金历法实验室!$E$44)/卓尔金历法实验室!$E$46</f>
        <v>0.20954602590730906</v>
      </c>
      <c r="K13" s="122">
        <f>LN(K11/卓尔金历法实验室!$E$44)/卓尔金历法实验室!$E$46</f>
        <v>0.28709147308339217</v>
      </c>
      <c r="L13" s="122">
        <f>LN(L11/卓尔金历法实验室!$E$44)/卓尔金历法实验室!$E$46</f>
        <v>0.34868392270973697</v>
      </c>
      <c r="M13" s="122" t="e">
        <f>LN(M11/卓尔金历法实验室!$E$44)/卓尔金历法实验室!$E$46</f>
        <v>#NUM!</v>
      </c>
      <c r="N13" s="122" t="e">
        <f>LN(N11/卓尔金历法实验室!$E$44)/卓尔金历法实验室!$E$46</f>
        <v>#NUM!</v>
      </c>
      <c r="O13" s="122" t="e">
        <f>LN(O11/卓尔金历法实验室!$E$44)/卓尔金历法实验室!$E$46</f>
        <v>#NUM!</v>
      </c>
      <c r="P13" s="122" t="e">
        <f>LN(P11/卓尔金历法实验室!$E$44)/卓尔金历法实验室!$E$46</f>
        <v>#NUM!</v>
      </c>
      <c r="Q13" s="122" t="e">
        <f>LN(Q11/卓尔金历法实验室!$E$44)/卓尔金历法实验室!$E$46</f>
        <v>#NUM!</v>
      </c>
      <c r="R13" s="111"/>
      <c r="S13" s="707"/>
      <c r="T13" s="240"/>
      <c r="U13" s="192"/>
      <c r="AB13" s="189"/>
      <c r="AC13" s="192"/>
    </row>
    <row r="14" spans="2:29" s="57" customFormat="1" ht="28" customHeight="1">
      <c r="B14" s="111"/>
      <c r="C14" s="527" t="s">
        <v>10</v>
      </c>
      <c r="D14" s="582">
        <f t="shared" ref="D14:E14" si="0">D10/D12</f>
        <v>1.090721649484536</v>
      </c>
      <c r="E14" s="176">
        <f t="shared" si="0"/>
        <v>3.9104046242774566</v>
      </c>
      <c r="F14" s="122">
        <f t="shared" ref="F14:H14" si="1">F10/F12</f>
        <v>3.8970588235294117</v>
      </c>
      <c r="G14" s="122">
        <f t="shared" si="1"/>
        <v>3.8133333333333335</v>
      </c>
      <c r="H14" s="122">
        <f t="shared" si="1"/>
        <v>2.4274611398963732</v>
      </c>
      <c r="I14" s="122">
        <f t="shared" ref="I14:Q14" si="2">I10/I12</f>
        <v>1.6394230769230769</v>
      </c>
      <c r="J14" s="122">
        <f t="shared" si="2"/>
        <v>1.5131264916467781</v>
      </c>
      <c r="K14" s="122">
        <f t="shared" si="2"/>
        <v>1.1680851063829787</v>
      </c>
      <c r="L14" s="122">
        <f t="shared" si="2"/>
        <v>1.090721649484536</v>
      </c>
      <c r="M14" s="122" t="e">
        <f t="shared" si="2"/>
        <v>#DIV/0!</v>
      </c>
      <c r="N14" s="122" t="e">
        <f t="shared" si="2"/>
        <v>#DIV/0!</v>
      </c>
      <c r="O14" s="122" t="e">
        <f t="shared" si="2"/>
        <v>#DIV/0!</v>
      </c>
      <c r="P14" s="122" t="e">
        <f t="shared" si="2"/>
        <v>#DIV/0!</v>
      </c>
      <c r="Q14" s="122" t="e">
        <f t="shared" si="2"/>
        <v>#DIV/0!</v>
      </c>
      <c r="R14" s="111"/>
      <c r="S14" s="707"/>
      <c r="T14" s="240"/>
      <c r="U14" s="192"/>
      <c r="AB14" s="189"/>
      <c r="AC14" s="192"/>
    </row>
    <row r="15" spans="2:29" s="57" customFormat="1" ht="28" customHeight="1">
      <c r="B15" s="111"/>
      <c r="C15" s="527" t="s">
        <v>1</v>
      </c>
      <c r="D15" s="582">
        <f>LN(D14/卓尔金历法实验室!$E$49)/卓尔金历法实验室!$E$50</f>
        <v>-0.14495194050175828</v>
      </c>
      <c r="E15" s="176">
        <f>LN(E14/卓尔金历法实验室!$E$49)/卓尔金历法实验室!$E$50</f>
        <v>0.52518239041424741</v>
      </c>
      <c r="F15" s="122">
        <f>LN(F14/卓尔金历法实验室!$E$49)/卓尔金历法实验室!$E$50</f>
        <v>0.52338805494283136</v>
      </c>
      <c r="G15" s="122">
        <f>LN(G14/卓尔金历法实验室!$E$49)/卓尔金历法实验室!$E$50</f>
        <v>0.51198905254555049</v>
      </c>
      <c r="H15" s="122">
        <f>LN(H14/卓尔金历法实验室!$E$49)/卓尔金历法实验室!$E$50</f>
        <v>0.27493463825622039</v>
      </c>
      <c r="I15" s="122">
        <f>LN(I14/卓尔金历法实验室!$E$49)/卓尔金历法实验室!$E$50</f>
        <v>6.8928631092360221E-2</v>
      </c>
      <c r="J15" s="122">
        <f>LN(J14/卓尔金历法实验室!$E$49)/卓尔金历法实验室!$E$50</f>
        <v>2.6852991317439019E-2</v>
      </c>
      <c r="K15" s="122">
        <f>LN(K14/卓尔金历法实验室!$E$49)/卓尔金历法实验室!$E$50</f>
        <v>-0.10898568428617784</v>
      </c>
      <c r="L15" s="122">
        <f>LN(L14/卓尔金历法实验室!$E$49)/卓尔金历法实验室!$E$50</f>
        <v>-0.14495194050175828</v>
      </c>
      <c r="M15" s="122" t="e">
        <f>LN(M14/卓尔金历法实验室!$E$49)/卓尔金历法实验室!$E$50</f>
        <v>#DIV/0!</v>
      </c>
      <c r="N15" s="122" t="e">
        <f>LN(N14/卓尔金历法实验室!$E$49)/卓尔金历法实验室!$E$50</f>
        <v>#DIV/0!</v>
      </c>
      <c r="O15" s="122" t="e">
        <f>LN(O14/卓尔金历法实验室!$E$49)/卓尔金历法实验室!$E$50</f>
        <v>#DIV/0!</v>
      </c>
      <c r="P15" s="122" t="e">
        <f>LN(P14/卓尔金历法实验室!$E$49)/卓尔金历法实验室!$E$50</f>
        <v>#DIV/0!</v>
      </c>
      <c r="Q15" s="122" t="e">
        <f>LN(Q14/卓尔金历法实验室!$E$49)/卓尔金历法实验室!$E$50</f>
        <v>#DIV/0!</v>
      </c>
      <c r="R15" s="111"/>
      <c r="S15" s="707"/>
      <c r="T15" s="240"/>
      <c r="U15" s="192"/>
      <c r="AB15" s="189"/>
      <c r="AC15" s="192"/>
    </row>
    <row r="16" spans="2:29" s="57" customFormat="1" ht="28" customHeight="1" thickBot="1">
      <c r="B16" s="111"/>
      <c r="C16" s="528" t="s">
        <v>105</v>
      </c>
      <c r="D16" s="583" t="e">
        <f>INDEX(神经网络!$F$10:$AJ$40,MATCH(ROUND(D15,1),神经网络!$D$10:$D$40,0),MATCH(ROUND(D13,1),神经网络!$F$8:$AJ$8,0))</f>
        <v>#N/A</v>
      </c>
      <c r="E16" s="176">
        <f>INDEX(神经网络!$F$10:$AJ$40,MATCH(ROUND(E15,1),神经网络!$D$10:$D$40,0),MATCH(ROUND(E13,1),神经网络!$F$8:$AJ$8,0))</f>
        <v>1.3448200179357777</v>
      </c>
      <c r="F16" s="176">
        <f>INDEX(神经网络!$F$10:$AJ$40,MATCH(ROUND(F15,1),神经网络!$D$10:$D$40,0),MATCH(ROUND(F13,1),神经网络!$F$8:$AJ$8,0))</f>
        <v>1.3448200179357777</v>
      </c>
      <c r="G16" s="176">
        <f>INDEX(神经网络!$F$10:$AJ$40,MATCH(ROUND(G15,1),神经网络!$D$10:$D$40,0),MATCH(ROUND(G13,1),神经网络!$F$8:$AJ$8,0))</f>
        <v>0.8424550607290443</v>
      </c>
      <c r="H16" s="176" t="e">
        <f>INDEX(神经网络!$F$10:$AJ$40,MATCH(ROUND(H15,1),神经网络!$D$10:$D$40,0),MATCH(ROUND(H13,1),神经网络!$F$8:$AJ$8,0))</f>
        <v>#N/A</v>
      </c>
      <c r="I16" s="176" t="e">
        <f>INDEX(神经网络!$F$10:$AJ$40,MATCH(ROUND(I15,1),神经网络!$D$10:$D$40,0),MATCH(ROUND(I13,1),神经网络!$F$8:$AJ$8,0))</f>
        <v>#N/A</v>
      </c>
      <c r="J16" s="176" t="e">
        <f>INDEX(神经网络!$F$10:$AJ$40,MATCH(ROUND(J15,1),神经网络!$D$10:$D$40,0),MATCH(ROUND(J13,1),神经网络!$F$8:$AJ$8,0))</f>
        <v>#N/A</v>
      </c>
      <c r="K16" s="176" t="e">
        <f>INDEX(神经网络!$F$10:$AJ$40,MATCH(ROUND(K15,1),神经网络!$D$10:$D$40,0),MATCH(ROUND(K13,1),神经网络!$F$8:$AJ$8,0))</f>
        <v>#N/A</v>
      </c>
      <c r="L16" s="176" t="e">
        <f>INDEX(神经网络!$F$10:$AJ$40,MATCH(ROUND(L15,1),神经网络!$D$10:$D$40,0),MATCH(ROUND(L13,1),神经网络!$F$8:$AJ$8,0))</f>
        <v>#N/A</v>
      </c>
      <c r="M16" s="176" t="e">
        <f>INDEX(神经网络!$F$10:$AJ$40,MATCH(ROUND(M15,1),神经网络!$D$10:$D$40,0),MATCH(ROUND(M13,1),神经网络!$F$8:$AJ$8,0))</f>
        <v>#DIV/0!</v>
      </c>
      <c r="N16" s="176" t="e">
        <f>INDEX(神经网络!$F$10:$AJ$40,MATCH(ROUND(N15,1),神经网络!$D$10:$D$40,0),MATCH(ROUND(N13,1),神经网络!$F$8:$AJ$8,0))</f>
        <v>#DIV/0!</v>
      </c>
      <c r="O16" s="176" t="e">
        <f>INDEX(神经网络!$F$10:$AJ$40,MATCH(ROUND(O15,1),神经网络!$D$10:$D$40,0),MATCH(ROUND(O13,1),神经网络!$F$8:$AJ$8,0))</f>
        <v>#DIV/0!</v>
      </c>
      <c r="P16" s="176" t="e">
        <f>INDEX(神经网络!$F$10:$AJ$40,MATCH(ROUND(P15,1),神经网络!$D$10:$D$40,0),MATCH(ROUND(P13,1),神经网络!$F$8:$AJ$8,0))</f>
        <v>#DIV/0!</v>
      </c>
      <c r="Q16" s="176" t="e">
        <f>INDEX(神经网络!$F$10:$AJ$40,MATCH(ROUND(Q15,1),神经网络!$D$10:$D$40,0),MATCH(ROUND(Q13,1),神经网络!$F$8:$AJ$8,0))</f>
        <v>#DIV/0!</v>
      </c>
      <c r="R16" s="111"/>
      <c r="S16" s="707"/>
      <c r="T16" s="240"/>
      <c r="U16" s="192"/>
      <c r="AB16" s="189"/>
      <c r="AC16" s="192"/>
    </row>
    <row r="17" spans="2:39" s="57" customFormat="1" ht="28" customHeight="1">
      <c r="B17" s="111"/>
      <c r="C17" s="566" t="s">
        <v>55</v>
      </c>
      <c r="D17" s="580">
        <f>LOOKUP(9E+307,E17:Q17)</f>
        <v>6.42</v>
      </c>
      <c r="E17" s="573">
        <v>6.41</v>
      </c>
      <c r="F17" s="568">
        <v>6.43</v>
      </c>
      <c r="G17" s="568">
        <v>6.47</v>
      </c>
      <c r="H17" s="568">
        <v>6.46</v>
      </c>
      <c r="I17" s="568">
        <v>6.43</v>
      </c>
      <c r="J17" s="568">
        <v>6.42</v>
      </c>
      <c r="K17" s="568">
        <v>6.42</v>
      </c>
      <c r="L17" s="568">
        <v>6.42</v>
      </c>
      <c r="M17" s="568"/>
      <c r="N17" s="568"/>
      <c r="O17" s="568"/>
      <c r="P17" s="568"/>
      <c r="Q17" s="568"/>
      <c r="R17" s="111"/>
      <c r="S17" s="707"/>
      <c r="T17" s="240"/>
      <c r="U17" s="192"/>
      <c r="AB17" s="189"/>
      <c r="AC17" s="192"/>
    </row>
    <row r="18" spans="2:39" s="57" customFormat="1" ht="28" customHeight="1">
      <c r="B18" s="111"/>
      <c r="C18" s="563" t="s">
        <v>95</v>
      </c>
      <c r="D18" s="581">
        <f>LOOKUP(9E+307,E18:Q18)</f>
        <v>4.2438000000000002</v>
      </c>
      <c r="E18" s="574">
        <v>4.12</v>
      </c>
      <c r="F18" s="570">
        <v>4.1755000000000004</v>
      </c>
      <c r="G18" s="570">
        <v>4.1266999999999996</v>
      </c>
      <c r="H18" s="570">
        <v>4.2862</v>
      </c>
      <c r="I18" s="570">
        <v>4.2815000000000003</v>
      </c>
      <c r="J18" s="570">
        <v>4.3022999999999998</v>
      </c>
      <c r="K18" s="570">
        <v>4.2813999999999997</v>
      </c>
      <c r="L18" s="570">
        <v>4.2438000000000002</v>
      </c>
      <c r="M18" s="570"/>
      <c r="N18" s="570"/>
      <c r="O18" s="570"/>
      <c r="P18" s="570"/>
      <c r="Q18" s="570"/>
      <c r="R18" s="111"/>
      <c r="S18" s="707"/>
      <c r="T18" s="240"/>
      <c r="U18" s="193"/>
      <c r="V18" s="182"/>
      <c r="W18" s="182"/>
      <c r="X18" s="182"/>
      <c r="Y18" s="182"/>
      <c r="Z18" s="182"/>
      <c r="AA18" s="182"/>
      <c r="AB18" s="189"/>
      <c r="AC18" s="193"/>
      <c r="AD18" s="182"/>
      <c r="AE18" s="182"/>
      <c r="AF18" s="182"/>
      <c r="AG18" s="182"/>
      <c r="AH18" s="182"/>
      <c r="AI18" s="182"/>
      <c r="AJ18" s="182"/>
      <c r="AK18" s="182"/>
      <c r="AL18" s="182"/>
      <c r="AM18" s="182"/>
    </row>
    <row r="19" spans="2:39" s="57" customFormat="1" ht="28" customHeight="1">
      <c r="B19" s="111"/>
      <c r="C19" s="567" t="s">
        <v>96</v>
      </c>
      <c r="D19" s="581">
        <f>LOOKUP(9E+307,E19:Q19)</f>
        <v>0</v>
      </c>
      <c r="E19" s="574">
        <v>0</v>
      </c>
      <c r="F19" s="574">
        <v>0</v>
      </c>
      <c r="G19" s="574">
        <v>0</v>
      </c>
      <c r="H19" s="570">
        <v>0</v>
      </c>
      <c r="I19" s="570">
        <v>0</v>
      </c>
      <c r="J19" s="570">
        <v>0</v>
      </c>
      <c r="K19" s="570">
        <v>0</v>
      </c>
      <c r="L19" s="570">
        <v>0</v>
      </c>
      <c r="M19" s="570"/>
      <c r="N19" s="570"/>
      <c r="O19" s="570"/>
      <c r="P19" s="570"/>
      <c r="Q19" s="570"/>
      <c r="R19" s="111"/>
      <c r="S19" s="707"/>
      <c r="T19" s="240"/>
      <c r="U19" s="193"/>
      <c r="V19" s="182"/>
      <c r="W19" s="182"/>
      <c r="X19" s="182"/>
      <c r="Y19" s="182"/>
      <c r="Z19" s="182"/>
      <c r="AA19" s="182"/>
      <c r="AB19" s="189"/>
      <c r="AC19" s="193"/>
      <c r="AD19" s="182"/>
      <c r="AE19" s="182"/>
      <c r="AF19" s="182"/>
      <c r="AG19" s="182"/>
      <c r="AH19" s="182"/>
      <c r="AI19" s="182"/>
      <c r="AJ19" s="182"/>
      <c r="AK19" s="182"/>
      <c r="AL19" s="182"/>
      <c r="AM19" s="182"/>
    </row>
    <row r="20" spans="2:39" s="57" customFormat="1" ht="28" customHeight="1">
      <c r="B20" s="111"/>
      <c r="C20" s="567" t="s">
        <v>97</v>
      </c>
      <c r="D20" s="581">
        <f>LOOKUP(9E+307,E20:Q20)</f>
        <v>6831.27</v>
      </c>
      <c r="E20" s="574">
        <v>9369.4500000000007</v>
      </c>
      <c r="F20" s="570">
        <v>9260.92</v>
      </c>
      <c r="G20" s="570">
        <v>8583.2000000000007</v>
      </c>
      <c r="H20" s="570">
        <v>9000</v>
      </c>
      <c r="I20" s="570">
        <v>9000</v>
      </c>
      <c r="J20" s="570">
        <v>7994</v>
      </c>
      <c r="K20" s="570">
        <v>6800.28</v>
      </c>
      <c r="L20" s="570">
        <v>6831.27</v>
      </c>
      <c r="M20" s="570"/>
      <c r="N20" s="570"/>
      <c r="O20" s="570"/>
      <c r="P20" s="570"/>
      <c r="Q20" s="570"/>
      <c r="R20" s="111"/>
      <c r="S20" s="707"/>
      <c r="T20" s="240"/>
      <c r="U20" s="193"/>
      <c r="V20" s="182"/>
      <c r="W20" s="182"/>
      <c r="X20" s="182"/>
      <c r="Y20" s="182"/>
      <c r="Z20" s="182"/>
      <c r="AA20" s="182"/>
      <c r="AB20" s="189"/>
      <c r="AC20" s="193"/>
      <c r="AD20" s="182"/>
      <c r="AE20" s="182"/>
      <c r="AF20" s="182"/>
      <c r="AG20" s="182"/>
      <c r="AH20" s="182"/>
      <c r="AI20" s="182"/>
      <c r="AJ20" s="182"/>
      <c r="AK20" s="182"/>
      <c r="AL20" s="182"/>
      <c r="AM20" s="182"/>
    </row>
    <row r="21" spans="2:39" s="57" customFormat="1" ht="28" customHeight="1">
      <c r="B21" s="111"/>
      <c r="C21" s="567" t="s">
        <v>98</v>
      </c>
      <c r="D21" s="581">
        <f>LOOKUP(9E+307,E21:Q21)</f>
        <v>0</v>
      </c>
      <c r="E21" s="574">
        <v>0</v>
      </c>
      <c r="F21" s="574">
        <v>0</v>
      </c>
      <c r="G21" s="570">
        <v>0</v>
      </c>
      <c r="H21" s="570">
        <v>0</v>
      </c>
      <c r="I21" s="570">
        <v>0</v>
      </c>
      <c r="J21" s="570">
        <v>0</v>
      </c>
      <c r="K21" s="570">
        <v>0</v>
      </c>
      <c r="L21" s="570">
        <v>0</v>
      </c>
      <c r="M21" s="570"/>
      <c r="N21" s="570"/>
      <c r="O21" s="570"/>
      <c r="P21" s="570"/>
      <c r="Q21" s="570"/>
      <c r="R21" s="111"/>
      <c r="S21" s="707"/>
      <c r="T21" s="240"/>
      <c r="U21" s="193"/>
      <c r="V21" s="182"/>
      <c r="W21" s="182"/>
      <c r="X21" s="182"/>
      <c r="Y21" s="182"/>
      <c r="Z21" s="182"/>
      <c r="AA21" s="182"/>
      <c r="AB21" s="189"/>
      <c r="AC21" s="193"/>
      <c r="AD21" s="182"/>
      <c r="AE21" s="182"/>
      <c r="AF21" s="182"/>
      <c r="AG21" s="182"/>
      <c r="AH21" s="182"/>
      <c r="AI21" s="182"/>
      <c r="AJ21" s="182"/>
      <c r="AK21" s="182"/>
      <c r="AL21" s="182"/>
      <c r="AM21" s="182"/>
    </row>
    <row r="22" spans="2:39" s="57" customFormat="1" ht="28" customHeight="1">
      <c r="B22" s="111"/>
      <c r="C22" s="531" t="s">
        <v>99</v>
      </c>
      <c r="D22" s="584">
        <f>D21*D17</f>
        <v>0</v>
      </c>
      <c r="E22" s="176">
        <f t="shared" ref="E22:Q22" si="3">E21*E17</f>
        <v>0</v>
      </c>
      <c r="F22" s="122">
        <f t="shared" si="3"/>
        <v>0</v>
      </c>
      <c r="G22" s="122">
        <f t="shared" si="3"/>
        <v>0</v>
      </c>
      <c r="H22" s="122">
        <f t="shared" si="3"/>
        <v>0</v>
      </c>
      <c r="I22" s="122">
        <f t="shared" si="3"/>
        <v>0</v>
      </c>
      <c r="J22" s="122">
        <f t="shared" si="3"/>
        <v>0</v>
      </c>
      <c r="K22" s="122">
        <f>K21*K17</f>
        <v>0</v>
      </c>
      <c r="L22" s="122">
        <f>L21*L17</f>
        <v>0</v>
      </c>
      <c r="M22" s="122">
        <f t="shared" si="3"/>
        <v>0</v>
      </c>
      <c r="N22" s="122">
        <f t="shared" si="3"/>
        <v>0</v>
      </c>
      <c r="O22" s="122">
        <f t="shared" si="3"/>
        <v>0</v>
      </c>
      <c r="P22" s="122">
        <f t="shared" si="3"/>
        <v>0</v>
      </c>
      <c r="Q22" s="122">
        <f t="shared" si="3"/>
        <v>0</v>
      </c>
      <c r="R22" s="111"/>
      <c r="S22" s="707"/>
      <c r="T22" s="240"/>
      <c r="U22" s="193"/>
      <c r="V22" s="182"/>
      <c r="W22" s="182"/>
      <c r="X22" s="182"/>
      <c r="Y22" s="182"/>
      <c r="Z22" s="182"/>
      <c r="AA22" s="182"/>
      <c r="AB22" s="189"/>
      <c r="AC22" s="193"/>
      <c r="AD22" s="182"/>
      <c r="AE22" s="182"/>
      <c r="AF22" s="182"/>
      <c r="AG22" s="182"/>
      <c r="AH22" s="182"/>
      <c r="AI22" s="182"/>
      <c r="AJ22" s="182"/>
      <c r="AK22" s="182"/>
      <c r="AL22" s="182"/>
      <c r="AM22" s="182"/>
    </row>
    <row r="23" spans="2:39" s="57" customFormat="1" ht="28" customHeight="1">
      <c r="B23" s="111"/>
      <c r="C23" s="567" t="s">
        <v>100</v>
      </c>
      <c r="D23" s="581">
        <f>LOOKUP(9E+307,E23:Q23)</f>
        <v>94027</v>
      </c>
      <c r="E23" s="574">
        <v>59075.37</v>
      </c>
      <c r="F23" s="570">
        <v>54548.53</v>
      </c>
      <c r="G23" s="570">
        <v>47352</v>
      </c>
      <c r="H23" s="570">
        <v>62324.09</v>
      </c>
      <c r="I23" s="570">
        <f>35536.08+36077.91</f>
        <v>71613.990000000005</v>
      </c>
      <c r="J23" s="570">
        <f>51675.64+26093.21</f>
        <v>77768.850000000006</v>
      </c>
      <c r="K23" s="570">
        <f>58449+31375</f>
        <v>89824</v>
      </c>
      <c r="L23" s="570">
        <f>63092+30935</f>
        <v>94027</v>
      </c>
      <c r="M23" s="570"/>
      <c r="N23" s="570"/>
      <c r="O23" s="570"/>
      <c r="P23" s="570"/>
      <c r="Q23" s="570"/>
      <c r="R23" s="111"/>
      <c r="S23" s="707"/>
      <c r="T23" s="240"/>
      <c r="U23" s="193"/>
      <c r="V23" s="182"/>
      <c r="W23" s="182"/>
      <c r="X23" s="182"/>
      <c r="Y23" s="182"/>
      <c r="Z23" s="182"/>
      <c r="AA23" s="182"/>
      <c r="AB23" s="189"/>
      <c r="AC23" s="193"/>
      <c r="AD23" s="182"/>
      <c r="AE23" s="182"/>
      <c r="AF23" s="182"/>
      <c r="AG23" s="182"/>
      <c r="AH23" s="182"/>
      <c r="AI23" s="182"/>
      <c r="AJ23" s="182"/>
      <c r="AK23" s="182"/>
      <c r="AL23" s="182"/>
      <c r="AM23" s="182"/>
    </row>
    <row r="24" spans="2:39" s="57" customFormat="1" ht="28" customHeight="1">
      <c r="B24" s="111"/>
      <c r="C24" s="531" t="s">
        <v>101</v>
      </c>
      <c r="D24" s="584">
        <f t="shared" ref="D24" si="4">D23*D17</f>
        <v>603653.34</v>
      </c>
      <c r="E24" s="176">
        <f>E23*E17</f>
        <v>378673.12170000002</v>
      </c>
      <c r="F24" s="122">
        <f t="shared" ref="F24:Q24" si="5">F23*F17</f>
        <v>350747.04790000001</v>
      </c>
      <c r="G24" s="122">
        <f t="shared" si="5"/>
        <v>306367.44</v>
      </c>
      <c r="H24" s="122">
        <f t="shared" si="5"/>
        <v>402613.6214</v>
      </c>
      <c r="I24" s="122">
        <f t="shared" si="5"/>
        <v>460477.95569999999</v>
      </c>
      <c r="J24" s="122">
        <f t="shared" si="5"/>
        <v>499276.01700000005</v>
      </c>
      <c r="K24" s="122">
        <f>K23*K17</f>
        <v>576670.07999999996</v>
      </c>
      <c r="L24" s="122">
        <f>L23*L17</f>
        <v>603653.34</v>
      </c>
      <c r="M24" s="122">
        <f t="shared" si="5"/>
        <v>0</v>
      </c>
      <c r="N24" s="122">
        <f t="shared" si="5"/>
        <v>0</v>
      </c>
      <c r="O24" s="122">
        <f t="shared" si="5"/>
        <v>0</v>
      </c>
      <c r="P24" s="122">
        <f t="shared" si="5"/>
        <v>0</v>
      </c>
      <c r="Q24" s="122">
        <f t="shared" si="5"/>
        <v>0</v>
      </c>
      <c r="R24" s="111"/>
      <c r="S24" s="707"/>
      <c r="T24" s="240"/>
      <c r="U24" s="193"/>
      <c r="V24" s="182"/>
      <c r="W24" s="182"/>
      <c r="X24" s="182"/>
      <c r="Y24" s="182"/>
      <c r="Z24" s="182"/>
      <c r="AA24" s="182"/>
      <c r="AB24" s="189"/>
      <c r="AC24" s="193"/>
      <c r="AD24" s="182"/>
      <c r="AE24" s="182"/>
      <c r="AF24" s="182"/>
      <c r="AG24" s="182"/>
      <c r="AH24" s="182"/>
      <c r="AI24" s="182"/>
      <c r="AJ24" s="182"/>
      <c r="AK24" s="182"/>
      <c r="AL24" s="182"/>
      <c r="AM24" s="182"/>
    </row>
    <row r="25" spans="2:39" s="183" customFormat="1" ht="28" customHeight="1">
      <c r="B25" s="111"/>
      <c r="C25" s="569" t="s">
        <v>60</v>
      </c>
      <c r="D25" s="585">
        <f>LOOKUP(9E+307,E25:Q25)</f>
        <v>20000</v>
      </c>
      <c r="E25" s="574">
        <v>20000</v>
      </c>
      <c r="F25" s="574">
        <v>20000</v>
      </c>
      <c r="G25" s="574">
        <v>20000</v>
      </c>
      <c r="H25" s="574">
        <v>20000</v>
      </c>
      <c r="I25" s="574">
        <v>20000</v>
      </c>
      <c r="J25" s="574">
        <v>20000</v>
      </c>
      <c r="K25" s="574">
        <v>20000</v>
      </c>
      <c r="L25" s="574">
        <v>20000</v>
      </c>
      <c r="M25" s="570"/>
      <c r="N25" s="570"/>
      <c r="O25" s="570"/>
      <c r="P25" s="570"/>
      <c r="Q25" s="570"/>
      <c r="R25" s="111"/>
      <c r="S25" s="707"/>
      <c r="T25" s="240"/>
      <c r="U25" s="193"/>
      <c r="V25" s="182"/>
      <c r="W25" s="182"/>
      <c r="X25" s="182"/>
      <c r="Y25" s="182"/>
      <c r="Z25" s="182"/>
      <c r="AA25" s="182"/>
      <c r="AB25" s="189"/>
      <c r="AC25" s="193"/>
      <c r="AD25" s="182"/>
      <c r="AE25" s="182"/>
      <c r="AF25" s="182"/>
      <c r="AG25" s="182"/>
      <c r="AH25" s="182"/>
      <c r="AI25" s="182"/>
      <c r="AJ25" s="182"/>
      <c r="AK25" s="182"/>
      <c r="AL25" s="182"/>
      <c r="AM25" s="182"/>
    </row>
    <row r="26" spans="2:39" s="183" customFormat="1" ht="28" customHeight="1">
      <c r="B26" s="111"/>
      <c r="C26" s="569" t="s">
        <v>61</v>
      </c>
      <c r="D26" s="585">
        <f>LOOKUP(9E+307,E26:Q26)</f>
        <v>0</v>
      </c>
      <c r="E26" s="574">
        <v>0</v>
      </c>
      <c r="F26" s="574">
        <v>0</v>
      </c>
      <c r="G26" s="574">
        <v>0</v>
      </c>
      <c r="H26" s="574">
        <v>0</v>
      </c>
      <c r="I26" s="574">
        <v>0</v>
      </c>
      <c r="J26" s="574">
        <v>0</v>
      </c>
      <c r="K26" s="574">
        <v>0</v>
      </c>
      <c r="L26" s="574">
        <v>0</v>
      </c>
      <c r="M26" s="574">
        <v>0</v>
      </c>
      <c r="N26" s="574">
        <v>0</v>
      </c>
      <c r="O26" s="574">
        <v>0</v>
      </c>
      <c r="P26" s="574">
        <v>0</v>
      </c>
      <c r="Q26" s="574">
        <v>0</v>
      </c>
      <c r="R26" s="111"/>
      <c r="S26" s="707"/>
      <c r="T26" s="240"/>
      <c r="U26" s="193"/>
      <c r="V26" s="182"/>
      <c r="W26" s="182"/>
      <c r="X26" s="182"/>
      <c r="Y26" s="182"/>
      <c r="Z26" s="182"/>
      <c r="AA26" s="182"/>
      <c r="AB26" s="189"/>
      <c r="AC26" s="193"/>
      <c r="AD26" s="182"/>
      <c r="AE26" s="182"/>
      <c r="AF26" s="182"/>
      <c r="AG26" s="182"/>
      <c r="AH26" s="182"/>
      <c r="AI26" s="182"/>
      <c r="AJ26" s="182"/>
      <c r="AK26" s="182"/>
      <c r="AL26" s="182"/>
      <c r="AM26" s="182"/>
    </row>
    <row r="27" spans="2:39" s="183" customFormat="1" ht="28" customHeight="1">
      <c r="B27" s="111"/>
      <c r="C27" s="569" t="s">
        <v>107</v>
      </c>
      <c r="D27" s="585">
        <f>LOOKUP(9E+307,E27:Q27)</f>
        <v>323000</v>
      </c>
      <c r="E27" s="574">
        <f>293168.68</f>
        <v>293168.68</v>
      </c>
      <c r="F27" s="574">
        <f>293168.68</f>
        <v>293168.68</v>
      </c>
      <c r="G27" s="574">
        <f>293168.68</f>
        <v>293168.68</v>
      </c>
      <c r="H27" s="574">
        <f>313168.68</f>
        <v>313168.68</v>
      </c>
      <c r="I27" s="574">
        <f>313168.68</f>
        <v>313168.68</v>
      </c>
      <c r="J27" s="570">
        <v>323000</v>
      </c>
      <c r="K27" s="570">
        <v>323000</v>
      </c>
      <c r="L27" s="570">
        <v>323000</v>
      </c>
      <c r="M27" s="570"/>
      <c r="N27" s="570"/>
      <c r="O27" s="570"/>
      <c r="P27" s="570"/>
      <c r="Q27" s="570"/>
      <c r="R27" s="111"/>
      <c r="S27" s="707"/>
      <c r="T27" s="240"/>
      <c r="U27" s="193"/>
      <c r="V27" s="182"/>
      <c r="W27" s="182"/>
      <c r="X27" s="182"/>
      <c r="Y27" s="182"/>
      <c r="Z27" s="182"/>
      <c r="AA27" s="182"/>
      <c r="AB27" s="189"/>
      <c r="AC27" s="193"/>
      <c r="AD27" s="182"/>
      <c r="AE27" s="182"/>
      <c r="AF27" s="182"/>
      <c r="AG27" s="182"/>
      <c r="AH27" s="182"/>
      <c r="AI27" s="182"/>
      <c r="AJ27" s="182"/>
      <c r="AK27" s="182"/>
      <c r="AL27" s="182"/>
      <c r="AM27" s="182"/>
    </row>
    <row r="28" spans="2:39" s="182" customFormat="1" ht="28" customHeight="1">
      <c r="B28" s="111"/>
      <c r="C28" s="533" t="s">
        <v>62</v>
      </c>
      <c r="D28" s="586">
        <f>D25+D26+D27</f>
        <v>343000</v>
      </c>
      <c r="E28" s="187">
        <f t="shared" ref="E28:O28" si="6">E25+E26+E27</f>
        <v>313168.68</v>
      </c>
      <c r="F28" s="187">
        <f t="shared" si="6"/>
        <v>313168.68</v>
      </c>
      <c r="G28" s="187">
        <f t="shared" si="6"/>
        <v>313168.68</v>
      </c>
      <c r="H28" s="187">
        <f t="shared" si="6"/>
        <v>333168.68</v>
      </c>
      <c r="I28" s="187">
        <f t="shared" si="6"/>
        <v>333168.68</v>
      </c>
      <c r="J28" s="187">
        <f t="shared" si="6"/>
        <v>343000</v>
      </c>
      <c r="K28" s="187">
        <f t="shared" si="6"/>
        <v>343000</v>
      </c>
      <c r="L28" s="187">
        <f t="shared" si="6"/>
        <v>343000</v>
      </c>
      <c r="M28" s="187">
        <f t="shared" si="6"/>
        <v>0</v>
      </c>
      <c r="N28" s="187">
        <f t="shared" si="6"/>
        <v>0</v>
      </c>
      <c r="O28" s="187">
        <f t="shared" si="6"/>
        <v>0</v>
      </c>
      <c r="P28" s="187">
        <f t="shared" ref="P28:Q28" si="7">P25+P26+P27</f>
        <v>0</v>
      </c>
      <c r="Q28" s="187">
        <f t="shared" si="7"/>
        <v>0</v>
      </c>
      <c r="R28" s="111"/>
      <c r="S28" s="707"/>
      <c r="T28" s="240"/>
      <c r="U28" s="193"/>
      <c r="AB28" s="189"/>
      <c r="AC28" s="193"/>
    </row>
    <row r="29" spans="2:39" s="57" customFormat="1" ht="28" customHeight="1">
      <c r="B29" s="111"/>
      <c r="C29" s="531" t="s">
        <v>102</v>
      </c>
      <c r="D29" s="584">
        <f t="shared" ref="D29" si="8">D30-D28</f>
        <v>267484.61</v>
      </c>
      <c r="E29" s="176">
        <f>E30-E28</f>
        <v>74873.891700000037</v>
      </c>
      <c r="F29" s="176">
        <f t="shared" ref="F29:O29" si="9">F30-F28</f>
        <v>46839.287899999996</v>
      </c>
      <c r="G29" s="176">
        <f t="shared" si="9"/>
        <v>1781.960000000021</v>
      </c>
      <c r="H29" s="176">
        <f t="shared" si="9"/>
        <v>78444.941400000011</v>
      </c>
      <c r="I29" s="176">
        <f t="shared" si="9"/>
        <v>136309.2757</v>
      </c>
      <c r="J29" s="176">
        <f t="shared" si="9"/>
        <v>164270.01700000005</v>
      </c>
      <c r="K29" s="176">
        <f t="shared" si="9"/>
        <v>240470.36</v>
      </c>
      <c r="L29" s="176">
        <f t="shared" si="9"/>
        <v>267484.61</v>
      </c>
      <c r="M29" s="176">
        <f t="shared" si="9"/>
        <v>0</v>
      </c>
      <c r="N29" s="176">
        <f t="shared" si="9"/>
        <v>0</v>
      </c>
      <c r="O29" s="176">
        <f t="shared" si="9"/>
        <v>0</v>
      </c>
      <c r="P29" s="176">
        <f>P30-P28</f>
        <v>0</v>
      </c>
      <c r="Q29" s="176">
        <f t="shared" ref="Q29" si="10">Q30-Q28</f>
        <v>0</v>
      </c>
      <c r="R29" s="111"/>
      <c r="S29" s="707"/>
      <c r="T29" s="240"/>
      <c r="U29" s="193"/>
      <c r="V29" s="182"/>
      <c r="W29" s="182"/>
      <c r="X29" s="182"/>
      <c r="Y29" s="182"/>
      <c r="Z29" s="182"/>
      <c r="AA29" s="182"/>
      <c r="AB29" s="189"/>
      <c r="AC29" s="193"/>
      <c r="AD29" s="182"/>
      <c r="AE29" s="182"/>
      <c r="AF29" s="182"/>
      <c r="AG29" s="182"/>
      <c r="AH29" s="182"/>
      <c r="AI29" s="182"/>
      <c r="AJ29" s="182"/>
      <c r="AK29" s="182"/>
      <c r="AL29" s="182"/>
      <c r="AM29" s="182"/>
    </row>
    <row r="30" spans="2:39" s="57" customFormat="1" ht="28" customHeight="1">
      <c r="B30" s="111"/>
      <c r="C30" s="531" t="s">
        <v>103</v>
      </c>
      <c r="D30" s="584">
        <f t="shared" ref="D30" si="11">D19+D20+D22+D24</f>
        <v>610484.61</v>
      </c>
      <c r="E30" s="176">
        <f>E19+E20+E22+E24</f>
        <v>388042.57170000003</v>
      </c>
      <c r="F30" s="176">
        <f t="shared" ref="F30:N30" si="12">F19+F20+F22+F24</f>
        <v>360007.96789999999</v>
      </c>
      <c r="G30" s="176">
        <f t="shared" si="12"/>
        <v>314950.64</v>
      </c>
      <c r="H30" s="176">
        <f t="shared" si="12"/>
        <v>411613.6214</v>
      </c>
      <c r="I30" s="176">
        <f t="shared" si="12"/>
        <v>469477.95569999999</v>
      </c>
      <c r="J30" s="176">
        <f t="shared" si="12"/>
        <v>507270.01700000005</v>
      </c>
      <c r="K30" s="176">
        <f t="shared" si="12"/>
        <v>583470.36</v>
      </c>
      <c r="L30" s="176">
        <f t="shared" si="12"/>
        <v>610484.61</v>
      </c>
      <c r="M30" s="176">
        <f>M19+M20+M22+M24</f>
        <v>0</v>
      </c>
      <c r="N30" s="176">
        <f t="shared" si="12"/>
        <v>0</v>
      </c>
      <c r="O30" s="176">
        <f>O19+O20+O22+O24</f>
        <v>0</v>
      </c>
      <c r="P30" s="176">
        <f>P19+P20+P22+P24</f>
        <v>0</v>
      </c>
      <c r="Q30" s="176">
        <f t="shared" ref="Q30" si="13">Q19+Q20+Q22+Q24</f>
        <v>0</v>
      </c>
      <c r="R30" s="111"/>
      <c r="S30" s="707"/>
      <c r="T30" s="240"/>
      <c r="U30" s="193"/>
      <c r="V30" s="182"/>
      <c r="W30" s="182"/>
      <c r="X30" s="182"/>
      <c r="Y30" s="182"/>
      <c r="Z30" s="182"/>
      <c r="AA30" s="182"/>
      <c r="AB30" s="189"/>
      <c r="AC30" s="193"/>
      <c r="AD30" s="182"/>
      <c r="AE30" s="182"/>
      <c r="AF30" s="182"/>
      <c r="AG30" s="182"/>
      <c r="AH30" s="182"/>
      <c r="AI30" s="182"/>
      <c r="AJ30" s="182"/>
      <c r="AK30" s="182"/>
      <c r="AL30" s="182"/>
      <c r="AM30" s="182"/>
    </row>
    <row r="31" spans="2:39" s="57" customFormat="1" ht="28" customHeight="1">
      <c r="B31" s="111"/>
      <c r="C31" s="569" t="s">
        <v>104</v>
      </c>
      <c r="D31" s="585">
        <f>LOOKUP(9E+307,E31:Q31)</f>
        <v>0</v>
      </c>
      <c r="E31" s="574">
        <v>0</v>
      </c>
      <c r="F31" s="574">
        <v>0</v>
      </c>
      <c r="G31" s="570">
        <v>0</v>
      </c>
      <c r="H31" s="570">
        <v>0</v>
      </c>
      <c r="I31" s="570">
        <v>0</v>
      </c>
      <c r="J31" s="570">
        <v>0</v>
      </c>
      <c r="K31" s="570">
        <v>0</v>
      </c>
      <c r="L31" s="570">
        <v>0</v>
      </c>
      <c r="M31" s="570">
        <v>0</v>
      </c>
      <c r="N31" s="570">
        <v>0</v>
      </c>
      <c r="O31" s="570">
        <v>0</v>
      </c>
      <c r="P31" s="570">
        <v>0</v>
      </c>
      <c r="Q31" s="570">
        <v>0</v>
      </c>
      <c r="R31" s="111"/>
      <c r="S31" s="707"/>
      <c r="T31" s="240"/>
      <c r="U31" s="193"/>
      <c r="V31" s="182"/>
      <c r="W31" s="182"/>
      <c r="X31" s="182"/>
      <c r="Y31" s="182"/>
      <c r="Z31" s="182"/>
      <c r="AA31" s="182"/>
      <c r="AB31" s="189"/>
      <c r="AC31" s="193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</row>
    <row r="32" spans="2:39" s="57" customFormat="1" ht="28" customHeight="1">
      <c r="B32" s="111"/>
      <c r="C32" s="531" t="s">
        <v>63</v>
      </c>
      <c r="D32" s="587">
        <f t="shared" ref="D32" si="14">D29+D31</f>
        <v>267484.61</v>
      </c>
      <c r="E32" s="176">
        <f>E29+E31</f>
        <v>74873.891700000037</v>
      </c>
      <c r="F32" s="176">
        <f t="shared" ref="F32:Q32" si="15">F29+F31</f>
        <v>46839.287899999996</v>
      </c>
      <c r="G32" s="176">
        <f t="shared" si="15"/>
        <v>1781.960000000021</v>
      </c>
      <c r="H32" s="176">
        <f t="shared" si="15"/>
        <v>78444.941400000011</v>
      </c>
      <c r="I32" s="176">
        <f t="shared" si="15"/>
        <v>136309.2757</v>
      </c>
      <c r="J32" s="176">
        <f t="shared" si="15"/>
        <v>164270.01700000005</v>
      </c>
      <c r="K32" s="176">
        <f t="shared" si="15"/>
        <v>240470.36</v>
      </c>
      <c r="L32" s="176">
        <f t="shared" si="15"/>
        <v>267484.61</v>
      </c>
      <c r="M32" s="176">
        <f t="shared" si="15"/>
        <v>0</v>
      </c>
      <c r="N32" s="176">
        <f t="shared" si="15"/>
        <v>0</v>
      </c>
      <c r="O32" s="176">
        <f t="shared" si="15"/>
        <v>0</v>
      </c>
      <c r="P32" s="176">
        <f t="shared" si="15"/>
        <v>0</v>
      </c>
      <c r="Q32" s="176">
        <f t="shared" si="15"/>
        <v>0</v>
      </c>
      <c r="R32" s="111"/>
      <c r="S32" s="707"/>
      <c r="T32" s="240"/>
      <c r="U32" s="193"/>
      <c r="V32" s="182"/>
      <c r="W32" s="182"/>
      <c r="X32" s="182"/>
      <c r="Y32" s="182"/>
      <c r="Z32" s="182"/>
      <c r="AA32" s="182"/>
      <c r="AB32" s="189"/>
      <c r="AC32" s="193"/>
      <c r="AD32" s="182"/>
      <c r="AE32" s="182"/>
      <c r="AF32" s="182"/>
      <c r="AG32" s="182"/>
      <c r="AH32" s="182"/>
      <c r="AI32" s="182"/>
      <c r="AJ32" s="182"/>
      <c r="AK32" s="182"/>
      <c r="AL32" s="182"/>
      <c r="AM32" s="182"/>
    </row>
    <row r="33" spans="2:39" s="57" customFormat="1" ht="28" customHeight="1" thickBot="1">
      <c r="B33" s="111"/>
      <c r="C33" s="531" t="s">
        <v>65</v>
      </c>
      <c r="D33" s="587">
        <f t="shared" ref="D33" si="16">D30+D31</f>
        <v>610484.61</v>
      </c>
      <c r="E33" s="176">
        <f>E30+E31</f>
        <v>388042.57170000003</v>
      </c>
      <c r="F33" s="176">
        <f t="shared" ref="F33:O33" si="17">F30+F31</f>
        <v>360007.96789999999</v>
      </c>
      <c r="G33" s="176">
        <f t="shared" si="17"/>
        <v>314950.64</v>
      </c>
      <c r="H33" s="176">
        <f t="shared" si="17"/>
        <v>411613.6214</v>
      </c>
      <c r="I33" s="176">
        <f t="shared" si="17"/>
        <v>469477.95569999999</v>
      </c>
      <c r="J33" s="176">
        <f t="shared" si="17"/>
        <v>507270.01700000005</v>
      </c>
      <c r="K33" s="176">
        <f t="shared" si="17"/>
        <v>583470.36</v>
      </c>
      <c r="L33" s="176">
        <f t="shared" si="17"/>
        <v>610484.61</v>
      </c>
      <c r="M33" s="176">
        <f t="shared" si="17"/>
        <v>0</v>
      </c>
      <c r="N33" s="176">
        <f t="shared" si="17"/>
        <v>0</v>
      </c>
      <c r="O33" s="176">
        <f t="shared" si="17"/>
        <v>0</v>
      </c>
      <c r="P33" s="176">
        <f>P30+P31</f>
        <v>0</v>
      </c>
      <c r="Q33" s="176">
        <f t="shared" ref="Q33" si="18">Q30+Q31</f>
        <v>0</v>
      </c>
      <c r="R33" s="111"/>
      <c r="S33" s="708"/>
      <c r="T33" s="240"/>
      <c r="U33" s="193"/>
      <c r="V33" s="182"/>
      <c r="W33" s="182"/>
      <c r="X33" s="182"/>
      <c r="Y33" s="182"/>
      <c r="Z33" s="182"/>
      <c r="AA33" s="182"/>
      <c r="AB33" s="189"/>
      <c r="AC33" s="193"/>
      <c r="AD33" s="182"/>
      <c r="AE33" s="182"/>
      <c r="AF33" s="182"/>
      <c r="AG33" s="182"/>
      <c r="AH33" s="182"/>
      <c r="AI33" s="182"/>
      <c r="AJ33" s="182"/>
      <c r="AK33" s="182"/>
      <c r="AL33" s="182"/>
      <c r="AM33" s="182"/>
    </row>
    <row r="34" spans="2:39" s="57" customFormat="1" ht="28" customHeight="1">
      <c r="B34" s="111"/>
      <c r="C34" s="240"/>
      <c r="D34" s="588"/>
      <c r="E34" s="575"/>
      <c r="F34" s="240"/>
      <c r="G34" s="240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111"/>
      <c r="S34" s="240"/>
      <c r="T34" s="240"/>
      <c r="U34" s="193"/>
      <c r="V34" s="182"/>
      <c r="W34" s="182"/>
      <c r="X34" s="182"/>
      <c r="Y34" s="182"/>
      <c r="Z34" s="182"/>
      <c r="AA34" s="182"/>
      <c r="AB34" s="189"/>
      <c r="AC34" s="193"/>
      <c r="AD34" s="182"/>
      <c r="AE34" s="182"/>
      <c r="AF34" s="182"/>
      <c r="AG34" s="182"/>
      <c r="AH34" s="182"/>
      <c r="AI34" s="182"/>
      <c r="AJ34" s="182"/>
      <c r="AK34" s="182"/>
      <c r="AL34" s="182"/>
      <c r="AM34" s="182"/>
    </row>
    <row r="35" spans="2:39" ht="28" customHeight="1">
      <c r="U35" s="189"/>
      <c r="AB35" s="189"/>
      <c r="AC35" s="189"/>
    </row>
    <row r="36" spans="2:39" ht="28" customHeight="1" thickBot="1">
      <c r="B36" s="111"/>
      <c r="C36" s="111"/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89"/>
      <c r="AB36" s="189"/>
      <c r="AC36" s="189"/>
    </row>
    <row r="37" spans="2:39" s="56" customFormat="1" ht="28" customHeight="1">
      <c r="B37" s="111"/>
      <c r="C37" s="534" t="s">
        <v>93</v>
      </c>
      <c r="D37" s="535" t="s">
        <v>94</v>
      </c>
      <c r="E37" s="186">
        <v>44290</v>
      </c>
      <c r="F37" s="170">
        <v>44297</v>
      </c>
      <c r="G37" s="170">
        <v>44304</v>
      </c>
      <c r="H37" s="170">
        <v>44311</v>
      </c>
      <c r="I37" s="170">
        <v>44318</v>
      </c>
      <c r="J37" s="170">
        <v>44325</v>
      </c>
      <c r="K37" s="170">
        <v>44332</v>
      </c>
      <c r="L37" s="170">
        <v>44339</v>
      </c>
      <c r="M37" s="170">
        <v>44346</v>
      </c>
      <c r="N37" s="170">
        <v>44353</v>
      </c>
      <c r="O37" s="170">
        <v>44360</v>
      </c>
      <c r="P37" s="170">
        <v>44367</v>
      </c>
      <c r="Q37" s="170">
        <v>44374</v>
      </c>
      <c r="R37" s="111"/>
      <c r="S37" s="706" t="s">
        <v>299</v>
      </c>
      <c r="T37" s="240"/>
      <c r="U37" s="190"/>
      <c r="AB37" s="189"/>
      <c r="AC37" s="190"/>
    </row>
    <row r="38" spans="2:39" s="171" customFormat="1" ht="28" customHeight="1">
      <c r="B38" s="111"/>
      <c r="C38" s="523" t="s">
        <v>38</v>
      </c>
      <c r="D38" s="172">
        <f>LOOKUP(9E+307,E38:Q38)</f>
        <v>37.6</v>
      </c>
      <c r="E38" s="572">
        <v>36.9</v>
      </c>
      <c r="F38" s="564">
        <v>37.1</v>
      </c>
      <c r="G38" s="564"/>
      <c r="H38" s="564"/>
      <c r="I38" s="564">
        <v>37.5</v>
      </c>
      <c r="J38" s="564">
        <v>38</v>
      </c>
      <c r="K38" s="564">
        <v>37.1</v>
      </c>
      <c r="L38" s="564">
        <v>37</v>
      </c>
      <c r="M38" s="564">
        <v>37.4</v>
      </c>
      <c r="N38" s="564">
        <v>36.9</v>
      </c>
      <c r="O38" s="564">
        <v>37.299999999999997</v>
      </c>
      <c r="P38" s="564">
        <v>36.6</v>
      </c>
      <c r="Q38" s="564">
        <v>37.6</v>
      </c>
      <c r="R38" s="111"/>
      <c r="S38" s="707"/>
      <c r="T38" s="240"/>
      <c r="U38" s="191"/>
      <c r="AB38" s="189"/>
      <c r="AC38" s="191"/>
    </row>
    <row r="39" spans="2:39" s="171" customFormat="1" ht="28" customHeight="1" thickBot="1">
      <c r="B39" s="111"/>
      <c r="C39" s="524" t="s">
        <v>36</v>
      </c>
      <c r="D39" s="173">
        <f>LOOKUP(9E+307,E39:Q39)</f>
        <v>204.2</v>
      </c>
      <c r="E39" s="572"/>
      <c r="F39" s="564"/>
      <c r="G39" s="564"/>
      <c r="H39" s="564"/>
      <c r="I39" s="564"/>
      <c r="J39" s="564"/>
      <c r="K39" s="564"/>
      <c r="L39" s="564"/>
      <c r="M39" s="564"/>
      <c r="N39" s="564"/>
      <c r="O39" s="564">
        <v>202.2</v>
      </c>
      <c r="P39" s="564">
        <v>198.4</v>
      </c>
      <c r="Q39" s="564">
        <v>204.2</v>
      </c>
      <c r="R39" s="111"/>
      <c r="S39" s="707"/>
      <c r="T39" s="240"/>
      <c r="U39" s="191"/>
      <c r="AB39" s="189"/>
      <c r="AC39" s="191"/>
    </row>
    <row r="40" spans="2:39" s="171" customFormat="1" ht="28" customHeight="1">
      <c r="B40" s="111"/>
      <c r="C40" s="525" t="s">
        <v>13</v>
      </c>
      <c r="D40" s="194">
        <f>LOOKUP(9E+307,E40:Q40)</f>
        <v>107200</v>
      </c>
      <c r="E40" s="572">
        <v>59000</v>
      </c>
      <c r="F40" s="564">
        <v>58200</v>
      </c>
      <c r="G40" s="564">
        <v>62600</v>
      </c>
      <c r="H40" s="564">
        <v>66300</v>
      </c>
      <c r="I40" s="564">
        <v>85100</v>
      </c>
      <c r="J40" s="568">
        <v>71000</v>
      </c>
      <c r="K40" s="564">
        <v>64400</v>
      </c>
      <c r="L40" s="564">
        <v>68000</v>
      </c>
      <c r="M40" s="564">
        <v>67800</v>
      </c>
      <c r="N40" s="564">
        <v>82200</v>
      </c>
      <c r="O40" s="564">
        <v>94400</v>
      </c>
      <c r="P40" s="564">
        <v>92300</v>
      </c>
      <c r="Q40" s="564">
        <v>107200</v>
      </c>
      <c r="R40" s="111"/>
      <c r="S40" s="707"/>
      <c r="T40" s="240"/>
      <c r="U40" s="191"/>
      <c r="AB40" s="189"/>
      <c r="AC40" s="191"/>
    </row>
    <row r="41" spans="2:39" s="57" customFormat="1" ht="28" customHeight="1">
      <c r="B41" s="111"/>
      <c r="C41" s="526" t="s">
        <v>5</v>
      </c>
      <c r="D41" s="175">
        <f>LOOKUP(9E+307,E41:Q41)</f>
        <v>1.7150000000000001</v>
      </c>
      <c r="E41" s="573">
        <v>3.33</v>
      </c>
      <c r="F41" s="568">
        <v>3.3170000000000002</v>
      </c>
      <c r="G41" s="568">
        <v>3.2170000000000001</v>
      </c>
      <c r="H41" s="568">
        <v>2.4849999999999999</v>
      </c>
      <c r="I41" s="568">
        <v>2.9140000000000001</v>
      </c>
      <c r="J41" s="571">
        <v>2.923</v>
      </c>
      <c r="K41" s="568">
        <v>2.371</v>
      </c>
      <c r="L41" s="568">
        <v>1.89</v>
      </c>
      <c r="M41" s="568">
        <v>1.72</v>
      </c>
      <c r="N41" s="568">
        <v>1.8360000000000001</v>
      </c>
      <c r="O41" s="568">
        <v>1.905</v>
      </c>
      <c r="P41" s="568">
        <v>1.64</v>
      </c>
      <c r="Q41" s="568">
        <v>1.7150000000000001</v>
      </c>
      <c r="R41" s="111"/>
      <c r="S41" s="707"/>
      <c r="T41" s="240"/>
      <c r="U41" s="192"/>
      <c r="AB41" s="189"/>
      <c r="AC41" s="192"/>
    </row>
    <row r="42" spans="2:39" s="57" customFormat="1" ht="28" customHeight="1">
      <c r="B42" s="111"/>
      <c r="C42" s="526" t="s">
        <v>14</v>
      </c>
      <c r="D42" s="175">
        <f>LOOKUP(9E+307,E42:Q42)</f>
        <v>33200</v>
      </c>
      <c r="E42" s="573">
        <v>58900</v>
      </c>
      <c r="F42" s="568">
        <v>60300</v>
      </c>
      <c r="G42" s="568">
        <v>60300</v>
      </c>
      <c r="H42" s="568">
        <v>50200</v>
      </c>
      <c r="I42" s="568">
        <v>56500</v>
      </c>
      <c r="J42" s="568">
        <v>58000</v>
      </c>
      <c r="K42" s="568">
        <v>49000</v>
      </c>
      <c r="L42" s="568">
        <v>37100</v>
      </c>
      <c r="M42" s="568">
        <v>34300</v>
      </c>
      <c r="N42" s="568">
        <v>36200</v>
      </c>
      <c r="O42" s="568">
        <v>39273</v>
      </c>
      <c r="P42" s="568">
        <v>32809</v>
      </c>
      <c r="Q42" s="568">
        <v>33200</v>
      </c>
      <c r="R42" s="111"/>
      <c r="S42" s="707"/>
      <c r="T42" s="240"/>
      <c r="U42" s="192"/>
      <c r="AB42" s="189"/>
      <c r="AC42" s="192"/>
    </row>
    <row r="43" spans="2:39" s="57" customFormat="1" ht="28" customHeight="1">
      <c r="B43" s="111"/>
      <c r="C43" s="527" t="s">
        <v>0</v>
      </c>
      <c r="D43" s="14">
        <f>LN(D41/1.8)/0.91</f>
        <v>-5.3157784927709568E-2</v>
      </c>
      <c r="E43" s="176">
        <f t="shared" ref="E43:P43" si="19">LN(E41/1.8)/0.91</f>
        <v>0.67602817482443234</v>
      </c>
      <c r="F43" s="122">
        <f t="shared" si="19"/>
        <v>0.67172977479428175</v>
      </c>
      <c r="G43" s="122">
        <f t="shared" si="19"/>
        <v>0.638090750939308</v>
      </c>
      <c r="H43" s="122">
        <f t="shared" si="19"/>
        <v>0.35438021389722313</v>
      </c>
      <c r="I43" s="122">
        <f t="shared" si="19"/>
        <v>0.52938466249548799</v>
      </c>
      <c r="J43" s="122">
        <f t="shared" si="19"/>
        <v>0.53277342991976917</v>
      </c>
      <c r="K43" s="122">
        <f t="shared" si="19"/>
        <v>0.30277488151774667</v>
      </c>
      <c r="L43" s="122">
        <f t="shared" si="19"/>
        <v>5.3615565021353659E-2</v>
      </c>
      <c r="M43" s="122">
        <f t="shared" si="19"/>
        <v>-4.9958652831601537E-2</v>
      </c>
      <c r="N43" s="122">
        <f t="shared" si="19"/>
        <v>2.1761128896900801E-2</v>
      </c>
      <c r="O43" s="122">
        <f t="shared" si="19"/>
        <v>6.2302575468731088E-2</v>
      </c>
      <c r="P43" s="122">
        <f t="shared" si="19"/>
        <v>-0.10229716820440889</v>
      </c>
      <c r="Q43" s="122">
        <f t="shared" ref="Q43" si="20">LN(Q41/1.8)/0.91</f>
        <v>-5.3157784927709568E-2</v>
      </c>
      <c r="R43" s="111"/>
      <c r="S43" s="707"/>
      <c r="T43" s="240"/>
      <c r="U43" s="192"/>
      <c r="AB43" s="189"/>
      <c r="AC43" s="192"/>
    </row>
    <row r="44" spans="2:39" s="57" customFormat="1" ht="28" customHeight="1">
      <c r="B44" s="111"/>
      <c r="C44" s="527" t="s">
        <v>10</v>
      </c>
      <c r="D44" s="14">
        <f t="shared" ref="D44:P44" si="21">D40/D42</f>
        <v>3.2289156626506026</v>
      </c>
      <c r="E44" s="176">
        <f t="shared" si="21"/>
        <v>1.0016977928692699</v>
      </c>
      <c r="F44" s="122">
        <f t="shared" si="21"/>
        <v>0.96517412935323388</v>
      </c>
      <c r="G44" s="122">
        <f t="shared" si="21"/>
        <v>1.0381426202321724</v>
      </c>
      <c r="H44" s="122">
        <f t="shared" si="21"/>
        <v>1.3207171314741035</v>
      </c>
      <c r="I44" s="122">
        <f t="shared" si="21"/>
        <v>1.5061946902654868</v>
      </c>
      <c r="J44" s="122">
        <f t="shared" si="21"/>
        <v>1.2241379310344827</v>
      </c>
      <c r="K44" s="122">
        <f t="shared" si="21"/>
        <v>1.3142857142857143</v>
      </c>
      <c r="L44" s="122">
        <f t="shared" si="21"/>
        <v>1.8328840970350404</v>
      </c>
      <c r="M44" s="122">
        <f t="shared" si="21"/>
        <v>1.9766763848396502</v>
      </c>
      <c r="N44" s="122">
        <f t="shared" si="21"/>
        <v>2.270718232044199</v>
      </c>
      <c r="O44" s="122">
        <f t="shared" si="21"/>
        <v>2.4036870114327908</v>
      </c>
      <c r="P44" s="122">
        <f t="shared" si="21"/>
        <v>2.8132524612149106</v>
      </c>
      <c r="Q44" s="122">
        <f t="shared" ref="Q44" si="22">Q40/Q42</f>
        <v>3.2289156626506026</v>
      </c>
      <c r="R44" s="111"/>
      <c r="S44" s="707"/>
      <c r="T44" s="240"/>
      <c r="U44" s="192"/>
      <c r="AB44" s="189"/>
      <c r="AC44" s="192"/>
    </row>
    <row r="45" spans="2:39" s="57" customFormat="1" ht="28" customHeight="1">
      <c r="B45" s="111"/>
      <c r="C45" s="527" t="s">
        <v>1</v>
      </c>
      <c r="D45" s="177">
        <f t="shared" ref="D45:P45" si="23">LN(D44/1.44)/1.68</f>
        <v>0.48065670186092246</v>
      </c>
      <c r="E45" s="176">
        <f t="shared" si="23"/>
        <v>-0.21603973829745887</v>
      </c>
      <c r="F45" s="122">
        <f t="shared" si="23"/>
        <v>-0.23814872772836709</v>
      </c>
      <c r="G45" s="122">
        <f t="shared" si="23"/>
        <v>-0.19476782096130726</v>
      </c>
      <c r="H45" s="122">
        <f t="shared" si="23"/>
        <v>-5.1469192317723803E-2</v>
      </c>
      <c r="I45" s="122">
        <f t="shared" si="23"/>
        <v>2.6751954666085757E-2</v>
      </c>
      <c r="J45" s="122">
        <f t="shared" si="23"/>
        <v>-9.6670385174412593E-2</v>
      </c>
      <c r="K45" s="122">
        <f t="shared" si="23"/>
        <v>-5.4374868207278548E-2</v>
      </c>
      <c r="L45" s="122">
        <f t="shared" si="23"/>
        <v>0.14359977498500476</v>
      </c>
      <c r="M45" s="122">
        <f t="shared" si="23"/>
        <v>0.18855578999199196</v>
      </c>
      <c r="N45" s="122">
        <f t="shared" si="23"/>
        <v>0.27110301764434513</v>
      </c>
      <c r="O45" s="122">
        <f t="shared" si="23"/>
        <v>0.30497660696278223</v>
      </c>
      <c r="P45" s="122">
        <f t="shared" si="23"/>
        <v>0.39862985709822313</v>
      </c>
      <c r="Q45" s="122">
        <f t="shared" ref="Q45" si="24">LN(Q44/1.44)/1.68</f>
        <v>0.48065670186092246</v>
      </c>
      <c r="R45" s="111"/>
      <c r="S45" s="707"/>
      <c r="T45" s="240"/>
      <c r="U45" s="192"/>
      <c r="AB45" s="189"/>
      <c r="AC45" s="192"/>
    </row>
    <row r="46" spans="2:39" s="57" customFormat="1" ht="28" customHeight="1" thickBot="1">
      <c r="B46" s="111"/>
      <c r="C46" s="528" t="s">
        <v>105</v>
      </c>
      <c r="D46" s="178">
        <f>INDEX(神经网络!$F$10:$AJ$40,MATCH(ROUND(D45,1),神经网络!$D$10:$D$40,0),MATCH(ROUND(D43,1),神经网络!$F$8:$AJ$8,0))</f>
        <v>1.085812822184264</v>
      </c>
      <c r="E46" s="176" t="e">
        <f>INDEX(神经网络!$F$10:$AJ$40,MATCH(ROUND(E45,1),神经网络!$D$10:$D$40,0),MATCH(ROUND(E43,1),神经网络!$F$8:$AJ$8,0))</f>
        <v>#N/A</v>
      </c>
      <c r="F46" s="176" t="e">
        <f>INDEX(神经网络!$F$10:$AJ$40,MATCH(ROUND(F45,1),神经网络!$D$10:$D$40,0),MATCH(ROUND(F43,1),神经网络!$F$8:$AJ$8,0))</f>
        <v>#N/A</v>
      </c>
      <c r="G46" s="176" t="e">
        <f>INDEX(神经网络!$F$10:$AJ$40,MATCH(ROUND(G45,1),神经网络!$D$10:$D$40,0),MATCH(ROUND(G43,1),神经网络!$F$8:$AJ$8,0))</f>
        <v>#N/A</v>
      </c>
      <c r="H46" s="176" t="e">
        <f>INDEX(神经网络!$F$10:$AJ$40,MATCH(ROUND(H45,1),神经网络!$D$10:$D$40,0),MATCH(ROUND(H43,1),神经网络!$F$8:$AJ$8,0))</f>
        <v>#N/A</v>
      </c>
      <c r="I46" s="176" t="e">
        <f>INDEX(神经网络!$F$10:$AJ$40,MATCH(ROUND(I45,1),神经网络!$D$10:$D$40,0),MATCH(ROUND(I43,1),神经网络!$F$8:$AJ$8,0))</f>
        <v>#N/A</v>
      </c>
      <c r="J46" s="176" t="e">
        <f>INDEX(神经网络!$F$10:$AJ$40,MATCH(ROUND(J45,1),神经网络!$D$10:$D$40,0),MATCH(ROUND(J43,1),神经网络!$F$8:$AJ$8,0))</f>
        <v>#N/A</v>
      </c>
      <c r="K46" s="176" t="e">
        <f>INDEX(神经网络!$F$10:$AJ$40,MATCH(ROUND(K45,1),神经网络!$D$10:$D$40,0),MATCH(ROUND(K43,1),神经网络!$F$8:$AJ$8,0))</f>
        <v>#N/A</v>
      </c>
      <c r="L46" s="176" t="e">
        <f>INDEX(神经网络!$F$10:$AJ$40,MATCH(ROUND(L45,1),神经网络!$D$10:$D$40,0),MATCH(ROUND(L43,1),神经网络!$F$8:$AJ$8,0))</f>
        <v>#N/A</v>
      </c>
      <c r="M46" s="176">
        <f>INDEX(神经网络!$F$10:$AJ$40,MATCH(ROUND(M45,1),神经网络!$D$10:$D$40,0),MATCH(ROUND(M43,1),神经网络!$F$8:$AJ$8,0))</f>
        <v>1.0050129355590742</v>
      </c>
      <c r="N46" s="176">
        <f>INDEX(神经网络!$F$10:$AJ$40,MATCH(ROUND(N45,1),神经网络!$D$10:$D$40,0),MATCH(ROUND(N43,1),神经网络!$F$8:$AJ$8,0))</f>
        <v>1.1358283223414618</v>
      </c>
      <c r="O46" s="176" t="e">
        <f>INDEX(神经网络!$F$10:$AJ$40,MATCH(ROUND(O45,1),神经网络!$D$10:$D$40,0),MATCH(ROUND(O43,1),神经网络!$F$8:$AJ$8,0))</f>
        <v>#N/A</v>
      </c>
      <c r="P46" s="176">
        <f>INDEX(神经网络!$F$10:$AJ$40,MATCH(ROUND(P45,1),神经网络!$D$10:$D$40,0),MATCH(ROUND(P43,1),神经网络!$F$8:$AJ$8,0))</f>
        <v>1.0040879361936188</v>
      </c>
      <c r="Q46" s="176">
        <f>INDEX(神经网络!$F$10:$AJ$40,MATCH(ROUND(Q45,1),神经网络!$D$10:$D$40,0),MATCH(ROUND(Q43,1),神经网络!$F$8:$AJ$8,0))</f>
        <v>1.085812822184264</v>
      </c>
      <c r="R46" s="111"/>
      <c r="S46" s="707"/>
      <c r="T46" s="240"/>
      <c r="U46" s="192"/>
      <c r="AB46" s="189"/>
      <c r="AC46" s="192"/>
    </row>
    <row r="47" spans="2:39" s="57" customFormat="1" ht="28" customHeight="1">
      <c r="B47" s="111"/>
      <c r="C47" s="529" t="s">
        <v>55</v>
      </c>
      <c r="D47" s="195">
        <f>LOOKUP(9E+307,E47:Q47)</f>
        <v>6.39</v>
      </c>
      <c r="E47" s="573">
        <v>6.71</v>
      </c>
      <c r="F47" s="568">
        <v>6.74</v>
      </c>
      <c r="G47" s="568">
        <v>6.74</v>
      </c>
      <c r="H47" s="568">
        <v>6.7</v>
      </c>
      <c r="I47" s="568">
        <v>6.58</v>
      </c>
      <c r="J47" s="568">
        <v>6.56</v>
      </c>
      <c r="K47" s="568">
        <v>6.56</v>
      </c>
      <c r="L47" s="568">
        <v>6.33</v>
      </c>
      <c r="M47" s="568">
        <v>6.44</v>
      </c>
      <c r="N47" s="568">
        <v>6.37</v>
      </c>
      <c r="O47" s="568">
        <v>6.35</v>
      </c>
      <c r="P47" s="568">
        <v>6.35</v>
      </c>
      <c r="Q47" s="568">
        <v>6.39</v>
      </c>
      <c r="R47" s="111"/>
      <c r="S47" s="707"/>
      <c r="T47" s="240"/>
      <c r="U47" s="192"/>
      <c r="AB47" s="189"/>
      <c r="AC47" s="192"/>
    </row>
    <row r="48" spans="2:39" s="57" customFormat="1" ht="28" customHeight="1">
      <c r="B48" s="111"/>
      <c r="C48" s="530" t="s">
        <v>95</v>
      </c>
      <c r="D48" s="180">
        <f>LOOKUP(9E+307,E48:Q48)</f>
        <v>4.07</v>
      </c>
      <c r="E48" s="574">
        <v>3.8153000000000001</v>
      </c>
      <c r="F48" s="570" t="s">
        <v>293</v>
      </c>
      <c r="G48" s="570">
        <v>4.0049000000000001</v>
      </c>
      <c r="H48" s="570">
        <v>3.9058999999999999</v>
      </c>
      <c r="I48" s="570">
        <v>3.9447999999999999</v>
      </c>
      <c r="J48" s="570">
        <v>3.9232</v>
      </c>
      <c r="K48" s="570">
        <v>3.6532</v>
      </c>
      <c r="L48" s="570">
        <v>3.7195</v>
      </c>
      <c r="M48" s="570">
        <v>3.84</v>
      </c>
      <c r="N48" s="570">
        <v>3.8125</v>
      </c>
      <c r="O48" s="570">
        <v>3.86</v>
      </c>
      <c r="P48" s="570"/>
      <c r="Q48" s="570">
        <v>4.07</v>
      </c>
      <c r="R48" s="111"/>
      <c r="S48" s="707"/>
      <c r="T48" s="240"/>
      <c r="U48" s="193"/>
      <c r="V48" s="182"/>
      <c r="W48" s="182"/>
      <c r="X48" s="182"/>
      <c r="Y48" s="182"/>
      <c r="Z48" s="182"/>
      <c r="AA48" s="182"/>
      <c r="AB48" s="189"/>
      <c r="AC48" s="193"/>
      <c r="AD48" s="182"/>
      <c r="AE48" s="182"/>
      <c r="AF48" s="182"/>
      <c r="AG48" s="182"/>
      <c r="AH48" s="182"/>
      <c r="AI48" s="182"/>
      <c r="AJ48" s="182"/>
      <c r="AK48" s="182"/>
      <c r="AL48" s="182"/>
      <c r="AM48" s="182"/>
    </row>
    <row r="49" spans="2:39" s="57" customFormat="1" ht="28" customHeight="1">
      <c r="B49" s="111"/>
      <c r="C49" s="530" t="s">
        <v>96</v>
      </c>
      <c r="D49" s="180">
        <f>LOOKUP(9E+307,E49:Q49)</f>
        <v>0</v>
      </c>
      <c r="E49" s="574">
        <v>0</v>
      </c>
      <c r="F49" s="574">
        <v>0</v>
      </c>
      <c r="G49" s="574">
        <v>0</v>
      </c>
      <c r="H49" s="570">
        <v>0</v>
      </c>
      <c r="I49" s="570">
        <v>0</v>
      </c>
      <c r="J49" s="570">
        <v>0</v>
      </c>
      <c r="K49" s="570">
        <v>0</v>
      </c>
      <c r="L49" s="570">
        <v>0</v>
      </c>
      <c r="M49" s="570">
        <v>0</v>
      </c>
      <c r="N49" s="570">
        <v>0</v>
      </c>
      <c r="O49" s="570">
        <v>0</v>
      </c>
      <c r="P49" s="570">
        <v>0</v>
      </c>
      <c r="Q49" s="570">
        <v>0</v>
      </c>
      <c r="R49" s="111"/>
      <c r="S49" s="707"/>
      <c r="T49" s="240"/>
      <c r="U49" s="193"/>
      <c r="V49" s="182"/>
      <c r="W49" s="182"/>
      <c r="X49" s="182"/>
      <c r="Y49" s="182"/>
      <c r="Z49" s="182"/>
      <c r="AA49" s="182"/>
      <c r="AB49" s="189"/>
      <c r="AC49" s="193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</row>
    <row r="50" spans="2:39" s="57" customFormat="1" ht="28" customHeight="1">
      <c r="B50" s="111"/>
      <c r="C50" s="530" t="s">
        <v>97</v>
      </c>
      <c r="D50" s="180">
        <f>LOOKUP(9E+307,E50:Q50)</f>
        <v>9119.27</v>
      </c>
      <c r="E50" s="574">
        <v>18209.12</v>
      </c>
      <c r="F50" s="570">
        <v>7000</v>
      </c>
      <c r="G50" s="570">
        <v>7129.96</v>
      </c>
      <c r="H50" s="570">
        <v>1279.93</v>
      </c>
      <c r="I50" s="570">
        <v>7000</v>
      </c>
      <c r="J50" s="570">
        <v>6192.78</v>
      </c>
      <c r="K50" s="570">
        <v>7030.07</v>
      </c>
      <c r="L50" s="570">
        <v>6863.61</v>
      </c>
      <c r="M50" s="570">
        <v>6016.88</v>
      </c>
      <c r="N50" s="570">
        <v>9521.4</v>
      </c>
      <c r="O50" s="570">
        <v>10516.59</v>
      </c>
      <c r="P50" s="570">
        <v>10516.59</v>
      </c>
      <c r="Q50" s="570">
        <v>9119.27</v>
      </c>
      <c r="R50" s="111"/>
      <c r="S50" s="707"/>
      <c r="T50" s="240"/>
      <c r="U50" s="193"/>
      <c r="V50" s="182"/>
      <c r="W50" s="182"/>
      <c r="X50" s="182"/>
      <c r="Y50" s="182"/>
      <c r="Z50" s="182"/>
      <c r="AA50" s="182"/>
      <c r="AB50" s="189"/>
      <c r="AC50" s="193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</row>
    <row r="51" spans="2:39" s="57" customFormat="1" ht="28" customHeight="1">
      <c r="B51" s="111"/>
      <c r="C51" s="530" t="s">
        <v>98</v>
      </c>
      <c r="D51" s="180">
        <f>LOOKUP(9E+307,E51:Q51)</f>
        <v>5870</v>
      </c>
      <c r="E51" s="574">
        <v>0</v>
      </c>
      <c r="F51" s="574">
        <v>0</v>
      </c>
      <c r="G51" s="570">
        <v>0</v>
      </c>
      <c r="H51" s="570">
        <v>1</v>
      </c>
      <c r="I51" s="570">
        <v>0</v>
      </c>
      <c r="J51" s="570">
        <v>0</v>
      </c>
      <c r="K51" s="570">
        <v>22045.45</v>
      </c>
      <c r="L51" s="570">
        <v>39028.949999999997</v>
      </c>
      <c r="M51" s="570">
        <v>51688.02</v>
      </c>
      <c r="N51" s="570">
        <v>49913</v>
      </c>
      <c r="O51" s="570">
        <v>0</v>
      </c>
      <c r="P51" s="570">
        <v>0</v>
      </c>
      <c r="Q51" s="570">
        <v>5870</v>
      </c>
      <c r="R51" s="111"/>
      <c r="S51" s="707"/>
      <c r="T51" s="240"/>
      <c r="U51" s="193"/>
      <c r="V51" s="182"/>
      <c r="W51" s="182"/>
      <c r="X51" s="182"/>
      <c r="Y51" s="182"/>
      <c r="Z51" s="182"/>
      <c r="AA51" s="182"/>
      <c r="AB51" s="189"/>
      <c r="AC51" s="193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</row>
    <row r="52" spans="2:39" s="57" customFormat="1" ht="28" customHeight="1">
      <c r="B52" s="111"/>
      <c r="C52" s="531" t="s">
        <v>99</v>
      </c>
      <c r="D52" s="122">
        <f>D51*D47</f>
        <v>37509.299999999996</v>
      </c>
      <c r="E52" s="176">
        <f>E51*E47</f>
        <v>0</v>
      </c>
      <c r="F52" s="122">
        <f>F51*F47</f>
        <v>0</v>
      </c>
      <c r="G52" s="122">
        <f>G51*G47</f>
        <v>0</v>
      </c>
      <c r="H52" s="122">
        <f>H51*H47</f>
        <v>6.7</v>
      </c>
      <c r="I52" s="122">
        <f t="shared" ref="I52:Q52" si="25">I51*I47</f>
        <v>0</v>
      </c>
      <c r="J52" s="122">
        <f t="shared" si="25"/>
        <v>0</v>
      </c>
      <c r="K52" s="122">
        <f t="shared" si="25"/>
        <v>144618.152</v>
      </c>
      <c r="L52" s="122">
        <f t="shared" si="25"/>
        <v>247053.25349999999</v>
      </c>
      <c r="M52" s="122">
        <f t="shared" si="25"/>
        <v>332870.84879999998</v>
      </c>
      <c r="N52" s="122">
        <f t="shared" si="25"/>
        <v>317945.81</v>
      </c>
      <c r="O52" s="122">
        <f t="shared" si="25"/>
        <v>0</v>
      </c>
      <c r="P52" s="122">
        <f t="shared" si="25"/>
        <v>0</v>
      </c>
      <c r="Q52" s="122">
        <f t="shared" si="25"/>
        <v>37509.299999999996</v>
      </c>
      <c r="R52" s="111"/>
      <c r="S52" s="707"/>
      <c r="T52" s="240"/>
      <c r="U52" s="193"/>
      <c r="V52" s="182"/>
      <c r="W52" s="182"/>
      <c r="X52" s="182"/>
      <c r="Y52" s="182"/>
      <c r="Z52" s="182"/>
      <c r="AA52" s="182"/>
      <c r="AB52" s="189"/>
      <c r="AC52" s="193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</row>
    <row r="53" spans="2:39" s="57" customFormat="1" ht="28" customHeight="1">
      <c r="B53" s="111"/>
      <c r="C53" s="530" t="s">
        <v>100</v>
      </c>
      <c r="D53" s="180">
        <f>LOOKUP(9E+307,E53:Q53)</f>
        <v>44195</v>
      </c>
      <c r="E53" s="574">
        <v>29699.82</v>
      </c>
      <c r="F53" s="570">
        <v>30535</v>
      </c>
      <c r="G53" s="570">
        <v>35510.800000000003</v>
      </c>
      <c r="H53" s="570">
        <f>36099-746.26*2</f>
        <v>34606.480000000003</v>
      </c>
      <c r="I53" s="570">
        <v>47953.53</v>
      </c>
      <c r="J53" s="570">
        <v>55001.23</v>
      </c>
      <c r="K53" s="570">
        <f>1988.82+3149.93+39445.55</f>
        <v>44584.3</v>
      </c>
      <c r="L53" s="570">
        <v>17098.45</v>
      </c>
      <c r="M53" s="570">
        <v>15228.09</v>
      </c>
      <c r="N53" s="570">
        <v>17240</v>
      </c>
      <c r="O53" s="570">
        <v>67854</v>
      </c>
      <c r="P53" s="570">
        <v>53246</v>
      </c>
      <c r="Q53" s="570">
        <v>44195</v>
      </c>
      <c r="R53" s="111"/>
      <c r="S53" s="707"/>
      <c r="T53" s="240"/>
      <c r="U53" s="193"/>
      <c r="V53" s="182"/>
      <c r="W53" s="182"/>
      <c r="X53" s="182"/>
      <c r="Y53" s="182"/>
      <c r="Z53" s="182"/>
      <c r="AA53" s="182"/>
      <c r="AB53" s="189"/>
      <c r="AC53" s="193"/>
      <c r="AD53" s="182"/>
      <c r="AE53" s="182"/>
      <c r="AF53" s="182"/>
      <c r="AG53" s="182"/>
      <c r="AH53" s="182"/>
      <c r="AI53" s="182"/>
      <c r="AJ53" s="182"/>
      <c r="AK53" s="182"/>
      <c r="AL53" s="182"/>
      <c r="AM53" s="182"/>
    </row>
    <row r="54" spans="2:39" s="57" customFormat="1" ht="28" customHeight="1">
      <c r="B54" s="111"/>
      <c r="C54" s="531" t="s">
        <v>101</v>
      </c>
      <c r="D54" s="122">
        <f t="shared" ref="D54:N54" si="26">D53*D47</f>
        <v>282406.05</v>
      </c>
      <c r="E54" s="176">
        <f t="shared" si="26"/>
        <v>199285.7922</v>
      </c>
      <c r="F54" s="122">
        <f t="shared" si="26"/>
        <v>205805.9</v>
      </c>
      <c r="G54" s="122">
        <f t="shared" si="26"/>
        <v>239342.79200000002</v>
      </c>
      <c r="H54" s="122">
        <f t="shared" si="26"/>
        <v>231863.41600000003</v>
      </c>
      <c r="I54" s="122">
        <f t="shared" si="26"/>
        <v>315534.22739999997</v>
      </c>
      <c r="J54" s="122">
        <f t="shared" si="26"/>
        <v>360808.06880000001</v>
      </c>
      <c r="K54" s="122">
        <f t="shared" si="26"/>
        <v>292473.00800000003</v>
      </c>
      <c r="L54" s="122">
        <f t="shared" si="26"/>
        <v>108233.1885</v>
      </c>
      <c r="M54" s="122">
        <f t="shared" si="26"/>
        <v>98068.899600000004</v>
      </c>
      <c r="N54" s="122">
        <f t="shared" si="26"/>
        <v>109818.8</v>
      </c>
      <c r="O54" s="122">
        <f>O53*O47</f>
        <v>430872.89999999997</v>
      </c>
      <c r="P54" s="122">
        <f>P53*P47</f>
        <v>338112.1</v>
      </c>
      <c r="Q54" s="122">
        <f>Q53*Q47</f>
        <v>282406.05</v>
      </c>
      <c r="R54" s="111"/>
      <c r="S54" s="707"/>
      <c r="T54" s="240"/>
      <c r="U54" s="193"/>
      <c r="V54" s="182"/>
      <c r="W54" s="182"/>
      <c r="X54" s="182"/>
      <c r="Y54" s="182"/>
      <c r="Z54" s="182"/>
      <c r="AA54" s="182"/>
      <c r="AB54" s="189"/>
      <c r="AC54" s="193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</row>
    <row r="55" spans="2:39" s="183" customFormat="1" ht="28" customHeight="1">
      <c r="B55" s="111"/>
      <c r="C55" s="532" t="s">
        <v>60</v>
      </c>
      <c r="D55" s="184">
        <f>LOOKUP(9E+307,E55:Q55)</f>
        <v>20000</v>
      </c>
      <c r="E55" s="574">
        <v>0</v>
      </c>
      <c r="F55" s="574">
        <v>0</v>
      </c>
      <c r="G55" s="574">
        <v>0</v>
      </c>
      <c r="H55" s="574">
        <v>0</v>
      </c>
      <c r="I55" s="574">
        <v>20000</v>
      </c>
      <c r="J55" s="574">
        <v>20000</v>
      </c>
      <c r="K55" s="574">
        <v>20000</v>
      </c>
      <c r="L55" s="570">
        <v>20000</v>
      </c>
      <c r="M55" s="570">
        <v>20000</v>
      </c>
      <c r="N55" s="570">
        <v>20000</v>
      </c>
      <c r="O55" s="570">
        <v>20000</v>
      </c>
      <c r="P55" s="570">
        <v>20000</v>
      </c>
      <c r="Q55" s="570">
        <v>20000</v>
      </c>
      <c r="R55" s="111"/>
      <c r="S55" s="707"/>
      <c r="T55" s="240"/>
      <c r="U55" s="193"/>
      <c r="V55" s="182"/>
      <c r="W55" s="182"/>
      <c r="X55" s="182"/>
      <c r="Y55" s="182"/>
      <c r="Z55" s="182"/>
      <c r="AA55" s="182"/>
      <c r="AB55" s="189"/>
      <c r="AC55" s="193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</row>
    <row r="56" spans="2:39" s="183" customFormat="1" ht="28" customHeight="1">
      <c r="B56" s="111"/>
      <c r="C56" s="532" t="s">
        <v>61</v>
      </c>
      <c r="D56" s="184">
        <f>LOOKUP(9E+307,E56:Q56)</f>
        <v>0</v>
      </c>
      <c r="E56" s="574">
        <v>0</v>
      </c>
      <c r="F56" s="574">
        <v>0</v>
      </c>
      <c r="G56" s="574">
        <v>0</v>
      </c>
      <c r="H56" s="574">
        <v>0</v>
      </c>
      <c r="I56" s="574">
        <v>13500</v>
      </c>
      <c r="J56" s="574">
        <v>13500</v>
      </c>
      <c r="K56" s="574">
        <v>13500</v>
      </c>
      <c r="L56" s="574">
        <v>13500</v>
      </c>
      <c r="M56" s="574">
        <v>13500</v>
      </c>
      <c r="N56" s="574">
        <v>0</v>
      </c>
      <c r="O56" s="574">
        <v>0</v>
      </c>
      <c r="P56" s="574">
        <v>0</v>
      </c>
      <c r="Q56" s="574">
        <v>0</v>
      </c>
      <c r="R56" s="111"/>
      <c r="S56" s="707"/>
      <c r="T56" s="240"/>
      <c r="U56" s="193"/>
      <c r="V56" s="182"/>
      <c r="W56" s="182"/>
      <c r="X56" s="182"/>
      <c r="Y56" s="182"/>
      <c r="Z56" s="182"/>
      <c r="AA56" s="182"/>
      <c r="AB56" s="189"/>
      <c r="AC56" s="193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</row>
    <row r="57" spans="2:39" s="183" customFormat="1" ht="28" customHeight="1">
      <c r="B57" s="111"/>
      <c r="C57" s="532" t="s">
        <v>107</v>
      </c>
      <c r="D57" s="184">
        <f>LOOKUP(9E+307,E57:Q57)</f>
        <v>293168.68</v>
      </c>
      <c r="E57" s="574">
        <f t="shared" ref="E57:G57" si="27">100168.68</f>
        <v>100168.68</v>
      </c>
      <c r="F57" s="574">
        <f t="shared" si="27"/>
        <v>100168.68</v>
      </c>
      <c r="G57" s="574">
        <f t="shared" si="27"/>
        <v>100168.68</v>
      </c>
      <c r="H57" s="574">
        <f>100168.68</f>
        <v>100168.68</v>
      </c>
      <c r="I57" s="574">
        <f>100168.68+18000</f>
        <v>118168.68</v>
      </c>
      <c r="J57" s="570">
        <f>100168.68+18000</f>
        <v>118168.68</v>
      </c>
      <c r="K57" s="570">
        <v>223168.68</v>
      </c>
      <c r="L57" s="570">
        <v>223168.68</v>
      </c>
      <c r="M57" s="570">
        <v>293168.68</v>
      </c>
      <c r="N57" s="570">
        <v>293168.68</v>
      </c>
      <c r="O57" s="570">
        <f>293168.68</f>
        <v>293168.68</v>
      </c>
      <c r="P57" s="570">
        <f>293168.68</f>
        <v>293168.68</v>
      </c>
      <c r="Q57" s="570">
        <f>293168.68</f>
        <v>293168.68</v>
      </c>
      <c r="R57" s="111"/>
      <c r="S57" s="707"/>
      <c r="T57" s="240"/>
      <c r="U57" s="193"/>
      <c r="V57" s="182"/>
      <c r="W57" s="182"/>
      <c r="X57" s="182"/>
      <c r="Y57" s="182"/>
      <c r="Z57" s="182"/>
      <c r="AA57" s="182"/>
      <c r="AB57" s="189"/>
      <c r="AC57" s="193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</row>
    <row r="58" spans="2:39" s="182" customFormat="1" ht="28" customHeight="1">
      <c r="B58" s="111"/>
      <c r="C58" s="533" t="s">
        <v>62</v>
      </c>
      <c r="D58" s="181">
        <f>D55+D56+D57</f>
        <v>313168.68</v>
      </c>
      <c r="E58" s="187">
        <f t="shared" ref="E58:P58" si="28">E55+E56+E57</f>
        <v>100168.68</v>
      </c>
      <c r="F58" s="187">
        <f t="shared" si="28"/>
        <v>100168.68</v>
      </c>
      <c r="G58" s="187">
        <f t="shared" si="28"/>
        <v>100168.68</v>
      </c>
      <c r="H58" s="187">
        <f t="shared" si="28"/>
        <v>100168.68</v>
      </c>
      <c r="I58" s="187">
        <f t="shared" si="28"/>
        <v>151668.68</v>
      </c>
      <c r="J58" s="187">
        <f t="shared" si="28"/>
        <v>151668.68</v>
      </c>
      <c r="K58" s="187">
        <f t="shared" si="28"/>
        <v>256668.68</v>
      </c>
      <c r="L58" s="187">
        <f t="shared" si="28"/>
        <v>256668.68</v>
      </c>
      <c r="M58" s="187">
        <f t="shared" si="28"/>
        <v>326668.68</v>
      </c>
      <c r="N58" s="187">
        <f t="shared" si="28"/>
        <v>313168.68</v>
      </c>
      <c r="O58" s="187">
        <f t="shared" si="28"/>
        <v>313168.68</v>
      </c>
      <c r="P58" s="187">
        <f t="shared" si="28"/>
        <v>313168.68</v>
      </c>
      <c r="Q58" s="187">
        <f t="shared" ref="Q58" si="29">Q55+Q56+Q57</f>
        <v>313168.68</v>
      </c>
      <c r="R58" s="111"/>
      <c r="S58" s="707"/>
      <c r="T58" s="240"/>
      <c r="U58" s="193"/>
      <c r="AB58" s="189"/>
      <c r="AC58" s="193"/>
    </row>
    <row r="59" spans="2:39" s="57" customFormat="1" ht="28" customHeight="1">
      <c r="B59" s="111"/>
      <c r="C59" s="531" t="s">
        <v>102</v>
      </c>
      <c r="D59" s="122">
        <f t="shared" ref="D59:N59" si="30">D60-D58</f>
        <v>15865.940000000002</v>
      </c>
      <c r="E59" s="176">
        <f t="shared" si="30"/>
        <v>117326.2322</v>
      </c>
      <c r="F59" s="176">
        <f t="shared" si="30"/>
        <v>112637.22</v>
      </c>
      <c r="G59" s="176">
        <f t="shared" si="30"/>
        <v>146304.07200000001</v>
      </c>
      <c r="H59" s="176">
        <f t="shared" si="30"/>
        <v>132981.36600000004</v>
      </c>
      <c r="I59" s="176">
        <f t="shared" si="30"/>
        <v>170865.54739999998</v>
      </c>
      <c r="J59" s="176">
        <f t="shared" si="30"/>
        <v>215332.16880000004</v>
      </c>
      <c r="K59" s="176">
        <f t="shared" si="30"/>
        <v>187452.55000000005</v>
      </c>
      <c r="L59" s="176">
        <f t="shared" si="30"/>
        <v>105481.37199999997</v>
      </c>
      <c r="M59" s="176">
        <f t="shared" si="30"/>
        <v>110287.94839999999</v>
      </c>
      <c r="N59" s="176">
        <f t="shared" si="30"/>
        <v>124117.33000000002</v>
      </c>
      <c r="O59" s="176">
        <f>O60-O58</f>
        <v>128220.81</v>
      </c>
      <c r="P59" s="176">
        <f>P60-P58</f>
        <v>35460.010000000009</v>
      </c>
      <c r="Q59" s="176">
        <f>Q60-Q58</f>
        <v>15865.940000000002</v>
      </c>
      <c r="R59" s="111"/>
      <c r="S59" s="707"/>
      <c r="T59" s="240"/>
      <c r="U59" s="193"/>
      <c r="V59" s="182"/>
      <c r="W59" s="182"/>
      <c r="X59" s="182"/>
      <c r="Y59" s="182"/>
      <c r="Z59" s="182"/>
      <c r="AA59" s="182"/>
      <c r="AB59" s="189"/>
      <c r="AC59" s="193"/>
      <c r="AD59" s="182"/>
      <c r="AE59" s="182"/>
      <c r="AF59" s="182"/>
      <c r="AG59" s="182"/>
      <c r="AH59" s="182"/>
      <c r="AI59" s="182"/>
      <c r="AJ59" s="182"/>
      <c r="AK59" s="182"/>
      <c r="AL59" s="182"/>
      <c r="AM59" s="182"/>
    </row>
    <row r="60" spans="2:39" s="57" customFormat="1" ht="28" customHeight="1">
      <c r="B60" s="111"/>
      <c r="C60" s="531" t="s">
        <v>103</v>
      </c>
      <c r="D60" s="122">
        <f t="shared" ref="D60:N60" si="31">D49+D50+D52+D54</f>
        <v>329034.62</v>
      </c>
      <c r="E60" s="176">
        <f t="shared" si="31"/>
        <v>217494.91219999999</v>
      </c>
      <c r="F60" s="176">
        <f t="shared" si="31"/>
        <v>212805.9</v>
      </c>
      <c r="G60" s="176">
        <f t="shared" si="31"/>
        <v>246472.75200000001</v>
      </c>
      <c r="H60" s="176">
        <f t="shared" si="31"/>
        <v>233150.04600000003</v>
      </c>
      <c r="I60" s="176">
        <f t="shared" si="31"/>
        <v>322534.22739999997</v>
      </c>
      <c r="J60" s="176">
        <f t="shared" si="31"/>
        <v>367000.84880000004</v>
      </c>
      <c r="K60" s="176">
        <f t="shared" si="31"/>
        <v>444121.23000000004</v>
      </c>
      <c r="L60" s="176">
        <f t="shared" si="31"/>
        <v>362150.05199999997</v>
      </c>
      <c r="M60" s="176">
        <f t="shared" si="31"/>
        <v>436956.62839999999</v>
      </c>
      <c r="N60" s="176">
        <f t="shared" si="31"/>
        <v>437286.01</v>
      </c>
      <c r="O60" s="176">
        <f>O49+O50+O52+O54</f>
        <v>441389.49</v>
      </c>
      <c r="P60" s="176">
        <f>P49+P50+P52+P54</f>
        <v>348628.69</v>
      </c>
      <c r="Q60" s="176">
        <f>Q49+Q50+Q52+Q54</f>
        <v>329034.62</v>
      </c>
      <c r="R60" s="111"/>
      <c r="S60" s="707"/>
      <c r="T60" s="240"/>
      <c r="U60" s="193"/>
      <c r="V60" s="182"/>
      <c r="W60" s="182"/>
      <c r="X60" s="182"/>
      <c r="Y60" s="182"/>
      <c r="Z60" s="182"/>
      <c r="AA60" s="182"/>
      <c r="AB60" s="189"/>
      <c r="AC60" s="193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</row>
    <row r="61" spans="2:39" s="57" customFormat="1" ht="28" customHeight="1">
      <c r="B61" s="111"/>
      <c r="C61" s="532" t="s">
        <v>104</v>
      </c>
      <c r="D61" s="184">
        <f>LOOKUP(9E+307,E61:Q61)</f>
        <v>0</v>
      </c>
      <c r="E61" s="574">
        <v>39898.68</v>
      </c>
      <c r="F61" s="574">
        <f>110286*0.441</f>
        <v>48636.126000000004</v>
      </c>
      <c r="G61" s="570">
        <v>0</v>
      </c>
      <c r="H61" s="570">
        <v>0</v>
      </c>
      <c r="I61" s="570">
        <v>0</v>
      </c>
      <c r="J61" s="570">
        <v>0</v>
      </c>
      <c r="K61" s="570">
        <v>0</v>
      </c>
      <c r="L61" s="570">
        <v>0</v>
      </c>
      <c r="M61" s="570">
        <v>0</v>
      </c>
      <c r="N61" s="570">
        <v>0</v>
      </c>
      <c r="O61" s="570">
        <v>0</v>
      </c>
      <c r="P61" s="570">
        <v>0</v>
      </c>
      <c r="Q61" s="570">
        <v>0</v>
      </c>
      <c r="R61" s="111"/>
      <c r="S61" s="707"/>
      <c r="T61" s="240"/>
      <c r="U61" s="193"/>
      <c r="V61" s="182"/>
      <c r="W61" s="182"/>
      <c r="X61" s="182"/>
      <c r="Y61" s="182"/>
      <c r="Z61" s="182"/>
      <c r="AA61" s="182"/>
      <c r="AB61" s="189"/>
      <c r="AC61" s="193"/>
      <c r="AD61" s="182"/>
      <c r="AE61" s="182"/>
      <c r="AF61" s="182"/>
      <c r="AG61" s="182"/>
      <c r="AH61" s="182"/>
      <c r="AI61" s="182"/>
      <c r="AJ61" s="182"/>
      <c r="AK61" s="182"/>
      <c r="AL61" s="182"/>
      <c r="AM61" s="182"/>
    </row>
    <row r="62" spans="2:39" s="57" customFormat="1" ht="28" customHeight="1">
      <c r="B62" s="111"/>
      <c r="C62" s="531" t="s">
        <v>63</v>
      </c>
      <c r="D62" s="176">
        <f t="shared" ref="D62:N62" si="32">D59+D61</f>
        <v>15865.940000000002</v>
      </c>
      <c r="E62" s="176">
        <f t="shared" si="32"/>
        <v>157224.91219999999</v>
      </c>
      <c r="F62" s="176">
        <f t="shared" si="32"/>
        <v>161273.34600000002</v>
      </c>
      <c r="G62" s="176">
        <f t="shared" si="32"/>
        <v>146304.07200000001</v>
      </c>
      <c r="H62" s="176">
        <f t="shared" si="32"/>
        <v>132981.36600000004</v>
      </c>
      <c r="I62" s="176">
        <f t="shared" si="32"/>
        <v>170865.54739999998</v>
      </c>
      <c r="J62" s="176">
        <f t="shared" si="32"/>
        <v>215332.16880000004</v>
      </c>
      <c r="K62" s="176">
        <f t="shared" si="32"/>
        <v>187452.55000000005</v>
      </c>
      <c r="L62" s="176">
        <f t="shared" si="32"/>
        <v>105481.37199999997</v>
      </c>
      <c r="M62" s="176">
        <f t="shared" si="32"/>
        <v>110287.94839999999</v>
      </c>
      <c r="N62" s="176">
        <f t="shared" si="32"/>
        <v>124117.33000000002</v>
      </c>
      <c r="O62" s="176">
        <f>O59+O61</f>
        <v>128220.81</v>
      </c>
      <c r="P62" s="176">
        <f>P59+P61</f>
        <v>35460.010000000009</v>
      </c>
      <c r="Q62" s="176">
        <f>Q59+Q61</f>
        <v>15865.940000000002</v>
      </c>
      <c r="R62" s="111"/>
      <c r="S62" s="707"/>
      <c r="T62" s="240"/>
      <c r="U62" s="193"/>
      <c r="V62" s="182"/>
      <c r="W62" s="182"/>
      <c r="X62" s="182"/>
      <c r="Y62" s="182"/>
      <c r="Z62" s="182"/>
      <c r="AA62" s="182"/>
      <c r="AB62" s="189"/>
      <c r="AC62" s="193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</row>
    <row r="63" spans="2:39" s="57" customFormat="1" ht="28" customHeight="1" thickBot="1">
      <c r="B63" s="111"/>
      <c r="C63" s="531" t="s">
        <v>65</v>
      </c>
      <c r="D63" s="176">
        <f t="shared" ref="D63:N63" si="33">D60+D61</f>
        <v>329034.62</v>
      </c>
      <c r="E63" s="176">
        <f t="shared" si="33"/>
        <v>257393.59219999998</v>
      </c>
      <c r="F63" s="176">
        <f t="shared" si="33"/>
        <v>261442.02600000001</v>
      </c>
      <c r="G63" s="176">
        <f t="shared" si="33"/>
        <v>246472.75200000001</v>
      </c>
      <c r="H63" s="176">
        <f t="shared" si="33"/>
        <v>233150.04600000003</v>
      </c>
      <c r="I63" s="176">
        <f t="shared" si="33"/>
        <v>322534.22739999997</v>
      </c>
      <c r="J63" s="176">
        <f t="shared" si="33"/>
        <v>367000.84880000004</v>
      </c>
      <c r="K63" s="176">
        <f t="shared" si="33"/>
        <v>444121.23000000004</v>
      </c>
      <c r="L63" s="176">
        <f t="shared" si="33"/>
        <v>362150.05199999997</v>
      </c>
      <c r="M63" s="176">
        <f t="shared" si="33"/>
        <v>436956.62839999999</v>
      </c>
      <c r="N63" s="176">
        <f t="shared" si="33"/>
        <v>437286.01</v>
      </c>
      <c r="O63" s="176">
        <f>O60+O61</f>
        <v>441389.49</v>
      </c>
      <c r="P63" s="176">
        <f>P60+P61</f>
        <v>348628.69</v>
      </c>
      <c r="Q63" s="176">
        <f>Q60+Q61</f>
        <v>329034.62</v>
      </c>
      <c r="R63" s="111"/>
      <c r="S63" s="708"/>
      <c r="T63" s="240"/>
      <c r="U63" s="193"/>
      <c r="V63" s="182"/>
      <c r="W63" s="182"/>
      <c r="X63" s="182"/>
      <c r="Y63" s="182"/>
      <c r="Z63" s="182"/>
      <c r="AA63" s="182"/>
      <c r="AB63" s="189"/>
      <c r="AC63" s="193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</row>
    <row r="64" spans="2:39" s="57" customFormat="1" ht="28" customHeight="1">
      <c r="B64" s="111"/>
      <c r="C64" s="240"/>
      <c r="D64" s="240"/>
      <c r="E64" s="240"/>
      <c r="F64" s="240"/>
      <c r="G64" s="240"/>
      <c r="H64" s="240"/>
      <c r="I64" s="240"/>
      <c r="J64" s="240"/>
      <c r="K64" s="240"/>
      <c r="L64" s="240"/>
      <c r="M64" s="240"/>
      <c r="N64" s="240"/>
      <c r="O64" s="240"/>
      <c r="P64" s="240"/>
      <c r="Q64" s="240"/>
      <c r="R64" s="111"/>
      <c r="S64" s="240"/>
      <c r="T64" s="240"/>
      <c r="U64" s="193"/>
      <c r="V64" s="182"/>
      <c r="W64" s="182"/>
      <c r="X64" s="182"/>
      <c r="Y64" s="182"/>
      <c r="Z64" s="182"/>
      <c r="AA64" s="182"/>
      <c r="AB64" s="189"/>
      <c r="AC64" s="193"/>
      <c r="AD64" s="182"/>
      <c r="AE64" s="182"/>
      <c r="AF64" s="182"/>
      <c r="AG64" s="182"/>
      <c r="AH64" s="182"/>
      <c r="AI64" s="182"/>
      <c r="AJ64" s="182"/>
      <c r="AK64" s="182"/>
      <c r="AL64" s="182"/>
      <c r="AM64" s="182"/>
    </row>
    <row r="65" spans="2:39" ht="28" customHeight="1">
      <c r="U65" s="189"/>
      <c r="AB65" s="189"/>
      <c r="AC65" s="189"/>
    </row>
    <row r="66" spans="2:39" ht="28" customHeight="1" thickBot="1">
      <c r="B66" s="111"/>
      <c r="C66" s="111"/>
      <c r="D66" s="111"/>
      <c r="E66" s="111"/>
      <c r="F66" s="111"/>
      <c r="G66" s="111"/>
      <c r="H66" s="111"/>
      <c r="I66" s="111"/>
      <c r="J66" s="111"/>
      <c r="K66" s="111"/>
      <c r="L66" s="111"/>
      <c r="M66" s="111">
        <f>50130.68+38+50000</f>
        <v>100168.68</v>
      </c>
      <c r="N66" s="111">
        <f>50130.68+38+50000</f>
        <v>100168.68</v>
      </c>
      <c r="O66" s="111"/>
      <c r="P66" s="111"/>
      <c r="Q66" s="111"/>
      <c r="R66" s="111"/>
      <c r="S66" s="111"/>
      <c r="T66" s="111"/>
      <c r="U66" s="189"/>
      <c r="AB66" s="189"/>
      <c r="AC66" s="189"/>
    </row>
    <row r="67" spans="2:39" s="56" customFormat="1" ht="28" customHeight="1">
      <c r="B67" s="111"/>
      <c r="C67" s="534" t="s">
        <v>93</v>
      </c>
      <c r="D67" s="535" t="s">
        <v>94</v>
      </c>
      <c r="E67" s="170">
        <v>44221</v>
      </c>
      <c r="F67" s="170">
        <v>44227</v>
      </c>
      <c r="G67" s="170">
        <v>44234</v>
      </c>
      <c r="H67" s="170">
        <v>44241</v>
      </c>
      <c r="I67" s="170">
        <v>44248</v>
      </c>
      <c r="J67" s="170">
        <v>44255</v>
      </c>
      <c r="K67" s="170">
        <v>44262</v>
      </c>
      <c r="L67" s="170">
        <v>44269</v>
      </c>
      <c r="M67" s="170">
        <v>44276</v>
      </c>
      <c r="N67" s="170">
        <v>44283</v>
      </c>
      <c r="O67" s="111"/>
      <c r="P67" s="350"/>
      <c r="Q67" s="351"/>
      <c r="R67" s="111"/>
      <c r="S67" s="706" t="s">
        <v>300</v>
      </c>
      <c r="T67" s="240"/>
      <c r="U67" s="190"/>
      <c r="AB67" s="189"/>
      <c r="AC67" s="190"/>
    </row>
    <row r="68" spans="2:39" s="171" customFormat="1" ht="28" customHeight="1">
      <c r="B68" s="111"/>
      <c r="C68" s="523" t="s">
        <v>38</v>
      </c>
      <c r="D68" s="172">
        <f>LOOKUP(9E+307,E68:Q68)</f>
        <v>35.4</v>
      </c>
      <c r="E68" s="572"/>
      <c r="F68" s="564"/>
      <c r="G68" s="564">
        <v>33.74</v>
      </c>
      <c r="H68" s="564"/>
      <c r="I68" s="564">
        <v>35.5</v>
      </c>
      <c r="J68" s="564">
        <v>35.5</v>
      </c>
      <c r="K68" s="564">
        <v>34.1</v>
      </c>
      <c r="L68" s="564">
        <v>35.1</v>
      </c>
      <c r="M68" s="564">
        <v>35.4</v>
      </c>
      <c r="N68" s="564">
        <v>35.4</v>
      </c>
      <c r="O68" s="240"/>
      <c r="P68" s="279"/>
      <c r="Q68" s="348"/>
      <c r="R68" s="111"/>
      <c r="S68" s="707"/>
      <c r="T68" s="240"/>
      <c r="U68" s="191"/>
      <c r="AB68" s="189"/>
      <c r="AC68" s="191"/>
    </row>
    <row r="69" spans="2:39" s="171" customFormat="1" ht="28" customHeight="1" thickBot="1">
      <c r="B69" s="111"/>
      <c r="C69" s="524" t="s">
        <v>36</v>
      </c>
      <c r="D69" s="173">
        <f>LOOKUP(9E+307,E69:Q69)</f>
        <v>196</v>
      </c>
      <c r="E69" s="572"/>
      <c r="F69" s="564"/>
      <c r="G69" s="564">
        <v>218</v>
      </c>
      <c r="H69" s="564">
        <v>196</v>
      </c>
      <c r="I69" s="564"/>
      <c r="J69" s="564"/>
      <c r="K69" s="564"/>
      <c r="L69" s="564"/>
      <c r="M69" s="564"/>
      <c r="N69" s="564"/>
      <c r="O69" s="258"/>
      <c r="P69" s="279"/>
      <c r="Q69" s="348"/>
      <c r="R69" s="111"/>
      <c r="S69" s="707"/>
      <c r="T69" s="240"/>
      <c r="U69" s="191"/>
      <c r="AB69" s="189"/>
      <c r="AC69" s="191"/>
    </row>
    <row r="70" spans="2:39" s="171" customFormat="1" ht="28" customHeight="1">
      <c r="B70" s="111"/>
      <c r="C70" s="525" t="s">
        <v>13</v>
      </c>
      <c r="D70" s="174">
        <f>LOOKUP(9E+307,E70:Q70)</f>
        <v>61200</v>
      </c>
      <c r="E70" s="572">
        <v>54900</v>
      </c>
      <c r="F70" s="564">
        <v>57400</v>
      </c>
      <c r="G70" s="564">
        <v>55000</v>
      </c>
      <c r="H70" s="564">
        <v>61100</v>
      </c>
      <c r="I70" s="564">
        <v>61300</v>
      </c>
      <c r="J70" s="568">
        <v>61300</v>
      </c>
      <c r="K70" s="564">
        <v>62800</v>
      </c>
      <c r="L70" s="564">
        <v>65200</v>
      </c>
      <c r="M70" s="564">
        <v>65800</v>
      </c>
      <c r="N70" s="564">
        <v>61200</v>
      </c>
      <c r="O70" s="258"/>
      <c r="P70" s="279"/>
      <c r="Q70" s="348"/>
      <c r="R70" s="111"/>
      <c r="S70" s="707"/>
      <c r="T70" s="240"/>
      <c r="U70" s="191"/>
      <c r="AB70" s="189"/>
      <c r="AC70" s="191"/>
    </row>
    <row r="71" spans="2:39" s="57" customFormat="1" ht="28" customHeight="1">
      <c r="B71" s="111"/>
      <c r="C71" s="526" t="s">
        <v>5</v>
      </c>
      <c r="D71" s="175">
        <f>LOOKUP(9E+307,E71:Q71)</f>
        <v>3.12</v>
      </c>
      <c r="E71" s="573">
        <v>2.9180000000000001</v>
      </c>
      <c r="F71" s="568">
        <v>2.8519999999999999</v>
      </c>
      <c r="G71" s="568">
        <v>3.4889999999999999</v>
      </c>
      <c r="H71" s="568">
        <v>3.597</v>
      </c>
      <c r="I71" s="568">
        <v>3.8410000000000002</v>
      </c>
      <c r="J71" s="571">
        <v>3.258</v>
      </c>
      <c r="K71" s="568">
        <v>3.13</v>
      </c>
      <c r="L71" s="568">
        <v>3.5169999999999999</v>
      </c>
      <c r="M71" s="568">
        <v>3.5640000000000001</v>
      </c>
      <c r="N71" s="568">
        <v>3.12</v>
      </c>
      <c r="O71" s="258"/>
      <c r="P71" s="279"/>
      <c r="Q71" s="348"/>
      <c r="R71" s="111"/>
      <c r="S71" s="707"/>
      <c r="T71" s="240"/>
      <c r="U71" s="192"/>
      <c r="AB71" s="189"/>
      <c r="AC71" s="192"/>
    </row>
    <row r="72" spans="2:39" s="57" customFormat="1" ht="28" customHeight="1">
      <c r="B72" s="111"/>
      <c r="C72" s="526" t="s">
        <v>14</v>
      </c>
      <c r="D72" s="175">
        <f>LOOKUP(9E+307,E72:Q72)</f>
        <v>53400</v>
      </c>
      <c r="E72" s="573">
        <v>34500</v>
      </c>
      <c r="F72" s="568">
        <v>32900</v>
      </c>
      <c r="G72" s="568">
        <v>40000</v>
      </c>
      <c r="H72" s="568">
        <v>47100</v>
      </c>
      <c r="I72" s="568">
        <v>57100</v>
      </c>
      <c r="J72" s="568">
        <v>53300</v>
      </c>
      <c r="K72" s="568">
        <v>49600</v>
      </c>
      <c r="L72" s="568">
        <v>54000</v>
      </c>
      <c r="M72" s="568">
        <v>59000</v>
      </c>
      <c r="N72" s="568">
        <v>53400</v>
      </c>
      <c r="O72" s="258"/>
      <c r="P72" s="279"/>
      <c r="Q72" s="348"/>
      <c r="R72" s="111"/>
      <c r="S72" s="707"/>
      <c r="T72" s="240"/>
      <c r="U72" s="192"/>
      <c r="AB72" s="189"/>
      <c r="AC72" s="192"/>
    </row>
    <row r="73" spans="2:39" s="57" customFormat="1" ht="28" customHeight="1">
      <c r="B73" s="111"/>
      <c r="C73" s="527" t="s">
        <v>0</v>
      </c>
      <c r="D73" s="14">
        <f>LN(D71/1.8)/0.91</f>
        <v>0.60444652408711197</v>
      </c>
      <c r="E73" s="176">
        <f t="shared" ref="E73:N73" si="34">LN(E71/1.8)/0.91</f>
        <v>0.53089207164667573</v>
      </c>
      <c r="F73" s="122">
        <f t="shared" si="34"/>
        <v>0.50575146994497844</v>
      </c>
      <c r="G73" s="122">
        <f t="shared" si="34"/>
        <v>0.72728406296979997</v>
      </c>
      <c r="H73" s="122">
        <f t="shared" si="34"/>
        <v>0.76078406572677781</v>
      </c>
      <c r="I73" s="122">
        <f t="shared" si="34"/>
        <v>0.83290778512269092</v>
      </c>
      <c r="J73" s="122">
        <f t="shared" si="34"/>
        <v>0.65200752228322456</v>
      </c>
      <c r="K73" s="122">
        <f t="shared" si="34"/>
        <v>0.60796301060433267</v>
      </c>
      <c r="L73" s="122">
        <f t="shared" si="34"/>
        <v>0.73606778965903996</v>
      </c>
      <c r="M73" s="122">
        <f t="shared" si="34"/>
        <v>0.75065587330378436</v>
      </c>
      <c r="N73" s="122">
        <f t="shared" si="34"/>
        <v>0.60444652408711197</v>
      </c>
      <c r="O73" s="258"/>
      <c r="P73" s="279"/>
      <c r="Q73" s="348"/>
      <c r="R73" s="111"/>
      <c r="S73" s="707"/>
      <c r="T73" s="240"/>
      <c r="U73" s="192"/>
      <c r="AB73" s="189"/>
      <c r="AC73" s="192"/>
    </row>
    <row r="74" spans="2:39" s="57" customFormat="1" ht="28" customHeight="1">
      <c r="B74" s="111"/>
      <c r="C74" s="527" t="s">
        <v>10</v>
      </c>
      <c r="D74" s="14">
        <f t="shared" ref="D74:N74" si="35">D70/D72</f>
        <v>1.146067415730337</v>
      </c>
      <c r="E74" s="176">
        <f t="shared" si="35"/>
        <v>1.5913043478260869</v>
      </c>
      <c r="F74" s="122">
        <f t="shared" si="35"/>
        <v>1.7446808510638299</v>
      </c>
      <c r="G74" s="122">
        <f t="shared" si="35"/>
        <v>1.375</v>
      </c>
      <c r="H74" s="122">
        <f t="shared" si="35"/>
        <v>1.2972399150743099</v>
      </c>
      <c r="I74" s="122">
        <f t="shared" si="35"/>
        <v>1.0735551663747811</v>
      </c>
      <c r="J74" s="122">
        <f t="shared" si="35"/>
        <v>1.150093808630394</v>
      </c>
      <c r="K74" s="122">
        <f t="shared" si="35"/>
        <v>1.2661290322580645</v>
      </c>
      <c r="L74" s="122">
        <f t="shared" si="35"/>
        <v>1.2074074074074075</v>
      </c>
      <c r="M74" s="122">
        <f t="shared" si="35"/>
        <v>1.1152542372881356</v>
      </c>
      <c r="N74" s="122">
        <f t="shared" si="35"/>
        <v>1.146067415730337</v>
      </c>
      <c r="O74" s="258"/>
      <c r="P74" s="279"/>
      <c r="Q74" s="348"/>
      <c r="R74" s="111"/>
      <c r="S74" s="707"/>
      <c r="T74" s="240"/>
      <c r="U74" s="192"/>
      <c r="AB74" s="189"/>
      <c r="AC74" s="192"/>
    </row>
    <row r="75" spans="2:39" s="57" customFormat="1" ht="28" customHeight="1">
      <c r="B75" s="111"/>
      <c r="C75" s="527" t="s">
        <v>1</v>
      </c>
      <c r="D75" s="177">
        <f t="shared" ref="D75:H75" si="36">LN(D74/1.44)/1.68</f>
        <v>-0.13589682740224884</v>
      </c>
      <c r="E75" s="176">
        <f t="shared" si="36"/>
        <v>5.9470780291822414E-2</v>
      </c>
      <c r="F75" s="122">
        <f t="shared" si="36"/>
        <v>0.11424317378945553</v>
      </c>
      <c r="G75" s="122">
        <f t="shared" si="36"/>
        <v>-2.7493680041294394E-2</v>
      </c>
      <c r="H75" s="122">
        <f t="shared" si="36"/>
        <v>-6.2145385971864087E-2</v>
      </c>
      <c r="I75" s="122">
        <f>LN(I74/1.44)/1.68</f>
        <v>-0.17480201625458808</v>
      </c>
      <c r="J75" s="122">
        <f t="shared" ref="J75:M75" si="37">LN(J74/1.44)/1.68</f>
        <v>-0.13380928679615611</v>
      </c>
      <c r="K75" s="122">
        <f t="shared" si="37"/>
        <v>-7.6594567764665528E-2</v>
      </c>
      <c r="L75" s="122">
        <f t="shared" si="37"/>
        <v>-0.1048617209640335</v>
      </c>
      <c r="M75" s="122">
        <f t="shared" si="37"/>
        <v>-0.15211947569187925</v>
      </c>
      <c r="N75" s="122">
        <f>LN(N74/1.44)/1.68</f>
        <v>-0.13589682740224884</v>
      </c>
      <c r="O75" s="258"/>
      <c r="P75" s="279"/>
      <c r="Q75" s="348"/>
      <c r="R75" s="111"/>
      <c r="S75" s="707"/>
      <c r="T75" s="240"/>
      <c r="U75" s="192"/>
      <c r="AB75" s="189"/>
      <c r="AC75" s="192"/>
    </row>
    <row r="76" spans="2:39" s="57" customFormat="1" ht="28" customHeight="1" thickBot="1">
      <c r="B76" s="111"/>
      <c r="C76" s="528" t="s">
        <v>105</v>
      </c>
      <c r="D76" s="178" t="e">
        <f>INDEX(神经网络!$F$10:$AJ$40,MATCH(ROUND(D75,1),神经网络!$D$10:$D$40,0),MATCH(ROUND(D73,1),神经网络!$F$8:$AJ$8,0))</f>
        <v>#N/A</v>
      </c>
      <c r="E76" s="176" t="e">
        <f>INDEX(神经网络!$F$10:$AJ$40,MATCH(ROUND(E75,1),神经网络!$D$10:$D$40,0),MATCH(ROUND(E73,1),神经网络!$F$8:$AJ$8,0))</f>
        <v>#N/A</v>
      </c>
      <c r="F76" s="176" t="e">
        <f>INDEX(神经网络!$F$10:$AJ$40,MATCH(ROUND(F75,1),神经网络!$D$10:$D$40,0),MATCH(ROUND(F73,1),神经网络!$F$8:$AJ$8,0))</f>
        <v>#N/A</v>
      </c>
      <c r="G76" s="176" t="e">
        <f>INDEX(神经网络!$F$10:$AJ$40,MATCH(ROUND(G75,1),神经网络!$D$10:$D$40,0),MATCH(ROUND(G73,1),神经网络!$F$8:$AJ$8,0))</f>
        <v>#N/A</v>
      </c>
      <c r="H76" s="176" t="e">
        <f>INDEX(神经网络!$F$10:$AJ$40,MATCH(ROUND(H75,1),神经网络!$D$10:$D$40,0),MATCH(ROUND(H73,1),神经网络!$F$8:$AJ$8,0))</f>
        <v>#N/A</v>
      </c>
      <c r="I76" s="176" t="e">
        <f>INDEX(神经网络!$F$10:$AJ$40,MATCH(ROUND(I75,1),神经网络!$D$10:$D$40,0),MATCH(ROUND(I73,1),神经网络!$F$8:$AJ$8,0))</f>
        <v>#N/A</v>
      </c>
      <c r="J76" s="176" t="e">
        <f>INDEX(神经网络!$F$10:$AJ$40,MATCH(ROUND(J75,1),神经网络!$D$10:$D$40,0),MATCH(ROUND(J73,1),神经网络!$F$8:$AJ$8,0))</f>
        <v>#N/A</v>
      </c>
      <c r="K76" s="176" t="e">
        <f>INDEX(神经网络!$F$10:$AJ$40,MATCH(ROUND(K75,1),神经网络!$D$10:$D$40,0),MATCH(ROUND(K73,1),神经网络!$F$8:$AJ$8,0))</f>
        <v>#N/A</v>
      </c>
      <c r="L76" s="176" t="e">
        <f>INDEX(神经网络!$F$10:$AJ$40,MATCH(ROUND(L75,1),神经网络!$D$10:$D$40,0),MATCH(ROUND(L73,1),神经网络!$F$8:$AJ$8,0))</f>
        <v>#N/A</v>
      </c>
      <c r="M76" s="176" t="e">
        <f>INDEX(神经网络!$F$10:$AJ$40,MATCH(ROUND(M75,1),神经网络!$D$10:$D$40,0),MATCH(ROUND(M73,1),神经网络!$F$8:$AJ$8,0))</f>
        <v>#N/A</v>
      </c>
      <c r="N76" s="176" t="e">
        <f>INDEX(神经网络!$F$10:$AJ$40,MATCH(ROUND(N75,1),神经网络!$D$10:$D$40,0),MATCH(ROUND(N73,1),神经网络!$F$8:$AJ$8,0))</f>
        <v>#N/A</v>
      </c>
      <c r="O76" s="258"/>
      <c r="P76" s="279"/>
      <c r="Q76" s="348"/>
      <c r="R76" s="111"/>
      <c r="S76" s="707"/>
      <c r="T76" s="240"/>
      <c r="U76" s="192"/>
      <c r="AB76" s="189"/>
      <c r="AC76" s="192"/>
    </row>
    <row r="77" spans="2:39" s="57" customFormat="1" ht="28" customHeight="1">
      <c r="B77" s="111"/>
      <c r="C77" s="529" t="s">
        <v>55</v>
      </c>
      <c r="D77" s="179">
        <f>LOOKUP(9E+307,E77:Q77)</f>
        <v>6.56</v>
      </c>
      <c r="E77" s="573">
        <v>6.41</v>
      </c>
      <c r="F77" s="568">
        <v>6.42</v>
      </c>
      <c r="G77" s="568">
        <v>6.41</v>
      </c>
      <c r="H77" s="568">
        <v>6.42</v>
      </c>
      <c r="I77" s="568">
        <v>6.49</v>
      </c>
      <c r="J77" s="568">
        <v>6.96</v>
      </c>
      <c r="K77" s="568">
        <v>6.58</v>
      </c>
      <c r="L77" s="568">
        <v>6.58</v>
      </c>
      <c r="M77" s="568">
        <v>6.54</v>
      </c>
      <c r="N77" s="568">
        <v>6.56</v>
      </c>
      <c r="O77" s="258"/>
      <c r="P77" s="279"/>
      <c r="Q77" s="348"/>
      <c r="R77" s="111"/>
      <c r="S77" s="707"/>
      <c r="T77" s="240"/>
      <c r="U77" s="192"/>
      <c r="AB77" s="189"/>
    </row>
    <row r="78" spans="2:39" s="57" customFormat="1" ht="28" customHeight="1">
      <c r="B78" s="111"/>
      <c r="C78" s="530" t="s">
        <v>95</v>
      </c>
      <c r="D78" s="180">
        <f>LOOKUP(9E+307,E78:Q78)</f>
        <v>3.6204000000000001</v>
      </c>
      <c r="E78" s="574">
        <v>3.7875999999999999</v>
      </c>
      <c r="F78" s="570">
        <v>3.7875999999999999</v>
      </c>
      <c r="G78" s="570">
        <v>3.8534999999999999</v>
      </c>
      <c r="H78" s="570">
        <v>3.8755000000000002</v>
      </c>
      <c r="I78" s="570">
        <v>3.8469000000000002</v>
      </c>
      <c r="J78" s="570">
        <v>3.8469000000000002</v>
      </c>
      <c r="K78" s="570">
        <v>3.5760999999999998</v>
      </c>
      <c r="L78" s="570">
        <v>3.4805000000000001</v>
      </c>
      <c r="M78" s="570">
        <v>3.7342</v>
      </c>
      <c r="N78" s="570">
        <v>3.6204000000000001</v>
      </c>
      <c r="O78" s="258"/>
      <c r="P78" s="279"/>
      <c r="Q78" s="348"/>
      <c r="R78" s="111"/>
      <c r="S78" s="707"/>
      <c r="T78" s="240"/>
      <c r="U78" s="193"/>
      <c r="V78" s="182"/>
      <c r="W78" s="182"/>
      <c r="X78" s="182"/>
      <c r="Y78" s="182"/>
      <c r="Z78" s="182"/>
      <c r="AA78" s="182"/>
      <c r="AB78" s="189"/>
      <c r="AC78" s="193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</row>
    <row r="79" spans="2:39" s="57" customFormat="1" ht="28" customHeight="1">
      <c r="B79" s="111"/>
      <c r="C79" s="530" t="s">
        <v>96</v>
      </c>
      <c r="D79" s="180">
        <f>LOOKUP(9E+307,E79:Q79)</f>
        <v>17412.310000000001</v>
      </c>
      <c r="E79" s="574">
        <v>120993.37</v>
      </c>
      <c r="F79" s="574">
        <v>119366.56</v>
      </c>
      <c r="G79" s="574">
        <v>118188.66</v>
      </c>
      <c r="H79" s="570">
        <v>118863.41</v>
      </c>
      <c r="I79" s="570">
        <v>11170.49</v>
      </c>
      <c r="J79" s="570">
        <v>11170.49</v>
      </c>
      <c r="K79" s="570">
        <v>5501.87</v>
      </c>
      <c r="L79" s="570">
        <f>5274.51+844.64</f>
        <v>6119.1500000000005</v>
      </c>
      <c r="M79" s="570">
        <f>6276.17</f>
        <v>6276.17</v>
      </c>
      <c r="N79" s="570">
        <v>17412.310000000001</v>
      </c>
      <c r="O79" s="258"/>
      <c r="P79" s="279"/>
      <c r="Q79" s="348"/>
      <c r="R79" s="111"/>
      <c r="S79" s="707"/>
      <c r="T79" s="240"/>
      <c r="U79" s="193"/>
      <c r="V79" s="182"/>
      <c r="W79" s="182"/>
      <c r="X79" s="182"/>
      <c r="Y79" s="182"/>
      <c r="Z79" s="182"/>
      <c r="AA79" s="182"/>
      <c r="AB79" s="189"/>
      <c r="AC79" s="193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</row>
    <row r="80" spans="2:39" s="57" customFormat="1" ht="28" customHeight="1">
      <c r="B80" s="111"/>
      <c r="C80" s="530" t="s">
        <v>97</v>
      </c>
      <c r="D80" s="180">
        <f>LOOKUP(9E+307,E80:Q80)</f>
        <v>7200</v>
      </c>
      <c r="E80" s="574">
        <v>11.42</v>
      </c>
      <c r="F80" s="570">
        <v>2571.54</v>
      </c>
      <c r="G80" s="570">
        <v>1145.97</v>
      </c>
      <c r="H80" s="570">
        <v>2245.9699999999998</v>
      </c>
      <c r="I80" s="570">
        <v>107112.2</v>
      </c>
      <c r="J80" s="570">
        <v>7289.34</v>
      </c>
      <c r="K80" s="570">
        <v>6635.84</v>
      </c>
      <c r="L80" s="570">
        <f>8321.13-844.64</f>
        <v>7476.4899999999989</v>
      </c>
      <c r="M80" s="570">
        <v>67342.34</v>
      </c>
      <c r="N80" s="570">
        <v>7200</v>
      </c>
      <c r="O80" s="258"/>
      <c r="P80" s="279"/>
      <c r="Q80" s="348"/>
      <c r="R80" s="111"/>
      <c r="S80" s="707"/>
      <c r="T80" s="240"/>
      <c r="U80" s="193"/>
      <c r="V80" s="182"/>
      <c r="W80" s="182"/>
      <c r="X80" s="182"/>
      <c r="Y80" s="182"/>
      <c r="Z80" s="182"/>
      <c r="AA80" s="182"/>
      <c r="AB80" s="189"/>
      <c r="AC80" s="193"/>
      <c r="AD80" s="182"/>
      <c r="AE80" s="182"/>
      <c r="AF80" s="182"/>
      <c r="AG80" s="182"/>
      <c r="AH80" s="182"/>
      <c r="AI80" s="182"/>
      <c r="AJ80" s="182"/>
      <c r="AK80" s="182"/>
      <c r="AL80" s="182"/>
      <c r="AM80" s="182"/>
    </row>
    <row r="81" spans="2:39" s="57" customFormat="1" ht="28" customHeight="1">
      <c r="B81" s="111"/>
      <c r="C81" s="530" t="s">
        <v>98</v>
      </c>
      <c r="D81" s="180">
        <f>LOOKUP(9E+307,E81:Q81)</f>
        <v>18431.97</v>
      </c>
      <c r="E81" s="574">
        <v>0</v>
      </c>
      <c r="F81" s="574">
        <v>3046.86</v>
      </c>
      <c r="G81" s="570">
        <v>0</v>
      </c>
      <c r="H81" s="570">
        <v>0</v>
      </c>
      <c r="I81" s="570">
        <v>0</v>
      </c>
      <c r="J81" s="570">
        <v>12617.28</v>
      </c>
      <c r="K81" s="570">
        <v>9639.5400000000009</v>
      </c>
      <c r="L81" s="570">
        <v>10726.52</v>
      </c>
      <c r="M81" s="570">
        <v>12299.79</v>
      </c>
      <c r="N81" s="570">
        <v>18431.97</v>
      </c>
      <c r="O81" s="258"/>
      <c r="P81" s="279"/>
      <c r="Q81" s="348"/>
      <c r="R81" s="111"/>
      <c r="S81" s="707"/>
      <c r="T81" s="240"/>
      <c r="U81" s="193"/>
      <c r="V81" s="182"/>
      <c r="W81" s="182"/>
      <c r="X81" s="182"/>
      <c r="Y81" s="182"/>
      <c r="Z81" s="182"/>
      <c r="AA81" s="182"/>
      <c r="AB81" s="189"/>
      <c r="AC81" s="193"/>
      <c r="AD81" s="182"/>
      <c r="AE81" s="182"/>
      <c r="AF81" s="182"/>
      <c r="AG81" s="182"/>
      <c r="AH81" s="182"/>
      <c r="AI81" s="182"/>
      <c r="AJ81" s="182"/>
      <c r="AK81" s="182"/>
      <c r="AL81" s="182"/>
      <c r="AM81" s="182"/>
    </row>
    <row r="82" spans="2:39" s="57" customFormat="1" ht="28" customHeight="1">
      <c r="B82" s="111"/>
      <c r="C82" s="531" t="s">
        <v>99</v>
      </c>
      <c r="D82" s="122">
        <f>D81*D77</f>
        <v>120913.72320000001</v>
      </c>
      <c r="E82" s="176">
        <f t="shared" ref="E82:L82" si="38">E81*E77</f>
        <v>0</v>
      </c>
      <c r="F82" s="122">
        <f t="shared" si="38"/>
        <v>19560.841199999999</v>
      </c>
      <c r="G82" s="122">
        <f t="shared" si="38"/>
        <v>0</v>
      </c>
      <c r="H82" s="122">
        <f t="shared" si="38"/>
        <v>0</v>
      </c>
      <c r="I82" s="122">
        <f t="shared" si="38"/>
        <v>0</v>
      </c>
      <c r="J82" s="122">
        <f t="shared" si="38"/>
        <v>87816.268800000005</v>
      </c>
      <c r="K82" s="122">
        <f t="shared" si="38"/>
        <v>63428.173200000005</v>
      </c>
      <c r="L82" s="122">
        <f t="shared" si="38"/>
        <v>70580.501600000003</v>
      </c>
      <c r="M82" s="122">
        <f>M81*M77</f>
        <v>80440.626600000003</v>
      </c>
      <c r="N82" s="122">
        <f>N81*N77</f>
        <v>120913.72320000001</v>
      </c>
      <c r="O82" s="126"/>
      <c r="P82" s="279"/>
      <c r="Q82" s="348"/>
      <c r="R82" s="111"/>
      <c r="S82" s="707"/>
      <c r="T82" s="240"/>
      <c r="U82" s="193"/>
      <c r="V82" s="182"/>
      <c r="W82" s="182"/>
      <c r="X82" s="182"/>
      <c r="Y82" s="182"/>
      <c r="Z82" s="182"/>
      <c r="AA82" s="182"/>
      <c r="AB82" s="189"/>
      <c r="AC82" s="193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</row>
    <row r="83" spans="2:39" s="57" customFormat="1" ht="28" customHeight="1">
      <c r="B83" s="111"/>
      <c r="C83" s="530" t="s">
        <v>100</v>
      </c>
      <c r="D83" s="180">
        <f>LOOKUP(9E+307,E83:Q83)</f>
        <v>401.95</v>
      </c>
      <c r="E83" s="574">
        <v>393.03070000000002</v>
      </c>
      <c r="F83" s="570">
        <v>1097.98</v>
      </c>
      <c r="G83" s="570">
        <v>0</v>
      </c>
      <c r="H83" s="570">
        <v>0</v>
      </c>
      <c r="I83" s="570">
        <v>0</v>
      </c>
      <c r="J83" s="570">
        <v>2601.08</v>
      </c>
      <c r="K83" s="570">
        <v>2533.12</v>
      </c>
      <c r="L83" s="570">
        <v>1445.79</v>
      </c>
      <c r="M83" s="570">
        <v>200.56</v>
      </c>
      <c r="N83" s="570">
        <v>401.95</v>
      </c>
      <c r="O83" s="279"/>
      <c r="P83" s="279"/>
      <c r="Q83" s="348"/>
      <c r="R83" s="111"/>
      <c r="S83" s="707"/>
      <c r="T83" s="240"/>
      <c r="U83" s="193"/>
      <c r="V83" s="182"/>
      <c r="W83" s="182"/>
      <c r="X83" s="182"/>
      <c r="Y83" s="182"/>
      <c r="Z83" s="182"/>
      <c r="AA83" s="182"/>
      <c r="AB83" s="189"/>
      <c r="AC83" s="193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</row>
    <row r="84" spans="2:39" s="57" customFormat="1" ht="28" customHeight="1">
      <c r="B84" s="111"/>
      <c r="C84" s="531" t="s">
        <v>101</v>
      </c>
      <c r="D84" s="122">
        <f t="shared" ref="D84:N84" si="39">D83*D77</f>
        <v>2636.7919999999999</v>
      </c>
      <c r="E84" s="176">
        <f t="shared" si="39"/>
        <v>2519.3267870000004</v>
      </c>
      <c r="F84" s="122">
        <f t="shared" si="39"/>
        <v>7049.0316000000003</v>
      </c>
      <c r="G84" s="122">
        <f t="shared" si="39"/>
        <v>0</v>
      </c>
      <c r="H84" s="122">
        <f t="shared" si="39"/>
        <v>0</v>
      </c>
      <c r="I84" s="122">
        <f t="shared" si="39"/>
        <v>0</v>
      </c>
      <c r="J84" s="122">
        <f t="shared" si="39"/>
        <v>18103.516799999998</v>
      </c>
      <c r="K84" s="122">
        <f t="shared" si="39"/>
        <v>16667.929599999999</v>
      </c>
      <c r="L84" s="122">
        <f t="shared" si="39"/>
        <v>9513.2981999999993</v>
      </c>
      <c r="M84" s="122">
        <f t="shared" si="39"/>
        <v>1311.6623999999999</v>
      </c>
      <c r="N84" s="122">
        <f t="shared" si="39"/>
        <v>2636.7919999999999</v>
      </c>
      <c r="O84" s="240"/>
      <c r="P84" s="258"/>
      <c r="Q84" s="349"/>
      <c r="R84" s="111"/>
      <c r="S84" s="707"/>
      <c r="T84" s="240"/>
      <c r="U84" s="193"/>
      <c r="V84" s="182"/>
      <c r="W84" s="182"/>
      <c r="X84" s="182"/>
      <c r="Y84" s="182"/>
      <c r="Z84" s="182"/>
      <c r="AA84" s="182"/>
      <c r="AB84" s="189"/>
      <c r="AC84" s="193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</row>
    <row r="85" spans="2:39" s="183" customFormat="1" ht="28" customHeight="1">
      <c r="B85" s="111"/>
      <c r="C85" s="532" t="s">
        <v>60</v>
      </c>
      <c r="D85" s="184">
        <f>LOOKUP(9E+307,E85:Q85)</f>
        <v>0</v>
      </c>
      <c r="E85" s="574">
        <v>0</v>
      </c>
      <c r="F85" s="574">
        <v>20000</v>
      </c>
      <c r="G85" s="574">
        <v>20000</v>
      </c>
      <c r="H85" s="574">
        <v>20000</v>
      </c>
      <c r="I85" s="574">
        <v>20000</v>
      </c>
      <c r="J85" s="574">
        <v>20000</v>
      </c>
      <c r="K85" s="574">
        <v>0</v>
      </c>
      <c r="L85" s="570">
        <v>0</v>
      </c>
      <c r="M85" s="570">
        <v>0</v>
      </c>
      <c r="N85" s="570">
        <v>0</v>
      </c>
      <c r="O85" s="258"/>
      <c r="P85" s="258"/>
      <c r="Q85" s="349"/>
      <c r="R85" s="111"/>
      <c r="S85" s="707"/>
      <c r="T85" s="240"/>
      <c r="U85" s="193"/>
      <c r="V85" s="182"/>
      <c r="W85" s="182"/>
      <c r="X85" s="182"/>
      <c r="Y85" s="182"/>
      <c r="Z85" s="182"/>
      <c r="AA85" s="182"/>
      <c r="AB85" s="189"/>
      <c r="AC85" s="193"/>
      <c r="AD85" s="182"/>
      <c r="AE85" s="182"/>
      <c r="AF85" s="182"/>
      <c r="AG85" s="182"/>
      <c r="AH85" s="182"/>
      <c r="AI85" s="182"/>
      <c r="AJ85" s="182"/>
      <c r="AK85" s="182"/>
      <c r="AL85" s="182"/>
      <c r="AM85" s="182"/>
    </row>
    <row r="86" spans="2:39" s="183" customFormat="1" ht="28" customHeight="1">
      <c r="B86" s="111"/>
      <c r="C86" s="532" t="s">
        <v>61</v>
      </c>
      <c r="D86" s="184">
        <f>LOOKUP(9E+307,E86:Q86)</f>
        <v>0</v>
      </c>
      <c r="E86" s="574">
        <v>0</v>
      </c>
      <c r="F86" s="574">
        <v>6500</v>
      </c>
      <c r="G86" s="574">
        <v>6500</v>
      </c>
      <c r="H86" s="574">
        <v>6500</v>
      </c>
      <c r="I86" s="574">
        <v>6500</v>
      </c>
      <c r="J86" s="574">
        <v>6500</v>
      </c>
      <c r="K86" s="574">
        <v>0</v>
      </c>
      <c r="L86" s="574">
        <v>0</v>
      </c>
      <c r="M86" s="574">
        <v>0</v>
      </c>
      <c r="N86" s="574">
        <v>0</v>
      </c>
      <c r="O86" s="258"/>
      <c r="P86" s="258"/>
      <c r="Q86" s="349"/>
      <c r="R86" s="111"/>
      <c r="S86" s="707"/>
      <c r="T86" s="240"/>
      <c r="U86" s="193"/>
      <c r="V86" s="182"/>
      <c r="W86" s="182"/>
      <c r="X86" s="182"/>
      <c r="Y86" s="182"/>
      <c r="Z86" s="182"/>
      <c r="AA86" s="182"/>
      <c r="AB86" s="189"/>
      <c r="AC86" s="193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</row>
    <row r="87" spans="2:39" s="182" customFormat="1" ht="28" customHeight="1">
      <c r="B87" s="111"/>
      <c r="C87" s="533" t="s">
        <v>62</v>
      </c>
      <c r="D87" s="181">
        <f t="shared" ref="D87:N87" si="40">D85+D86</f>
        <v>0</v>
      </c>
      <c r="E87" s="187">
        <f t="shared" si="40"/>
        <v>0</v>
      </c>
      <c r="F87" s="187">
        <f t="shared" si="40"/>
        <v>26500</v>
      </c>
      <c r="G87" s="187">
        <f t="shared" si="40"/>
        <v>26500</v>
      </c>
      <c r="H87" s="187">
        <f t="shared" si="40"/>
        <v>26500</v>
      </c>
      <c r="I87" s="187">
        <f t="shared" si="40"/>
        <v>26500</v>
      </c>
      <c r="J87" s="187">
        <f t="shared" si="40"/>
        <v>26500</v>
      </c>
      <c r="K87" s="187">
        <f t="shared" si="40"/>
        <v>0</v>
      </c>
      <c r="L87" s="187">
        <f t="shared" si="40"/>
        <v>0</v>
      </c>
      <c r="M87" s="187">
        <f t="shared" si="40"/>
        <v>0</v>
      </c>
      <c r="N87" s="187">
        <f t="shared" si="40"/>
        <v>0</v>
      </c>
      <c r="O87" s="258"/>
      <c r="P87" s="258"/>
      <c r="Q87" s="349"/>
      <c r="R87" s="111"/>
      <c r="S87" s="707"/>
      <c r="T87" s="240"/>
      <c r="U87" s="193"/>
      <c r="AB87" s="189"/>
      <c r="AC87" s="193"/>
    </row>
    <row r="88" spans="2:39" s="57" customFormat="1" ht="28" customHeight="1">
      <c r="B88" s="111"/>
      <c r="C88" s="531" t="s">
        <v>102</v>
      </c>
      <c r="D88" s="122">
        <f t="shared" ref="D88:L88" si="41">D89-D87</f>
        <v>148162.82519999999</v>
      </c>
      <c r="E88" s="176">
        <f t="shared" si="41"/>
        <v>123524.11678699999</v>
      </c>
      <c r="F88" s="176">
        <f t="shared" si="41"/>
        <v>122047.97279999999</v>
      </c>
      <c r="G88" s="176">
        <f t="shared" si="41"/>
        <v>92834.63</v>
      </c>
      <c r="H88" s="176">
        <f t="shared" si="41"/>
        <v>94609.38</v>
      </c>
      <c r="I88" s="176">
        <f t="shared" si="41"/>
        <v>91782.69</v>
      </c>
      <c r="J88" s="176">
        <f t="shared" si="41"/>
        <v>97879.615600000005</v>
      </c>
      <c r="K88" s="176">
        <f t="shared" si="41"/>
        <v>92233.812800000014</v>
      </c>
      <c r="L88" s="176">
        <f t="shared" si="41"/>
        <v>93689.439800000007</v>
      </c>
      <c r="M88" s="176">
        <f>M89-M87</f>
        <v>155370.799</v>
      </c>
      <c r="N88" s="176">
        <f>N89-N87</f>
        <v>148162.82519999999</v>
      </c>
      <c r="O88" s="258"/>
      <c r="P88" s="258"/>
      <c r="Q88" s="349"/>
      <c r="R88" s="111"/>
      <c r="S88" s="707"/>
      <c r="T88" s="240"/>
      <c r="U88" s="193"/>
      <c r="V88" s="182"/>
      <c r="W88" s="182"/>
      <c r="X88" s="182"/>
      <c r="Y88" s="182"/>
      <c r="Z88" s="182"/>
      <c r="AA88" s="182"/>
      <c r="AB88" s="189"/>
      <c r="AC88" s="193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</row>
    <row r="89" spans="2:39" s="57" customFormat="1" ht="28" customHeight="1">
      <c r="B89" s="111"/>
      <c r="C89" s="531" t="s">
        <v>103</v>
      </c>
      <c r="D89" s="122">
        <f t="shared" ref="D89:L89" si="42">D79+D80+D82+D84</f>
        <v>148162.82519999999</v>
      </c>
      <c r="E89" s="176">
        <f t="shared" si="42"/>
        <v>123524.11678699999</v>
      </c>
      <c r="F89" s="176">
        <f t="shared" si="42"/>
        <v>148547.97279999999</v>
      </c>
      <c r="G89" s="176">
        <f t="shared" si="42"/>
        <v>119334.63</v>
      </c>
      <c r="H89" s="176">
        <f t="shared" si="42"/>
        <v>121109.38</v>
      </c>
      <c r="I89" s="176">
        <f t="shared" si="42"/>
        <v>118282.69</v>
      </c>
      <c r="J89" s="176">
        <f t="shared" si="42"/>
        <v>124379.6156</v>
      </c>
      <c r="K89" s="176">
        <f t="shared" si="42"/>
        <v>92233.812800000014</v>
      </c>
      <c r="L89" s="176">
        <f t="shared" si="42"/>
        <v>93689.439800000007</v>
      </c>
      <c r="M89" s="176">
        <f>M79+M80+M82+M84</f>
        <v>155370.799</v>
      </c>
      <c r="N89" s="176">
        <f>N79+N80+N82+N84</f>
        <v>148162.82519999999</v>
      </c>
      <c r="O89" s="258"/>
      <c r="P89" s="258"/>
      <c r="Q89" s="349"/>
      <c r="R89" s="111"/>
      <c r="S89" s="707"/>
      <c r="T89" s="240"/>
      <c r="U89" s="193"/>
      <c r="V89" s="182"/>
      <c r="W89" s="182"/>
      <c r="X89" s="182"/>
      <c r="Y89" s="182"/>
      <c r="Z89" s="182"/>
      <c r="AA89" s="182"/>
      <c r="AB89" s="189"/>
      <c r="AC89" s="193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</row>
    <row r="90" spans="2:39" s="57" customFormat="1" ht="28" customHeight="1">
      <c r="B90" s="111"/>
      <c r="C90" s="532" t="s">
        <v>104</v>
      </c>
      <c r="D90" s="184">
        <f>LOOKUP(9E+307,E90:Q90)</f>
        <v>74318.850000000006</v>
      </c>
      <c r="E90" s="574">
        <v>0</v>
      </c>
      <c r="F90" s="574">
        <v>0</v>
      </c>
      <c r="G90" s="570">
        <v>35859.99</v>
      </c>
      <c r="H90" s="570">
        <v>40232.19</v>
      </c>
      <c r="I90" s="570">
        <v>37884.370000000003</v>
      </c>
      <c r="J90" s="570">
        <v>37884.370000000003</v>
      </c>
      <c r="K90" s="570">
        <v>39497.54</v>
      </c>
      <c r="L90" s="570">
        <v>40983.99</v>
      </c>
      <c r="M90" s="570">
        <f>40060.08+5905.19*M77</f>
        <v>78680.022599999997</v>
      </c>
      <c r="N90" s="570">
        <f>40859.58+33459.27</f>
        <v>74318.850000000006</v>
      </c>
      <c r="O90" s="258"/>
      <c r="P90" s="258"/>
      <c r="Q90" s="349"/>
      <c r="R90" s="111"/>
      <c r="S90" s="707"/>
      <c r="T90" s="240"/>
      <c r="U90" s="193"/>
      <c r="V90" s="182"/>
      <c r="W90" s="182"/>
      <c r="X90" s="182"/>
      <c r="Y90" s="182"/>
      <c r="Z90" s="182"/>
      <c r="AA90" s="182"/>
      <c r="AB90" s="189"/>
      <c r="AC90" s="193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</row>
    <row r="91" spans="2:39" s="57" customFormat="1" ht="28" customHeight="1">
      <c r="B91" s="111"/>
      <c r="C91" s="531" t="s">
        <v>63</v>
      </c>
      <c r="D91" s="122">
        <f t="shared" ref="D91" si="43">D88+D90</f>
        <v>222481.6752</v>
      </c>
      <c r="E91" s="176">
        <f t="shared" ref="E91:N91" si="44">E88+E90</f>
        <v>123524.11678699999</v>
      </c>
      <c r="F91" s="176">
        <f t="shared" si="44"/>
        <v>122047.97279999999</v>
      </c>
      <c r="G91" s="176">
        <f t="shared" si="44"/>
        <v>128694.62</v>
      </c>
      <c r="H91" s="176">
        <f t="shared" si="44"/>
        <v>134841.57</v>
      </c>
      <c r="I91" s="176">
        <f t="shared" si="44"/>
        <v>129667.06</v>
      </c>
      <c r="J91" s="176">
        <f t="shared" si="44"/>
        <v>135763.98560000001</v>
      </c>
      <c r="K91" s="176">
        <f t="shared" si="44"/>
        <v>131731.35280000002</v>
      </c>
      <c r="L91" s="176">
        <f t="shared" si="44"/>
        <v>134673.42980000001</v>
      </c>
      <c r="M91" s="176">
        <f t="shared" si="44"/>
        <v>234050.8216</v>
      </c>
      <c r="N91" s="176">
        <f t="shared" si="44"/>
        <v>222481.6752</v>
      </c>
      <c r="O91" s="258"/>
      <c r="P91" s="258"/>
      <c r="Q91" s="349"/>
      <c r="R91" s="111"/>
      <c r="S91" s="707"/>
      <c r="T91" s="240"/>
      <c r="U91" s="193"/>
      <c r="V91" s="182"/>
      <c r="W91" s="182"/>
      <c r="X91" s="182"/>
      <c r="Y91" s="182"/>
      <c r="Z91" s="182"/>
      <c r="AA91" s="182"/>
      <c r="AB91" s="189"/>
      <c r="AC91" s="193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</row>
    <row r="92" spans="2:39" s="57" customFormat="1" ht="28" customHeight="1" thickBot="1">
      <c r="B92" s="111"/>
      <c r="C92" s="531" t="s">
        <v>65</v>
      </c>
      <c r="D92" s="122">
        <f t="shared" ref="D92" si="45">D89+D90</f>
        <v>222481.6752</v>
      </c>
      <c r="E92" s="176">
        <f t="shared" ref="E92:N92" si="46">E89+E90</f>
        <v>123524.11678699999</v>
      </c>
      <c r="F92" s="176">
        <f t="shared" si="46"/>
        <v>148547.97279999999</v>
      </c>
      <c r="G92" s="176">
        <f t="shared" si="46"/>
        <v>155194.62</v>
      </c>
      <c r="H92" s="176">
        <f t="shared" si="46"/>
        <v>161341.57</v>
      </c>
      <c r="I92" s="176">
        <f t="shared" si="46"/>
        <v>156167.06</v>
      </c>
      <c r="J92" s="176">
        <f t="shared" si="46"/>
        <v>162263.98560000001</v>
      </c>
      <c r="K92" s="176">
        <f t="shared" si="46"/>
        <v>131731.35280000002</v>
      </c>
      <c r="L92" s="176">
        <f t="shared" si="46"/>
        <v>134673.42980000001</v>
      </c>
      <c r="M92" s="176">
        <f t="shared" si="46"/>
        <v>234050.8216</v>
      </c>
      <c r="N92" s="176">
        <f t="shared" si="46"/>
        <v>222481.6752</v>
      </c>
      <c r="O92" s="352"/>
      <c r="P92" s="353"/>
      <c r="Q92" s="354"/>
      <c r="R92" s="111"/>
      <c r="S92" s="708"/>
      <c r="T92" s="240"/>
      <c r="U92" s="193"/>
      <c r="V92" s="182"/>
      <c r="W92" s="182"/>
      <c r="X92" s="182"/>
      <c r="Y92" s="182"/>
      <c r="Z92" s="182"/>
      <c r="AA92" s="182"/>
      <c r="AB92" s="189"/>
      <c r="AC92" s="193"/>
      <c r="AD92" s="182"/>
      <c r="AE92" s="182"/>
      <c r="AF92" s="182"/>
      <c r="AG92" s="182"/>
      <c r="AH92" s="182"/>
      <c r="AI92" s="182"/>
      <c r="AJ92" s="182"/>
      <c r="AK92" s="182"/>
      <c r="AL92" s="182"/>
      <c r="AM92" s="182"/>
    </row>
    <row r="93" spans="2:39" s="57" customFormat="1" ht="28" customHeight="1">
      <c r="B93" s="111"/>
      <c r="C93" s="240"/>
      <c r="D93" s="240"/>
      <c r="E93" s="240"/>
      <c r="F93" s="240"/>
      <c r="G93" s="240"/>
      <c r="H93" s="240"/>
      <c r="I93" s="240"/>
      <c r="J93" s="240"/>
      <c r="K93" s="240"/>
      <c r="L93" s="240"/>
      <c r="M93" s="240">
        <f>(M92/3-M90)/M77</f>
        <v>-101.38869520897089</v>
      </c>
      <c r="N93" s="240">
        <f>(N92/3-N90)/N77</f>
        <v>-24.129817073172468</v>
      </c>
      <c r="O93" s="111"/>
      <c r="P93" s="111"/>
      <c r="Q93" s="111"/>
      <c r="R93" s="111"/>
      <c r="S93" s="240"/>
      <c r="T93" s="240"/>
      <c r="U93" s="193"/>
      <c r="V93" s="182"/>
      <c r="W93" s="182"/>
      <c r="X93" s="182"/>
      <c r="Y93" s="182"/>
      <c r="Z93" s="182"/>
      <c r="AA93" s="182"/>
      <c r="AB93" s="189"/>
      <c r="AC93" s="193"/>
      <c r="AD93" s="182"/>
      <c r="AE93" s="182"/>
      <c r="AF93" s="182"/>
      <c r="AG93" s="182"/>
      <c r="AH93" s="182"/>
      <c r="AI93" s="182"/>
      <c r="AJ93" s="182"/>
      <c r="AK93" s="182"/>
      <c r="AL93" s="182"/>
      <c r="AM93" s="182"/>
    </row>
    <row r="94" spans="2:39" s="57" customFormat="1" ht="28" customHeight="1">
      <c r="H94" s="182"/>
      <c r="I94" s="182"/>
      <c r="J94" s="182"/>
      <c r="K94" s="182"/>
      <c r="L94" s="182"/>
      <c r="M94" s="182"/>
      <c r="N94" s="182"/>
      <c r="O94" s="182"/>
      <c r="P94" s="182"/>
      <c r="Q94" s="182"/>
      <c r="R94" s="182"/>
      <c r="S94" s="182"/>
      <c r="T94" s="182"/>
      <c r="U94" s="193"/>
      <c r="V94" s="182"/>
      <c r="W94" s="182"/>
      <c r="X94" s="182"/>
      <c r="Y94" s="182"/>
      <c r="Z94" s="182"/>
      <c r="AA94" s="182"/>
      <c r="AB94" s="193"/>
      <c r="AC94" s="193"/>
      <c r="AD94" s="182"/>
      <c r="AE94" s="182"/>
      <c r="AF94" s="182"/>
      <c r="AG94" s="182"/>
      <c r="AH94" s="182"/>
      <c r="AI94" s="182"/>
      <c r="AJ94" s="182"/>
      <c r="AK94" s="182"/>
      <c r="AL94" s="182"/>
      <c r="AM94" s="182"/>
    </row>
    <row r="95" spans="2:39" s="57" customFormat="1" ht="28" customHeight="1">
      <c r="H95" s="182"/>
      <c r="I95" s="182"/>
      <c r="J95" s="182"/>
      <c r="K95" s="182"/>
      <c r="L95" s="182"/>
      <c r="M95" s="182"/>
      <c r="N95" s="182"/>
      <c r="O95" s="182"/>
      <c r="P95" s="182"/>
      <c r="Q95" s="182"/>
      <c r="R95" s="182"/>
      <c r="S95" s="182"/>
      <c r="T95" s="182"/>
      <c r="U95" s="182"/>
      <c r="V95" s="182"/>
      <c r="W95" s="182"/>
      <c r="X95" s="182"/>
      <c r="Y95" s="182"/>
      <c r="Z95" s="182"/>
      <c r="AA95" s="182"/>
      <c r="AB95" s="193"/>
      <c r="AC95" s="193"/>
      <c r="AD95" s="182"/>
      <c r="AE95" s="182"/>
      <c r="AF95" s="182"/>
      <c r="AG95" s="182"/>
      <c r="AH95" s="182"/>
      <c r="AI95" s="182"/>
      <c r="AJ95" s="182"/>
      <c r="AK95" s="182"/>
      <c r="AL95" s="182"/>
      <c r="AM95" s="182"/>
    </row>
    <row r="96" spans="2:39" s="57" customFormat="1" ht="28" customHeight="1">
      <c r="H96" s="182"/>
      <c r="I96" s="182"/>
      <c r="J96" s="182"/>
      <c r="K96" s="182"/>
      <c r="L96" s="182"/>
      <c r="M96" s="182"/>
      <c r="N96" s="182"/>
      <c r="O96" s="182"/>
      <c r="P96" s="182"/>
      <c r="Q96" s="182"/>
      <c r="R96" s="182"/>
      <c r="S96" s="182"/>
      <c r="T96" s="182"/>
      <c r="U96" s="182"/>
      <c r="V96" s="182"/>
      <c r="X96" s="182"/>
      <c r="Y96" s="182"/>
      <c r="Z96" s="182"/>
      <c r="AA96" s="182"/>
      <c r="AB96" s="193"/>
      <c r="AC96" s="193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</row>
    <row r="97" spans="3:39" s="57" customFormat="1" ht="28" customHeight="1">
      <c r="H97" s="182"/>
      <c r="I97" s="182"/>
      <c r="J97" s="182"/>
      <c r="K97" s="182"/>
      <c r="L97" s="182"/>
      <c r="M97" s="182"/>
      <c r="N97" s="182"/>
      <c r="O97" s="182"/>
      <c r="P97" s="182"/>
      <c r="Q97" s="182"/>
      <c r="R97" s="182"/>
      <c r="S97" s="182"/>
      <c r="T97" s="182"/>
      <c r="U97" s="182"/>
      <c r="V97" s="182"/>
      <c r="W97" s="182"/>
      <c r="X97" s="182"/>
      <c r="Y97" s="182"/>
      <c r="Z97" s="182"/>
      <c r="AA97" s="182"/>
      <c r="AB97" s="193"/>
      <c r="AC97" s="193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</row>
    <row r="98" spans="3:39" s="57" customFormat="1" ht="28" customHeight="1">
      <c r="H98" s="182"/>
      <c r="I98" s="182"/>
      <c r="J98" s="182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82"/>
      <c r="AA98" s="182"/>
      <c r="AB98" s="193"/>
      <c r="AC98" s="193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</row>
    <row r="99" spans="3:39" s="57" customFormat="1" ht="28" customHeight="1">
      <c r="H99" s="182"/>
      <c r="I99" s="182"/>
      <c r="J99" s="182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82"/>
      <c r="AA99" s="182"/>
      <c r="AB99" s="193"/>
      <c r="AC99" s="193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</row>
    <row r="100" spans="3:39" s="57" customFormat="1" ht="28" customHeight="1"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93"/>
      <c r="AC100" s="193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</row>
    <row r="101" spans="3:39" s="57" customFormat="1" ht="28" customHeight="1">
      <c r="AB101" s="192"/>
      <c r="AC101" s="192"/>
    </row>
    <row r="102" spans="3:39" s="57" customFormat="1" ht="28" customHeight="1">
      <c r="AB102" s="192"/>
      <c r="AC102" s="192"/>
    </row>
    <row r="103" spans="3:39" s="57" customFormat="1" ht="28" customHeight="1"/>
    <row r="104" spans="3:39" s="57" customFormat="1" ht="28" customHeight="1"/>
    <row r="105" spans="3:39" s="57" customFormat="1" ht="28" customHeight="1"/>
    <row r="106" spans="3:39" s="57" customFormat="1" ht="28" customHeight="1"/>
    <row r="107" spans="3:39" s="57" customFormat="1" ht="28" customHeight="1"/>
    <row r="108" spans="3:39" s="57" customFormat="1" ht="28" customHeight="1"/>
    <row r="109" spans="3:39" s="57" customFormat="1" ht="28" customHeight="1"/>
    <row r="110" spans="3:39" s="57" customFormat="1" ht="28" customHeight="1"/>
    <row r="111" spans="3:39" s="57" customFormat="1" ht="28" customHeight="1"/>
    <row r="112" spans="3:39" s="57" customFormat="1" ht="28" customHeight="1">
      <c r="C112" s="124"/>
      <c r="D112" s="124"/>
      <c r="E112" s="124"/>
      <c r="F112" s="124"/>
      <c r="G112" s="124"/>
    </row>
    <row r="113" spans="3:7" s="57" customFormat="1" ht="28" customHeight="1">
      <c r="E113" s="124"/>
      <c r="F113" s="124"/>
      <c r="G113" s="124"/>
    </row>
    <row r="114" spans="3:7" s="57" customFormat="1" ht="28" customHeight="1">
      <c r="C114" s="124"/>
      <c r="D114" s="124"/>
      <c r="E114" s="124"/>
      <c r="F114" s="124"/>
      <c r="G114" s="124"/>
    </row>
    <row r="115" spans="3:7" s="57" customFormat="1" ht="28" customHeight="1">
      <c r="E115" s="124"/>
      <c r="F115" s="124"/>
      <c r="G115" s="124"/>
    </row>
    <row r="116" spans="3:7" s="57" customFormat="1" ht="28" customHeight="1"/>
    <row r="117" spans="3:7" s="57" customFormat="1" ht="28" customHeight="1"/>
    <row r="118" spans="3:7" s="57" customFormat="1" ht="28" customHeight="1"/>
    <row r="119" spans="3:7" s="57" customFormat="1" ht="28" customHeight="1">
      <c r="C119" s="124"/>
      <c r="D119" s="124"/>
      <c r="E119" s="124"/>
      <c r="F119" s="124"/>
      <c r="G119" s="124"/>
    </row>
    <row r="120" spans="3:7" s="57" customFormat="1" ht="28" customHeight="1">
      <c r="E120" s="124"/>
      <c r="F120" s="124"/>
      <c r="G120" s="124"/>
    </row>
    <row r="121" spans="3:7" s="57" customFormat="1" ht="28" customHeight="1">
      <c r="C121" s="124"/>
      <c r="D121" s="124"/>
      <c r="E121" s="124"/>
      <c r="F121" s="124"/>
      <c r="G121" s="124"/>
    </row>
    <row r="122" spans="3:7" s="57" customFormat="1" ht="28" customHeight="1">
      <c r="E122" s="124"/>
      <c r="F122" s="124"/>
      <c r="G122" s="124"/>
    </row>
    <row r="123" spans="3:7" s="57" customFormat="1" ht="28" customHeight="1"/>
    <row r="124" spans="3:7" s="57" customFormat="1" ht="28" customHeight="1"/>
    <row r="125" spans="3:7" s="57" customFormat="1" ht="28" customHeight="1"/>
    <row r="126" spans="3:7" s="57" customFormat="1" ht="28" customHeight="1">
      <c r="C126" s="124"/>
      <c r="D126" s="124"/>
      <c r="E126" s="124"/>
      <c r="F126" s="124"/>
      <c r="G126" s="124"/>
    </row>
    <row r="127" spans="3:7" s="57" customFormat="1" ht="28" customHeight="1">
      <c r="E127" s="124"/>
      <c r="F127" s="124"/>
      <c r="G127" s="124"/>
    </row>
    <row r="128" spans="3:7" s="57" customFormat="1" ht="28" customHeight="1">
      <c r="C128" s="124"/>
      <c r="D128" s="124"/>
      <c r="E128" s="124"/>
      <c r="F128" s="124"/>
      <c r="G128" s="124"/>
    </row>
    <row r="129" spans="5:17" s="57" customFormat="1" ht="28" customHeight="1">
      <c r="E129" s="124"/>
      <c r="F129" s="124"/>
      <c r="G129" s="124"/>
    </row>
    <row r="130" spans="5:17" s="57" customFormat="1" ht="28" customHeight="1"/>
    <row r="131" spans="5:17" s="57" customFormat="1" ht="28" customHeight="1"/>
    <row r="132" spans="5:17" s="57" customFormat="1" ht="28" customHeight="1"/>
    <row r="133" spans="5:17" s="57" customFormat="1" ht="28" customHeight="1"/>
    <row r="134" spans="5:17" ht="28" customHeight="1">
      <c r="Q134" s="537"/>
    </row>
    <row r="135" spans="5:17" ht="28" customHeight="1">
      <c r="Q135" s="537"/>
    </row>
    <row r="136" spans="5:17" ht="28" customHeight="1">
      <c r="Q136" s="537"/>
    </row>
    <row r="137" spans="5:17" ht="28" customHeight="1">
      <c r="Q137" s="537"/>
    </row>
    <row r="138" spans="5:17" ht="28" customHeight="1">
      <c r="Q138" s="537"/>
    </row>
    <row r="139" spans="5:17" ht="28" customHeight="1">
      <c r="Q139" s="537"/>
    </row>
    <row r="140" spans="5:17" ht="28" customHeight="1">
      <c r="Q140" s="537"/>
    </row>
    <row r="141" spans="5:17" ht="28" customHeight="1">
      <c r="Q141" s="537"/>
    </row>
    <row r="142" spans="5:17" ht="28" customHeight="1">
      <c r="Q142" s="537"/>
    </row>
    <row r="143" spans="5:17" ht="28" customHeight="1">
      <c r="Q143" s="537"/>
    </row>
    <row r="144" spans="5:17" ht="28" customHeight="1">
      <c r="Q144" s="537"/>
    </row>
    <row r="145" spans="17:17" ht="28" customHeight="1">
      <c r="Q145" s="537"/>
    </row>
    <row r="146" spans="17:17" ht="28" customHeight="1">
      <c r="Q146" s="537"/>
    </row>
    <row r="147" spans="17:17" ht="28" customHeight="1">
      <c r="Q147" s="537"/>
    </row>
    <row r="148" spans="17:17" ht="28" customHeight="1">
      <c r="Q148" s="537"/>
    </row>
    <row r="149" spans="17:17" ht="28" customHeight="1">
      <c r="Q149" s="537"/>
    </row>
    <row r="150" spans="17:17" ht="28" customHeight="1">
      <c r="Q150" s="537"/>
    </row>
    <row r="151" spans="17:17" ht="28" customHeight="1">
      <c r="Q151" s="537"/>
    </row>
    <row r="152" spans="17:17" ht="28" customHeight="1">
      <c r="Q152" s="537"/>
    </row>
    <row r="153" spans="17:17" ht="28" customHeight="1">
      <c r="Q153" s="537"/>
    </row>
    <row r="154" spans="17:17" ht="28" customHeight="1">
      <c r="Q154" s="537"/>
    </row>
    <row r="155" spans="17:17" ht="28" customHeight="1">
      <c r="Q155" s="537"/>
    </row>
  </sheetData>
  <mergeCells count="5">
    <mergeCell ref="S7:S33"/>
    <mergeCell ref="S67:S92"/>
    <mergeCell ref="S37:S63"/>
    <mergeCell ref="X3:AA3"/>
    <mergeCell ref="E3:S3"/>
  </mergeCells>
  <phoneticPr fontId="2" type="noConversion"/>
  <hyperlinks>
    <hyperlink ref="C71" r:id="rId1" xr:uid="{2173AC60-2FED-0749-A091-FDBE32972067}"/>
    <hyperlink ref="C68" r:id="rId2" xr:uid="{F367E3AE-9046-8840-9552-46957CAFBAD2}"/>
    <hyperlink ref="C69" r:id="rId3" xr:uid="{C71F5557-8FAF-6742-A35C-27C59313F9CD}"/>
    <hyperlink ref="C70" r:id="rId4" display="S2F" xr:uid="{AB549CB3-52D3-FD4A-8405-BC13609BDE13}"/>
    <hyperlink ref="C72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1" r:id="rId11" xr:uid="{6EFF78FB-4C96-814C-A4B2-ED7F80D21C65}"/>
    <hyperlink ref="C38" r:id="rId12" xr:uid="{8FC965CB-BB45-6847-A239-F5C7971A86DB}"/>
    <hyperlink ref="C39" r:id="rId13" xr:uid="{8B9B1F80-0588-8447-A6BE-D2DDC732A6FC}"/>
    <hyperlink ref="C40" r:id="rId14" display="S2F" xr:uid="{A17B99A8-CD5F-4A4D-B44C-BDC3FE725F68}"/>
    <hyperlink ref="C42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8" r:id="rId17" xr:uid="{910FD2AC-B614-9048-958B-148032D798B2}"/>
  </hyperlinks>
  <pageMargins left="0.7" right="0.7" top="0.75" bottom="0.75" header="0.3" footer="0.3"/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807C-52D0-3342-BC36-79B456429BD6}">
  <dimension ref="B1:BI35"/>
  <sheetViews>
    <sheetView showGridLines="0" zoomScale="66" zoomScaleNormal="68" workbookViewId="0">
      <pane xSplit="3" topLeftCell="D1" activePane="topRight" state="frozen"/>
      <selection pane="topRight" activeCell="C2" sqref="C2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61" ht="51" customHeight="1" thickBot="1"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</row>
    <row r="2" spans="2:61" ht="51" customHeight="1" thickBot="1">
      <c r="C2" s="590" t="s">
        <v>304</v>
      </c>
      <c r="E2" s="189"/>
    </row>
    <row r="3" spans="2:61" ht="22" customHeight="1">
      <c r="C3" s="240"/>
      <c r="E3" s="189"/>
    </row>
    <row r="4" spans="2:61" ht="51" customHeight="1"/>
    <row r="5" spans="2:61"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</row>
    <row r="6" spans="2:61">
      <c r="B6" s="240"/>
      <c r="C6" s="541" t="s">
        <v>93</v>
      </c>
      <c r="D6" s="536" t="s">
        <v>110</v>
      </c>
      <c r="E6" s="240"/>
      <c r="F6" s="346"/>
      <c r="G6" s="346"/>
      <c r="H6" s="346"/>
      <c r="I6" s="346"/>
      <c r="J6" s="346"/>
      <c r="K6" s="346"/>
      <c r="L6" s="346"/>
      <c r="M6" s="345"/>
      <c r="N6" s="345"/>
      <c r="O6" s="345"/>
      <c r="P6" s="123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</row>
    <row r="7" spans="2:61" s="196" customFormat="1">
      <c r="B7" s="261"/>
      <c r="C7" s="541" t="s">
        <v>111</v>
      </c>
      <c r="D7" s="536" t="s">
        <v>331</v>
      </c>
      <c r="E7" s="240"/>
      <c r="F7" s="347"/>
      <c r="G7" s="347"/>
      <c r="H7" s="347"/>
      <c r="I7" s="317"/>
      <c r="J7" s="317"/>
      <c r="K7" s="536"/>
      <c r="L7" s="317"/>
      <c r="M7" s="317"/>
      <c r="N7" s="317"/>
      <c r="O7" s="317"/>
      <c r="P7" s="123"/>
      <c r="Q7" s="262"/>
      <c r="R7" s="262"/>
      <c r="S7" s="262"/>
      <c r="T7" s="262"/>
      <c r="U7" s="262"/>
      <c r="V7" s="262"/>
      <c r="W7" s="262"/>
      <c r="X7" s="262"/>
      <c r="Y7" s="262"/>
      <c r="Z7" s="262"/>
      <c r="AA7" s="262"/>
      <c r="AB7" s="262"/>
      <c r="AC7" s="262"/>
      <c r="AD7" s="262"/>
      <c r="AE7" s="262"/>
      <c r="AF7" s="262"/>
      <c r="AG7" s="262"/>
      <c r="AH7" s="262"/>
      <c r="AI7" s="316"/>
      <c r="AJ7" s="316"/>
      <c r="AK7" s="316"/>
      <c r="AL7" s="316"/>
      <c r="AM7" s="316"/>
      <c r="AN7" s="316"/>
      <c r="AO7" s="316"/>
      <c r="AP7" s="316"/>
      <c r="AQ7" s="316"/>
      <c r="AR7" s="316"/>
      <c r="AS7" s="316"/>
      <c r="AT7" s="316"/>
      <c r="AU7" s="316"/>
      <c r="AV7" s="316"/>
      <c r="AW7" s="316"/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</row>
    <row r="8" spans="2:61">
      <c r="B8" s="240"/>
      <c r="C8" s="541" t="s">
        <v>109</v>
      </c>
      <c r="D8" s="345">
        <f>D16+D24+D32</f>
        <v>323000</v>
      </c>
      <c r="E8" s="240"/>
      <c r="F8" s="345"/>
      <c r="G8" s="345"/>
      <c r="H8" s="345"/>
      <c r="I8" s="345"/>
      <c r="J8" s="345"/>
      <c r="K8" s="345"/>
      <c r="L8" s="345"/>
      <c r="M8" s="345"/>
      <c r="N8" s="345"/>
      <c r="O8" s="345"/>
      <c r="P8" s="123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</row>
    <row r="9" spans="2:61">
      <c r="B9" s="240"/>
      <c r="C9" s="541" t="s">
        <v>108</v>
      </c>
      <c r="D9" s="345"/>
      <c r="E9" s="240"/>
      <c r="F9" s="345"/>
      <c r="G9" s="345"/>
      <c r="H9" s="345"/>
      <c r="I9" s="345"/>
      <c r="J9" s="345"/>
      <c r="K9" s="345"/>
      <c r="L9" s="345"/>
      <c r="M9" s="345"/>
      <c r="N9" s="345"/>
      <c r="O9" s="345"/>
      <c r="P9" s="123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</row>
    <row r="10" spans="2:61">
      <c r="B10" s="240"/>
      <c r="C10" s="345"/>
      <c r="D10" s="345"/>
      <c r="E10" s="240"/>
      <c r="F10" s="345"/>
      <c r="G10" s="345"/>
      <c r="H10" s="345"/>
      <c r="I10" s="345"/>
      <c r="J10" s="345"/>
      <c r="K10" s="345"/>
      <c r="L10" s="345"/>
      <c r="M10" s="345"/>
      <c r="N10" s="345"/>
      <c r="O10" s="345"/>
      <c r="P10" s="123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</row>
    <row r="11" spans="2:61">
      <c r="B11" s="240"/>
      <c r="C11" s="123"/>
      <c r="D11" s="123"/>
      <c r="E11" s="240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</row>
    <row r="12" spans="2:61"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</row>
    <row r="13" spans="2:61">
      <c r="B13" s="240"/>
      <c r="C13" s="240"/>
      <c r="D13" s="240"/>
      <c r="E13" s="240"/>
      <c r="F13" s="240"/>
      <c r="G13" s="240"/>
      <c r="H13" s="240"/>
      <c r="I13" s="240"/>
      <c r="J13" s="240"/>
      <c r="K13" s="240"/>
      <c r="L13" s="240"/>
      <c r="M13" s="240"/>
      <c r="N13" s="240"/>
      <c r="O13" s="240"/>
      <c r="P13" s="240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</row>
    <row r="14" spans="2:61">
      <c r="B14" s="240"/>
      <c r="C14" s="541" t="s">
        <v>93</v>
      </c>
      <c r="D14" s="536" t="s">
        <v>110</v>
      </c>
      <c r="E14" s="240"/>
      <c r="F14" s="346">
        <v>44276</v>
      </c>
      <c r="G14" s="346">
        <v>44326</v>
      </c>
      <c r="H14" s="346">
        <v>44403</v>
      </c>
      <c r="I14" s="346">
        <v>44407</v>
      </c>
      <c r="J14" s="346">
        <v>44412</v>
      </c>
      <c r="K14" s="346"/>
      <c r="L14" s="346"/>
      <c r="M14" s="345"/>
      <c r="N14" s="345"/>
      <c r="O14" s="345"/>
      <c r="P14" s="123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</row>
    <row r="15" spans="2:61" s="196" customFormat="1">
      <c r="B15" s="261"/>
      <c r="C15" s="541" t="s">
        <v>111</v>
      </c>
      <c r="D15" s="347" t="s">
        <v>113</v>
      </c>
      <c r="E15" s="240"/>
      <c r="F15" s="347" t="s">
        <v>113</v>
      </c>
      <c r="G15" s="347" t="s">
        <v>113</v>
      </c>
      <c r="H15" s="536" t="s">
        <v>113</v>
      </c>
      <c r="I15" s="536" t="s">
        <v>113</v>
      </c>
      <c r="J15" s="536" t="s">
        <v>113</v>
      </c>
      <c r="K15" s="536"/>
      <c r="L15" s="536"/>
      <c r="M15" s="536"/>
      <c r="N15" s="536"/>
      <c r="O15" s="536"/>
      <c r="P15" s="123"/>
      <c r="Q15" s="262"/>
      <c r="R15" s="262"/>
      <c r="S15" s="262"/>
      <c r="T15" s="262"/>
      <c r="U15" s="262"/>
      <c r="V15" s="262"/>
      <c r="W15" s="262"/>
      <c r="X15" s="262"/>
      <c r="Y15" s="262"/>
      <c r="Z15" s="262"/>
      <c r="AA15" s="262"/>
      <c r="AB15" s="262"/>
      <c r="AC15" s="262"/>
      <c r="AD15" s="262"/>
      <c r="AE15" s="262"/>
      <c r="AF15" s="262"/>
      <c r="AG15" s="262"/>
      <c r="AH15" s="262"/>
      <c r="AI15" s="316"/>
      <c r="AJ15" s="316"/>
      <c r="AK15" s="316"/>
      <c r="AL15" s="316"/>
      <c r="AM15" s="316"/>
      <c r="AN15" s="316"/>
      <c r="AO15" s="316"/>
      <c r="AP15" s="316"/>
      <c r="AQ15" s="316"/>
      <c r="AR15" s="316"/>
      <c r="AS15" s="316"/>
      <c r="AT15" s="316"/>
      <c r="AU15" s="316"/>
      <c r="AV15" s="316"/>
      <c r="AW15" s="316"/>
      <c r="AX15" s="316"/>
      <c r="AY15" s="316"/>
      <c r="AZ15" s="316"/>
      <c r="BA15" s="316"/>
      <c r="BB15" s="316"/>
      <c r="BC15" s="316"/>
      <c r="BD15" s="316"/>
      <c r="BE15" s="316"/>
      <c r="BF15" s="316"/>
      <c r="BG15" s="316"/>
      <c r="BH15" s="316"/>
      <c r="BI15" s="316"/>
    </row>
    <row r="16" spans="2:61">
      <c r="B16" s="240"/>
      <c r="C16" s="541" t="s">
        <v>109</v>
      </c>
      <c r="D16" s="345">
        <f>LOOKUP(9E+307,F16:O16)</f>
        <v>255000</v>
      </c>
      <c r="E16" s="240"/>
      <c r="F16" s="345">
        <f>E16+F17</f>
        <v>100168.68</v>
      </c>
      <c r="G16" s="345">
        <f t="shared" ref="G16" si="0">F16+G17</f>
        <v>205168.68</v>
      </c>
      <c r="H16" s="345">
        <f t="shared" ref="H16" si="1">G16+H17</f>
        <v>225168.68</v>
      </c>
      <c r="I16" s="345">
        <f t="shared" ref="I16:J16" si="2">H16+I17</f>
        <v>245168.68</v>
      </c>
      <c r="J16" s="345">
        <f t="shared" si="2"/>
        <v>255000</v>
      </c>
      <c r="K16" s="345"/>
      <c r="L16" s="345"/>
      <c r="M16" s="345"/>
      <c r="N16" s="345"/>
      <c r="O16" s="345"/>
      <c r="P16" s="123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</row>
    <row r="17" spans="2:61">
      <c r="B17" s="240"/>
      <c r="C17" s="541" t="s">
        <v>108</v>
      </c>
      <c r="D17" s="345"/>
      <c r="E17" s="240"/>
      <c r="F17" s="345">
        <f>50130.68+38+50000</f>
        <v>100168.68</v>
      </c>
      <c r="G17" s="345">
        <v>105000</v>
      </c>
      <c r="H17" s="345">
        <v>20000</v>
      </c>
      <c r="I17" s="345">
        <v>20000</v>
      </c>
      <c r="J17" s="345">
        <v>9831.32</v>
      </c>
      <c r="K17" s="345"/>
      <c r="L17" s="345"/>
      <c r="M17" s="345"/>
      <c r="N17" s="345"/>
      <c r="O17" s="345"/>
      <c r="P17" s="123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</row>
    <row r="18" spans="2:61">
      <c r="B18" s="240"/>
      <c r="C18" s="345"/>
      <c r="D18" s="345"/>
      <c r="E18" s="240"/>
      <c r="F18" s="345"/>
      <c r="G18" s="345"/>
      <c r="H18" s="345"/>
      <c r="I18" s="345"/>
      <c r="J18" s="345"/>
      <c r="K18" s="345"/>
      <c r="L18" s="345"/>
      <c r="M18" s="345"/>
      <c r="N18" s="345"/>
      <c r="O18" s="345"/>
      <c r="P18" s="123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</row>
    <row r="19" spans="2:61">
      <c r="B19" s="240"/>
      <c r="C19" s="123"/>
      <c r="D19" s="123"/>
      <c r="E19" s="240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</row>
    <row r="21" spans="2:61">
      <c r="B21" s="240"/>
      <c r="C21" s="240"/>
      <c r="D21" s="240"/>
      <c r="E21" s="240"/>
      <c r="F21" s="240"/>
      <c r="G21" s="240"/>
      <c r="H21" s="240"/>
      <c r="I21" s="240"/>
      <c r="J21" s="240"/>
      <c r="K21" s="240"/>
      <c r="L21" s="240"/>
      <c r="M21" s="240"/>
      <c r="N21" s="240"/>
      <c r="O21" s="240"/>
      <c r="P21" s="240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</row>
    <row r="22" spans="2:61">
      <c r="B22" s="240"/>
      <c r="C22" s="541" t="s">
        <v>93</v>
      </c>
      <c r="D22" s="536" t="s">
        <v>110</v>
      </c>
      <c r="E22" s="240"/>
      <c r="F22" s="346">
        <v>44340</v>
      </c>
      <c r="G22" s="346">
        <v>44407</v>
      </c>
      <c r="H22" s="346"/>
      <c r="I22" s="346"/>
      <c r="J22" s="346"/>
      <c r="K22" s="346"/>
      <c r="L22" s="346"/>
      <c r="M22" s="345"/>
      <c r="N22" s="345"/>
      <c r="O22" s="345"/>
      <c r="P22" s="123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</row>
    <row r="23" spans="2:61" s="196" customFormat="1">
      <c r="B23" s="261"/>
      <c r="C23" s="541" t="s">
        <v>111</v>
      </c>
      <c r="D23" s="536" t="s">
        <v>176</v>
      </c>
      <c r="E23" s="240"/>
      <c r="F23" s="536" t="s">
        <v>176</v>
      </c>
      <c r="G23" s="536" t="s">
        <v>176</v>
      </c>
      <c r="H23" s="347"/>
      <c r="I23" s="347"/>
      <c r="J23" s="347"/>
      <c r="K23" s="347"/>
      <c r="L23" s="536"/>
      <c r="M23" s="536"/>
      <c r="N23" s="536"/>
      <c r="O23" s="536"/>
      <c r="P23" s="123"/>
      <c r="Q23" s="262"/>
      <c r="R23" s="262"/>
      <c r="S23" s="262"/>
      <c r="T23" s="262"/>
      <c r="U23" s="262"/>
      <c r="V23" s="262"/>
      <c r="W23" s="262"/>
      <c r="X23" s="262"/>
      <c r="Y23" s="262"/>
      <c r="Z23" s="262"/>
      <c r="AA23" s="262"/>
      <c r="AB23" s="262"/>
      <c r="AC23" s="262"/>
      <c r="AD23" s="262"/>
      <c r="AE23" s="262"/>
      <c r="AF23" s="262"/>
      <c r="AG23" s="262"/>
      <c r="AH23" s="262"/>
      <c r="AI23" s="316"/>
      <c r="AJ23" s="316"/>
      <c r="AK23" s="316"/>
      <c r="AL23" s="316"/>
      <c r="AM23" s="316"/>
      <c r="AN23" s="316"/>
      <c r="AO23" s="316"/>
      <c r="AP23" s="316"/>
      <c r="AQ23" s="316"/>
      <c r="AR23" s="316"/>
      <c r="AS23" s="316"/>
      <c r="AT23" s="316"/>
      <c r="AU23" s="316"/>
      <c r="AV23" s="316"/>
      <c r="AW23" s="316"/>
      <c r="AX23" s="316"/>
      <c r="AY23" s="316"/>
      <c r="AZ23" s="316"/>
      <c r="BA23" s="316"/>
      <c r="BB23" s="316"/>
      <c r="BC23" s="316"/>
      <c r="BD23" s="316"/>
      <c r="BE23" s="316"/>
      <c r="BF23" s="316"/>
      <c r="BG23" s="316"/>
      <c r="BH23" s="316"/>
      <c r="BI23" s="316"/>
    </row>
    <row r="24" spans="2:61">
      <c r="B24" s="240"/>
      <c r="C24" s="541" t="s">
        <v>109</v>
      </c>
      <c r="D24" s="345">
        <f>LOOKUP(9E+307,F24:O24)</f>
        <v>50000</v>
      </c>
      <c r="E24" s="240"/>
      <c r="F24" s="345">
        <f>E24+F25</f>
        <v>70000</v>
      </c>
      <c r="G24" s="345">
        <f>F24+G25</f>
        <v>50000</v>
      </c>
      <c r="H24" s="345"/>
      <c r="I24" s="345"/>
      <c r="J24" s="345"/>
      <c r="K24" s="345"/>
      <c r="L24" s="345"/>
      <c r="M24" s="345"/>
      <c r="N24" s="345"/>
      <c r="O24" s="345"/>
      <c r="P24" s="123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</row>
    <row r="25" spans="2:61">
      <c r="B25" s="240"/>
      <c r="C25" s="541" t="s">
        <v>108</v>
      </c>
      <c r="D25" s="345"/>
      <c r="E25" s="240"/>
      <c r="F25" s="345">
        <v>70000</v>
      </c>
      <c r="G25" s="345">
        <v>-20000</v>
      </c>
      <c r="H25" s="345"/>
      <c r="I25" s="345"/>
      <c r="J25" s="345"/>
      <c r="K25" s="345"/>
      <c r="L25" s="345"/>
      <c r="M25" s="345"/>
      <c r="N25" s="345"/>
      <c r="O25" s="345"/>
      <c r="P25" s="123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</row>
    <row r="26" spans="2:61">
      <c r="B26" s="240"/>
      <c r="C26" s="345"/>
      <c r="D26" s="345"/>
      <c r="E26" s="240"/>
      <c r="F26" s="345"/>
      <c r="G26" s="345"/>
      <c r="H26" s="345"/>
      <c r="I26" s="345"/>
      <c r="J26" s="345"/>
      <c r="K26" s="345"/>
      <c r="L26" s="345"/>
      <c r="M26" s="345"/>
      <c r="N26" s="345"/>
      <c r="O26" s="345"/>
      <c r="P26" s="123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</row>
    <row r="27" spans="2:61">
      <c r="B27" s="240"/>
      <c r="C27" s="123"/>
      <c r="D27" s="123"/>
      <c r="E27" s="240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</row>
    <row r="29" spans="2:61">
      <c r="B29" s="240"/>
      <c r="C29" s="240"/>
      <c r="D29" s="240"/>
      <c r="E29" s="240"/>
      <c r="F29" s="240"/>
      <c r="G29" s="240"/>
      <c r="H29" s="240"/>
      <c r="I29" s="240"/>
      <c r="J29" s="240"/>
      <c r="K29" s="240"/>
      <c r="L29" s="240"/>
      <c r="M29" s="240"/>
      <c r="N29" s="240"/>
      <c r="O29" s="240"/>
      <c r="P29" s="240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</row>
    <row r="30" spans="2:61">
      <c r="B30" s="240"/>
      <c r="C30" s="541" t="s">
        <v>93</v>
      </c>
      <c r="D30" s="536" t="s">
        <v>110</v>
      </c>
      <c r="E30" s="240"/>
      <c r="F30" s="346">
        <v>44318</v>
      </c>
      <c r="G30" s="346"/>
      <c r="H30" s="346"/>
      <c r="I30" s="346"/>
      <c r="J30" s="346"/>
      <c r="K30" s="346"/>
      <c r="L30" s="346"/>
      <c r="M30" s="345"/>
      <c r="N30" s="345"/>
      <c r="O30" s="345"/>
      <c r="P30" s="123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</row>
    <row r="31" spans="2:61" s="196" customFormat="1">
      <c r="B31" s="261"/>
      <c r="C31" s="541" t="s">
        <v>111</v>
      </c>
      <c r="D31" s="347" t="s">
        <v>112</v>
      </c>
      <c r="E31" s="240"/>
      <c r="F31" s="347" t="s">
        <v>112</v>
      </c>
      <c r="G31" s="347"/>
      <c r="H31" s="347"/>
      <c r="I31" s="536"/>
      <c r="J31" s="536"/>
      <c r="K31" s="536"/>
      <c r="L31" s="536"/>
      <c r="M31" s="536"/>
      <c r="N31" s="536"/>
      <c r="O31" s="536"/>
      <c r="P31" s="123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316"/>
      <c r="AJ31" s="316"/>
      <c r="AK31" s="316"/>
      <c r="AL31" s="316"/>
      <c r="AM31" s="316"/>
      <c r="AN31" s="316"/>
      <c r="AO31" s="316"/>
      <c r="AP31" s="316"/>
      <c r="AQ31" s="316"/>
      <c r="AR31" s="316"/>
      <c r="AS31" s="316"/>
      <c r="AT31" s="316"/>
      <c r="AU31" s="316"/>
      <c r="AV31" s="316"/>
      <c r="AW31" s="316"/>
      <c r="AX31" s="316"/>
      <c r="AY31" s="316"/>
      <c r="AZ31" s="316"/>
      <c r="BA31" s="316"/>
      <c r="BB31" s="316"/>
      <c r="BC31" s="316"/>
      <c r="BD31" s="316"/>
      <c r="BE31" s="316"/>
      <c r="BF31" s="316"/>
      <c r="BG31" s="316"/>
      <c r="BH31" s="316"/>
      <c r="BI31" s="316"/>
    </row>
    <row r="32" spans="2:61">
      <c r="B32" s="240"/>
      <c r="C32" s="541" t="s">
        <v>109</v>
      </c>
      <c r="D32" s="345">
        <f>LOOKUP(9E+307,F32:O32)</f>
        <v>18000</v>
      </c>
      <c r="E32" s="240"/>
      <c r="F32" s="345">
        <f>E32+F33</f>
        <v>18000</v>
      </c>
      <c r="G32" s="345"/>
      <c r="H32" s="345"/>
      <c r="I32" s="345"/>
      <c r="J32" s="345"/>
      <c r="K32" s="345"/>
      <c r="L32" s="345"/>
      <c r="M32" s="345"/>
      <c r="N32" s="345"/>
      <c r="O32" s="345"/>
      <c r="P32" s="123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</row>
    <row r="33" spans="2:61">
      <c r="B33" s="240"/>
      <c r="C33" s="541" t="s">
        <v>108</v>
      </c>
      <c r="D33" s="345"/>
      <c r="E33" s="240"/>
      <c r="F33" s="345">
        <v>18000</v>
      </c>
      <c r="G33" s="345"/>
      <c r="H33" s="345"/>
      <c r="I33" s="345"/>
      <c r="J33" s="345"/>
      <c r="K33" s="345"/>
      <c r="L33" s="345"/>
      <c r="M33" s="345"/>
      <c r="N33" s="345"/>
      <c r="O33" s="345"/>
      <c r="P33" s="123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</row>
    <row r="34" spans="2:61">
      <c r="B34" s="240"/>
      <c r="C34" s="345"/>
      <c r="D34" s="345"/>
      <c r="E34" s="240"/>
      <c r="F34" s="345"/>
      <c r="G34" s="345"/>
      <c r="H34" s="345"/>
      <c r="I34" s="345"/>
      <c r="J34" s="345"/>
      <c r="K34" s="345"/>
      <c r="L34" s="345"/>
      <c r="M34" s="345"/>
      <c r="N34" s="345"/>
      <c r="O34" s="345"/>
      <c r="P34" s="123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</row>
    <row r="35" spans="2:61">
      <c r="B35" s="240"/>
      <c r="C35" s="123"/>
      <c r="D35" s="123"/>
      <c r="E35" s="240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</row>
  </sheetData>
  <phoneticPr fontId="2" type="noConversion"/>
  <hyperlinks>
    <hyperlink ref="C2" location="说明!A1" display="目录" xr:uid="{5DFE428C-4E11-184F-8F8F-03699FF39C6D}"/>
  </hyperlinks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3"/>
  <sheetViews>
    <sheetView showGridLines="0" zoomScale="56" zoomScaleNormal="161" workbookViewId="0">
      <selection activeCell="X25" sqref="X25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58"/>
      <c r="C2" s="34"/>
      <c r="D2" s="258"/>
      <c r="E2" s="34"/>
      <c r="F2" s="34"/>
      <c r="G2" s="34"/>
      <c r="H2" s="258"/>
      <c r="I2" s="258"/>
      <c r="J2" s="34"/>
      <c r="K2" s="258"/>
      <c r="L2" s="34"/>
      <c r="M2" s="258"/>
      <c r="N2" s="34"/>
      <c r="O2" s="258"/>
      <c r="P2" s="34"/>
      <c r="Q2" s="258"/>
      <c r="R2" s="34"/>
      <c r="S2" s="258"/>
    </row>
    <row r="3" spans="2:29">
      <c r="B3" s="34"/>
      <c r="C3" s="747" t="s">
        <v>21</v>
      </c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34"/>
    </row>
    <row r="4" spans="2:29" ht="17" thickBot="1">
      <c r="B4" s="258"/>
      <c r="C4" s="34"/>
      <c r="D4" s="258"/>
      <c r="E4" s="34"/>
      <c r="F4" s="258"/>
      <c r="G4" s="34"/>
      <c r="H4" s="258"/>
      <c r="I4" s="34"/>
      <c r="J4" s="258"/>
      <c r="K4" s="34"/>
      <c r="L4" s="258"/>
      <c r="M4" s="34"/>
      <c r="N4" s="258"/>
      <c r="O4" s="258"/>
      <c r="P4" s="34"/>
      <c r="Q4" s="258"/>
      <c r="R4" s="34"/>
      <c r="S4" s="258"/>
    </row>
    <row r="5" spans="2:29" ht="34" customHeight="1" thickBot="1">
      <c r="B5" s="34"/>
      <c r="C5" s="739" t="s">
        <v>22</v>
      </c>
      <c r="D5" s="740"/>
      <c r="E5" s="749" t="s">
        <v>23</v>
      </c>
      <c r="F5" s="750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589" t="s">
        <v>304</v>
      </c>
      <c r="Q5" s="34"/>
      <c r="R5" s="770"/>
      <c r="S5" s="34"/>
    </row>
    <row r="6" spans="2:29" ht="17" customHeight="1" thickBot="1">
      <c r="B6" s="34"/>
      <c r="C6" s="741"/>
      <c r="D6" s="742"/>
      <c r="E6" s="751">
        <v>20</v>
      </c>
      <c r="F6" s="752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40"/>
      <c r="Q6" s="34"/>
      <c r="R6" s="771"/>
      <c r="S6" s="34"/>
    </row>
    <row r="7" spans="2:29" ht="17" thickBot="1">
      <c r="B7" s="258"/>
      <c r="C7" s="34"/>
      <c r="D7" s="258"/>
      <c r="E7" s="34"/>
      <c r="F7" s="258"/>
      <c r="G7" s="34"/>
      <c r="H7" s="258"/>
      <c r="I7" s="34"/>
      <c r="J7" s="258"/>
      <c r="K7" s="34"/>
      <c r="L7" s="258"/>
      <c r="M7" s="34"/>
      <c r="N7" s="258"/>
      <c r="O7" s="258"/>
      <c r="P7" s="34"/>
      <c r="Q7" s="258"/>
      <c r="R7" s="34"/>
      <c r="S7" s="258"/>
    </row>
    <row r="8" spans="2:29" ht="34">
      <c r="B8" s="34"/>
      <c r="C8" s="739" t="s">
        <v>31</v>
      </c>
      <c r="D8" s="740"/>
      <c r="E8" s="743" t="s">
        <v>32</v>
      </c>
      <c r="F8" s="744"/>
      <c r="G8" s="284"/>
      <c r="H8" s="285"/>
      <c r="I8" s="286" t="s">
        <v>33</v>
      </c>
      <c r="J8" s="284"/>
      <c r="K8" s="284"/>
      <c r="L8" s="286" t="s">
        <v>34</v>
      </c>
      <c r="M8" s="284"/>
      <c r="N8" s="28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741"/>
      <c r="D9" s="742"/>
      <c r="E9" s="745">
        <v>25</v>
      </c>
      <c r="F9" s="746"/>
      <c r="G9" s="288"/>
      <c r="H9" s="289"/>
      <c r="I9" s="290">
        <v>0.77</v>
      </c>
      <c r="J9" s="288"/>
      <c r="K9" s="289"/>
      <c r="L9" s="291">
        <f>I9*I9/(E9/100)*100</f>
        <v>237.16</v>
      </c>
      <c r="M9" s="292"/>
      <c r="N9" s="293"/>
      <c r="O9" s="34"/>
      <c r="P9" s="320">
        <f>记录仪!D17</f>
        <v>6.42</v>
      </c>
      <c r="Q9" s="321">
        <f>记录仪!D10</f>
        <v>52900</v>
      </c>
      <c r="R9" s="322">
        <f>记录仪!D8</f>
        <v>38.700000000000003</v>
      </c>
      <c r="S9" s="34"/>
    </row>
    <row r="10" spans="2:29">
      <c r="B10" s="258"/>
      <c r="C10" s="34"/>
      <c r="D10" s="258"/>
      <c r="E10" s="34"/>
      <c r="F10" s="258"/>
      <c r="G10" s="34"/>
      <c r="H10" s="258"/>
      <c r="I10" s="34"/>
      <c r="J10" s="258"/>
      <c r="K10" s="34"/>
      <c r="L10" s="258"/>
      <c r="M10" s="34"/>
      <c r="N10" s="258"/>
      <c r="O10" s="258"/>
      <c r="P10" s="34"/>
      <c r="Q10" s="258"/>
      <c r="R10" s="34"/>
      <c r="S10" s="258"/>
    </row>
    <row r="11" spans="2:29" ht="17" thickBot="1">
      <c r="B11" s="205"/>
      <c r="C11" s="334"/>
      <c r="D11" s="334"/>
      <c r="E11" s="334"/>
      <c r="F11" s="334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205"/>
    </row>
    <row r="12" spans="2:29" ht="18" thickTop="1" thickBot="1">
      <c r="B12" s="115"/>
      <c r="C12" s="753" t="s">
        <v>39</v>
      </c>
      <c r="D12" s="754"/>
      <c r="E12" s="757" t="s">
        <v>40</v>
      </c>
      <c r="F12" s="758"/>
      <c r="G12" s="759"/>
      <c r="H12" s="759"/>
      <c r="I12" s="758"/>
      <c r="J12" s="758"/>
      <c r="K12" s="758"/>
      <c r="L12" s="759" t="s">
        <v>41</v>
      </c>
      <c r="M12" s="759"/>
      <c r="N12" s="759"/>
      <c r="O12" s="760"/>
      <c r="P12" s="761" t="s">
        <v>42</v>
      </c>
      <c r="Q12" s="761" t="s">
        <v>43</v>
      </c>
      <c r="R12" s="763"/>
      <c r="S12" s="283"/>
    </row>
    <row r="13" spans="2:29" ht="17" thickBot="1">
      <c r="B13" s="115"/>
      <c r="C13" s="755"/>
      <c r="D13" s="756"/>
      <c r="E13" s="766" t="s">
        <v>44</v>
      </c>
      <c r="F13" s="767"/>
      <c r="G13" s="768" t="s">
        <v>45</v>
      </c>
      <c r="H13" s="769"/>
      <c r="I13" s="297" t="s">
        <v>46</v>
      </c>
      <c r="J13" s="298" t="s">
        <v>47</v>
      </c>
      <c r="K13" s="299" t="s">
        <v>48</v>
      </c>
      <c r="L13" s="300" t="s">
        <v>49</v>
      </c>
      <c r="M13" s="300" t="s">
        <v>50</v>
      </c>
      <c r="N13" s="300" t="s">
        <v>51</v>
      </c>
      <c r="O13" s="301" t="s">
        <v>52</v>
      </c>
      <c r="P13" s="762"/>
      <c r="Q13" s="764"/>
      <c r="R13" s="765"/>
      <c r="S13" s="283"/>
      <c r="T13" s="56"/>
      <c r="U13" s="56"/>
      <c r="V13" s="56"/>
    </row>
    <row r="14" spans="2:29" s="57" customFormat="1" ht="17" thickBot="1">
      <c r="B14" s="335"/>
      <c r="C14" s="729" t="s">
        <v>40</v>
      </c>
      <c r="D14" s="281" t="s">
        <v>5</v>
      </c>
      <c r="E14" s="732">
        <f>记录仪!$D$11</f>
        <v>2.4180000000000001</v>
      </c>
      <c r="F14" s="733"/>
      <c r="G14" s="294"/>
      <c r="H14" s="294"/>
      <c r="I14" s="295"/>
      <c r="J14" s="59"/>
      <c r="K14" s="296"/>
      <c r="L14" s="294"/>
      <c r="M14" s="294"/>
      <c r="N14" s="294"/>
      <c r="O14" s="294"/>
      <c r="P14" s="295"/>
      <c r="Q14" s="323" t="s">
        <v>53</v>
      </c>
      <c r="R14" s="329" t="s">
        <v>54</v>
      </c>
      <c r="S14" s="283"/>
    </row>
    <row r="15" spans="2:29" s="57" customFormat="1" ht="17" thickBot="1">
      <c r="B15" s="335"/>
      <c r="C15" s="730"/>
      <c r="D15" s="58" t="s">
        <v>55</v>
      </c>
      <c r="E15" s="734">
        <f>记录仪!$D$17</f>
        <v>6.42</v>
      </c>
      <c r="F15" s="735"/>
      <c r="G15" s="294"/>
      <c r="H15" s="294"/>
      <c r="I15" s="295"/>
      <c r="J15" s="59"/>
      <c r="K15" s="60"/>
      <c r="L15" s="294"/>
      <c r="M15" s="294"/>
      <c r="N15" s="294"/>
      <c r="O15" s="294"/>
      <c r="P15" s="295"/>
      <c r="Q15" s="61">
        <f>(J25-J18-J16)/J24</f>
        <v>2.2567778385455521</v>
      </c>
      <c r="R15" s="330" t="e">
        <f>E26/100</f>
        <v>#N/A</v>
      </c>
      <c r="S15" s="283"/>
      <c r="U15" s="112"/>
      <c r="V15" s="113"/>
      <c r="W15" s="113"/>
      <c r="X15" s="114"/>
      <c r="Z15" s="112"/>
      <c r="AA15" s="113"/>
      <c r="AB15" s="113"/>
      <c r="AC15" s="114"/>
    </row>
    <row r="16" spans="2:29" s="57" customFormat="1" ht="17" thickBot="1">
      <c r="B16" s="335"/>
      <c r="C16" s="730"/>
      <c r="D16" s="58" t="s">
        <v>56</v>
      </c>
      <c r="E16" s="62"/>
      <c r="F16" s="295"/>
      <c r="G16" s="294"/>
      <c r="H16" s="294"/>
      <c r="I16" s="295"/>
      <c r="J16" s="302">
        <f>K16*E15</f>
        <v>0</v>
      </c>
      <c r="K16" s="325">
        <f>记录仪!$D$21</f>
        <v>0</v>
      </c>
      <c r="L16" s="294"/>
      <c r="M16" s="294"/>
      <c r="N16" s="294"/>
      <c r="O16" s="294"/>
      <c r="P16" s="295"/>
      <c r="Q16" s="63" t="e">
        <f>J24*R15-(J25-J16-J18)</f>
        <v>#N/A</v>
      </c>
      <c r="R16" s="331" t="s">
        <v>106</v>
      </c>
      <c r="S16" s="283"/>
      <c r="U16" s="115"/>
      <c r="V16" s="721" t="s">
        <v>75</v>
      </c>
      <c r="W16" s="722"/>
      <c r="X16" s="117"/>
      <c r="Z16" s="115"/>
      <c r="AA16" s="721" t="s">
        <v>180</v>
      </c>
      <c r="AB16" s="722"/>
      <c r="AC16" s="117"/>
    </row>
    <row r="17" spans="2:30" s="57" customFormat="1" ht="17" thickBot="1">
      <c r="B17" s="335"/>
      <c r="C17" s="730"/>
      <c r="D17" s="58" t="s">
        <v>57</v>
      </c>
      <c r="E17" s="62"/>
      <c r="F17" s="295"/>
      <c r="G17" s="294"/>
      <c r="H17" s="294"/>
      <c r="I17" s="295"/>
      <c r="J17" s="302">
        <f>K17*E15</f>
        <v>603653.34</v>
      </c>
      <c r="K17" s="325">
        <f>记录仪!$D$23</f>
        <v>94027</v>
      </c>
      <c r="L17" s="294"/>
      <c r="M17" s="294"/>
      <c r="N17" s="294"/>
      <c r="O17" s="294"/>
      <c r="P17" s="295"/>
      <c r="Q17" s="295"/>
      <c r="R17" s="332"/>
      <c r="S17" s="283"/>
      <c r="U17" s="115"/>
      <c r="V17" s="120"/>
      <c r="W17" s="120"/>
      <c r="X17" s="117"/>
      <c r="Z17" s="115"/>
      <c r="AA17" s="120"/>
      <c r="AB17" s="120"/>
      <c r="AC17" s="117"/>
    </row>
    <row r="18" spans="2:30" s="57" customFormat="1">
      <c r="B18" s="335"/>
      <c r="C18" s="730"/>
      <c r="D18" s="58" t="s">
        <v>58</v>
      </c>
      <c r="E18" s="62"/>
      <c r="F18" s="295"/>
      <c r="G18" s="294"/>
      <c r="H18" s="294"/>
      <c r="I18" s="295"/>
      <c r="J18" s="64">
        <f>记录仪!$D$20</f>
        <v>6831.27</v>
      </c>
      <c r="K18" s="65">
        <f>J18/E15</f>
        <v>1064.0607476635514</v>
      </c>
      <c r="L18" s="294"/>
      <c r="M18" s="294"/>
      <c r="N18" s="294"/>
      <c r="O18" s="294"/>
      <c r="P18" s="294"/>
      <c r="Q18" s="294"/>
      <c r="R18" s="328"/>
      <c r="S18" s="283"/>
      <c r="U18" s="115"/>
      <c r="V18" s="199" t="s">
        <v>76</v>
      </c>
      <c r="W18" s="200">
        <v>2</v>
      </c>
      <c r="X18" s="117"/>
      <c r="Z18" s="115"/>
      <c r="AA18" s="199" t="s">
        <v>178</v>
      </c>
      <c r="AB18" s="200">
        <f>(18+3.6)/10</f>
        <v>2.16</v>
      </c>
      <c r="AC18" s="117"/>
    </row>
    <row r="19" spans="2:30" s="57" customFormat="1">
      <c r="B19" s="335"/>
      <c r="C19" s="730"/>
      <c r="D19" s="58" t="s">
        <v>59</v>
      </c>
      <c r="E19" s="736">
        <f>记录仪!$D$18</f>
        <v>4.2438000000000002</v>
      </c>
      <c r="F19" s="737"/>
      <c r="G19" s="294"/>
      <c r="H19" s="294"/>
      <c r="I19" s="295"/>
      <c r="J19" s="64">
        <f>记录仪!$D$19</f>
        <v>0</v>
      </c>
      <c r="K19" s="65">
        <f>J19/E15</f>
        <v>0</v>
      </c>
      <c r="L19" s="294"/>
      <c r="M19" s="303">
        <f>J19/E19</f>
        <v>0</v>
      </c>
      <c r="N19" s="294"/>
      <c r="O19" s="294"/>
      <c r="P19" s="294"/>
      <c r="Q19" s="294"/>
      <c r="R19" s="333"/>
      <c r="S19" s="283"/>
      <c r="U19" s="115"/>
      <c r="V19" s="201" t="s">
        <v>77</v>
      </c>
      <c r="W19" s="202" t="e">
        <f>K26/MIN(99999999,W18)</f>
        <v>#N/A</v>
      </c>
      <c r="X19" s="117"/>
      <c r="Z19" s="115"/>
      <c r="AA19" s="201" t="s">
        <v>177</v>
      </c>
      <c r="AB19" s="202">
        <v>29396</v>
      </c>
      <c r="AC19" s="117"/>
    </row>
    <row r="20" spans="2:30" s="57" customFormat="1" ht="17" thickBot="1">
      <c r="B20" s="335"/>
      <c r="C20" s="730"/>
      <c r="D20" s="66" t="s">
        <v>60</v>
      </c>
      <c r="E20" s="185"/>
      <c r="F20" s="185"/>
      <c r="G20" s="185"/>
      <c r="H20" s="185"/>
      <c r="I20" s="185"/>
      <c r="J20" s="324">
        <f>记录仪!$D$25</f>
        <v>20000</v>
      </c>
      <c r="K20" s="67">
        <f>J20/E15</f>
        <v>3115.264797507788</v>
      </c>
      <c r="L20" s="294"/>
      <c r="M20" s="294"/>
      <c r="N20" s="294"/>
      <c r="O20" s="294"/>
      <c r="P20" s="294"/>
      <c r="Q20" s="294"/>
      <c r="R20" s="333"/>
      <c r="S20" s="283"/>
      <c r="U20" s="115"/>
      <c r="V20" s="203" t="s">
        <v>78</v>
      </c>
      <c r="W20" s="204" t="e">
        <f>MIN(0,(I26-1))/(MIN(99999999,W18)-1)</f>
        <v>#N/A</v>
      </c>
      <c r="X20" s="117"/>
      <c r="Z20" s="115"/>
      <c r="AA20" s="203" t="s">
        <v>179</v>
      </c>
      <c r="AB20" s="204">
        <f>AB19/AB18</f>
        <v>13609.259259259259</v>
      </c>
      <c r="AC20" s="117"/>
    </row>
    <row r="21" spans="2:30" s="57" customFormat="1">
      <c r="B21" s="335"/>
      <c r="C21" s="730"/>
      <c r="D21" s="66" t="s">
        <v>61</v>
      </c>
      <c r="E21" s="185"/>
      <c r="F21" s="185"/>
      <c r="G21" s="185"/>
      <c r="H21" s="185"/>
      <c r="I21" s="185"/>
      <c r="J21" s="324">
        <f>记录仪!$D$26</f>
        <v>0</v>
      </c>
      <c r="K21" s="67">
        <f>J21/E15</f>
        <v>0</v>
      </c>
      <c r="L21" s="294"/>
      <c r="M21" s="294"/>
      <c r="N21" s="294"/>
      <c r="O21" s="294"/>
      <c r="P21" s="294"/>
      <c r="Q21" s="294"/>
      <c r="R21" s="333"/>
      <c r="S21" s="283"/>
      <c r="U21" s="115"/>
      <c r="V21" s="205"/>
      <c r="W21" s="205"/>
      <c r="X21" s="117"/>
      <c r="Z21" s="115"/>
      <c r="AA21" s="205"/>
      <c r="AB21" s="205"/>
      <c r="AC21" s="117"/>
    </row>
    <row r="22" spans="2:30" s="57" customFormat="1">
      <c r="B22" s="335"/>
      <c r="C22" s="730"/>
      <c r="D22" s="66" t="s">
        <v>107</v>
      </c>
      <c r="E22" s="185"/>
      <c r="F22" s="185"/>
      <c r="G22" s="185"/>
      <c r="H22" s="185"/>
      <c r="I22" s="185"/>
      <c r="J22" s="324">
        <f>记录仪!$D$27*L22</f>
        <v>323000</v>
      </c>
      <c r="K22" s="67">
        <f>J22/E14</f>
        <v>133581.47229114969</v>
      </c>
      <c r="L22" s="518">
        <v>1</v>
      </c>
      <c r="M22" s="521" t="s">
        <v>317</v>
      </c>
      <c r="N22" s="520"/>
      <c r="O22" s="294"/>
      <c r="P22" s="294"/>
      <c r="Q22" s="294"/>
      <c r="R22" s="333"/>
      <c r="S22" s="28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35"/>
      <c r="C23" s="730"/>
      <c r="D23" s="66" t="s">
        <v>62</v>
      </c>
      <c r="E23" s="738">
        <f>J25/J24</f>
        <v>2.2823167658131807</v>
      </c>
      <c r="F23" s="738"/>
      <c r="G23" s="185"/>
      <c r="H23" s="185"/>
      <c r="I23" s="185"/>
      <c r="J23" s="68">
        <f>J20+J21+J22</f>
        <v>343000</v>
      </c>
      <c r="K23" s="67">
        <f>J23/E15</f>
        <v>53426.79127725857</v>
      </c>
      <c r="L23" s="304" t="e">
        <f>J24*R15-(J25-J16-J18)</f>
        <v>#N/A</v>
      </c>
      <c r="M23" s="519"/>
      <c r="N23" s="294"/>
      <c r="O23" s="294"/>
      <c r="P23" s="294"/>
      <c r="Q23" s="294"/>
      <c r="R23" s="333"/>
      <c r="S23" s="28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35"/>
      <c r="C24" s="730"/>
      <c r="D24" s="58" t="s">
        <v>63</v>
      </c>
      <c r="E24" s="69"/>
      <c r="F24" s="188"/>
      <c r="G24" s="294"/>
      <c r="H24" s="294"/>
      <c r="I24" s="295"/>
      <c r="J24" s="70">
        <f>J19+J18+J16+J17-J23</f>
        <v>267484.61</v>
      </c>
      <c r="K24" s="65">
        <f>J24/E15</f>
        <v>41664.269470404979</v>
      </c>
      <c r="L24" s="294"/>
      <c r="M24" s="294"/>
      <c r="N24" s="294"/>
      <c r="O24" s="294"/>
      <c r="P24" s="188" t="s">
        <v>64</v>
      </c>
      <c r="Q24" s="294"/>
      <c r="R24" s="333"/>
      <c r="S24" s="28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35"/>
      <c r="C25" s="731"/>
      <c r="D25" s="71" t="s">
        <v>65</v>
      </c>
      <c r="E25" s="72"/>
      <c r="F25" s="73"/>
      <c r="G25" s="74"/>
      <c r="H25" s="74"/>
      <c r="I25" s="75"/>
      <c r="J25" s="76">
        <f>J19+J18+J16+J17</f>
        <v>610484.61</v>
      </c>
      <c r="K25" s="77">
        <f>J25/E15</f>
        <v>95091.060747663549</v>
      </c>
      <c r="L25" s="294"/>
      <c r="M25" s="294"/>
      <c r="N25" s="294"/>
      <c r="O25" s="294"/>
      <c r="P25" s="188" t="e">
        <f>L26-L30</f>
        <v>#N/A</v>
      </c>
      <c r="Q25" s="294"/>
      <c r="R25" s="333"/>
      <c r="S25" s="283"/>
      <c r="Z25" s="30"/>
      <c r="AA25" s="30"/>
      <c r="AB25" s="30"/>
      <c r="AC25" s="30"/>
      <c r="AD25" s="30"/>
    </row>
    <row r="26" spans="2:30" s="57" customFormat="1" ht="17" customHeight="1" thickBot="1">
      <c r="B26" s="335"/>
      <c r="C26" s="318"/>
      <c r="D26" s="80" t="s">
        <v>105</v>
      </c>
      <c r="E26" s="81" t="e">
        <f>记录仪!$D$16*100</f>
        <v>#N/A</v>
      </c>
      <c r="F26" s="82" t="e">
        <f>E26</f>
        <v>#N/A</v>
      </c>
      <c r="G26" s="83" t="e">
        <f>ABS(F26)/100/MAX(0.001,1-ABS(F26)/100)</f>
        <v>#N/A</v>
      </c>
      <c r="H26" s="116" t="e">
        <f>G26/G28*100</f>
        <v>#N/A</v>
      </c>
      <c r="I26" s="84" t="e">
        <f>F26*H26/100</f>
        <v>#N/A</v>
      </c>
      <c r="J26" s="85" t="e">
        <f>($J$25-$M$6-$J$23)*I26/100</f>
        <v>#N/A</v>
      </c>
      <c r="K26" s="86" t="e">
        <f>J26/$E$15</f>
        <v>#N/A</v>
      </c>
      <c r="L26" s="87" t="e">
        <f t="shared" ref="L26" si="0">J26-$J$17</f>
        <v>#N/A</v>
      </c>
      <c r="M26" s="78" t="e">
        <f t="shared" ref="M26" si="1">L26/$E$19</f>
        <v>#N/A</v>
      </c>
      <c r="N26" s="79" t="e">
        <f t="shared" ref="N26" si="2">K26-$K$17</f>
        <v>#N/A</v>
      </c>
      <c r="O26" s="88" t="e">
        <f>N26/MAX(0.01,$K$17)*100</f>
        <v>#N/A</v>
      </c>
      <c r="P26" s="89">
        <v>1</v>
      </c>
      <c r="Q26" s="90" t="s">
        <v>66</v>
      </c>
      <c r="R26" s="720" t="s">
        <v>67</v>
      </c>
      <c r="S26" s="283"/>
    </row>
    <row r="27" spans="2:30" s="57" customFormat="1" ht="17" customHeight="1" thickBot="1">
      <c r="B27" s="335"/>
      <c r="C27" s="723" t="s">
        <v>68</v>
      </c>
      <c r="D27" s="715"/>
      <c r="E27" s="724">
        <f>(40-R9)/(40-10)*100</f>
        <v>4.3333333333333242</v>
      </c>
      <c r="F27" s="725"/>
      <c r="G27" s="118">
        <f>E27/100/(1-E27/100)</f>
        <v>4.5296167247386665E-2</v>
      </c>
      <c r="H27" s="119" t="e">
        <f>G27/G28*100</f>
        <v>#N/A</v>
      </c>
      <c r="I27" s="91" t="e">
        <f>E27*H27/100</f>
        <v>#N/A</v>
      </c>
      <c r="J27" s="92" t="e">
        <f>($J$25-$M$6-$J$23)*I27/100</f>
        <v>#N/A</v>
      </c>
      <c r="K27" s="93" t="e">
        <f>J27/$E$15</f>
        <v>#N/A</v>
      </c>
      <c r="L27" s="94" t="e">
        <f>J27-$J$19</f>
        <v>#N/A</v>
      </c>
      <c r="M27" s="95" t="e">
        <f>L27/$E$19</f>
        <v>#N/A</v>
      </c>
      <c r="N27" s="96" t="e">
        <f>L27/$E$15</f>
        <v>#N/A</v>
      </c>
      <c r="O27" s="97" t="e">
        <f>N27/MAX($K$19,0.1)*100</f>
        <v>#N/A</v>
      </c>
      <c r="P27" s="98">
        <v>2</v>
      </c>
      <c r="Q27" s="99" t="s">
        <v>69</v>
      </c>
      <c r="R27" s="720"/>
      <c r="S27" s="283"/>
    </row>
    <row r="28" spans="2:30" s="57" customFormat="1" ht="17" hidden="1" customHeight="1" thickBot="1">
      <c r="B28" s="335"/>
      <c r="C28" s="726" t="s">
        <v>70</v>
      </c>
      <c r="D28" s="727"/>
      <c r="E28" s="100"/>
      <c r="F28" s="305"/>
      <c r="G28" s="121" t="e">
        <f>G26+G27</f>
        <v>#N/A</v>
      </c>
      <c r="H28" s="306"/>
      <c r="I28" s="306"/>
      <c r="J28" s="101"/>
      <c r="K28" s="102"/>
      <c r="L28" s="307"/>
      <c r="M28" s="308"/>
      <c r="N28" s="309"/>
      <c r="O28" s="310"/>
      <c r="P28" s="311"/>
      <c r="Q28" s="312"/>
      <c r="R28" s="328"/>
      <c r="S28" s="283"/>
    </row>
    <row r="29" spans="2:30" s="57" customFormat="1" ht="19" hidden="1" customHeight="1" thickBot="1">
      <c r="B29" s="335"/>
      <c r="C29" s="728" t="s">
        <v>71</v>
      </c>
      <c r="D29" s="728"/>
      <c r="E29" s="100"/>
      <c r="F29" s="305"/>
      <c r="G29" s="306"/>
      <c r="H29" s="306"/>
      <c r="I29" s="306"/>
      <c r="J29" s="103" t="e">
        <f>$J$25-J26-J27</f>
        <v>#N/A</v>
      </c>
      <c r="K29" s="102"/>
      <c r="L29" s="307"/>
      <c r="M29" s="308"/>
      <c r="N29" s="309"/>
      <c r="O29" s="310"/>
      <c r="P29" s="311"/>
      <c r="Q29" s="312"/>
      <c r="R29" s="328"/>
      <c r="S29" s="283"/>
    </row>
    <row r="30" spans="2:30" s="57" customFormat="1" ht="17" thickBot="1">
      <c r="B30" s="335"/>
      <c r="C30" s="715" t="s">
        <v>56</v>
      </c>
      <c r="D30" s="715"/>
      <c r="E30" s="104"/>
      <c r="F30" s="313"/>
      <c r="G30" s="313"/>
      <c r="H30" s="313"/>
      <c r="I30" s="313"/>
      <c r="J30" s="92" t="e">
        <f>J29-$M$6-$J$23*$N$6/100</f>
        <v>#N/A</v>
      </c>
      <c r="K30" s="105" t="e">
        <f>J30/$E$15</f>
        <v>#N/A</v>
      </c>
      <c r="L30" s="106" t="e">
        <f>J16-J30</f>
        <v>#N/A</v>
      </c>
      <c r="M30" s="106" t="e">
        <f>L30/E19</f>
        <v>#N/A</v>
      </c>
      <c r="N30" s="107" t="e">
        <f>L30/E15</f>
        <v>#N/A</v>
      </c>
      <c r="O30" s="108" t="e">
        <f>J16/J30*100</f>
        <v>#N/A</v>
      </c>
      <c r="P30" s="109">
        <v>3</v>
      </c>
      <c r="Q30" s="110" t="s">
        <v>72</v>
      </c>
      <c r="R30" s="716" t="s">
        <v>73</v>
      </c>
      <c r="S30" s="283"/>
    </row>
    <row r="31" spans="2:30" s="57" customFormat="1" ht="17" thickBot="1">
      <c r="B31" s="335"/>
      <c r="C31" s="718" t="s">
        <v>58</v>
      </c>
      <c r="D31" s="719"/>
      <c r="E31" s="336"/>
      <c r="F31" s="337"/>
      <c r="G31" s="337"/>
      <c r="H31" s="337"/>
      <c r="I31" s="337"/>
      <c r="J31" s="338">
        <f>$M$6+$J$23*$N$6/100</f>
        <v>10430</v>
      </c>
      <c r="K31" s="339">
        <f>J31/$E$15</f>
        <v>1624.6105919003116</v>
      </c>
      <c r="L31" s="340">
        <f>J18-J31</f>
        <v>-3598.7299999999996</v>
      </c>
      <c r="M31" s="340">
        <f>L31/E19</f>
        <v>-847.99707809039057</v>
      </c>
      <c r="N31" s="341">
        <f>L31/E15</f>
        <v>-560.54984423676001</v>
      </c>
      <c r="O31" s="342">
        <f>J18/J31*100</f>
        <v>65.496356663470749</v>
      </c>
      <c r="P31" s="343">
        <v>4</v>
      </c>
      <c r="Q31" s="344" t="s">
        <v>74</v>
      </c>
      <c r="R31" s="717"/>
      <c r="S31" s="283"/>
    </row>
    <row r="32" spans="2:30" ht="17" thickTop="1">
      <c r="B32" s="205"/>
      <c r="C32" s="111"/>
      <c r="D32" s="111"/>
      <c r="E32" s="126"/>
      <c r="F32" s="126"/>
      <c r="G32" s="126"/>
      <c r="H32" s="126"/>
      <c r="I32" s="126"/>
      <c r="J32" s="126"/>
      <c r="K32" s="126"/>
      <c r="L32" s="327"/>
      <c r="M32" s="327"/>
      <c r="N32" s="327"/>
      <c r="O32" s="327"/>
      <c r="P32" s="126"/>
      <c r="Q32" s="126"/>
      <c r="R32" s="126"/>
      <c r="S32" s="205"/>
    </row>
    <row r="33" spans="2:19">
      <c r="B33" s="205"/>
      <c r="C33" s="123"/>
      <c r="D33" s="123"/>
      <c r="E33" s="326"/>
      <c r="F33" s="326"/>
      <c r="G33" s="326"/>
      <c r="H33" s="326"/>
      <c r="I33" s="326"/>
      <c r="J33" s="126"/>
      <c r="K33" s="126"/>
      <c r="L33" s="126"/>
      <c r="M33" s="126"/>
      <c r="N33" s="126"/>
      <c r="O33" s="126"/>
      <c r="P33" s="126"/>
      <c r="Q33" s="126"/>
      <c r="R33" s="126"/>
      <c r="S33" s="205"/>
    </row>
    <row r="34" spans="2:19">
      <c r="B34" s="205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205"/>
    </row>
    <row r="35" spans="2:19">
      <c r="B35" s="205"/>
      <c r="C35" s="123"/>
      <c r="D35" s="123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205"/>
    </row>
    <row r="36" spans="2:19">
      <c r="B36" s="205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205"/>
    </row>
    <row r="37" spans="2:19">
      <c r="B37" s="205"/>
      <c r="C37" s="123"/>
      <c r="D37" s="123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205"/>
    </row>
    <row r="38" spans="2:19">
      <c r="B38" s="205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205"/>
    </row>
    <row r="39" spans="2:19">
      <c r="B39" s="205"/>
      <c r="C39" s="123"/>
      <c r="D39" s="123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205"/>
    </row>
    <row r="40" spans="2:19">
      <c r="B40" s="205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205"/>
    </row>
    <row r="41" spans="2:19">
      <c r="B41" s="205"/>
      <c r="C41" s="123"/>
      <c r="D41" s="123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205"/>
    </row>
    <row r="42" spans="2:19">
      <c r="B42" s="205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205"/>
    </row>
    <row r="43" spans="2:19">
      <c r="B43" s="205"/>
      <c r="C43" s="123"/>
      <c r="D43" s="123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205"/>
    </row>
    <row r="44" spans="2:19">
      <c r="B44" s="205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205"/>
    </row>
    <row r="45" spans="2:19">
      <c r="B45" s="205"/>
      <c r="C45" s="240"/>
      <c r="D45" s="123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205"/>
    </row>
    <row r="46" spans="2:19">
      <c r="B46" s="240"/>
      <c r="C46" s="115"/>
      <c r="D46" s="314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240"/>
    </row>
    <row r="47" spans="2:19">
      <c r="B47" s="279"/>
      <c r="C47" s="314"/>
      <c r="D47" s="123"/>
      <c r="E47" s="314"/>
      <c r="F47" s="314"/>
      <c r="G47" s="314"/>
      <c r="H47" s="314"/>
      <c r="I47" s="314"/>
      <c r="J47" s="314"/>
      <c r="K47" s="314"/>
      <c r="L47" s="314"/>
      <c r="M47" s="314"/>
      <c r="N47" s="314"/>
      <c r="O47" s="314"/>
      <c r="P47" s="314"/>
      <c r="Q47" s="314"/>
      <c r="R47" s="314"/>
      <c r="S47" s="279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28"/>
      <c r="K49" s="27"/>
      <c r="L49" s="28"/>
      <c r="M49" s="28"/>
      <c r="N49" s="28"/>
      <c r="O49" s="28"/>
      <c r="P49" s="28"/>
      <c r="Q49" s="28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30"/>
      <c r="K51" s="30"/>
      <c r="L51" s="30"/>
      <c r="M51" s="30"/>
      <c r="N51" s="30"/>
      <c r="O51" s="30"/>
      <c r="P51" s="30"/>
      <c r="Q51" s="30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9:18"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62" spans="9:18">
      <c r="I62" s="4"/>
      <c r="J62" s="4"/>
    </row>
    <row r="63" spans="9:18">
      <c r="I63" s="4"/>
      <c r="J63" s="4"/>
    </row>
  </sheetData>
  <dataConsolidate/>
  <mergeCells count="30"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  <mergeCell ref="C30:D30"/>
    <mergeCell ref="R30:R31"/>
    <mergeCell ref="C31:D31"/>
    <mergeCell ref="R26:R27"/>
    <mergeCell ref="V16:W16"/>
    <mergeCell ref="C27:D27"/>
    <mergeCell ref="E27:F27"/>
    <mergeCell ref="C28:D28"/>
    <mergeCell ref="C29:D29"/>
    <mergeCell ref="C14:C25"/>
    <mergeCell ref="E14:F14"/>
    <mergeCell ref="E15:F15"/>
    <mergeCell ref="E19:F19"/>
    <mergeCell ref="E23:F23"/>
  </mergeCells>
  <phoneticPr fontId="2" type="noConversion"/>
  <conditionalFormatting sqref="L30:O31 L26:O26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1:M31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30:M30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30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1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7:O29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:O31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7:L29">
    <cfRule type="iconSet" priority="5">
      <iconSet>
        <cfvo type="percent" val="0"/>
        <cfvo type="percent" val="33"/>
        <cfvo type="percent" val="67"/>
      </iconSet>
    </cfRule>
  </conditionalFormatting>
  <conditionalFormatting sqref="L31">
    <cfRule type="iconSet" priority="25">
      <iconSet>
        <cfvo type="percent" val="0"/>
        <cfvo type="num" val="-33"/>
        <cfvo type="num" val="0"/>
      </iconSet>
    </cfRule>
  </conditionalFormatting>
  <conditionalFormatting sqref="O31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O27:O29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L27:L29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L31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3:AD75"/>
  <sheetViews>
    <sheetView showGridLines="0" topLeftCell="G15" zoomScale="43" zoomScaleNormal="112" workbookViewId="0">
      <selection activeCell="O51" sqref="O51"/>
    </sheetView>
  </sheetViews>
  <sheetFormatPr baseColWidth="10" defaultRowHeight="16"/>
  <cols>
    <col min="3" max="3" width="14.1640625" bestFit="1" customWidth="1"/>
    <col min="4" max="11" width="11" bestFit="1" customWidth="1"/>
    <col min="12" max="13" width="13.6640625" bestFit="1" customWidth="1"/>
    <col min="14" max="14" width="12.5" bestFit="1" customWidth="1"/>
    <col min="16" max="17" width="11.1640625" customWidth="1"/>
    <col min="18" max="23" width="4.6640625" customWidth="1"/>
    <col min="24" max="24" width="11.1640625" customWidth="1"/>
    <col min="25" max="30" width="5.1640625" customWidth="1"/>
  </cols>
  <sheetData>
    <row r="3" spans="1:15" ht="17" thickBot="1">
      <c r="B3" s="126" t="s">
        <v>342</v>
      </c>
      <c r="C3" s="123"/>
      <c r="D3" s="126" t="s">
        <v>342</v>
      </c>
      <c r="E3" s="123"/>
      <c r="F3" s="126" t="s">
        <v>342</v>
      </c>
      <c r="G3" s="123"/>
      <c r="H3" s="126" t="s">
        <v>342</v>
      </c>
      <c r="L3" s="628"/>
      <c r="M3" s="628"/>
      <c r="N3" s="631"/>
      <c r="O3" s="628"/>
    </row>
    <row r="4" spans="1:15" ht="16" customHeight="1" thickBot="1">
      <c r="B4" s="123"/>
      <c r="C4" s="126" t="s">
        <v>342</v>
      </c>
      <c r="D4" s="123"/>
      <c r="E4" s="607" t="s">
        <v>337</v>
      </c>
      <c r="F4" s="626">
        <f>卓尔金历!F4</f>
        <v>1.4268355696627217</v>
      </c>
      <c r="G4" s="126" t="s">
        <v>342</v>
      </c>
      <c r="H4" s="123"/>
      <c r="L4" s="628"/>
      <c r="M4" s="628" t="s">
        <v>347</v>
      </c>
      <c r="N4" s="631" t="s">
        <v>348</v>
      </c>
      <c r="O4" s="628"/>
    </row>
    <row r="5" spans="1:15" ht="17" customHeight="1">
      <c r="B5" s="126" t="s">
        <v>342</v>
      </c>
      <c r="C5" s="123"/>
      <c r="D5" s="126" t="s">
        <v>342</v>
      </c>
      <c r="E5" s="123"/>
      <c r="F5" s="126" t="s">
        <v>342</v>
      </c>
      <c r="G5" s="123"/>
      <c r="H5" s="126" t="s">
        <v>342</v>
      </c>
      <c r="J5" s="802" t="s">
        <v>304</v>
      </c>
      <c r="L5" s="628"/>
      <c r="M5" s="628">
        <v>58222</v>
      </c>
      <c r="N5" s="631">
        <f>N7+O7</f>
        <v>28945</v>
      </c>
      <c r="O5" s="628"/>
    </row>
    <row r="6" spans="1:15">
      <c r="B6" s="123"/>
      <c r="C6" s="126" t="s">
        <v>342</v>
      </c>
      <c r="D6" s="123"/>
      <c r="E6" s="608" t="s">
        <v>338</v>
      </c>
      <c r="F6" s="608" t="s">
        <v>339</v>
      </c>
      <c r="G6" s="608" t="s">
        <v>340</v>
      </c>
      <c r="H6" s="123"/>
      <c r="J6" s="803"/>
      <c r="L6" s="628"/>
      <c r="M6" s="628"/>
      <c r="N6" s="631" t="s">
        <v>349</v>
      </c>
      <c r="O6" s="628" t="s">
        <v>350</v>
      </c>
    </row>
    <row r="7" spans="1:15" ht="17" thickBot="1">
      <c r="B7" s="126" t="s">
        <v>342</v>
      </c>
      <c r="C7" s="123"/>
      <c r="D7" s="607" t="s">
        <v>341</v>
      </c>
      <c r="E7" s="614">
        <f>MAX(-F4,0)</f>
        <v>0</v>
      </c>
      <c r="F7" s="614">
        <f>1-E7-G7</f>
        <v>0.57316443033727826</v>
      </c>
      <c r="G7" s="614">
        <f>MAX(F4-1,0)</f>
        <v>0.42683556966272174</v>
      </c>
      <c r="H7" s="126" t="s">
        <v>342</v>
      </c>
      <c r="J7" s="804"/>
      <c r="L7" s="628"/>
      <c r="M7" s="628"/>
      <c r="N7" s="631">
        <v>23180</v>
      </c>
      <c r="O7" s="628">
        <v>5765</v>
      </c>
    </row>
    <row r="8" spans="1:15">
      <c r="B8" s="123"/>
      <c r="C8" s="625" t="s">
        <v>343</v>
      </c>
      <c r="D8" s="610">
        <f>M5+N5</f>
        <v>87167</v>
      </c>
      <c r="E8" s="614">
        <f>$D$8*E7</f>
        <v>0</v>
      </c>
      <c r="F8" s="618">
        <f>$D$8*F7</f>
        <v>49961.023899209533</v>
      </c>
      <c r="G8" s="614">
        <f>$D$8*G7</f>
        <v>37205.976100790467</v>
      </c>
      <c r="H8" s="123"/>
    </row>
    <row r="9" spans="1:15">
      <c r="B9" s="126" t="s">
        <v>342</v>
      </c>
      <c r="C9" s="625" t="s">
        <v>352</v>
      </c>
      <c r="D9" s="614"/>
      <c r="E9" s="513"/>
      <c r="F9" s="513"/>
      <c r="G9" s="513">
        <f>29534-1358</f>
        <v>28176</v>
      </c>
      <c r="H9" s="126" t="s">
        <v>342</v>
      </c>
    </row>
    <row r="10" spans="1:15">
      <c r="B10" s="123"/>
      <c r="C10" s="625" t="s">
        <v>346</v>
      </c>
      <c r="D10" s="629"/>
      <c r="E10" s="624">
        <f t="shared" ref="E10:G10" si="0">E8-E9</f>
        <v>0</v>
      </c>
      <c r="F10" s="624">
        <f t="shared" si="0"/>
        <v>49961.023899209533</v>
      </c>
      <c r="G10" s="624">
        <f t="shared" si="0"/>
        <v>9029.9761007904672</v>
      </c>
      <c r="H10" s="123"/>
    </row>
    <row r="11" spans="1:15">
      <c r="B11" s="126" t="s">
        <v>342</v>
      </c>
      <c r="C11" s="123"/>
      <c r="D11" s="126" t="s">
        <v>342</v>
      </c>
      <c r="E11" s="123"/>
      <c r="F11" s="126" t="s">
        <v>342</v>
      </c>
      <c r="G11" s="123"/>
      <c r="H11" s="126" t="s">
        <v>342</v>
      </c>
    </row>
    <row r="12" spans="1:15">
      <c r="A12" s="189"/>
      <c r="B12" s="189"/>
      <c r="C12" s="189"/>
      <c r="D12" s="189"/>
      <c r="E12" s="189"/>
      <c r="F12" s="189"/>
      <c r="G12" s="189"/>
      <c r="H12" s="189"/>
    </row>
    <row r="13" spans="1:15">
      <c r="A13" s="189"/>
      <c r="B13" s="189"/>
      <c r="C13" s="189"/>
      <c r="D13" s="189"/>
      <c r="E13" s="189"/>
      <c r="F13" s="189"/>
      <c r="G13" s="189"/>
      <c r="H13" s="189"/>
    </row>
    <row r="14" spans="1:15">
      <c r="B14" s="123"/>
      <c r="C14" s="126" t="s">
        <v>342</v>
      </c>
      <c r="D14" s="123"/>
      <c r="E14" s="126"/>
      <c r="F14" s="123"/>
      <c r="G14" s="126"/>
      <c r="H14" s="123"/>
      <c r="I14" s="126"/>
      <c r="J14" s="123"/>
      <c r="K14" s="126"/>
      <c r="L14" s="123"/>
      <c r="M14" s="126"/>
      <c r="N14" s="123"/>
      <c r="O14" s="126"/>
    </row>
    <row r="15" spans="1:15">
      <c r="B15" s="126" t="s">
        <v>342</v>
      </c>
      <c r="C15" s="628" t="s">
        <v>347</v>
      </c>
      <c r="D15" s="126" t="s">
        <v>342</v>
      </c>
      <c r="E15" s="395">
        <v>1</v>
      </c>
      <c r="F15" s="395">
        <v>2</v>
      </c>
      <c r="G15" s="395">
        <v>3</v>
      </c>
      <c r="H15" s="395">
        <v>4</v>
      </c>
      <c r="I15" s="395">
        <v>5</v>
      </c>
      <c r="J15" s="395">
        <v>6</v>
      </c>
      <c r="K15" s="395">
        <v>7</v>
      </c>
      <c r="L15" s="395">
        <v>8</v>
      </c>
      <c r="M15" s="395">
        <v>9</v>
      </c>
      <c r="N15" s="395">
        <v>10</v>
      </c>
      <c r="O15" s="123"/>
    </row>
    <row r="16" spans="1:15">
      <c r="B16" s="123"/>
      <c r="C16" s="126" t="s">
        <v>342</v>
      </c>
      <c r="D16" s="123"/>
      <c r="E16" s="607">
        <v>1</v>
      </c>
      <c r="F16" s="607">
        <f>E16*(1-$E$17)</f>
        <v>0.25</v>
      </c>
      <c r="G16" s="607">
        <f t="shared" ref="G16:N16" si="1">F16*(1-$E$17)</f>
        <v>6.25E-2</v>
      </c>
      <c r="H16" s="607">
        <f t="shared" si="1"/>
        <v>1.5625E-2</v>
      </c>
      <c r="I16" s="607">
        <f t="shared" si="1"/>
        <v>3.90625E-3</v>
      </c>
      <c r="J16" s="607">
        <f t="shared" si="1"/>
        <v>9.765625E-4</v>
      </c>
      <c r="K16" s="607">
        <f t="shared" si="1"/>
        <v>2.44140625E-4</v>
      </c>
      <c r="L16" s="607">
        <f t="shared" si="1"/>
        <v>6.103515625E-5</v>
      </c>
      <c r="M16" s="607">
        <f t="shared" si="1"/>
        <v>1.52587890625E-5</v>
      </c>
      <c r="N16" s="607">
        <f t="shared" si="1"/>
        <v>3.814697265625E-6</v>
      </c>
      <c r="O16" s="126"/>
    </row>
    <row r="17" spans="1:15">
      <c r="B17" s="126" t="s">
        <v>342</v>
      </c>
      <c r="C17" s="123"/>
      <c r="D17" s="612" t="s">
        <v>335</v>
      </c>
      <c r="E17" s="136">
        <v>0.75</v>
      </c>
      <c r="F17" s="607">
        <f>F16*$E$17</f>
        <v>0.1875</v>
      </c>
      <c r="G17" s="607">
        <f t="shared" ref="G17:N17" si="2">G16*$E$17</f>
        <v>4.6875E-2</v>
      </c>
      <c r="H17" s="607">
        <f t="shared" si="2"/>
        <v>1.171875E-2</v>
      </c>
      <c r="I17" s="607">
        <f t="shared" si="2"/>
        <v>2.9296875E-3</v>
      </c>
      <c r="J17" s="607">
        <f t="shared" si="2"/>
        <v>7.32421875E-4</v>
      </c>
      <c r="K17" s="607">
        <f t="shared" si="2"/>
        <v>1.8310546875E-4</v>
      </c>
      <c r="L17" s="607">
        <f t="shared" si="2"/>
        <v>4.57763671875E-5</v>
      </c>
      <c r="M17" s="607">
        <f t="shared" si="2"/>
        <v>1.1444091796875E-5</v>
      </c>
      <c r="N17" s="607">
        <f t="shared" si="2"/>
        <v>2.86102294921875E-6</v>
      </c>
      <c r="O17" s="123"/>
    </row>
    <row r="18" spans="1:15">
      <c r="B18" s="123"/>
      <c r="C18" s="126" t="s">
        <v>342</v>
      </c>
      <c r="D18" s="611">
        <v>3</v>
      </c>
      <c r="E18" s="397">
        <f>_xlfn.IFS(E15&lt;$D$18,E17,E15=$D$18,E16,E15&gt;$D$18,0)</f>
        <v>0.75</v>
      </c>
      <c r="F18" s="397">
        <f t="shared" ref="F18:N18" si="3">_xlfn.IFS(F15&lt;$D$18,F17,F15=$D$18,F16,F15&gt;$D$18,0)</f>
        <v>0.1875</v>
      </c>
      <c r="G18" s="397">
        <f t="shared" si="3"/>
        <v>6.25E-2</v>
      </c>
      <c r="H18" s="397">
        <f t="shared" si="3"/>
        <v>0</v>
      </c>
      <c r="I18" s="397">
        <f t="shared" si="3"/>
        <v>0</v>
      </c>
      <c r="J18" s="397">
        <f t="shared" si="3"/>
        <v>0</v>
      </c>
      <c r="K18" s="397">
        <f t="shared" si="3"/>
        <v>0</v>
      </c>
      <c r="L18" s="397">
        <f t="shared" si="3"/>
        <v>0</v>
      </c>
      <c r="M18" s="397">
        <f t="shared" si="3"/>
        <v>0</v>
      </c>
      <c r="N18" s="397">
        <f t="shared" si="3"/>
        <v>0</v>
      </c>
      <c r="O18" s="126"/>
    </row>
    <row r="19" spans="1:15">
      <c r="B19" s="126" t="s">
        <v>342</v>
      </c>
      <c r="C19" s="625" t="s">
        <v>336</v>
      </c>
      <c r="D19" s="618">
        <f>F8</f>
        <v>49961.023899209533</v>
      </c>
      <c r="E19" s="614">
        <f>$D$19*E18</f>
        <v>37470.767924407148</v>
      </c>
      <c r="F19" s="614">
        <f t="shared" ref="F19:N19" si="4">$D$19*F18</f>
        <v>9367.691981101787</v>
      </c>
      <c r="G19" s="614">
        <f t="shared" si="4"/>
        <v>3122.5639937005958</v>
      </c>
      <c r="H19" s="614">
        <f t="shared" si="4"/>
        <v>0</v>
      </c>
      <c r="I19" s="614">
        <f t="shared" si="4"/>
        <v>0</v>
      </c>
      <c r="J19" s="614">
        <f t="shared" si="4"/>
        <v>0</v>
      </c>
      <c r="K19" s="614">
        <f t="shared" si="4"/>
        <v>0</v>
      </c>
      <c r="L19" s="614">
        <f t="shared" si="4"/>
        <v>0</v>
      </c>
      <c r="M19" s="614">
        <f t="shared" si="4"/>
        <v>0</v>
      </c>
      <c r="N19" s="614">
        <f t="shared" si="4"/>
        <v>0</v>
      </c>
      <c r="O19" s="123"/>
    </row>
    <row r="20" spans="1:15">
      <c r="B20" s="123"/>
      <c r="C20" s="625" t="s">
        <v>352</v>
      </c>
      <c r="D20" s="614"/>
      <c r="E20" s="614"/>
      <c r="F20" s="513"/>
      <c r="G20" s="513"/>
      <c r="H20" s="513"/>
      <c r="I20" s="513"/>
      <c r="J20" s="513"/>
      <c r="K20" s="513"/>
      <c r="L20" s="513"/>
      <c r="M20" s="513"/>
      <c r="N20" s="513"/>
      <c r="O20" s="126"/>
    </row>
    <row r="21" spans="1:15">
      <c r="B21" s="126" t="s">
        <v>342</v>
      </c>
      <c r="C21" s="625" t="s">
        <v>346</v>
      </c>
      <c r="D21" s="614"/>
      <c r="E21" s="624">
        <f>E19-E20</f>
        <v>37470.767924407148</v>
      </c>
      <c r="F21" s="624">
        <f t="shared" ref="F21:N21" si="5">F19-F20</f>
        <v>9367.691981101787</v>
      </c>
      <c r="G21" s="624">
        <f t="shared" si="5"/>
        <v>3122.5639937005958</v>
      </c>
      <c r="H21" s="624">
        <f t="shared" si="5"/>
        <v>0</v>
      </c>
      <c r="I21" s="624">
        <f t="shared" si="5"/>
        <v>0</v>
      </c>
      <c r="J21" s="624">
        <f t="shared" si="5"/>
        <v>0</v>
      </c>
      <c r="K21" s="624">
        <f t="shared" si="5"/>
        <v>0</v>
      </c>
      <c r="L21" s="624">
        <f t="shared" si="5"/>
        <v>0</v>
      </c>
      <c r="M21" s="624">
        <f t="shared" si="5"/>
        <v>0</v>
      </c>
      <c r="N21" s="624">
        <f t="shared" si="5"/>
        <v>0</v>
      </c>
      <c r="O21" s="123"/>
    </row>
    <row r="22" spans="1:15">
      <c r="B22" s="123"/>
      <c r="C22" s="126" t="s">
        <v>342</v>
      </c>
      <c r="D22" s="123"/>
      <c r="E22" s="126"/>
      <c r="F22" s="123"/>
      <c r="G22" s="630"/>
      <c r="H22" s="123"/>
      <c r="I22" s="126"/>
      <c r="J22" s="123"/>
      <c r="K22" s="126"/>
      <c r="L22" s="123"/>
      <c r="M22" s="126"/>
      <c r="N22" s="123"/>
      <c r="O22" s="126"/>
    </row>
    <row r="23" spans="1:15">
      <c r="A23" s="189"/>
      <c r="B23" s="189"/>
      <c r="C23" s="189"/>
      <c r="D23" s="189"/>
      <c r="E23" s="189"/>
      <c r="F23" s="189"/>
      <c r="G23" s="189"/>
      <c r="H23" s="189"/>
    </row>
    <row r="24" spans="1:15">
      <c r="A24" s="189"/>
      <c r="B24" s="189"/>
      <c r="C24" s="189"/>
      <c r="D24" s="189"/>
      <c r="E24" s="189"/>
      <c r="F24" s="189"/>
      <c r="G24" s="189"/>
      <c r="H24" s="189"/>
    </row>
    <row r="25" spans="1:15">
      <c r="B25" s="123"/>
      <c r="C25" s="126" t="s">
        <v>342</v>
      </c>
      <c r="D25" s="123"/>
      <c r="E25" s="126"/>
      <c r="F25" s="123"/>
      <c r="G25" s="126"/>
      <c r="H25" s="123"/>
      <c r="I25" s="126"/>
      <c r="J25" s="123"/>
      <c r="K25" s="126"/>
      <c r="L25" s="123"/>
      <c r="M25" s="126"/>
      <c r="N25" s="123"/>
      <c r="O25" s="126"/>
    </row>
    <row r="26" spans="1:15">
      <c r="B26" s="126" t="s">
        <v>342</v>
      </c>
      <c r="C26" s="631" t="s">
        <v>348</v>
      </c>
      <c r="D26" s="126" t="s">
        <v>342</v>
      </c>
      <c r="E26" s="395">
        <v>1</v>
      </c>
      <c r="F26" s="395">
        <v>2</v>
      </c>
      <c r="G26" s="395">
        <v>3</v>
      </c>
      <c r="H26" s="395">
        <v>4</v>
      </c>
      <c r="I26" s="395">
        <v>5</v>
      </c>
      <c r="J26" s="395">
        <v>6</v>
      </c>
      <c r="K26" s="395">
        <v>7</v>
      </c>
      <c r="L26" s="395">
        <v>8</v>
      </c>
      <c r="M26" s="395">
        <v>9</v>
      </c>
      <c r="N26" s="395">
        <v>10</v>
      </c>
      <c r="O26" s="123"/>
    </row>
    <row r="27" spans="1:15">
      <c r="B27" s="123"/>
      <c r="C27" s="126" t="s">
        <v>342</v>
      </c>
      <c r="D27" s="123"/>
      <c r="E27" s="607">
        <v>1</v>
      </c>
      <c r="F27" s="607">
        <f>E27*(1-$E$17)</f>
        <v>0.25</v>
      </c>
      <c r="G27" s="607">
        <f t="shared" ref="G27" si="6">F27*(1-$E$17)</f>
        <v>6.25E-2</v>
      </c>
      <c r="H27" s="607">
        <f t="shared" ref="H27" si="7">G27*(1-$E$17)</f>
        <v>1.5625E-2</v>
      </c>
      <c r="I27" s="607">
        <f t="shared" ref="I27" si="8">H27*(1-$E$17)</f>
        <v>3.90625E-3</v>
      </c>
      <c r="J27" s="607">
        <f t="shared" ref="J27" si="9">I27*(1-$E$17)</f>
        <v>9.765625E-4</v>
      </c>
      <c r="K27" s="607">
        <f t="shared" ref="K27" si="10">J27*(1-$E$17)</f>
        <v>2.44140625E-4</v>
      </c>
      <c r="L27" s="607">
        <f t="shared" ref="L27" si="11">K27*(1-$E$17)</f>
        <v>6.103515625E-5</v>
      </c>
      <c r="M27" s="607">
        <f t="shared" ref="M27" si="12">L27*(1-$E$17)</f>
        <v>1.52587890625E-5</v>
      </c>
      <c r="N27" s="607">
        <f t="shared" ref="N27" si="13">M27*(1-$E$17)</f>
        <v>3.814697265625E-6</v>
      </c>
      <c r="O27" s="126"/>
    </row>
    <row r="28" spans="1:15">
      <c r="B28" s="126" t="s">
        <v>342</v>
      </c>
      <c r="C28" s="123"/>
      <c r="D28" s="612" t="s">
        <v>335</v>
      </c>
      <c r="E28" s="136">
        <v>0.75</v>
      </c>
      <c r="F28" s="607">
        <f>F27*$E$17</f>
        <v>0.1875</v>
      </c>
      <c r="G28" s="607">
        <f t="shared" ref="G28:N28" si="14">G27*$E$17</f>
        <v>4.6875E-2</v>
      </c>
      <c r="H28" s="607">
        <f t="shared" si="14"/>
        <v>1.171875E-2</v>
      </c>
      <c r="I28" s="607">
        <f t="shared" si="14"/>
        <v>2.9296875E-3</v>
      </c>
      <c r="J28" s="607">
        <f t="shared" si="14"/>
        <v>7.32421875E-4</v>
      </c>
      <c r="K28" s="607">
        <f t="shared" si="14"/>
        <v>1.8310546875E-4</v>
      </c>
      <c r="L28" s="607">
        <f t="shared" si="14"/>
        <v>4.57763671875E-5</v>
      </c>
      <c r="M28" s="607">
        <f t="shared" si="14"/>
        <v>1.1444091796875E-5</v>
      </c>
      <c r="N28" s="607">
        <f t="shared" si="14"/>
        <v>2.86102294921875E-6</v>
      </c>
      <c r="O28" s="123"/>
    </row>
    <row r="29" spans="1:15">
      <c r="B29" s="123"/>
      <c r="C29" s="126" t="s">
        <v>342</v>
      </c>
      <c r="D29" s="611">
        <v>2</v>
      </c>
      <c r="E29" s="397">
        <f>_xlfn.IFS(E26&lt;$D$18,E28,E26=$D$18,E27,E26&gt;$D$18,0)</f>
        <v>0.75</v>
      </c>
      <c r="F29" s="397">
        <f t="shared" ref="F29:N29" si="15">_xlfn.IFS(F26&lt;$D$18,F28,F26=$D$18,F27,F26&gt;$D$18,0)</f>
        <v>0.1875</v>
      </c>
      <c r="G29" s="397">
        <f t="shared" si="15"/>
        <v>6.25E-2</v>
      </c>
      <c r="H29" s="397">
        <f t="shared" si="15"/>
        <v>0</v>
      </c>
      <c r="I29" s="397">
        <f t="shared" si="15"/>
        <v>0</v>
      </c>
      <c r="J29" s="397">
        <f t="shared" si="15"/>
        <v>0</v>
      </c>
      <c r="K29" s="397">
        <f t="shared" si="15"/>
        <v>0</v>
      </c>
      <c r="L29" s="397">
        <f t="shared" si="15"/>
        <v>0</v>
      </c>
      <c r="M29" s="397">
        <f t="shared" si="15"/>
        <v>0</v>
      </c>
      <c r="N29" s="397">
        <f t="shared" si="15"/>
        <v>0</v>
      </c>
      <c r="O29" s="126"/>
    </row>
    <row r="30" spans="1:15">
      <c r="B30" s="126" t="s">
        <v>342</v>
      </c>
      <c r="C30" s="625" t="s">
        <v>336</v>
      </c>
      <c r="D30" s="618">
        <f>N5</f>
        <v>28945</v>
      </c>
      <c r="E30" s="614">
        <f>$D$30*E29</f>
        <v>21708.75</v>
      </c>
      <c r="F30" s="614">
        <f t="shared" ref="F30:N30" si="16">$D$30*F29</f>
        <v>5427.1875</v>
      </c>
      <c r="G30" s="614">
        <f t="shared" si="16"/>
        <v>1809.0625</v>
      </c>
      <c r="H30" s="614">
        <f t="shared" si="16"/>
        <v>0</v>
      </c>
      <c r="I30" s="614">
        <f t="shared" si="16"/>
        <v>0</v>
      </c>
      <c r="J30" s="614">
        <f t="shared" si="16"/>
        <v>0</v>
      </c>
      <c r="K30" s="614">
        <f t="shared" si="16"/>
        <v>0</v>
      </c>
      <c r="L30" s="614">
        <f t="shared" si="16"/>
        <v>0</v>
      </c>
      <c r="M30" s="614">
        <f t="shared" si="16"/>
        <v>0</v>
      </c>
      <c r="N30" s="614">
        <f t="shared" si="16"/>
        <v>0</v>
      </c>
      <c r="O30" s="123"/>
    </row>
    <row r="31" spans="1:15">
      <c r="B31" s="123"/>
      <c r="C31" s="625" t="s">
        <v>352</v>
      </c>
      <c r="D31" s="614"/>
      <c r="E31" s="513"/>
      <c r="F31" s="513">
        <v>5763</v>
      </c>
      <c r="G31" s="513"/>
      <c r="H31" s="513"/>
      <c r="I31" s="513"/>
      <c r="J31" s="513"/>
      <c r="K31" s="513"/>
      <c r="L31" s="513"/>
      <c r="M31" s="513"/>
      <c r="N31" s="513"/>
      <c r="O31" s="126"/>
    </row>
    <row r="32" spans="1:15">
      <c r="B32" s="126" t="s">
        <v>342</v>
      </c>
      <c r="C32" s="625" t="s">
        <v>346</v>
      </c>
      <c r="D32" s="614"/>
      <c r="E32" s="624">
        <f>E30-E31</f>
        <v>21708.75</v>
      </c>
      <c r="F32" s="624">
        <f>F30-F31</f>
        <v>-335.8125</v>
      </c>
      <c r="G32" s="624">
        <f t="shared" ref="G32:N32" si="17">G30-G31</f>
        <v>1809.0625</v>
      </c>
      <c r="H32" s="624">
        <f t="shared" si="17"/>
        <v>0</v>
      </c>
      <c r="I32" s="624">
        <f t="shared" si="17"/>
        <v>0</v>
      </c>
      <c r="J32" s="624">
        <f t="shared" si="17"/>
        <v>0</v>
      </c>
      <c r="K32" s="624">
        <f t="shared" si="17"/>
        <v>0</v>
      </c>
      <c r="L32" s="624">
        <f t="shared" si="17"/>
        <v>0</v>
      </c>
      <c r="M32" s="624">
        <f t="shared" si="17"/>
        <v>0</v>
      </c>
      <c r="N32" s="624">
        <f t="shared" si="17"/>
        <v>0</v>
      </c>
      <c r="O32" s="123"/>
    </row>
    <row r="33" spans="2:30">
      <c r="B33" s="123"/>
      <c r="C33" s="625" t="s">
        <v>179</v>
      </c>
      <c r="D33" s="614"/>
      <c r="E33" s="513"/>
      <c r="F33" s="513">
        <v>95.391599999999997</v>
      </c>
      <c r="G33" s="513"/>
      <c r="H33" s="513"/>
      <c r="I33" s="513"/>
      <c r="J33" s="513"/>
      <c r="K33" s="513"/>
      <c r="L33" s="513"/>
      <c r="M33" s="513"/>
      <c r="N33" s="513"/>
      <c r="O33" s="126"/>
    </row>
    <row r="34" spans="2:30">
      <c r="B34" s="126" t="s">
        <v>342</v>
      </c>
      <c r="C34" s="625" t="s">
        <v>351</v>
      </c>
      <c r="D34" s="614"/>
      <c r="E34" s="624"/>
      <c r="F34" s="624">
        <f>F32/F31*F33</f>
        <v>-5.5585097475273288</v>
      </c>
      <c r="G34" s="624" t="e">
        <f t="shared" ref="G34:N34" si="18">G32/G31*G33</f>
        <v>#DIV/0!</v>
      </c>
      <c r="H34" s="624" t="e">
        <f t="shared" si="18"/>
        <v>#DIV/0!</v>
      </c>
      <c r="I34" s="624" t="e">
        <f t="shared" si="18"/>
        <v>#DIV/0!</v>
      </c>
      <c r="J34" s="624" t="e">
        <f t="shared" si="18"/>
        <v>#DIV/0!</v>
      </c>
      <c r="K34" s="624" t="e">
        <f t="shared" si="18"/>
        <v>#DIV/0!</v>
      </c>
      <c r="L34" s="624" t="e">
        <f t="shared" si="18"/>
        <v>#DIV/0!</v>
      </c>
      <c r="M34" s="624" t="e">
        <f t="shared" si="18"/>
        <v>#DIV/0!</v>
      </c>
      <c r="N34" s="624" t="e">
        <f t="shared" si="18"/>
        <v>#DIV/0!</v>
      </c>
      <c r="O34" s="123"/>
    </row>
    <row r="35" spans="2:30">
      <c r="B35" s="123"/>
      <c r="C35" s="126" t="s">
        <v>342</v>
      </c>
      <c r="D35" s="123"/>
      <c r="E35" s="126"/>
      <c r="F35" s="123"/>
      <c r="G35" s="630"/>
      <c r="H35" s="123"/>
      <c r="I35" s="126"/>
      <c r="J35" s="123"/>
      <c r="K35" s="126"/>
      <c r="L35" s="123"/>
      <c r="M35" s="126"/>
      <c r="N35" s="123"/>
      <c r="O35" s="126"/>
    </row>
    <row r="36" spans="2:30">
      <c r="B36" s="189"/>
      <c r="C36" s="189"/>
      <c r="D36" s="189"/>
      <c r="E36" s="189"/>
      <c r="F36" s="189"/>
      <c r="G36" s="189"/>
      <c r="H36" s="189"/>
      <c r="I36" s="189"/>
      <c r="J36" s="189"/>
      <c r="K36" s="189"/>
      <c r="L36" s="189"/>
      <c r="M36" s="189"/>
      <c r="N36" s="189"/>
      <c r="O36" s="189"/>
      <c r="P36" s="189"/>
      <c r="Q36" s="189"/>
    </row>
    <row r="37" spans="2:30">
      <c r="B37" s="189"/>
      <c r="C37" s="189"/>
      <c r="D37" s="189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</row>
    <row r="38" spans="2:30" ht="17" thickBot="1">
      <c r="B38" s="123"/>
      <c r="C38" s="126" t="s">
        <v>342</v>
      </c>
      <c r="D38" s="123"/>
      <c r="E38" s="126"/>
      <c r="F38" s="123"/>
      <c r="G38" s="126"/>
      <c r="H38" s="123"/>
      <c r="I38" s="126"/>
      <c r="J38" s="123"/>
      <c r="K38" s="126"/>
    </row>
    <row r="39" spans="2:30" ht="17" thickBot="1">
      <c r="B39" s="126" t="s">
        <v>342</v>
      </c>
      <c r="C39" s="123"/>
      <c r="D39" s="126"/>
      <c r="E39" s="608">
        <v>1</v>
      </c>
      <c r="F39" s="608">
        <v>2</v>
      </c>
      <c r="G39" s="608">
        <v>3</v>
      </c>
      <c r="H39" s="608">
        <v>4</v>
      </c>
      <c r="I39" s="615" t="s">
        <v>332</v>
      </c>
      <c r="J39" s="764">
        <f>SUMPRODUCT(E40:H40,E41:H41)</f>
        <v>100</v>
      </c>
      <c r="K39" s="123"/>
      <c r="S39" s="780">
        <v>20</v>
      </c>
      <c r="T39" s="781"/>
      <c r="U39" s="781"/>
      <c r="V39" s="782"/>
      <c r="W39" s="642"/>
      <c r="Z39" s="780"/>
      <c r="AA39" s="781"/>
      <c r="AB39" s="781"/>
      <c r="AC39" s="782"/>
      <c r="AD39" s="642"/>
    </row>
    <row r="40" spans="2:30" ht="17" thickBot="1">
      <c r="B40" s="123"/>
      <c r="C40" s="126"/>
      <c r="D40" s="627">
        <f>SUM(E40:H40)</f>
        <v>10</v>
      </c>
      <c r="E40" s="609">
        <v>1</v>
      </c>
      <c r="F40" s="609">
        <v>2</v>
      </c>
      <c r="G40" s="609">
        <v>3</v>
      </c>
      <c r="H40" s="609">
        <v>4</v>
      </c>
      <c r="I40" s="615" t="s">
        <v>333</v>
      </c>
      <c r="J40" s="801"/>
      <c r="K40" s="126"/>
      <c r="R40" s="783">
        <v>15</v>
      </c>
      <c r="S40" s="784"/>
      <c r="T40" s="785"/>
      <c r="U40" s="786">
        <v>15</v>
      </c>
      <c r="V40" s="787"/>
      <c r="W40" s="788"/>
      <c r="Y40" s="783"/>
      <c r="Z40" s="784"/>
      <c r="AA40" s="785"/>
      <c r="AB40" s="786"/>
      <c r="AC40" s="787"/>
      <c r="AD40" s="788"/>
    </row>
    <row r="41" spans="2:30" ht="17" thickBot="1">
      <c r="B41" s="126" t="s">
        <v>342</v>
      </c>
      <c r="C41" s="123"/>
      <c r="D41" s="613">
        <v>1.1000000000000001</v>
      </c>
      <c r="E41" s="397">
        <v>20</v>
      </c>
      <c r="F41" s="397">
        <v>15</v>
      </c>
      <c r="G41" s="397">
        <v>10</v>
      </c>
      <c r="H41" s="397">
        <v>5</v>
      </c>
      <c r="I41" s="615" t="s">
        <v>334</v>
      </c>
      <c r="J41" s="761"/>
      <c r="K41" s="123"/>
      <c r="R41" s="789">
        <v>10</v>
      </c>
      <c r="S41" s="790"/>
      <c r="T41" s="791">
        <v>10</v>
      </c>
      <c r="U41" s="792"/>
      <c r="V41" s="789">
        <v>10</v>
      </c>
      <c r="W41" s="790"/>
      <c r="Y41" s="789"/>
      <c r="Z41" s="790"/>
      <c r="AA41" s="791"/>
      <c r="AB41" s="792"/>
      <c r="AC41" s="789"/>
      <c r="AD41" s="790"/>
    </row>
    <row r="42" spans="2:30" ht="17" thickBot="1">
      <c r="B42" s="123"/>
      <c r="C42" s="126" t="s">
        <v>342</v>
      </c>
      <c r="D42" s="123"/>
      <c r="E42" s="126"/>
      <c r="F42" s="123"/>
      <c r="G42" s="126"/>
      <c r="H42" s="123"/>
      <c r="I42" s="126"/>
      <c r="J42" s="123"/>
      <c r="K42" s="126"/>
      <c r="S42" s="645">
        <v>5</v>
      </c>
      <c r="T42" s="644">
        <v>5</v>
      </c>
      <c r="U42" s="645">
        <v>5</v>
      </c>
      <c r="V42" s="644">
        <v>5</v>
      </c>
      <c r="W42" s="638"/>
      <c r="Z42" s="645"/>
      <c r="AA42" s="644"/>
      <c r="AB42" s="645"/>
      <c r="AC42" s="644"/>
      <c r="AD42" s="638"/>
    </row>
    <row r="43" spans="2:30" ht="17" thickBot="1">
      <c r="B43" s="126" t="s">
        <v>342</v>
      </c>
      <c r="C43" s="123"/>
      <c r="D43" s="126"/>
      <c r="E43" s="608">
        <v>1</v>
      </c>
      <c r="F43" s="608">
        <v>2</v>
      </c>
      <c r="G43" s="608">
        <v>3</v>
      </c>
      <c r="H43" s="615" t="s">
        <v>332</v>
      </c>
      <c r="I43" s="764">
        <f>SUMPRODUCT(E44:G44,E45:G45)</f>
        <v>100</v>
      </c>
      <c r="J43" s="126"/>
      <c r="K43" s="123"/>
      <c r="R43" s="637"/>
      <c r="Y43" s="637"/>
    </row>
    <row r="44" spans="2:30" ht="17" thickBot="1">
      <c r="B44" s="123"/>
      <c r="C44" s="126"/>
      <c r="D44" s="627">
        <f>SUM(E44:G44)</f>
        <v>6</v>
      </c>
      <c r="E44" s="609">
        <v>1</v>
      </c>
      <c r="F44" s="609">
        <v>2</v>
      </c>
      <c r="G44" s="609">
        <v>3</v>
      </c>
      <c r="H44" s="615" t="s">
        <v>333</v>
      </c>
      <c r="I44" s="801"/>
      <c r="J44" s="123"/>
      <c r="K44" s="126"/>
      <c r="Q44" s="640"/>
      <c r="R44" s="780">
        <v>30</v>
      </c>
      <c r="S44" s="781"/>
      <c r="T44" s="781"/>
      <c r="U44" s="781"/>
      <c r="V44" s="781"/>
      <c r="W44" s="782"/>
      <c r="X44" s="639"/>
      <c r="Y44" s="780"/>
      <c r="Z44" s="781"/>
      <c r="AA44" s="781"/>
      <c r="AB44" s="781"/>
      <c r="AC44" s="781"/>
      <c r="AD44" s="782"/>
    </row>
    <row r="45" spans="2:30">
      <c r="B45" s="126" t="s">
        <v>342</v>
      </c>
      <c r="C45" s="123"/>
      <c r="D45" s="613">
        <v>1.2</v>
      </c>
      <c r="E45" s="397">
        <v>30</v>
      </c>
      <c r="F45" s="397">
        <v>20</v>
      </c>
      <c r="G45" s="397">
        <v>10</v>
      </c>
      <c r="H45" s="615" t="s">
        <v>334</v>
      </c>
      <c r="I45" s="761"/>
      <c r="J45" s="126"/>
      <c r="K45" s="123"/>
      <c r="S45" s="797">
        <v>20</v>
      </c>
      <c r="T45" s="777"/>
      <c r="U45" s="805">
        <v>20</v>
      </c>
      <c r="V45" s="806"/>
      <c r="W45" s="638"/>
      <c r="Z45" s="797"/>
      <c r="AA45" s="777"/>
      <c r="AB45" s="805"/>
      <c r="AC45" s="806"/>
      <c r="AD45" s="638"/>
    </row>
    <row r="46" spans="2:30" ht="17" thickBot="1">
      <c r="B46" s="123"/>
      <c r="C46" s="126"/>
      <c r="D46" s="123"/>
      <c r="E46" s="126"/>
      <c r="F46" s="123"/>
      <c r="G46" s="126"/>
      <c r="H46" s="123"/>
      <c r="I46" s="126"/>
      <c r="J46" s="123"/>
      <c r="K46" s="126"/>
      <c r="S46" s="798"/>
      <c r="T46" s="779"/>
      <c r="U46" s="807"/>
      <c r="V46" s="808"/>
      <c r="Z46" s="798"/>
      <c r="AA46" s="779"/>
      <c r="AB46" s="807"/>
      <c r="AC46" s="808"/>
    </row>
    <row r="47" spans="2:30" ht="17" thickBot="1">
      <c r="B47" s="126" t="s">
        <v>342</v>
      </c>
      <c r="C47" s="123"/>
      <c r="D47" s="126"/>
      <c r="E47" s="608">
        <v>1</v>
      </c>
      <c r="F47" s="608">
        <v>2</v>
      </c>
      <c r="G47" s="608">
        <v>3</v>
      </c>
      <c r="H47" s="608">
        <v>4</v>
      </c>
      <c r="I47" s="615" t="s">
        <v>332</v>
      </c>
      <c r="J47" s="126" t="s">
        <v>342</v>
      </c>
      <c r="K47" s="123"/>
      <c r="R47" s="799">
        <v>10</v>
      </c>
      <c r="S47" s="800"/>
      <c r="T47" s="809">
        <v>10</v>
      </c>
      <c r="U47" s="810"/>
      <c r="V47" s="799">
        <v>10</v>
      </c>
      <c r="W47" s="800"/>
      <c r="Y47" s="799"/>
      <c r="Z47" s="800"/>
      <c r="AA47" s="809"/>
      <c r="AB47" s="810"/>
      <c r="AC47" s="799"/>
      <c r="AD47" s="800"/>
    </row>
    <row r="48" spans="2:30" ht="17" thickBot="1">
      <c r="B48" s="123"/>
      <c r="C48" s="126"/>
      <c r="D48" s="627">
        <f>SUM(E48:H48)</f>
        <v>4</v>
      </c>
      <c r="E48" s="609">
        <v>1</v>
      </c>
      <c r="F48" s="609">
        <v>1</v>
      </c>
      <c r="G48" s="609">
        <v>1</v>
      </c>
      <c r="H48" s="609">
        <v>1</v>
      </c>
      <c r="I48" s="615" t="s">
        <v>333</v>
      </c>
      <c r="J48" s="123"/>
      <c r="K48" s="126"/>
      <c r="U48" s="641"/>
      <c r="AB48" s="641"/>
    </row>
    <row r="49" spans="2:29" ht="17" thickBot="1">
      <c r="B49" s="126" t="s">
        <v>342</v>
      </c>
      <c r="C49" s="123"/>
      <c r="D49" s="616">
        <v>2</v>
      </c>
      <c r="E49" s="397">
        <v>5</v>
      </c>
      <c r="F49" s="397">
        <v>3</v>
      </c>
      <c r="G49" s="397">
        <v>1</v>
      </c>
      <c r="H49" s="397">
        <v>1</v>
      </c>
      <c r="I49" s="615" t="s">
        <v>334</v>
      </c>
      <c r="J49" s="617">
        <f>SUM(E49:H49)</f>
        <v>10</v>
      </c>
      <c r="K49" s="123"/>
      <c r="R49" s="772">
        <v>50</v>
      </c>
      <c r="S49" s="773"/>
      <c r="T49" s="632"/>
      <c r="U49" s="777">
        <v>30</v>
      </c>
      <c r="V49" s="643">
        <v>10</v>
      </c>
      <c r="Y49" s="772"/>
      <c r="Z49" s="773"/>
      <c r="AA49" s="632"/>
      <c r="AB49" s="777"/>
      <c r="AC49" s="643"/>
    </row>
    <row r="50" spans="2:29" ht="17" thickBot="1">
      <c r="B50" s="123"/>
      <c r="C50" s="126"/>
      <c r="D50" s="616">
        <v>3</v>
      </c>
      <c r="E50" s="397">
        <v>4</v>
      </c>
      <c r="F50" s="397">
        <v>4</v>
      </c>
      <c r="G50" s="397">
        <v>1</v>
      </c>
      <c r="H50" s="397">
        <v>1</v>
      </c>
      <c r="I50" s="615" t="s">
        <v>334</v>
      </c>
      <c r="J50" s="617">
        <f>SUM(E50:H50)</f>
        <v>10</v>
      </c>
      <c r="K50" s="126"/>
      <c r="R50" s="774"/>
      <c r="S50" s="775"/>
      <c r="T50" s="635"/>
      <c r="U50" s="779"/>
      <c r="V50" s="644">
        <v>10</v>
      </c>
      <c r="Y50" s="774"/>
      <c r="Z50" s="775"/>
      <c r="AA50" s="635"/>
      <c r="AB50" s="779"/>
      <c r="AC50" s="644"/>
    </row>
    <row r="51" spans="2:29" ht="17" thickBot="1">
      <c r="B51" s="126" t="s">
        <v>342</v>
      </c>
      <c r="C51" s="123"/>
      <c r="D51" s="616">
        <v>4</v>
      </c>
      <c r="E51" s="397">
        <v>4</v>
      </c>
      <c r="F51" s="397">
        <v>3</v>
      </c>
      <c r="G51" s="397">
        <v>2</v>
      </c>
      <c r="H51" s="397">
        <v>1</v>
      </c>
      <c r="I51" s="615" t="s">
        <v>334</v>
      </c>
      <c r="J51" s="617">
        <f>SUM(E51:H51)</f>
        <v>10</v>
      </c>
      <c r="K51" s="123"/>
      <c r="R51" s="641"/>
      <c r="S51" s="636"/>
      <c r="T51" s="636"/>
      <c r="Y51" s="641"/>
      <c r="Z51" s="636"/>
      <c r="AA51" s="636"/>
    </row>
    <row r="52" spans="2:29" ht="17" thickBot="1">
      <c r="B52" s="123"/>
      <c r="C52" s="126"/>
      <c r="D52" s="123"/>
      <c r="E52" s="126"/>
      <c r="F52" s="123"/>
      <c r="G52" s="126"/>
      <c r="H52" s="123"/>
      <c r="I52" s="126"/>
      <c r="J52" s="123"/>
      <c r="K52" s="126"/>
      <c r="R52" s="772">
        <v>40</v>
      </c>
      <c r="S52" s="795"/>
      <c r="T52" s="797">
        <v>40</v>
      </c>
      <c r="U52" s="777"/>
      <c r="V52" s="643">
        <v>10</v>
      </c>
      <c r="Y52" s="772"/>
      <c r="Z52" s="795"/>
      <c r="AA52" s="797"/>
      <c r="AB52" s="777"/>
      <c r="AC52" s="643"/>
    </row>
    <row r="53" spans="2:29" ht="17" thickBot="1">
      <c r="B53" s="126" t="s">
        <v>342</v>
      </c>
      <c r="C53" s="123"/>
      <c r="D53" s="126"/>
      <c r="E53" s="608">
        <v>1</v>
      </c>
      <c r="F53" s="608">
        <v>2</v>
      </c>
      <c r="G53" s="608">
        <v>3</v>
      </c>
      <c r="H53" s="615" t="s">
        <v>332</v>
      </c>
      <c r="I53" s="123"/>
      <c r="J53" s="126" t="s">
        <v>342</v>
      </c>
      <c r="K53" s="123"/>
      <c r="R53" s="774"/>
      <c r="S53" s="796"/>
      <c r="T53" s="798"/>
      <c r="U53" s="779"/>
      <c r="V53" s="644">
        <v>10</v>
      </c>
      <c r="Y53" s="774"/>
      <c r="Z53" s="796"/>
      <c r="AA53" s="798"/>
      <c r="AB53" s="779"/>
      <c r="AC53" s="644"/>
    </row>
    <row r="54" spans="2:29" ht="17" thickBot="1">
      <c r="B54" s="123"/>
      <c r="C54" s="126"/>
      <c r="D54" s="627">
        <f>SUM(E54:G54)</f>
        <v>3</v>
      </c>
      <c r="E54" s="609">
        <v>1</v>
      </c>
      <c r="F54" s="609">
        <v>1</v>
      </c>
      <c r="G54" s="609">
        <v>1</v>
      </c>
      <c r="H54" s="615" t="s">
        <v>333</v>
      </c>
      <c r="I54" s="126"/>
      <c r="J54" s="123"/>
      <c r="K54" s="126"/>
      <c r="R54" t="s">
        <v>353</v>
      </c>
      <c r="S54" s="636"/>
      <c r="Z54" s="636"/>
    </row>
    <row r="55" spans="2:29" ht="17" thickBot="1">
      <c r="B55" s="126" t="s">
        <v>342</v>
      </c>
      <c r="C55" s="123"/>
      <c r="D55" s="613">
        <v>5</v>
      </c>
      <c r="E55" s="397">
        <v>6</v>
      </c>
      <c r="F55" s="397">
        <v>3</v>
      </c>
      <c r="G55" s="397">
        <v>1</v>
      </c>
      <c r="H55" s="615" t="s">
        <v>334</v>
      </c>
      <c r="I55" s="617">
        <f>SUM(E55:G55)</f>
        <v>10</v>
      </c>
      <c r="J55" s="126" t="s">
        <v>342</v>
      </c>
      <c r="K55" s="123"/>
      <c r="R55" s="772">
        <v>40</v>
      </c>
      <c r="S55" s="795"/>
      <c r="T55" s="797">
        <v>30</v>
      </c>
      <c r="U55" s="799">
        <v>20</v>
      </c>
      <c r="V55" s="800"/>
      <c r="Y55" s="772"/>
      <c r="Z55" s="795"/>
      <c r="AA55" s="797"/>
      <c r="AB55" s="799"/>
      <c r="AC55" s="800"/>
    </row>
    <row r="56" spans="2:29" ht="17" thickBot="1">
      <c r="B56" s="123"/>
      <c r="C56" s="126"/>
      <c r="D56" s="613">
        <v>6</v>
      </c>
      <c r="E56" s="397">
        <v>5</v>
      </c>
      <c r="F56" s="397">
        <v>4</v>
      </c>
      <c r="G56" s="397">
        <v>1</v>
      </c>
      <c r="H56" s="615" t="s">
        <v>334</v>
      </c>
      <c r="I56" s="617">
        <f>SUM(E56:G56)</f>
        <v>10</v>
      </c>
      <c r="J56" s="123"/>
      <c r="K56" s="126"/>
      <c r="R56" s="774"/>
      <c r="S56" s="796"/>
      <c r="T56" s="798"/>
      <c r="U56" s="634"/>
      <c r="V56" s="644">
        <v>10</v>
      </c>
      <c r="Y56" s="774"/>
      <c r="Z56" s="796"/>
      <c r="AA56" s="798"/>
      <c r="AB56" s="634"/>
      <c r="AC56" s="644"/>
    </row>
    <row r="57" spans="2:29" ht="17" thickBot="1">
      <c r="B57" s="126" t="s">
        <v>342</v>
      </c>
      <c r="C57" s="123"/>
      <c r="D57" s="613">
        <v>7</v>
      </c>
      <c r="E57" s="397">
        <v>5</v>
      </c>
      <c r="F57" s="397">
        <v>3</v>
      </c>
      <c r="G57" s="397">
        <v>2</v>
      </c>
      <c r="H57" s="615" t="s">
        <v>334</v>
      </c>
      <c r="I57" s="617">
        <f>SUM(E57:G57)</f>
        <v>10</v>
      </c>
      <c r="J57" s="126" t="s">
        <v>342</v>
      </c>
      <c r="K57" s="123"/>
      <c r="S57" s="636"/>
      <c r="Z57" s="636"/>
    </row>
    <row r="58" spans="2:29" ht="17" thickBot="1">
      <c r="B58" s="123"/>
      <c r="C58" s="126"/>
      <c r="D58" s="123"/>
      <c r="E58" s="126"/>
      <c r="F58" s="123"/>
      <c r="G58" s="126"/>
      <c r="H58" s="123"/>
      <c r="I58" s="126"/>
      <c r="J58" s="123"/>
      <c r="K58" s="126"/>
      <c r="R58" s="772">
        <v>60</v>
      </c>
      <c r="S58" s="773"/>
      <c r="T58" s="795"/>
      <c r="U58" s="797">
        <v>30</v>
      </c>
      <c r="V58" s="643">
        <v>10</v>
      </c>
      <c r="Y58" s="772"/>
      <c r="Z58" s="773"/>
      <c r="AA58" s="795"/>
      <c r="AB58" s="797"/>
      <c r="AC58" s="643"/>
    </row>
    <row r="59" spans="2:29" ht="17" thickBot="1">
      <c r="B59" s="126" t="s">
        <v>342</v>
      </c>
      <c r="C59" s="123"/>
      <c r="D59" s="126"/>
      <c r="E59" s="608">
        <v>1</v>
      </c>
      <c r="F59" s="608">
        <v>2</v>
      </c>
      <c r="G59" s="615" t="s">
        <v>332</v>
      </c>
      <c r="H59" s="126"/>
      <c r="I59" s="123"/>
      <c r="J59" s="126" t="s">
        <v>342</v>
      </c>
      <c r="K59" s="123"/>
      <c r="R59" s="774"/>
      <c r="S59" s="775"/>
      <c r="T59" s="796"/>
      <c r="U59" s="798"/>
      <c r="V59" s="633"/>
      <c r="Y59" s="774"/>
      <c r="Z59" s="775"/>
      <c r="AA59" s="796"/>
      <c r="AB59" s="798"/>
      <c r="AC59" s="633"/>
    </row>
    <row r="60" spans="2:29" ht="17" thickBot="1">
      <c r="B60" s="123"/>
      <c r="C60" s="126"/>
      <c r="D60" s="627">
        <f>SUM(E60:F60)</f>
        <v>2</v>
      </c>
      <c r="E60" s="609">
        <v>1</v>
      </c>
      <c r="F60" s="609">
        <v>1</v>
      </c>
      <c r="G60" s="615" t="s">
        <v>333</v>
      </c>
      <c r="H60" s="123"/>
      <c r="I60" s="126"/>
      <c r="J60" s="123"/>
      <c r="K60" s="126"/>
      <c r="S60" s="641"/>
      <c r="T60" s="641"/>
      <c r="Z60" s="641"/>
      <c r="AA60" s="641"/>
    </row>
    <row r="61" spans="2:29" ht="17" thickBot="1">
      <c r="B61" s="126" t="s">
        <v>342</v>
      </c>
      <c r="C61" s="123"/>
      <c r="D61" s="613">
        <v>8</v>
      </c>
      <c r="E61" s="397">
        <v>7</v>
      </c>
      <c r="F61" s="397">
        <v>3</v>
      </c>
      <c r="G61" s="615" t="s">
        <v>334</v>
      </c>
      <c r="H61" s="617">
        <f>SUM(E61:F61)</f>
        <v>10</v>
      </c>
      <c r="I61" s="123"/>
      <c r="J61" s="126" t="s">
        <v>342</v>
      </c>
      <c r="K61" s="123"/>
      <c r="R61" s="772">
        <v>50</v>
      </c>
      <c r="S61" s="773"/>
      <c r="T61" s="632"/>
      <c r="U61" s="776">
        <v>40</v>
      </c>
      <c r="V61" s="643">
        <v>10</v>
      </c>
      <c r="Y61" s="772"/>
      <c r="Z61" s="773"/>
      <c r="AA61" s="632"/>
      <c r="AB61" s="776"/>
      <c r="AC61" s="643"/>
    </row>
    <row r="62" spans="2:29" ht="17" thickBot="1">
      <c r="B62" s="123"/>
      <c r="C62" s="126"/>
      <c r="D62" s="613">
        <v>9</v>
      </c>
      <c r="E62" s="397">
        <v>6</v>
      </c>
      <c r="F62" s="397">
        <v>4</v>
      </c>
      <c r="G62" s="615" t="s">
        <v>334</v>
      </c>
      <c r="H62" s="617">
        <f>SUM(E62:F62)</f>
        <v>10</v>
      </c>
      <c r="I62" s="126"/>
      <c r="J62" s="123"/>
      <c r="K62" s="126"/>
      <c r="R62" s="774"/>
      <c r="S62" s="775"/>
      <c r="T62" s="635"/>
      <c r="U62" s="778"/>
      <c r="V62" s="634"/>
      <c r="Y62" s="774"/>
      <c r="Z62" s="775"/>
      <c r="AA62" s="635"/>
      <c r="AB62" s="778"/>
      <c r="AC62" s="634"/>
    </row>
    <row r="63" spans="2:29" ht="17" thickBot="1">
      <c r="B63" s="126" t="s">
        <v>342</v>
      </c>
      <c r="C63" s="123"/>
      <c r="D63" s="613">
        <v>10</v>
      </c>
      <c r="E63" s="397">
        <v>5</v>
      </c>
      <c r="F63" s="397">
        <v>5</v>
      </c>
      <c r="G63" s="615" t="s">
        <v>334</v>
      </c>
      <c r="H63" s="617">
        <f>SUM(E63:F63)</f>
        <v>10</v>
      </c>
      <c r="I63" s="123"/>
      <c r="J63" s="126" t="s">
        <v>342</v>
      </c>
      <c r="K63" s="123"/>
      <c r="T63" s="641"/>
      <c r="X63" s="32"/>
      <c r="AA63" s="641"/>
    </row>
    <row r="64" spans="2:29" ht="17" thickBot="1">
      <c r="B64" s="123"/>
      <c r="C64" s="126" t="s">
        <v>342</v>
      </c>
      <c r="D64" s="123"/>
      <c r="E64" s="126"/>
      <c r="F64" s="123"/>
      <c r="G64" s="126"/>
      <c r="H64" s="123"/>
      <c r="I64" s="126"/>
      <c r="J64" s="123"/>
      <c r="K64" s="126"/>
      <c r="R64" s="772">
        <v>50</v>
      </c>
      <c r="S64" s="773"/>
      <c r="T64" s="632"/>
      <c r="U64" s="777">
        <v>30</v>
      </c>
      <c r="V64" s="793">
        <v>20</v>
      </c>
      <c r="Y64" s="772"/>
      <c r="Z64" s="773"/>
      <c r="AA64" s="632"/>
      <c r="AB64" s="777"/>
      <c r="AC64" s="793"/>
    </row>
    <row r="65" spans="18:30" ht="17" thickBot="1">
      <c r="R65" s="774"/>
      <c r="S65" s="775"/>
      <c r="T65" s="635"/>
      <c r="U65" s="779"/>
      <c r="V65" s="794"/>
      <c r="Y65" s="774"/>
      <c r="Z65" s="775"/>
      <c r="AA65" s="635"/>
      <c r="AB65" s="779"/>
      <c r="AC65" s="794"/>
    </row>
    <row r="66" spans="18:30" ht="17" thickBot="1">
      <c r="S66" s="636"/>
      <c r="T66" s="636"/>
      <c r="Z66" s="636"/>
      <c r="AA66" s="636"/>
    </row>
    <row r="67" spans="18:30" ht="17" thickBot="1">
      <c r="R67" s="772">
        <v>70</v>
      </c>
      <c r="S67" s="773"/>
      <c r="T67" s="773"/>
      <c r="U67" s="632"/>
      <c r="V67" s="777">
        <v>30</v>
      </c>
      <c r="Y67" s="772"/>
      <c r="Z67" s="773"/>
      <c r="AA67" s="773"/>
      <c r="AB67" s="632"/>
      <c r="AC67" s="777"/>
    </row>
    <row r="68" spans="18:30" ht="17" thickBot="1">
      <c r="R68" s="774"/>
      <c r="S68" s="775"/>
      <c r="T68" s="775"/>
      <c r="U68" s="635"/>
      <c r="V68" s="779"/>
      <c r="Y68" s="774"/>
      <c r="Z68" s="775"/>
      <c r="AA68" s="775"/>
      <c r="AB68" s="635"/>
      <c r="AC68" s="779"/>
    </row>
    <row r="69" spans="18:30" ht="17" thickBot="1">
      <c r="S69" s="641"/>
      <c r="T69" s="636"/>
      <c r="U69" s="641"/>
      <c r="Z69" s="641"/>
      <c r="AA69" s="636"/>
      <c r="AB69" s="641"/>
    </row>
    <row r="70" spans="18:30">
      <c r="R70" s="772">
        <v>60</v>
      </c>
      <c r="S70" s="773"/>
      <c r="T70" s="795"/>
      <c r="U70" s="797">
        <v>40</v>
      </c>
      <c r="V70" s="777"/>
      <c r="Y70" s="772"/>
      <c r="Z70" s="773"/>
      <c r="AA70" s="795"/>
      <c r="AB70" s="797"/>
      <c r="AC70" s="777"/>
    </row>
    <row r="71" spans="18:30" ht="17" thickBot="1">
      <c r="R71" s="774"/>
      <c r="S71" s="775"/>
      <c r="T71" s="796"/>
      <c r="U71" s="798"/>
      <c r="V71" s="779"/>
      <c r="Y71" s="774"/>
      <c r="Z71" s="775"/>
      <c r="AA71" s="796"/>
      <c r="AB71" s="798"/>
      <c r="AC71" s="779"/>
    </row>
    <row r="72" spans="18:30" ht="17" thickBot="1">
      <c r="T72" s="641"/>
      <c r="AA72" s="641"/>
    </row>
    <row r="73" spans="18:30" ht="17" thickBot="1">
      <c r="R73" s="772">
        <v>50</v>
      </c>
      <c r="S73" s="773"/>
      <c r="T73" s="632"/>
      <c r="U73" s="776">
        <v>50</v>
      </c>
      <c r="V73" s="777"/>
      <c r="W73" s="639"/>
      <c r="Y73" s="772"/>
      <c r="Z73" s="773"/>
      <c r="AA73" s="632"/>
      <c r="AB73" s="776"/>
      <c r="AC73" s="777"/>
      <c r="AD73" s="639"/>
    </row>
    <row r="74" spans="18:30" ht="17" thickBot="1">
      <c r="R74" s="774"/>
      <c r="S74" s="775"/>
      <c r="T74" s="635"/>
      <c r="U74" s="778"/>
      <c r="V74" s="779"/>
      <c r="W74" s="639"/>
      <c r="Y74" s="774"/>
      <c r="Z74" s="775"/>
      <c r="AA74" s="635"/>
      <c r="AB74" s="778"/>
      <c r="AC74" s="779"/>
      <c r="AD74" s="639"/>
    </row>
    <row r="75" spans="18:30">
      <c r="S75" s="636"/>
      <c r="T75" s="636"/>
      <c r="AA75" s="636"/>
    </row>
  </sheetData>
  <mergeCells count="67">
    <mergeCell ref="Y73:Z74"/>
    <mergeCell ref="AB73:AC74"/>
    <mergeCell ref="AC64:AC65"/>
    <mergeCell ref="Y67:AA68"/>
    <mergeCell ref="AC67:AC68"/>
    <mergeCell ref="Y70:AA71"/>
    <mergeCell ref="AB70:AC71"/>
    <mergeCell ref="Y58:AA59"/>
    <mergeCell ref="AB58:AB59"/>
    <mergeCell ref="Y61:Z62"/>
    <mergeCell ref="AB61:AB62"/>
    <mergeCell ref="Y64:Z65"/>
    <mergeCell ref="AB64:AB65"/>
    <mergeCell ref="Y49:Z50"/>
    <mergeCell ref="AB49:AB50"/>
    <mergeCell ref="Y52:Z53"/>
    <mergeCell ref="AA52:AB53"/>
    <mergeCell ref="Y55:Z56"/>
    <mergeCell ref="AA55:AA56"/>
    <mergeCell ref="AB55:AC55"/>
    <mergeCell ref="Y44:AD44"/>
    <mergeCell ref="Z45:AA46"/>
    <mergeCell ref="AB45:AC46"/>
    <mergeCell ref="Y47:Z47"/>
    <mergeCell ref="AA47:AB47"/>
    <mergeCell ref="AC47:AD47"/>
    <mergeCell ref="Z39:AC39"/>
    <mergeCell ref="Y40:AA40"/>
    <mergeCell ref="AB40:AD40"/>
    <mergeCell ref="Y41:Z41"/>
    <mergeCell ref="AA41:AB41"/>
    <mergeCell ref="AC41:AD41"/>
    <mergeCell ref="J39:J41"/>
    <mergeCell ref="J5:J7"/>
    <mergeCell ref="I43:I45"/>
    <mergeCell ref="U49:U50"/>
    <mergeCell ref="S45:T46"/>
    <mergeCell ref="U45:V46"/>
    <mergeCell ref="R44:W44"/>
    <mergeCell ref="R47:S47"/>
    <mergeCell ref="T47:U47"/>
    <mergeCell ref="V47:W47"/>
    <mergeCell ref="R49:S50"/>
    <mergeCell ref="U61:U62"/>
    <mergeCell ref="R64:S65"/>
    <mergeCell ref="U64:U65"/>
    <mergeCell ref="R52:S53"/>
    <mergeCell ref="T52:U53"/>
    <mergeCell ref="R55:S56"/>
    <mergeCell ref="T55:T56"/>
    <mergeCell ref="U55:V55"/>
    <mergeCell ref="R73:S74"/>
    <mergeCell ref="U73:V74"/>
    <mergeCell ref="S39:V39"/>
    <mergeCell ref="R40:T40"/>
    <mergeCell ref="U40:W40"/>
    <mergeCell ref="R41:S41"/>
    <mergeCell ref="T41:U41"/>
    <mergeCell ref="V41:W41"/>
    <mergeCell ref="V64:V65"/>
    <mergeCell ref="R67:T68"/>
    <mergeCell ref="V67:V68"/>
    <mergeCell ref="R70:T71"/>
    <mergeCell ref="U70:V71"/>
    <mergeCell ref="R58:T59"/>
    <mergeCell ref="U58:U59"/>
    <mergeCell ref="R61:S62"/>
  </mergeCells>
  <phoneticPr fontId="2" type="noConversion"/>
  <conditionalFormatting sqref="F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5:J7" location="说明!A1" display="目录" xr:uid="{CCE0232A-109F-8146-A8F6-50DB48C284E6}"/>
  </hyperlinks>
  <pageMargins left="0.7" right="0.7" top="0.75" bottom="0.75" header="0.3" footer="0.3"/>
  <pageSetup paperSize="9" orientation="portrait" horizontalDpi="0" verticalDpi="0"/>
  <ignoredErrors>
    <ignoredError sqref="I55:I57 H61:H63 J39 I43 J49:J51" formulaRange="1"/>
  </ignoredErrors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1:XFC39"/>
  <sheetViews>
    <sheetView showGridLines="0" zoomScale="61" zoomScaleNormal="50" workbookViewId="0">
      <selection activeCell="L23" sqref="L23:X35"/>
    </sheetView>
  </sheetViews>
  <sheetFormatPr baseColWidth="10" defaultRowHeight="16"/>
  <cols>
    <col min="1" max="1" width="17.83203125" customWidth="1"/>
    <col min="2" max="6" width="10.5" customWidth="1"/>
    <col min="7" max="8" width="8.33203125" customWidth="1"/>
    <col min="9" max="10" width="10.5" customWidth="1"/>
    <col min="20" max="22" width="10.83203125" customWidth="1"/>
    <col min="24" max="24" width="11.1640625" bestFit="1" customWidth="1"/>
  </cols>
  <sheetData>
    <row r="1" spans="2:16383" ht="109" customHeight="1"/>
    <row r="2" spans="2:16383" ht="56" customHeight="1" thickBot="1">
      <c r="B2" s="319"/>
      <c r="C2" s="258"/>
      <c r="D2" s="34"/>
      <c r="E2" s="244"/>
      <c r="F2" s="34"/>
      <c r="G2" s="258"/>
      <c r="H2" s="258"/>
      <c r="I2" s="319"/>
      <c r="J2" s="189"/>
      <c r="K2" s="260"/>
      <c r="L2" s="239"/>
      <c r="M2" s="260"/>
      <c r="N2" s="239"/>
      <c r="O2" s="260"/>
      <c r="P2" s="239"/>
      <c r="Q2" s="260"/>
      <c r="R2" s="239"/>
      <c r="S2" s="260"/>
      <c r="T2" s="239"/>
      <c r="U2" s="260"/>
      <c r="V2" s="239"/>
      <c r="W2" s="260"/>
      <c r="X2" s="239"/>
      <c r="Y2" s="260"/>
      <c r="Z2" s="189"/>
    </row>
    <row r="3" spans="2:16383" s="28" customFormat="1" ht="56" customHeight="1" thickBot="1">
      <c r="B3" s="258"/>
      <c r="C3" s="361" t="s">
        <v>208</v>
      </c>
      <c r="D3" s="33">
        <f>记录仪!$D$10</f>
        <v>52900</v>
      </c>
      <c r="E3" s="38" t="s">
        <v>15</v>
      </c>
      <c r="F3" s="893" t="s">
        <v>20</v>
      </c>
      <c r="G3" s="894"/>
      <c r="H3" s="34"/>
      <c r="I3" s="258"/>
      <c r="J3" s="26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26"/>
      <c r="AA3" s="27"/>
      <c r="AB3" s="26"/>
      <c r="AC3" s="27"/>
      <c r="AD3" s="26"/>
      <c r="AE3" s="27"/>
      <c r="AF3" s="26"/>
      <c r="AG3" s="27"/>
      <c r="AH3" s="26"/>
      <c r="AI3" s="27"/>
      <c r="AJ3" s="26"/>
      <c r="AK3" s="27"/>
      <c r="AL3" s="26"/>
      <c r="AM3" s="27"/>
      <c r="AN3" s="26"/>
      <c r="AO3" s="27"/>
      <c r="AP3" s="26"/>
      <c r="AQ3" s="27"/>
      <c r="AR3" s="26"/>
      <c r="AS3" s="27"/>
      <c r="AT3" s="26"/>
      <c r="AU3" s="27"/>
      <c r="AV3" s="26"/>
      <c r="AW3" s="27"/>
      <c r="AX3" s="26"/>
      <c r="AY3" s="27"/>
      <c r="AZ3" s="26"/>
      <c r="BA3" s="27"/>
      <c r="BB3" s="26"/>
      <c r="BC3" s="27"/>
      <c r="BD3" s="26"/>
      <c r="BE3" s="27"/>
      <c r="BF3" s="26"/>
      <c r="BG3" s="27"/>
      <c r="BH3" s="26"/>
      <c r="BI3" s="27"/>
      <c r="BJ3" s="26"/>
      <c r="BK3" s="27"/>
      <c r="BL3" s="26"/>
      <c r="BM3" s="27"/>
      <c r="BN3" s="26"/>
      <c r="BO3" s="27"/>
      <c r="BP3" s="26"/>
      <c r="BQ3" s="27"/>
      <c r="BR3" s="26"/>
      <c r="BS3" s="27"/>
      <c r="BT3" s="26"/>
      <c r="BU3" s="27"/>
      <c r="BV3" s="26"/>
      <c r="BW3" s="27"/>
      <c r="BX3" s="26"/>
      <c r="BY3" s="27"/>
      <c r="BZ3" s="26"/>
      <c r="CA3" s="27"/>
      <c r="CB3" s="26"/>
      <c r="CC3" s="27"/>
      <c r="CD3" s="26"/>
      <c r="CE3" s="27"/>
      <c r="CF3" s="26"/>
      <c r="CG3" s="27"/>
      <c r="CH3" s="26"/>
      <c r="CI3" s="27"/>
      <c r="CJ3" s="26"/>
      <c r="CK3" s="27"/>
      <c r="CL3" s="26"/>
      <c r="CM3" s="27"/>
      <c r="CN3" s="26"/>
      <c r="CO3" s="27"/>
      <c r="CP3" s="26"/>
      <c r="CQ3" s="27"/>
      <c r="CR3" s="26"/>
      <c r="CS3" s="27"/>
      <c r="CT3" s="26"/>
      <c r="CU3" s="27"/>
      <c r="CV3" s="26"/>
      <c r="CW3" s="27"/>
      <c r="CX3" s="26"/>
      <c r="CY3" s="27"/>
      <c r="CZ3" s="26"/>
      <c r="DA3" s="27"/>
      <c r="DB3" s="26"/>
      <c r="DC3" s="27"/>
      <c r="DD3" s="26"/>
      <c r="DE3" s="27"/>
      <c r="DF3" s="26"/>
      <c r="DG3" s="27"/>
      <c r="DH3" s="26"/>
      <c r="DI3" s="27"/>
      <c r="DJ3" s="26"/>
      <c r="DK3" s="27"/>
      <c r="DL3" s="26"/>
      <c r="DM3" s="27"/>
      <c r="DN3" s="26"/>
      <c r="DO3" s="27"/>
      <c r="DP3" s="26"/>
      <c r="DQ3" s="27"/>
      <c r="DR3" s="26"/>
      <c r="DS3" s="27"/>
      <c r="DT3" s="26"/>
      <c r="DU3" s="27"/>
      <c r="DV3" s="26"/>
      <c r="DW3" s="27"/>
      <c r="DX3" s="26"/>
      <c r="DY3" s="27"/>
      <c r="DZ3" s="26"/>
      <c r="EA3" s="27"/>
      <c r="EB3" s="26"/>
      <c r="EC3" s="27"/>
      <c r="ED3" s="26"/>
      <c r="EE3" s="27"/>
      <c r="EF3" s="26"/>
      <c r="EG3" s="27"/>
      <c r="EH3" s="26"/>
      <c r="EI3" s="27"/>
      <c r="EJ3" s="26"/>
      <c r="EK3" s="27"/>
      <c r="EL3" s="26"/>
      <c r="EM3" s="27"/>
      <c r="EN3" s="26"/>
      <c r="EO3" s="27"/>
      <c r="EP3" s="26"/>
      <c r="EQ3" s="27"/>
      <c r="ER3" s="26"/>
      <c r="ES3" s="27"/>
      <c r="ET3" s="26"/>
      <c r="EU3" s="27"/>
      <c r="EV3" s="26"/>
      <c r="EW3" s="27"/>
      <c r="EX3" s="26"/>
      <c r="EY3" s="27"/>
      <c r="EZ3" s="26"/>
      <c r="FA3" s="27"/>
      <c r="FB3" s="26"/>
      <c r="FC3" s="27"/>
      <c r="FD3" s="26"/>
      <c r="FE3" s="27"/>
      <c r="FF3" s="26"/>
      <c r="FG3" s="27"/>
      <c r="FH3" s="26"/>
      <c r="FI3" s="27"/>
      <c r="FJ3" s="26"/>
      <c r="FK3" s="27"/>
      <c r="FL3" s="26"/>
      <c r="FM3" s="27"/>
      <c r="FN3" s="26"/>
      <c r="FO3" s="27"/>
      <c r="FP3" s="26"/>
      <c r="FQ3" s="27"/>
      <c r="FR3" s="26"/>
      <c r="FS3" s="27"/>
      <c r="FT3" s="26"/>
      <c r="FU3" s="27"/>
      <c r="FV3" s="26"/>
      <c r="FW3" s="27"/>
      <c r="FX3" s="26"/>
      <c r="FY3" s="27"/>
      <c r="FZ3" s="26"/>
      <c r="GA3" s="27"/>
      <c r="GB3" s="26"/>
      <c r="GC3" s="27"/>
      <c r="GD3" s="26"/>
      <c r="GE3" s="27"/>
      <c r="GF3" s="26"/>
      <c r="GG3" s="27"/>
      <c r="GH3" s="26"/>
      <c r="GI3" s="27"/>
      <c r="GJ3" s="26"/>
      <c r="GK3" s="27"/>
      <c r="GL3" s="26"/>
      <c r="GM3" s="27"/>
      <c r="GN3" s="26"/>
      <c r="GO3" s="27"/>
      <c r="GP3" s="26"/>
      <c r="GQ3" s="27"/>
      <c r="GR3" s="26"/>
      <c r="GS3" s="27"/>
      <c r="GT3" s="26"/>
      <c r="GU3" s="27"/>
      <c r="GV3" s="26"/>
      <c r="GW3" s="27"/>
      <c r="GX3" s="26"/>
      <c r="GY3" s="27"/>
      <c r="GZ3" s="26"/>
      <c r="HA3" s="27"/>
      <c r="HB3" s="26"/>
      <c r="HC3" s="27"/>
      <c r="HD3" s="26"/>
      <c r="HE3" s="27"/>
      <c r="HF3" s="26"/>
      <c r="HG3" s="27"/>
      <c r="HH3" s="26"/>
      <c r="HI3" s="27"/>
      <c r="HJ3" s="26"/>
      <c r="HK3" s="27"/>
      <c r="HL3" s="26"/>
      <c r="HM3" s="27"/>
      <c r="HN3" s="26"/>
      <c r="HO3" s="27"/>
      <c r="HP3" s="26"/>
      <c r="HQ3" s="27"/>
      <c r="HR3" s="26"/>
      <c r="HS3" s="27"/>
      <c r="HT3" s="26"/>
      <c r="HU3" s="27"/>
      <c r="HV3" s="26"/>
      <c r="HW3" s="27"/>
      <c r="HX3" s="26"/>
      <c r="HY3" s="27"/>
      <c r="HZ3" s="26"/>
      <c r="IA3" s="27"/>
      <c r="IB3" s="26"/>
      <c r="IC3" s="27"/>
      <c r="ID3" s="26"/>
      <c r="IE3" s="27"/>
      <c r="IF3" s="26"/>
      <c r="IG3" s="27"/>
      <c r="IH3" s="26"/>
      <c r="II3" s="27"/>
      <c r="IJ3" s="26"/>
      <c r="IK3" s="27"/>
      <c r="IL3" s="26"/>
      <c r="IM3" s="27"/>
      <c r="IN3" s="26"/>
      <c r="IO3" s="27"/>
      <c r="IP3" s="26"/>
      <c r="IQ3" s="27"/>
      <c r="IR3" s="26"/>
      <c r="IS3" s="27"/>
      <c r="IT3" s="26"/>
      <c r="IU3" s="27"/>
      <c r="IV3" s="26"/>
      <c r="IW3" s="27"/>
      <c r="IX3" s="26"/>
      <c r="IY3" s="27"/>
      <c r="IZ3" s="26"/>
      <c r="JA3" s="27"/>
      <c r="JB3" s="26"/>
      <c r="JC3" s="27"/>
      <c r="JD3" s="26"/>
      <c r="JE3" s="27"/>
      <c r="JF3" s="26"/>
      <c r="JG3" s="27"/>
      <c r="JH3" s="26"/>
      <c r="JI3" s="27"/>
      <c r="JJ3" s="26"/>
      <c r="JK3" s="27"/>
      <c r="JL3" s="26"/>
      <c r="JM3" s="27"/>
      <c r="JN3" s="26"/>
      <c r="JO3" s="27"/>
      <c r="JP3" s="26"/>
      <c r="JQ3" s="27"/>
      <c r="JR3" s="26"/>
      <c r="JS3" s="27"/>
      <c r="JT3" s="26"/>
      <c r="JU3" s="27"/>
      <c r="JV3" s="26"/>
      <c r="JW3" s="27"/>
      <c r="JX3" s="26"/>
      <c r="JY3" s="27"/>
      <c r="JZ3" s="26"/>
      <c r="KA3" s="27"/>
      <c r="KB3" s="26"/>
      <c r="KC3" s="27"/>
      <c r="KD3" s="26"/>
      <c r="KE3" s="27"/>
      <c r="KF3" s="26"/>
      <c r="KG3" s="27"/>
      <c r="KH3" s="26"/>
      <c r="KI3" s="27"/>
      <c r="KJ3" s="26"/>
      <c r="KK3" s="27"/>
      <c r="KL3" s="26"/>
      <c r="KM3" s="27"/>
      <c r="KN3" s="26"/>
      <c r="KO3" s="27"/>
      <c r="KP3" s="26"/>
      <c r="KQ3" s="27"/>
      <c r="KR3" s="26"/>
      <c r="KS3" s="27"/>
      <c r="KT3" s="26"/>
      <c r="KU3" s="27"/>
      <c r="KV3" s="26"/>
      <c r="KW3" s="27"/>
      <c r="KX3" s="26"/>
      <c r="KY3" s="27"/>
      <c r="KZ3" s="26"/>
      <c r="LA3" s="27"/>
      <c r="LB3" s="26"/>
      <c r="LC3" s="27"/>
      <c r="LD3" s="26"/>
      <c r="LE3" s="27"/>
      <c r="LF3" s="26"/>
      <c r="LG3" s="27"/>
      <c r="LH3" s="26"/>
      <c r="LI3" s="27"/>
      <c r="LJ3" s="26"/>
      <c r="LK3" s="27"/>
      <c r="LL3" s="26"/>
      <c r="LM3" s="27"/>
      <c r="LN3" s="26"/>
      <c r="LO3" s="27"/>
      <c r="LP3" s="26"/>
      <c r="LQ3" s="27"/>
      <c r="LR3" s="26"/>
      <c r="LS3" s="27"/>
      <c r="LT3" s="26"/>
      <c r="LU3" s="27"/>
      <c r="LV3" s="26"/>
      <c r="LW3" s="27"/>
      <c r="LX3" s="26"/>
      <c r="LY3" s="27"/>
      <c r="LZ3" s="26"/>
      <c r="MA3" s="27"/>
      <c r="MB3" s="26"/>
      <c r="MC3" s="27"/>
      <c r="MD3" s="26"/>
      <c r="ME3" s="27"/>
      <c r="MF3" s="26"/>
      <c r="MG3" s="27"/>
      <c r="MH3" s="26"/>
      <c r="MI3" s="27"/>
      <c r="MJ3" s="26"/>
      <c r="MK3" s="27"/>
      <c r="ML3" s="26"/>
      <c r="MM3" s="27"/>
      <c r="MN3" s="26"/>
      <c r="MO3" s="27"/>
      <c r="MP3" s="26"/>
      <c r="MQ3" s="27"/>
      <c r="MR3" s="26"/>
      <c r="MS3" s="27"/>
      <c r="MT3" s="26"/>
      <c r="MU3" s="27"/>
      <c r="MV3" s="26"/>
      <c r="MW3" s="27"/>
      <c r="MX3" s="26"/>
      <c r="MY3" s="27"/>
      <c r="MZ3" s="26"/>
      <c r="NA3" s="27"/>
      <c r="NB3" s="26"/>
      <c r="NC3" s="27"/>
      <c r="ND3" s="26"/>
      <c r="NE3" s="27"/>
      <c r="NF3" s="26"/>
      <c r="NG3" s="27"/>
      <c r="NH3" s="26"/>
      <c r="NI3" s="27"/>
      <c r="NJ3" s="26"/>
      <c r="NK3" s="27"/>
      <c r="NL3" s="26"/>
      <c r="NM3" s="27"/>
      <c r="NN3" s="26"/>
      <c r="NO3" s="27"/>
      <c r="NP3" s="26"/>
      <c r="NQ3" s="27"/>
      <c r="NR3" s="26"/>
      <c r="NS3" s="27"/>
      <c r="NT3" s="26"/>
      <c r="NU3" s="27"/>
      <c r="NV3" s="26"/>
      <c r="NW3" s="27"/>
      <c r="NX3" s="26"/>
      <c r="NY3" s="27"/>
      <c r="NZ3" s="26"/>
      <c r="OA3" s="27"/>
      <c r="OB3" s="26"/>
      <c r="OC3" s="27"/>
      <c r="OD3" s="26"/>
      <c r="OE3" s="27"/>
      <c r="OF3" s="26"/>
      <c r="OG3" s="27"/>
      <c r="OH3" s="26"/>
      <c r="OI3" s="27"/>
      <c r="OJ3" s="26"/>
      <c r="OK3" s="27"/>
      <c r="OL3" s="26"/>
      <c r="OM3" s="27"/>
      <c r="ON3" s="26"/>
      <c r="OO3" s="27"/>
      <c r="OP3" s="26"/>
      <c r="OQ3" s="27"/>
      <c r="OR3" s="26"/>
      <c r="OS3" s="27"/>
      <c r="OT3" s="26"/>
      <c r="OU3" s="27"/>
      <c r="OV3" s="26"/>
      <c r="OW3" s="27"/>
      <c r="OX3" s="26"/>
      <c r="OY3" s="27"/>
      <c r="OZ3" s="26"/>
      <c r="PA3" s="27"/>
      <c r="PB3" s="26"/>
      <c r="PC3" s="27"/>
      <c r="PD3" s="26"/>
      <c r="PE3" s="27"/>
      <c r="PF3" s="26"/>
      <c r="PG3" s="27"/>
      <c r="PH3" s="26"/>
      <c r="PI3" s="27"/>
      <c r="PJ3" s="26"/>
      <c r="PK3" s="27"/>
      <c r="PL3" s="26"/>
      <c r="PM3" s="27"/>
      <c r="PN3" s="26"/>
      <c r="PO3" s="27"/>
      <c r="PP3" s="26"/>
      <c r="PQ3" s="27"/>
      <c r="PR3" s="26"/>
      <c r="PS3" s="27"/>
      <c r="PT3" s="26"/>
      <c r="PU3" s="27"/>
      <c r="PV3" s="26"/>
      <c r="PW3" s="27"/>
      <c r="PX3" s="26"/>
      <c r="PY3" s="27"/>
      <c r="PZ3" s="26"/>
      <c r="QA3" s="27"/>
      <c r="QB3" s="26"/>
      <c r="QC3" s="27"/>
      <c r="QD3" s="26"/>
      <c r="QE3" s="27"/>
      <c r="QF3" s="26"/>
      <c r="QG3" s="27"/>
      <c r="QH3" s="26"/>
      <c r="QI3" s="27"/>
      <c r="QJ3" s="26"/>
      <c r="QK3" s="27"/>
      <c r="QL3" s="26"/>
      <c r="QM3" s="27"/>
      <c r="QN3" s="26"/>
      <c r="QO3" s="27"/>
      <c r="QP3" s="26"/>
      <c r="QQ3" s="27"/>
      <c r="QR3" s="26"/>
      <c r="QS3" s="27"/>
      <c r="QT3" s="26"/>
      <c r="QU3" s="27"/>
      <c r="QV3" s="26"/>
      <c r="QW3" s="27"/>
      <c r="QX3" s="26"/>
      <c r="QY3" s="27"/>
      <c r="QZ3" s="26"/>
      <c r="RA3" s="27"/>
      <c r="RB3" s="26"/>
      <c r="RC3" s="27"/>
      <c r="RD3" s="26"/>
      <c r="RE3" s="27"/>
      <c r="RF3" s="26"/>
      <c r="RG3" s="27"/>
      <c r="RH3" s="26"/>
      <c r="RI3" s="27"/>
      <c r="RJ3" s="26"/>
      <c r="RK3" s="27"/>
      <c r="RL3" s="26"/>
      <c r="RM3" s="27"/>
      <c r="RN3" s="26"/>
      <c r="RO3" s="27"/>
      <c r="RP3" s="26"/>
      <c r="RQ3" s="27"/>
      <c r="RR3" s="26"/>
      <c r="RS3" s="27"/>
      <c r="RT3" s="26"/>
      <c r="RU3" s="27"/>
      <c r="RV3" s="26"/>
      <c r="RW3" s="27"/>
      <c r="RX3" s="26"/>
      <c r="RY3" s="27"/>
      <c r="RZ3" s="26"/>
      <c r="SA3" s="27"/>
      <c r="SB3" s="26"/>
      <c r="SC3" s="27"/>
      <c r="SD3" s="26"/>
      <c r="SE3" s="27"/>
      <c r="SF3" s="26"/>
      <c r="SG3" s="27"/>
      <c r="SH3" s="26"/>
      <c r="SI3" s="27"/>
      <c r="SJ3" s="26"/>
      <c r="SK3" s="27"/>
      <c r="SL3" s="26"/>
      <c r="SM3" s="27"/>
      <c r="SN3" s="26"/>
      <c r="SO3" s="27"/>
      <c r="SP3" s="26"/>
      <c r="SQ3" s="27"/>
      <c r="SR3" s="26"/>
      <c r="SS3" s="27"/>
      <c r="ST3" s="26"/>
      <c r="SU3" s="27"/>
      <c r="SV3" s="26"/>
      <c r="SW3" s="27"/>
      <c r="SX3" s="26"/>
      <c r="SY3" s="27"/>
      <c r="SZ3" s="26"/>
      <c r="TA3" s="27"/>
      <c r="TB3" s="26"/>
      <c r="TC3" s="27"/>
      <c r="TD3" s="26"/>
      <c r="TE3" s="27"/>
      <c r="TF3" s="26"/>
      <c r="TG3" s="27"/>
      <c r="TH3" s="26"/>
      <c r="TI3" s="27"/>
      <c r="TJ3" s="26"/>
      <c r="TK3" s="27"/>
      <c r="TL3" s="26"/>
      <c r="TM3" s="27"/>
      <c r="TN3" s="26"/>
      <c r="TO3" s="27"/>
      <c r="TP3" s="26"/>
      <c r="TQ3" s="27"/>
      <c r="TR3" s="26"/>
      <c r="TS3" s="27"/>
      <c r="TT3" s="26"/>
      <c r="TU3" s="27"/>
      <c r="TV3" s="26"/>
      <c r="TW3" s="27"/>
      <c r="TX3" s="26"/>
      <c r="TY3" s="27"/>
      <c r="TZ3" s="26"/>
      <c r="UA3" s="27"/>
      <c r="UB3" s="26"/>
      <c r="UC3" s="27"/>
      <c r="UD3" s="26"/>
      <c r="UE3" s="27"/>
      <c r="UF3" s="26"/>
      <c r="UG3" s="27"/>
      <c r="UH3" s="26"/>
      <c r="UI3" s="27"/>
      <c r="UJ3" s="26"/>
      <c r="UK3" s="27"/>
      <c r="UL3" s="26"/>
      <c r="UM3" s="27"/>
      <c r="UN3" s="26"/>
      <c r="UO3" s="27"/>
      <c r="UP3" s="26"/>
      <c r="UQ3" s="27"/>
      <c r="UR3" s="26"/>
      <c r="US3" s="27"/>
      <c r="UT3" s="26"/>
      <c r="UU3" s="27"/>
      <c r="UV3" s="26"/>
      <c r="UW3" s="27"/>
      <c r="UX3" s="26"/>
      <c r="UY3" s="27"/>
      <c r="UZ3" s="26"/>
      <c r="VA3" s="27"/>
      <c r="VB3" s="26"/>
      <c r="VC3" s="27"/>
      <c r="VD3" s="26"/>
      <c r="VE3" s="27"/>
      <c r="VF3" s="26"/>
      <c r="VG3" s="27"/>
      <c r="VH3" s="26"/>
      <c r="VI3" s="27"/>
      <c r="VJ3" s="26"/>
      <c r="VK3" s="27"/>
      <c r="VL3" s="26"/>
      <c r="VM3" s="27"/>
      <c r="VN3" s="26"/>
      <c r="VO3" s="27"/>
      <c r="VP3" s="26"/>
      <c r="VQ3" s="27"/>
      <c r="VR3" s="26"/>
      <c r="VS3" s="27"/>
      <c r="VT3" s="26"/>
      <c r="VU3" s="27"/>
      <c r="VV3" s="26"/>
      <c r="VW3" s="27"/>
      <c r="VX3" s="26"/>
      <c r="VY3" s="27"/>
      <c r="VZ3" s="26"/>
      <c r="WA3" s="27"/>
      <c r="WB3" s="26"/>
      <c r="WC3" s="27"/>
      <c r="WD3" s="26"/>
      <c r="WE3" s="27"/>
      <c r="WF3" s="26"/>
      <c r="WG3" s="27"/>
      <c r="WH3" s="26"/>
      <c r="WI3" s="27"/>
      <c r="WJ3" s="26"/>
      <c r="WK3" s="27"/>
      <c r="WL3" s="26"/>
      <c r="WM3" s="27"/>
      <c r="WN3" s="26"/>
      <c r="WO3" s="27"/>
      <c r="WP3" s="26"/>
      <c r="WQ3" s="27"/>
      <c r="WR3" s="26"/>
      <c r="WS3" s="27"/>
      <c r="WT3" s="26"/>
      <c r="WU3" s="27"/>
      <c r="WV3" s="26"/>
      <c r="WW3" s="27"/>
      <c r="WX3" s="26"/>
      <c r="WY3" s="27"/>
      <c r="WZ3" s="26"/>
      <c r="XA3" s="27"/>
      <c r="XB3" s="26"/>
      <c r="XC3" s="27"/>
      <c r="XD3" s="26"/>
      <c r="XE3" s="27"/>
      <c r="XF3" s="26"/>
      <c r="XG3" s="27"/>
      <c r="XH3" s="26"/>
      <c r="XI3" s="27"/>
      <c r="XJ3" s="26"/>
      <c r="XK3" s="27"/>
      <c r="XL3" s="26"/>
      <c r="XM3" s="27"/>
      <c r="XN3" s="26"/>
      <c r="XO3" s="27"/>
      <c r="XP3" s="26"/>
      <c r="XQ3" s="27"/>
      <c r="XR3" s="26"/>
      <c r="XS3" s="27"/>
      <c r="XT3" s="26"/>
      <c r="XU3" s="27"/>
      <c r="XV3" s="26"/>
      <c r="XW3" s="27"/>
      <c r="XX3" s="26"/>
      <c r="XY3" s="27"/>
      <c r="XZ3" s="26"/>
      <c r="YA3" s="27"/>
      <c r="YB3" s="26"/>
      <c r="YC3" s="27"/>
      <c r="YD3" s="26"/>
      <c r="YE3" s="27"/>
      <c r="YF3" s="26"/>
      <c r="YG3" s="27"/>
      <c r="YH3" s="26"/>
      <c r="YI3" s="27"/>
      <c r="YJ3" s="26"/>
      <c r="YK3" s="27"/>
      <c r="YL3" s="26"/>
      <c r="YM3" s="27"/>
      <c r="YN3" s="26"/>
      <c r="YO3" s="27"/>
      <c r="YP3" s="26"/>
      <c r="YQ3" s="27"/>
      <c r="YR3" s="26"/>
      <c r="YS3" s="27"/>
      <c r="YT3" s="26"/>
      <c r="YU3" s="27"/>
      <c r="YV3" s="26"/>
      <c r="YW3" s="27"/>
      <c r="YX3" s="26"/>
      <c r="YY3" s="27"/>
      <c r="YZ3" s="26"/>
      <c r="ZA3" s="27"/>
      <c r="ZB3" s="26"/>
      <c r="ZC3" s="27"/>
      <c r="ZD3" s="26"/>
      <c r="ZE3" s="27"/>
      <c r="ZF3" s="26"/>
      <c r="ZG3" s="27"/>
      <c r="ZH3" s="26"/>
      <c r="ZI3" s="27"/>
      <c r="ZJ3" s="26"/>
      <c r="ZK3" s="27"/>
      <c r="ZL3" s="26"/>
      <c r="ZM3" s="27"/>
      <c r="ZN3" s="26"/>
      <c r="ZO3" s="27"/>
      <c r="ZP3" s="26"/>
      <c r="ZQ3" s="27"/>
      <c r="ZR3" s="26"/>
      <c r="ZS3" s="27"/>
      <c r="ZT3" s="26"/>
      <c r="ZU3" s="27"/>
      <c r="ZV3" s="26"/>
      <c r="ZW3" s="27"/>
      <c r="ZX3" s="26"/>
      <c r="ZY3" s="27"/>
      <c r="ZZ3" s="26"/>
      <c r="AAA3" s="27"/>
      <c r="AAB3" s="26"/>
      <c r="AAC3" s="27"/>
      <c r="AAD3" s="26"/>
      <c r="AAE3" s="27"/>
      <c r="AAF3" s="26"/>
      <c r="AAG3" s="27"/>
      <c r="AAH3" s="26"/>
      <c r="AAI3" s="27"/>
      <c r="AAJ3" s="26"/>
      <c r="AAK3" s="27"/>
      <c r="AAL3" s="26"/>
      <c r="AAM3" s="27"/>
      <c r="AAN3" s="26"/>
      <c r="AAO3" s="27"/>
      <c r="AAP3" s="26"/>
      <c r="AAQ3" s="27"/>
      <c r="AAR3" s="26"/>
      <c r="AAS3" s="27"/>
      <c r="AAT3" s="26"/>
      <c r="AAU3" s="27"/>
      <c r="AAV3" s="26"/>
      <c r="AAW3" s="27"/>
      <c r="AAX3" s="26"/>
      <c r="AAY3" s="27"/>
      <c r="AAZ3" s="26"/>
      <c r="ABA3" s="27"/>
      <c r="ABB3" s="26"/>
      <c r="ABC3" s="27"/>
      <c r="ABD3" s="26"/>
      <c r="ABE3" s="27"/>
      <c r="ABF3" s="26"/>
      <c r="ABG3" s="27"/>
      <c r="ABH3" s="26"/>
      <c r="ABI3" s="27"/>
      <c r="ABJ3" s="26"/>
      <c r="ABK3" s="27"/>
      <c r="ABL3" s="26"/>
      <c r="ABM3" s="27"/>
      <c r="ABN3" s="26"/>
      <c r="ABO3" s="27"/>
      <c r="ABP3" s="26"/>
      <c r="ABQ3" s="27"/>
      <c r="ABR3" s="26"/>
      <c r="ABS3" s="27"/>
      <c r="ABT3" s="26"/>
      <c r="ABU3" s="27"/>
      <c r="ABV3" s="26"/>
      <c r="ABW3" s="27"/>
      <c r="ABX3" s="26"/>
      <c r="ABY3" s="27"/>
      <c r="ABZ3" s="26"/>
      <c r="ACA3" s="27"/>
      <c r="ACB3" s="26"/>
      <c r="ACC3" s="27"/>
      <c r="ACD3" s="26"/>
      <c r="ACE3" s="27"/>
      <c r="ACF3" s="26"/>
      <c r="ACG3" s="27"/>
      <c r="ACH3" s="26"/>
      <c r="ACI3" s="27"/>
      <c r="ACJ3" s="26"/>
      <c r="ACK3" s="27"/>
      <c r="ACL3" s="26"/>
      <c r="ACM3" s="27"/>
      <c r="ACN3" s="26"/>
      <c r="ACO3" s="27"/>
      <c r="ACP3" s="26"/>
      <c r="ACQ3" s="27"/>
      <c r="ACR3" s="26"/>
      <c r="ACS3" s="27"/>
      <c r="ACT3" s="26"/>
      <c r="ACU3" s="27"/>
      <c r="ACV3" s="26"/>
      <c r="ACW3" s="27"/>
      <c r="ACX3" s="26"/>
      <c r="ACY3" s="27"/>
      <c r="ACZ3" s="26"/>
      <c r="ADA3" s="27"/>
      <c r="ADB3" s="26"/>
      <c r="ADC3" s="27"/>
      <c r="ADD3" s="26"/>
      <c r="ADE3" s="27"/>
      <c r="ADF3" s="26"/>
      <c r="ADG3" s="27"/>
      <c r="ADH3" s="26"/>
      <c r="ADI3" s="27"/>
      <c r="ADJ3" s="26"/>
      <c r="ADK3" s="27"/>
      <c r="ADL3" s="26"/>
      <c r="ADM3" s="27"/>
      <c r="ADN3" s="26"/>
      <c r="ADO3" s="27"/>
      <c r="ADP3" s="26"/>
      <c r="ADQ3" s="27"/>
      <c r="ADR3" s="26"/>
      <c r="ADS3" s="27"/>
      <c r="ADT3" s="26"/>
      <c r="ADU3" s="27"/>
      <c r="ADV3" s="26"/>
      <c r="ADW3" s="27"/>
      <c r="ADX3" s="26"/>
      <c r="ADY3" s="27"/>
      <c r="ADZ3" s="26"/>
      <c r="AEA3" s="27"/>
      <c r="AEB3" s="26"/>
      <c r="AEC3" s="27"/>
      <c r="AED3" s="26"/>
      <c r="AEE3" s="27"/>
      <c r="AEF3" s="26"/>
      <c r="AEG3" s="27"/>
      <c r="AEH3" s="26"/>
      <c r="AEI3" s="27"/>
      <c r="AEJ3" s="26"/>
      <c r="AEK3" s="27"/>
      <c r="AEL3" s="26"/>
      <c r="AEM3" s="27"/>
      <c r="AEN3" s="26"/>
      <c r="AEO3" s="27"/>
      <c r="AEP3" s="26"/>
      <c r="AEQ3" s="27"/>
      <c r="AER3" s="26"/>
      <c r="AES3" s="27"/>
      <c r="AET3" s="26"/>
      <c r="AEU3" s="27"/>
      <c r="AEV3" s="26"/>
      <c r="AEW3" s="27"/>
      <c r="AEX3" s="26"/>
      <c r="AEY3" s="27"/>
      <c r="AEZ3" s="26"/>
      <c r="AFA3" s="27"/>
      <c r="AFB3" s="26"/>
      <c r="AFC3" s="27"/>
      <c r="AFD3" s="26"/>
      <c r="AFE3" s="27"/>
      <c r="AFF3" s="26"/>
      <c r="AFG3" s="27"/>
      <c r="AFH3" s="26"/>
      <c r="AFI3" s="27"/>
      <c r="AFJ3" s="26"/>
      <c r="AFK3" s="27"/>
      <c r="AFL3" s="26"/>
      <c r="AFM3" s="27"/>
      <c r="AFN3" s="26"/>
      <c r="AFO3" s="27"/>
      <c r="AFP3" s="26"/>
      <c r="AFQ3" s="27"/>
      <c r="AFR3" s="26"/>
      <c r="AFS3" s="27"/>
      <c r="AFT3" s="26"/>
      <c r="AFU3" s="27"/>
      <c r="AFV3" s="26"/>
      <c r="AFW3" s="27"/>
      <c r="AFX3" s="26"/>
      <c r="AFY3" s="27"/>
      <c r="AFZ3" s="26"/>
      <c r="AGA3" s="27"/>
      <c r="AGB3" s="26"/>
      <c r="AGC3" s="27"/>
      <c r="AGD3" s="26"/>
      <c r="AGE3" s="27"/>
      <c r="AGF3" s="26"/>
      <c r="AGG3" s="27"/>
      <c r="AGH3" s="26"/>
      <c r="AGI3" s="27"/>
      <c r="AGJ3" s="26"/>
      <c r="AGK3" s="27"/>
      <c r="AGL3" s="26"/>
      <c r="AGM3" s="27"/>
      <c r="AGN3" s="26"/>
      <c r="AGO3" s="27"/>
      <c r="AGP3" s="26"/>
      <c r="AGQ3" s="27"/>
      <c r="AGR3" s="26"/>
      <c r="AGS3" s="27"/>
      <c r="AGT3" s="26"/>
      <c r="AGU3" s="27"/>
      <c r="AGV3" s="26"/>
      <c r="AGW3" s="27"/>
      <c r="AGX3" s="26"/>
      <c r="AGY3" s="27"/>
      <c r="AGZ3" s="26"/>
      <c r="AHA3" s="27"/>
      <c r="AHB3" s="26"/>
      <c r="AHC3" s="27"/>
      <c r="AHD3" s="26"/>
      <c r="AHE3" s="27"/>
      <c r="AHF3" s="26"/>
      <c r="AHG3" s="27"/>
      <c r="AHH3" s="26"/>
      <c r="AHI3" s="27"/>
      <c r="AHJ3" s="26"/>
      <c r="AHK3" s="27"/>
      <c r="AHL3" s="26"/>
      <c r="AHM3" s="27"/>
      <c r="AHN3" s="26"/>
      <c r="AHO3" s="27"/>
      <c r="AHP3" s="26"/>
      <c r="AHQ3" s="27"/>
      <c r="AHR3" s="26"/>
      <c r="AHS3" s="27"/>
      <c r="AHT3" s="26"/>
      <c r="AHU3" s="27"/>
      <c r="AHV3" s="26"/>
      <c r="AHW3" s="27"/>
      <c r="AHX3" s="26"/>
      <c r="AHY3" s="27"/>
      <c r="AHZ3" s="26"/>
      <c r="AIA3" s="27"/>
      <c r="AIB3" s="26"/>
      <c r="AIC3" s="27"/>
      <c r="AID3" s="26"/>
      <c r="AIE3" s="27"/>
      <c r="AIF3" s="26"/>
      <c r="AIG3" s="27"/>
      <c r="AIH3" s="26"/>
      <c r="AII3" s="27"/>
      <c r="AIJ3" s="26"/>
      <c r="AIK3" s="27"/>
      <c r="AIL3" s="26"/>
      <c r="AIM3" s="27"/>
      <c r="AIN3" s="26"/>
      <c r="AIO3" s="27"/>
      <c r="AIP3" s="26"/>
      <c r="AIQ3" s="27"/>
      <c r="AIR3" s="26"/>
      <c r="AIS3" s="27"/>
      <c r="AIT3" s="26"/>
      <c r="AIU3" s="27"/>
      <c r="AIV3" s="26"/>
      <c r="AIW3" s="27"/>
      <c r="AIX3" s="26"/>
      <c r="AIY3" s="27"/>
      <c r="AIZ3" s="26"/>
      <c r="AJA3" s="27"/>
      <c r="AJB3" s="26"/>
      <c r="AJC3" s="27"/>
      <c r="AJD3" s="26"/>
      <c r="AJE3" s="27"/>
      <c r="AJF3" s="26"/>
      <c r="AJG3" s="27"/>
      <c r="AJH3" s="26"/>
      <c r="AJI3" s="27"/>
      <c r="AJJ3" s="26"/>
      <c r="AJK3" s="27"/>
      <c r="AJL3" s="26"/>
      <c r="AJM3" s="27"/>
      <c r="AJN3" s="26"/>
      <c r="AJO3" s="27"/>
      <c r="AJP3" s="26"/>
      <c r="AJQ3" s="27"/>
      <c r="AJR3" s="26"/>
      <c r="AJS3" s="27"/>
      <c r="AJT3" s="26"/>
      <c r="AJU3" s="27"/>
      <c r="AJV3" s="26"/>
      <c r="AJW3" s="27"/>
      <c r="AJX3" s="26"/>
      <c r="AJY3" s="27"/>
      <c r="AJZ3" s="26"/>
      <c r="AKA3" s="27"/>
      <c r="AKB3" s="26"/>
      <c r="AKC3" s="27"/>
      <c r="AKD3" s="26"/>
      <c r="AKE3" s="27"/>
      <c r="AKF3" s="26"/>
      <c r="AKG3" s="27"/>
      <c r="AKH3" s="26"/>
      <c r="AKI3" s="27"/>
      <c r="AKJ3" s="26"/>
      <c r="AKK3" s="27"/>
      <c r="AKL3" s="26"/>
      <c r="AKM3" s="27"/>
      <c r="AKN3" s="26"/>
      <c r="AKO3" s="27"/>
      <c r="AKP3" s="26"/>
      <c r="AKQ3" s="27"/>
      <c r="AKR3" s="26"/>
      <c r="AKS3" s="27"/>
      <c r="AKT3" s="26"/>
      <c r="AKU3" s="27"/>
      <c r="AKV3" s="26"/>
      <c r="AKW3" s="27"/>
      <c r="AKX3" s="26"/>
      <c r="AKY3" s="27"/>
      <c r="AKZ3" s="26"/>
      <c r="ALA3" s="27"/>
      <c r="ALB3" s="26"/>
      <c r="ALC3" s="27"/>
      <c r="ALD3" s="26"/>
      <c r="ALE3" s="27"/>
      <c r="ALF3" s="26"/>
      <c r="ALG3" s="27"/>
      <c r="ALH3" s="26"/>
      <c r="ALI3" s="27"/>
      <c r="ALJ3" s="26"/>
      <c r="ALK3" s="27"/>
      <c r="ALL3" s="26"/>
      <c r="ALM3" s="27"/>
      <c r="ALN3" s="26"/>
      <c r="ALO3" s="27"/>
      <c r="ALP3" s="26"/>
      <c r="ALQ3" s="27"/>
      <c r="ALR3" s="26"/>
      <c r="ALS3" s="27"/>
      <c r="ALT3" s="26"/>
      <c r="ALU3" s="27"/>
      <c r="ALV3" s="26"/>
      <c r="ALW3" s="27"/>
      <c r="ALX3" s="26"/>
      <c r="ALY3" s="27"/>
      <c r="ALZ3" s="26"/>
      <c r="AMA3" s="27"/>
      <c r="AMB3" s="26"/>
      <c r="AMC3" s="27"/>
      <c r="AMD3" s="26"/>
      <c r="AME3" s="27"/>
      <c r="AMF3" s="26"/>
      <c r="AMG3" s="27"/>
      <c r="AMH3" s="26"/>
      <c r="AMI3" s="27"/>
      <c r="AMJ3" s="26"/>
      <c r="AMK3" s="27"/>
      <c r="AML3" s="26"/>
      <c r="AMM3" s="27"/>
      <c r="AMN3" s="26"/>
      <c r="AMO3" s="27"/>
      <c r="AMP3" s="26"/>
      <c r="AMQ3" s="27"/>
      <c r="AMR3" s="26"/>
      <c r="AMS3" s="27"/>
      <c r="AMT3" s="26"/>
      <c r="AMU3" s="27"/>
      <c r="AMV3" s="26"/>
      <c r="AMW3" s="27"/>
      <c r="AMX3" s="26"/>
      <c r="AMY3" s="27"/>
      <c r="AMZ3" s="26"/>
      <c r="ANA3" s="27"/>
      <c r="ANB3" s="26"/>
      <c r="ANC3" s="27"/>
      <c r="AND3" s="26"/>
      <c r="ANE3" s="27"/>
      <c r="ANF3" s="26"/>
      <c r="ANG3" s="27"/>
      <c r="ANH3" s="26"/>
      <c r="ANI3" s="27"/>
      <c r="ANJ3" s="26"/>
      <c r="ANK3" s="27"/>
      <c r="ANL3" s="26"/>
      <c r="ANM3" s="27"/>
      <c r="ANN3" s="26"/>
      <c r="ANO3" s="27"/>
      <c r="ANP3" s="26"/>
      <c r="ANQ3" s="27"/>
      <c r="ANR3" s="26"/>
      <c r="ANS3" s="27"/>
      <c r="ANT3" s="26"/>
      <c r="ANU3" s="27"/>
      <c r="ANV3" s="26"/>
      <c r="ANW3" s="27"/>
      <c r="ANX3" s="26"/>
      <c r="ANY3" s="27"/>
      <c r="ANZ3" s="26"/>
      <c r="AOA3" s="27"/>
      <c r="AOB3" s="26"/>
      <c r="AOC3" s="27"/>
      <c r="AOD3" s="26"/>
      <c r="AOE3" s="27"/>
      <c r="AOF3" s="26"/>
      <c r="AOG3" s="27"/>
      <c r="AOH3" s="26"/>
      <c r="AOI3" s="27"/>
      <c r="AOJ3" s="26"/>
      <c r="AOK3" s="27"/>
      <c r="AOL3" s="26"/>
      <c r="AOM3" s="27"/>
      <c r="AON3" s="26"/>
      <c r="AOO3" s="27"/>
      <c r="AOP3" s="26"/>
      <c r="AOQ3" s="27"/>
      <c r="AOR3" s="26"/>
      <c r="AOS3" s="27"/>
      <c r="AOT3" s="26"/>
      <c r="AOU3" s="27"/>
      <c r="AOV3" s="26"/>
      <c r="AOW3" s="27"/>
      <c r="AOX3" s="26"/>
      <c r="AOY3" s="27"/>
      <c r="AOZ3" s="26"/>
      <c r="APA3" s="27"/>
      <c r="APB3" s="26"/>
      <c r="APC3" s="27"/>
      <c r="APD3" s="26"/>
      <c r="APE3" s="27"/>
      <c r="APF3" s="26"/>
      <c r="APG3" s="27"/>
      <c r="APH3" s="26"/>
      <c r="API3" s="27"/>
      <c r="APJ3" s="26"/>
      <c r="APK3" s="27"/>
      <c r="APL3" s="26"/>
      <c r="APM3" s="27"/>
      <c r="APN3" s="26"/>
      <c r="APO3" s="27"/>
      <c r="APP3" s="26"/>
      <c r="APQ3" s="27"/>
      <c r="APR3" s="26"/>
      <c r="APS3" s="27"/>
      <c r="APT3" s="26"/>
      <c r="APU3" s="27"/>
      <c r="APV3" s="26"/>
      <c r="APW3" s="27"/>
      <c r="APX3" s="26"/>
      <c r="APY3" s="27"/>
      <c r="APZ3" s="26"/>
      <c r="AQA3" s="27"/>
      <c r="AQB3" s="26"/>
      <c r="AQC3" s="27"/>
      <c r="AQD3" s="26"/>
      <c r="AQE3" s="27"/>
      <c r="AQF3" s="26"/>
      <c r="AQG3" s="27"/>
      <c r="AQH3" s="26"/>
      <c r="AQI3" s="27"/>
      <c r="AQJ3" s="26"/>
      <c r="AQK3" s="27"/>
      <c r="AQL3" s="26"/>
      <c r="AQM3" s="27"/>
      <c r="AQN3" s="26"/>
      <c r="AQO3" s="27"/>
      <c r="AQP3" s="26"/>
      <c r="AQQ3" s="27"/>
      <c r="AQR3" s="26"/>
      <c r="AQS3" s="27"/>
      <c r="AQT3" s="26"/>
      <c r="AQU3" s="27"/>
      <c r="AQV3" s="26"/>
      <c r="AQW3" s="27"/>
      <c r="AQX3" s="26"/>
      <c r="AQY3" s="27"/>
      <c r="AQZ3" s="26"/>
      <c r="ARA3" s="27"/>
      <c r="ARB3" s="26"/>
      <c r="ARC3" s="27"/>
      <c r="ARD3" s="26"/>
      <c r="ARE3" s="27"/>
      <c r="ARF3" s="26"/>
      <c r="ARG3" s="27"/>
      <c r="ARH3" s="26"/>
      <c r="ARI3" s="27"/>
      <c r="ARJ3" s="26"/>
      <c r="ARK3" s="27"/>
      <c r="ARL3" s="26"/>
      <c r="ARM3" s="27"/>
      <c r="ARN3" s="26"/>
      <c r="ARO3" s="27"/>
      <c r="ARP3" s="26"/>
      <c r="ARQ3" s="27"/>
      <c r="ARR3" s="26"/>
      <c r="ARS3" s="27"/>
      <c r="ART3" s="26"/>
      <c r="ARU3" s="27"/>
      <c r="ARV3" s="26"/>
      <c r="ARW3" s="27"/>
      <c r="ARX3" s="26"/>
      <c r="ARY3" s="27"/>
      <c r="ARZ3" s="26"/>
      <c r="ASA3" s="27"/>
      <c r="ASB3" s="26"/>
      <c r="ASC3" s="27"/>
      <c r="ASD3" s="26"/>
      <c r="ASE3" s="27"/>
      <c r="ASF3" s="26"/>
      <c r="ASG3" s="27"/>
      <c r="ASH3" s="26"/>
      <c r="ASI3" s="27"/>
      <c r="ASJ3" s="26"/>
      <c r="ASK3" s="27"/>
      <c r="ASL3" s="26"/>
      <c r="ASM3" s="27"/>
      <c r="ASN3" s="26"/>
      <c r="ASO3" s="27"/>
      <c r="ASP3" s="26"/>
      <c r="ASQ3" s="27"/>
      <c r="ASR3" s="26"/>
      <c r="ASS3" s="27"/>
      <c r="AST3" s="26"/>
      <c r="ASU3" s="27"/>
      <c r="ASV3" s="26"/>
      <c r="ASW3" s="27"/>
      <c r="ASX3" s="26"/>
      <c r="ASY3" s="27"/>
      <c r="ASZ3" s="26"/>
      <c r="ATA3" s="27"/>
      <c r="ATB3" s="26"/>
      <c r="ATC3" s="27"/>
      <c r="ATD3" s="26"/>
      <c r="ATE3" s="27"/>
      <c r="ATF3" s="26"/>
      <c r="ATG3" s="27"/>
      <c r="ATH3" s="26"/>
      <c r="ATI3" s="27"/>
      <c r="ATJ3" s="26"/>
      <c r="ATK3" s="27"/>
      <c r="ATL3" s="26"/>
      <c r="ATM3" s="27"/>
      <c r="ATN3" s="26"/>
      <c r="ATO3" s="27"/>
      <c r="ATP3" s="26"/>
      <c r="ATQ3" s="27"/>
      <c r="ATR3" s="26"/>
      <c r="ATS3" s="27"/>
      <c r="ATT3" s="26"/>
      <c r="ATU3" s="27"/>
      <c r="ATV3" s="26"/>
      <c r="ATW3" s="27"/>
      <c r="ATX3" s="26"/>
      <c r="ATY3" s="27"/>
      <c r="ATZ3" s="26"/>
      <c r="AUA3" s="27"/>
      <c r="AUB3" s="26"/>
      <c r="AUC3" s="27"/>
      <c r="AUD3" s="26"/>
      <c r="AUE3" s="27"/>
      <c r="AUF3" s="26"/>
      <c r="AUG3" s="27"/>
      <c r="AUH3" s="26"/>
      <c r="AUI3" s="27"/>
      <c r="AUJ3" s="26"/>
      <c r="AUK3" s="27"/>
      <c r="AUL3" s="26"/>
      <c r="AUM3" s="27"/>
      <c r="AUN3" s="26"/>
      <c r="AUO3" s="27"/>
      <c r="AUP3" s="26"/>
      <c r="AUQ3" s="27"/>
      <c r="AUR3" s="26"/>
      <c r="AUS3" s="27"/>
      <c r="AUT3" s="26"/>
      <c r="AUU3" s="27"/>
      <c r="AUV3" s="26"/>
      <c r="AUW3" s="27"/>
      <c r="AUX3" s="26"/>
      <c r="AUY3" s="27"/>
      <c r="AUZ3" s="26"/>
      <c r="AVA3" s="27"/>
      <c r="AVB3" s="26"/>
      <c r="AVC3" s="27"/>
      <c r="AVD3" s="26"/>
      <c r="AVE3" s="27"/>
      <c r="AVF3" s="26"/>
      <c r="AVG3" s="27"/>
      <c r="AVH3" s="26"/>
      <c r="AVI3" s="27"/>
      <c r="AVJ3" s="26"/>
      <c r="AVK3" s="27"/>
      <c r="AVL3" s="26"/>
      <c r="AVM3" s="27"/>
      <c r="AVN3" s="26"/>
      <c r="AVO3" s="27"/>
      <c r="AVP3" s="26"/>
      <c r="AVQ3" s="27"/>
      <c r="AVR3" s="26"/>
      <c r="AVS3" s="27"/>
      <c r="AVT3" s="26"/>
      <c r="AVU3" s="27"/>
      <c r="AVV3" s="26"/>
      <c r="AVW3" s="27"/>
      <c r="AVX3" s="26"/>
      <c r="AVY3" s="27"/>
      <c r="AVZ3" s="26"/>
      <c r="AWA3" s="27"/>
      <c r="AWB3" s="26"/>
      <c r="AWC3" s="27"/>
      <c r="AWD3" s="26"/>
      <c r="AWE3" s="27"/>
      <c r="AWF3" s="26"/>
      <c r="AWG3" s="27"/>
      <c r="AWH3" s="26"/>
      <c r="AWI3" s="27"/>
      <c r="AWJ3" s="26"/>
      <c r="AWK3" s="27"/>
      <c r="AWL3" s="26"/>
      <c r="AWM3" s="27"/>
      <c r="AWN3" s="26"/>
      <c r="AWO3" s="27"/>
      <c r="AWP3" s="26"/>
      <c r="AWQ3" s="27"/>
      <c r="AWR3" s="26"/>
      <c r="AWS3" s="27"/>
      <c r="AWT3" s="26"/>
      <c r="AWU3" s="27"/>
      <c r="AWV3" s="26"/>
      <c r="AWW3" s="27"/>
      <c r="AWX3" s="26"/>
      <c r="AWY3" s="27"/>
      <c r="AWZ3" s="26"/>
      <c r="AXA3" s="27"/>
      <c r="AXB3" s="26"/>
      <c r="AXC3" s="27"/>
      <c r="AXD3" s="26"/>
      <c r="AXE3" s="27"/>
      <c r="AXF3" s="26"/>
      <c r="AXG3" s="27"/>
      <c r="AXH3" s="26"/>
      <c r="AXI3" s="27"/>
      <c r="AXJ3" s="26"/>
      <c r="AXK3" s="27"/>
      <c r="AXL3" s="26"/>
      <c r="AXM3" s="27"/>
      <c r="AXN3" s="26"/>
      <c r="AXO3" s="27"/>
      <c r="AXP3" s="26"/>
      <c r="AXQ3" s="27"/>
      <c r="AXR3" s="26"/>
      <c r="AXS3" s="27"/>
      <c r="AXT3" s="26"/>
      <c r="AXU3" s="27"/>
      <c r="AXV3" s="26"/>
      <c r="AXW3" s="27"/>
      <c r="AXX3" s="26"/>
      <c r="AXY3" s="27"/>
      <c r="AXZ3" s="26"/>
      <c r="AYA3" s="27"/>
      <c r="AYB3" s="26"/>
      <c r="AYC3" s="27"/>
      <c r="AYD3" s="26"/>
      <c r="AYE3" s="27"/>
      <c r="AYF3" s="26"/>
      <c r="AYG3" s="27"/>
      <c r="AYH3" s="26"/>
      <c r="AYI3" s="27"/>
      <c r="AYJ3" s="26"/>
      <c r="AYK3" s="27"/>
      <c r="AYL3" s="26"/>
      <c r="AYM3" s="27"/>
      <c r="AYN3" s="26"/>
      <c r="AYO3" s="27"/>
      <c r="AYP3" s="26"/>
      <c r="AYQ3" s="27"/>
      <c r="AYR3" s="26"/>
      <c r="AYS3" s="27"/>
      <c r="AYT3" s="26"/>
      <c r="AYU3" s="27"/>
      <c r="AYV3" s="26"/>
      <c r="AYW3" s="27"/>
      <c r="AYX3" s="26"/>
      <c r="AYY3" s="27"/>
      <c r="AYZ3" s="26"/>
      <c r="AZA3" s="27"/>
      <c r="AZB3" s="26"/>
      <c r="AZC3" s="27"/>
      <c r="AZD3" s="26"/>
      <c r="AZE3" s="27"/>
      <c r="AZF3" s="26"/>
      <c r="AZG3" s="27"/>
      <c r="AZH3" s="26"/>
      <c r="AZI3" s="27"/>
      <c r="AZJ3" s="26"/>
      <c r="AZK3" s="27"/>
      <c r="AZL3" s="26"/>
      <c r="AZM3" s="27"/>
      <c r="AZN3" s="26"/>
      <c r="AZO3" s="27"/>
      <c r="AZP3" s="26"/>
      <c r="AZQ3" s="27"/>
      <c r="AZR3" s="26"/>
      <c r="AZS3" s="27"/>
      <c r="AZT3" s="26"/>
      <c r="AZU3" s="27"/>
      <c r="AZV3" s="26"/>
      <c r="AZW3" s="27"/>
      <c r="AZX3" s="26"/>
      <c r="AZY3" s="27"/>
      <c r="AZZ3" s="26"/>
      <c r="BAA3" s="27"/>
      <c r="BAB3" s="26"/>
      <c r="BAC3" s="27"/>
      <c r="BAD3" s="26"/>
      <c r="BAE3" s="27"/>
      <c r="BAF3" s="26"/>
      <c r="BAG3" s="27"/>
      <c r="BAH3" s="26"/>
      <c r="BAI3" s="27"/>
      <c r="BAJ3" s="26"/>
      <c r="BAK3" s="27"/>
      <c r="BAL3" s="26"/>
      <c r="BAM3" s="27"/>
      <c r="BAN3" s="26"/>
      <c r="BAO3" s="27"/>
      <c r="BAP3" s="26"/>
      <c r="BAQ3" s="27"/>
      <c r="BAR3" s="26"/>
      <c r="BAS3" s="27"/>
      <c r="BAT3" s="26"/>
      <c r="BAU3" s="27"/>
      <c r="BAV3" s="26"/>
      <c r="BAW3" s="27"/>
      <c r="BAX3" s="26"/>
      <c r="BAY3" s="27"/>
      <c r="BAZ3" s="26"/>
      <c r="BBA3" s="27"/>
      <c r="BBB3" s="26"/>
      <c r="BBC3" s="27"/>
      <c r="BBD3" s="26"/>
      <c r="BBE3" s="27"/>
      <c r="BBF3" s="26"/>
      <c r="BBG3" s="27"/>
      <c r="BBH3" s="26"/>
      <c r="BBI3" s="27"/>
      <c r="BBJ3" s="26"/>
      <c r="BBK3" s="27"/>
      <c r="BBL3" s="26"/>
      <c r="BBM3" s="27"/>
      <c r="BBN3" s="26"/>
      <c r="BBO3" s="27"/>
      <c r="BBP3" s="26"/>
      <c r="BBQ3" s="27"/>
      <c r="BBR3" s="26"/>
      <c r="BBS3" s="27"/>
      <c r="BBT3" s="26"/>
      <c r="BBU3" s="27"/>
      <c r="BBV3" s="26"/>
      <c r="BBW3" s="27"/>
      <c r="BBX3" s="26"/>
      <c r="BBY3" s="27"/>
      <c r="BBZ3" s="26"/>
      <c r="BCA3" s="27"/>
      <c r="BCB3" s="26"/>
      <c r="BCC3" s="27"/>
      <c r="BCD3" s="26"/>
      <c r="BCE3" s="27"/>
      <c r="BCF3" s="26"/>
      <c r="BCG3" s="27"/>
      <c r="BCH3" s="26"/>
      <c r="BCI3" s="27"/>
      <c r="BCJ3" s="26"/>
      <c r="BCK3" s="27"/>
      <c r="BCL3" s="26"/>
      <c r="BCM3" s="27"/>
      <c r="BCN3" s="26"/>
      <c r="BCO3" s="27"/>
      <c r="BCP3" s="26"/>
      <c r="BCQ3" s="27"/>
      <c r="BCR3" s="26"/>
      <c r="BCS3" s="27"/>
      <c r="BCT3" s="26"/>
      <c r="BCU3" s="27"/>
      <c r="BCV3" s="26"/>
      <c r="BCW3" s="27"/>
      <c r="BCX3" s="26"/>
      <c r="BCY3" s="27"/>
      <c r="BCZ3" s="26"/>
      <c r="BDA3" s="27"/>
      <c r="BDB3" s="26"/>
      <c r="BDC3" s="27"/>
      <c r="BDD3" s="26"/>
      <c r="BDE3" s="27"/>
      <c r="BDF3" s="26"/>
      <c r="BDG3" s="27"/>
      <c r="BDH3" s="26"/>
      <c r="BDI3" s="27"/>
      <c r="BDJ3" s="26"/>
      <c r="BDK3" s="27"/>
      <c r="BDL3" s="26"/>
      <c r="BDM3" s="27"/>
      <c r="BDN3" s="26"/>
      <c r="BDO3" s="27"/>
      <c r="BDP3" s="26"/>
      <c r="BDQ3" s="27"/>
      <c r="BDR3" s="26"/>
      <c r="BDS3" s="27"/>
      <c r="BDT3" s="26"/>
      <c r="BDU3" s="27"/>
      <c r="BDV3" s="26"/>
      <c r="BDW3" s="27"/>
      <c r="BDX3" s="26"/>
      <c r="BDY3" s="27"/>
      <c r="BDZ3" s="26"/>
      <c r="BEA3" s="27"/>
      <c r="BEB3" s="26"/>
      <c r="BEC3" s="27"/>
      <c r="BED3" s="26"/>
      <c r="BEE3" s="27"/>
      <c r="BEF3" s="26"/>
      <c r="BEG3" s="27"/>
      <c r="BEH3" s="26"/>
      <c r="BEI3" s="27"/>
      <c r="BEJ3" s="26"/>
      <c r="BEK3" s="27"/>
      <c r="BEL3" s="26"/>
      <c r="BEM3" s="27"/>
      <c r="BEN3" s="26"/>
      <c r="BEO3" s="27"/>
      <c r="BEP3" s="26"/>
      <c r="BEQ3" s="27"/>
      <c r="BER3" s="26"/>
      <c r="BES3" s="27"/>
      <c r="BET3" s="26"/>
      <c r="BEU3" s="27"/>
      <c r="BEV3" s="26"/>
      <c r="BEW3" s="27"/>
      <c r="BEX3" s="26"/>
      <c r="BEY3" s="27"/>
      <c r="BEZ3" s="26"/>
      <c r="BFA3" s="27"/>
      <c r="BFB3" s="26"/>
      <c r="BFC3" s="27"/>
      <c r="BFD3" s="26"/>
      <c r="BFE3" s="27"/>
      <c r="BFF3" s="26"/>
      <c r="BFG3" s="27"/>
      <c r="BFH3" s="26"/>
      <c r="BFI3" s="27"/>
      <c r="BFJ3" s="26"/>
      <c r="BFK3" s="27"/>
      <c r="BFL3" s="26"/>
      <c r="BFM3" s="27"/>
      <c r="BFN3" s="26"/>
      <c r="BFO3" s="27"/>
      <c r="BFP3" s="26"/>
      <c r="BFQ3" s="27"/>
      <c r="BFR3" s="26"/>
      <c r="BFS3" s="27"/>
      <c r="BFT3" s="26"/>
      <c r="BFU3" s="27"/>
      <c r="BFV3" s="26"/>
      <c r="BFW3" s="27"/>
      <c r="BFX3" s="26"/>
      <c r="BFY3" s="27"/>
      <c r="BFZ3" s="26"/>
      <c r="BGA3" s="27"/>
      <c r="BGB3" s="26"/>
      <c r="BGC3" s="27"/>
      <c r="BGD3" s="26"/>
      <c r="BGE3" s="27"/>
      <c r="BGF3" s="26"/>
      <c r="BGG3" s="27"/>
      <c r="BGH3" s="26"/>
      <c r="BGI3" s="27"/>
      <c r="BGJ3" s="26"/>
      <c r="BGK3" s="27"/>
      <c r="BGL3" s="26"/>
      <c r="BGM3" s="27"/>
      <c r="BGN3" s="26"/>
      <c r="BGO3" s="27"/>
      <c r="BGP3" s="26"/>
      <c r="BGQ3" s="27"/>
      <c r="BGR3" s="26"/>
      <c r="BGS3" s="27"/>
      <c r="BGT3" s="26"/>
      <c r="BGU3" s="27"/>
      <c r="BGV3" s="26"/>
      <c r="BGW3" s="27"/>
      <c r="BGX3" s="26"/>
      <c r="BGY3" s="27"/>
      <c r="BGZ3" s="26"/>
      <c r="BHA3" s="27"/>
      <c r="BHB3" s="26"/>
      <c r="BHC3" s="27"/>
      <c r="BHD3" s="26"/>
      <c r="BHE3" s="27"/>
      <c r="BHF3" s="26"/>
      <c r="BHG3" s="27"/>
      <c r="BHH3" s="26"/>
      <c r="BHI3" s="27"/>
      <c r="BHJ3" s="26"/>
      <c r="BHK3" s="27"/>
      <c r="BHL3" s="26"/>
      <c r="BHM3" s="27"/>
      <c r="BHN3" s="26"/>
      <c r="BHO3" s="27"/>
      <c r="BHP3" s="26"/>
      <c r="BHQ3" s="27"/>
      <c r="BHR3" s="26"/>
      <c r="BHS3" s="27"/>
      <c r="BHT3" s="26"/>
      <c r="BHU3" s="27"/>
      <c r="BHV3" s="26"/>
      <c r="BHW3" s="27"/>
      <c r="BHX3" s="26"/>
      <c r="BHY3" s="27"/>
      <c r="BHZ3" s="26"/>
      <c r="BIA3" s="27"/>
      <c r="BIB3" s="26"/>
      <c r="BIC3" s="27"/>
      <c r="BID3" s="26"/>
      <c r="BIE3" s="27"/>
      <c r="BIF3" s="26"/>
      <c r="BIG3" s="27"/>
      <c r="BIH3" s="26"/>
      <c r="BII3" s="27"/>
      <c r="BIJ3" s="26"/>
      <c r="BIK3" s="27"/>
      <c r="BIL3" s="26"/>
      <c r="BIM3" s="27"/>
      <c r="BIN3" s="26"/>
      <c r="BIO3" s="27"/>
      <c r="BIP3" s="26"/>
      <c r="BIQ3" s="27"/>
      <c r="BIR3" s="26"/>
      <c r="BIS3" s="27"/>
      <c r="BIT3" s="26"/>
      <c r="BIU3" s="27"/>
      <c r="BIV3" s="26"/>
      <c r="BIW3" s="27"/>
      <c r="BIX3" s="26"/>
      <c r="BIY3" s="27"/>
      <c r="BIZ3" s="26"/>
      <c r="BJA3" s="27"/>
      <c r="BJB3" s="26"/>
      <c r="BJC3" s="27"/>
      <c r="BJD3" s="26"/>
      <c r="BJE3" s="27"/>
      <c r="BJF3" s="26"/>
      <c r="BJG3" s="27"/>
      <c r="BJH3" s="26"/>
      <c r="BJI3" s="27"/>
      <c r="BJJ3" s="26"/>
      <c r="BJK3" s="27"/>
      <c r="BJL3" s="26"/>
      <c r="BJM3" s="27"/>
      <c r="BJN3" s="26"/>
      <c r="BJO3" s="27"/>
      <c r="BJP3" s="26"/>
      <c r="BJQ3" s="27"/>
      <c r="BJR3" s="26"/>
      <c r="BJS3" s="27"/>
      <c r="BJT3" s="26"/>
      <c r="BJU3" s="27"/>
      <c r="BJV3" s="26"/>
      <c r="BJW3" s="27"/>
      <c r="BJX3" s="26"/>
      <c r="BJY3" s="27"/>
      <c r="BJZ3" s="26"/>
      <c r="BKA3" s="27"/>
      <c r="BKB3" s="26"/>
      <c r="BKC3" s="27"/>
      <c r="BKD3" s="26"/>
      <c r="BKE3" s="27"/>
      <c r="BKF3" s="26"/>
      <c r="BKG3" s="27"/>
      <c r="BKH3" s="26"/>
      <c r="BKI3" s="27"/>
      <c r="BKJ3" s="26"/>
      <c r="BKK3" s="27"/>
      <c r="BKL3" s="26"/>
      <c r="BKM3" s="27"/>
      <c r="BKN3" s="26"/>
      <c r="BKO3" s="27"/>
      <c r="BKP3" s="26"/>
      <c r="BKQ3" s="27"/>
      <c r="BKR3" s="26"/>
      <c r="BKS3" s="27"/>
      <c r="BKT3" s="26"/>
      <c r="BKU3" s="27"/>
      <c r="BKV3" s="26"/>
      <c r="BKW3" s="27"/>
      <c r="BKX3" s="26"/>
      <c r="BKY3" s="27"/>
      <c r="BKZ3" s="26"/>
      <c r="BLA3" s="27"/>
      <c r="BLB3" s="26"/>
      <c r="BLC3" s="27"/>
      <c r="BLD3" s="26"/>
      <c r="BLE3" s="27"/>
      <c r="BLF3" s="26"/>
      <c r="BLG3" s="27"/>
      <c r="BLH3" s="26"/>
      <c r="BLI3" s="27"/>
      <c r="BLJ3" s="26"/>
      <c r="BLK3" s="27"/>
      <c r="BLL3" s="26"/>
      <c r="BLM3" s="27"/>
      <c r="BLN3" s="26"/>
      <c r="BLO3" s="27"/>
      <c r="BLP3" s="26"/>
      <c r="BLQ3" s="27"/>
      <c r="BLR3" s="26"/>
      <c r="BLS3" s="27"/>
      <c r="BLT3" s="26"/>
      <c r="BLU3" s="27"/>
      <c r="BLV3" s="26"/>
      <c r="BLW3" s="27"/>
      <c r="BLX3" s="26"/>
      <c r="BLY3" s="27"/>
      <c r="BLZ3" s="26"/>
      <c r="BMA3" s="27"/>
      <c r="BMB3" s="26"/>
      <c r="BMC3" s="27"/>
      <c r="BMD3" s="26"/>
      <c r="BME3" s="27"/>
      <c r="BMF3" s="26"/>
      <c r="BMG3" s="27"/>
      <c r="BMH3" s="26"/>
      <c r="BMI3" s="27"/>
      <c r="BMJ3" s="26"/>
      <c r="BMK3" s="27"/>
      <c r="BML3" s="26"/>
      <c r="BMM3" s="27"/>
      <c r="BMN3" s="26"/>
      <c r="BMO3" s="27"/>
      <c r="BMP3" s="26"/>
      <c r="BMQ3" s="27"/>
      <c r="BMR3" s="26"/>
      <c r="BMS3" s="27"/>
      <c r="BMT3" s="26"/>
      <c r="BMU3" s="27"/>
      <c r="BMV3" s="26"/>
      <c r="BMW3" s="27"/>
      <c r="BMX3" s="26"/>
      <c r="BMY3" s="27"/>
      <c r="BMZ3" s="26"/>
      <c r="BNA3" s="27"/>
      <c r="BNB3" s="26"/>
      <c r="BNC3" s="27"/>
      <c r="BND3" s="26"/>
      <c r="BNE3" s="27"/>
      <c r="BNF3" s="26"/>
      <c r="BNG3" s="27"/>
      <c r="BNH3" s="26"/>
      <c r="BNI3" s="27"/>
      <c r="BNJ3" s="26"/>
      <c r="BNK3" s="27"/>
      <c r="BNL3" s="26"/>
      <c r="BNM3" s="27"/>
      <c r="BNN3" s="26"/>
      <c r="BNO3" s="27"/>
      <c r="BNP3" s="26"/>
      <c r="BNQ3" s="27"/>
      <c r="BNR3" s="26"/>
      <c r="BNS3" s="27"/>
      <c r="BNT3" s="26"/>
      <c r="BNU3" s="27"/>
      <c r="BNV3" s="26"/>
      <c r="BNW3" s="27"/>
      <c r="BNX3" s="26"/>
      <c r="BNY3" s="27"/>
      <c r="BNZ3" s="26"/>
      <c r="BOA3" s="27"/>
      <c r="BOB3" s="26"/>
      <c r="BOC3" s="27"/>
      <c r="BOD3" s="26"/>
      <c r="BOE3" s="27"/>
      <c r="BOF3" s="26"/>
      <c r="BOG3" s="27"/>
      <c r="BOH3" s="26"/>
      <c r="BOI3" s="27"/>
      <c r="BOJ3" s="26"/>
      <c r="BOK3" s="27"/>
      <c r="BOL3" s="26"/>
      <c r="BOM3" s="27"/>
      <c r="BON3" s="26"/>
      <c r="BOO3" s="27"/>
      <c r="BOP3" s="26"/>
      <c r="BOQ3" s="27"/>
      <c r="BOR3" s="26"/>
      <c r="BOS3" s="27"/>
      <c r="BOT3" s="26"/>
      <c r="BOU3" s="27"/>
      <c r="BOV3" s="26"/>
      <c r="BOW3" s="27"/>
      <c r="BOX3" s="26"/>
      <c r="BOY3" s="27"/>
      <c r="BOZ3" s="26"/>
      <c r="BPA3" s="27"/>
      <c r="BPB3" s="26"/>
      <c r="BPC3" s="27"/>
      <c r="BPD3" s="26"/>
      <c r="BPE3" s="27"/>
      <c r="BPF3" s="26"/>
      <c r="BPG3" s="27"/>
      <c r="BPH3" s="26"/>
      <c r="BPI3" s="27"/>
      <c r="BPJ3" s="26"/>
      <c r="BPK3" s="27"/>
      <c r="BPL3" s="26"/>
      <c r="BPM3" s="27"/>
      <c r="BPN3" s="26"/>
      <c r="BPO3" s="27"/>
      <c r="BPP3" s="26"/>
      <c r="BPQ3" s="27"/>
      <c r="BPR3" s="26"/>
      <c r="BPS3" s="27"/>
      <c r="BPT3" s="26"/>
      <c r="BPU3" s="27"/>
      <c r="BPV3" s="26"/>
      <c r="BPW3" s="27"/>
      <c r="BPX3" s="26"/>
      <c r="BPY3" s="27"/>
      <c r="BPZ3" s="26"/>
      <c r="BQA3" s="27"/>
      <c r="BQB3" s="26"/>
      <c r="BQC3" s="27"/>
      <c r="BQD3" s="26"/>
      <c r="BQE3" s="27"/>
      <c r="BQF3" s="26"/>
      <c r="BQG3" s="27"/>
      <c r="BQH3" s="26"/>
      <c r="BQI3" s="27"/>
      <c r="BQJ3" s="26"/>
      <c r="BQK3" s="27"/>
      <c r="BQL3" s="26"/>
      <c r="BQM3" s="27"/>
      <c r="BQN3" s="26"/>
      <c r="BQO3" s="27"/>
      <c r="BQP3" s="26"/>
      <c r="BQQ3" s="27"/>
      <c r="BQR3" s="26"/>
      <c r="BQS3" s="27"/>
      <c r="BQT3" s="26"/>
      <c r="BQU3" s="27"/>
      <c r="BQV3" s="26"/>
      <c r="BQW3" s="27"/>
      <c r="BQX3" s="26"/>
      <c r="BQY3" s="27"/>
      <c r="BQZ3" s="26"/>
      <c r="BRA3" s="27"/>
      <c r="BRB3" s="26"/>
      <c r="BRC3" s="27"/>
      <c r="BRD3" s="26"/>
      <c r="BRE3" s="27"/>
      <c r="BRF3" s="26"/>
      <c r="BRG3" s="27"/>
      <c r="BRH3" s="26"/>
      <c r="BRI3" s="27"/>
      <c r="BRJ3" s="26"/>
      <c r="BRK3" s="27"/>
      <c r="BRL3" s="26"/>
      <c r="BRM3" s="27"/>
      <c r="BRN3" s="26"/>
      <c r="BRO3" s="27"/>
      <c r="BRP3" s="26"/>
      <c r="BRQ3" s="27"/>
      <c r="BRR3" s="26"/>
      <c r="BRS3" s="27"/>
      <c r="BRT3" s="26"/>
      <c r="BRU3" s="27"/>
      <c r="BRV3" s="26"/>
      <c r="BRW3" s="27"/>
      <c r="BRX3" s="26"/>
      <c r="BRY3" s="27"/>
      <c r="BRZ3" s="26"/>
      <c r="BSA3" s="27"/>
      <c r="BSB3" s="26"/>
      <c r="BSC3" s="27"/>
      <c r="BSD3" s="26"/>
      <c r="BSE3" s="27"/>
      <c r="BSF3" s="26"/>
      <c r="BSG3" s="27"/>
      <c r="BSH3" s="26"/>
      <c r="BSI3" s="27"/>
      <c r="BSJ3" s="26"/>
      <c r="BSK3" s="27"/>
      <c r="BSL3" s="26"/>
      <c r="BSM3" s="27"/>
      <c r="BSN3" s="26"/>
      <c r="BSO3" s="27"/>
      <c r="BSP3" s="26"/>
      <c r="BSQ3" s="27"/>
      <c r="BSR3" s="26"/>
      <c r="BSS3" s="27"/>
      <c r="BST3" s="26"/>
      <c r="BSU3" s="27"/>
      <c r="BSV3" s="26"/>
      <c r="BSW3" s="27"/>
      <c r="BSX3" s="26"/>
      <c r="BSY3" s="27"/>
      <c r="BSZ3" s="26"/>
      <c r="BTA3" s="27"/>
      <c r="BTB3" s="26"/>
      <c r="BTC3" s="27"/>
      <c r="BTD3" s="26"/>
      <c r="BTE3" s="27"/>
      <c r="BTF3" s="26"/>
      <c r="BTG3" s="27"/>
      <c r="BTH3" s="26"/>
      <c r="BTI3" s="27"/>
      <c r="BTJ3" s="26"/>
      <c r="BTK3" s="27"/>
      <c r="BTL3" s="26"/>
      <c r="BTM3" s="27"/>
      <c r="BTN3" s="26"/>
      <c r="BTO3" s="27"/>
      <c r="BTP3" s="26"/>
      <c r="BTQ3" s="27"/>
      <c r="BTR3" s="26"/>
      <c r="BTS3" s="27"/>
      <c r="BTT3" s="26"/>
      <c r="BTU3" s="27"/>
      <c r="BTV3" s="26"/>
      <c r="BTW3" s="27"/>
      <c r="BTX3" s="26"/>
      <c r="BTY3" s="27"/>
      <c r="BTZ3" s="26"/>
      <c r="BUA3" s="27"/>
      <c r="BUB3" s="26"/>
      <c r="BUC3" s="27"/>
      <c r="BUD3" s="26"/>
      <c r="BUE3" s="27"/>
      <c r="BUF3" s="26"/>
      <c r="BUG3" s="27"/>
      <c r="BUH3" s="26"/>
      <c r="BUI3" s="27"/>
      <c r="BUJ3" s="26"/>
      <c r="BUK3" s="27"/>
      <c r="BUL3" s="26"/>
      <c r="BUM3" s="27"/>
      <c r="BUN3" s="26"/>
      <c r="BUO3" s="27"/>
      <c r="BUP3" s="26"/>
      <c r="BUQ3" s="27"/>
      <c r="BUR3" s="26"/>
      <c r="BUS3" s="27"/>
      <c r="BUT3" s="26"/>
      <c r="BUU3" s="27"/>
      <c r="BUV3" s="26"/>
      <c r="BUW3" s="27"/>
      <c r="BUX3" s="26"/>
      <c r="BUY3" s="27"/>
      <c r="BUZ3" s="26"/>
      <c r="BVA3" s="27"/>
      <c r="BVB3" s="26"/>
      <c r="BVC3" s="27"/>
      <c r="BVD3" s="26"/>
      <c r="BVE3" s="27"/>
      <c r="BVF3" s="26"/>
      <c r="BVG3" s="27"/>
      <c r="BVH3" s="26"/>
      <c r="BVI3" s="27"/>
      <c r="BVJ3" s="26"/>
      <c r="BVK3" s="27"/>
      <c r="BVL3" s="26"/>
      <c r="BVM3" s="27"/>
      <c r="BVN3" s="26"/>
      <c r="BVO3" s="27"/>
      <c r="BVP3" s="26"/>
      <c r="BVQ3" s="27"/>
      <c r="BVR3" s="26"/>
      <c r="BVS3" s="27"/>
      <c r="BVT3" s="26"/>
      <c r="BVU3" s="27"/>
      <c r="BVV3" s="26"/>
      <c r="BVW3" s="27"/>
      <c r="BVX3" s="26"/>
      <c r="BVY3" s="27"/>
      <c r="BVZ3" s="26"/>
      <c r="BWA3" s="27"/>
      <c r="BWB3" s="26"/>
      <c r="BWC3" s="27"/>
      <c r="BWD3" s="26"/>
      <c r="BWE3" s="27"/>
      <c r="BWF3" s="26"/>
      <c r="BWG3" s="27"/>
      <c r="BWH3" s="26"/>
      <c r="BWI3" s="27"/>
      <c r="BWJ3" s="26"/>
      <c r="BWK3" s="27"/>
      <c r="BWL3" s="26"/>
      <c r="BWM3" s="27"/>
      <c r="BWN3" s="26"/>
      <c r="BWO3" s="27"/>
      <c r="BWP3" s="26"/>
      <c r="BWQ3" s="27"/>
      <c r="BWR3" s="26"/>
      <c r="BWS3" s="27"/>
      <c r="BWT3" s="26"/>
      <c r="BWU3" s="27"/>
      <c r="BWV3" s="26"/>
      <c r="BWW3" s="27"/>
      <c r="BWX3" s="26"/>
      <c r="BWY3" s="27"/>
      <c r="BWZ3" s="26"/>
      <c r="BXA3" s="27"/>
      <c r="BXB3" s="26"/>
      <c r="BXC3" s="27"/>
      <c r="BXD3" s="26"/>
      <c r="BXE3" s="27"/>
      <c r="BXF3" s="26"/>
      <c r="BXG3" s="27"/>
      <c r="BXH3" s="26"/>
      <c r="BXI3" s="27"/>
      <c r="BXJ3" s="26"/>
      <c r="BXK3" s="27"/>
      <c r="BXL3" s="26"/>
      <c r="BXM3" s="27"/>
      <c r="BXN3" s="26"/>
      <c r="BXO3" s="27"/>
      <c r="BXP3" s="26"/>
      <c r="BXQ3" s="27"/>
      <c r="BXR3" s="26"/>
      <c r="BXS3" s="27"/>
      <c r="BXT3" s="26"/>
      <c r="BXU3" s="27"/>
      <c r="BXV3" s="26"/>
      <c r="BXW3" s="27"/>
      <c r="BXX3" s="26"/>
      <c r="BXY3" s="27"/>
      <c r="BXZ3" s="26"/>
      <c r="BYA3" s="27"/>
      <c r="BYB3" s="26"/>
      <c r="BYC3" s="27"/>
      <c r="BYD3" s="26"/>
      <c r="BYE3" s="27"/>
      <c r="BYF3" s="26"/>
      <c r="BYG3" s="27"/>
      <c r="BYH3" s="26"/>
      <c r="BYI3" s="27"/>
      <c r="BYJ3" s="26"/>
      <c r="BYK3" s="27"/>
      <c r="BYL3" s="26"/>
      <c r="BYM3" s="27"/>
      <c r="BYN3" s="26"/>
      <c r="BYO3" s="27"/>
      <c r="BYP3" s="26"/>
      <c r="BYQ3" s="27"/>
      <c r="BYR3" s="26"/>
      <c r="BYS3" s="27"/>
      <c r="BYT3" s="26"/>
      <c r="BYU3" s="27"/>
      <c r="BYV3" s="26"/>
      <c r="BYW3" s="27"/>
      <c r="BYX3" s="26"/>
      <c r="BYY3" s="27"/>
      <c r="BYZ3" s="26"/>
      <c r="BZA3" s="27"/>
      <c r="BZB3" s="26"/>
      <c r="BZC3" s="27"/>
      <c r="BZD3" s="26"/>
      <c r="BZE3" s="27"/>
      <c r="BZF3" s="26"/>
      <c r="BZG3" s="27"/>
      <c r="BZH3" s="26"/>
      <c r="BZI3" s="27"/>
      <c r="BZJ3" s="26"/>
      <c r="BZK3" s="27"/>
      <c r="BZL3" s="26"/>
      <c r="BZM3" s="27"/>
      <c r="BZN3" s="26"/>
      <c r="BZO3" s="27"/>
      <c r="BZP3" s="26"/>
      <c r="BZQ3" s="27"/>
      <c r="BZR3" s="26"/>
      <c r="BZS3" s="27"/>
      <c r="BZT3" s="26"/>
      <c r="BZU3" s="27"/>
      <c r="BZV3" s="26"/>
      <c r="BZW3" s="27"/>
      <c r="BZX3" s="26"/>
      <c r="BZY3" s="27"/>
      <c r="BZZ3" s="26"/>
      <c r="CAA3" s="27"/>
      <c r="CAB3" s="26"/>
      <c r="CAC3" s="27"/>
      <c r="CAD3" s="26"/>
      <c r="CAE3" s="27"/>
      <c r="CAF3" s="26"/>
      <c r="CAG3" s="27"/>
      <c r="CAH3" s="26"/>
      <c r="CAI3" s="27"/>
      <c r="CAJ3" s="26"/>
      <c r="CAK3" s="27"/>
      <c r="CAL3" s="26"/>
      <c r="CAM3" s="27"/>
      <c r="CAN3" s="26"/>
      <c r="CAO3" s="27"/>
      <c r="CAP3" s="26"/>
      <c r="CAQ3" s="27"/>
      <c r="CAR3" s="26"/>
      <c r="CAS3" s="27"/>
      <c r="CAT3" s="26"/>
      <c r="CAU3" s="27"/>
      <c r="CAV3" s="26"/>
      <c r="CAW3" s="27"/>
      <c r="CAX3" s="26"/>
      <c r="CAY3" s="27"/>
      <c r="CAZ3" s="26"/>
      <c r="CBA3" s="27"/>
      <c r="CBB3" s="26"/>
      <c r="CBC3" s="27"/>
      <c r="CBD3" s="26"/>
      <c r="CBE3" s="27"/>
      <c r="CBF3" s="26"/>
      <c r="CBG3" s="27"/>
      <c r="CBH3" s="26"/>
      <c r="CBI3" s="27"/>
      <c r="CBJ3" s="26"/>
      <c r="CBK3" s="27"/>
      <c r="CBL3" s="26"/>
      <c r="CBM3" s="27"/>
      <c r="CBN3" s="26"/>
      <c r="CBO3" s="27"/>
      <c r="CBP3" s="26"/>
      <c r="CBQ3" s="27"/>
      <c r="CBR3" s="26"/>
      <c r="CBS3" s="27"/>
      <c r="CBT3" s="26"/>
      <c r="CBU3" s="27"/>
      <c r="CBV3" s="26"/>
      <c r="CBW3" s="27"/>
      <c r="CBX3" s="26"/>
      <c r="CBY3" s="27"/>
      <c r="CBZ3" s="26"/>
      <c r="CCA3" s="27"/>
      <c r="CCB3" s="26"/>
      <c r="CCC3" s="27"/>
      <c r="CCD3" s="26"/>
      <c r="CCE3" s="27"/>
      <c r="CCF3" s="26"/>
      <c r="CCG3" s="27"/>
      <c r="CCH3" s="26"/>
      <c r="CCI3" s="27"/>
      <c r="CCJ3" s="26"/>
      <c r="CCK3" s="27"/>
      <c r="CCL3" s="26"/>
      <c r="CCM3" s="27"/>
      <c r="CCN3" s="26"/>
      <c r="CCO3" s="27"/>
      <c r="CCP3" s="26"/>
      <c r="CCQ3" s="27"/>
      <c r="CCR3" s="26"/>
      <c r="CCS3" s="27"/>
      <c r="CCT3" s="26"/>
      <c r="CCU3" s="27"/>
      <c r="CCV3" s="26"/>
      <c r="CCW3" s="27"/>
      <c r="CCX3" s="26"/>
      <c r="CCY3" s="27"/>
      <c r="CCZ3" s="26"/>
      <c r="CDA3" s="27"/>
      <c r="CDB3" s="26"/>
      <c r="CDC3" s="27"/>
      <c r="CDD3" s="26"/>
      <c r="CDE3" s="27"/>
      <c r="CDF3" s="26"/>
      <c r="CDG3" s="27"/>
      <c r="CDH3" s="26"/>
      <c r="CDI3" s="27"/>
      <c r="CDJ3" s="26"/>
      <c r="CDK3" s="27"/>
      <c r="CDL3" s="26"/>
      <c r="CDM3" s="27"/>
      <c r="CDN3" s="26"/>
      <c r="CDO3" s="27"/>
      <c r="CDP3" s="26"/>
      <c r="CDQ3" s="27"/>
      <c r="CDR3" s="26"/>
      <c r="CDS3" s="27"/>
      <c r="CDT3" s="26"/>
      <c r="CDU3" s="27"/>
      <c r="CDV3" s="26"/>
      <c r="CDW3" s="27"/>
      <c r="CDX3" s="26"/>
      <c r="CDY3" s="27"/>
      <c r="CDZ3" s="26"/>
      <c r="CEA3" s="27"/>
      <c r="CEB3" s="26"/>
      <c r="CEC3" s="27"/>
      <c r="CED3" s="26"/>
      <c r="CEE3" s="27"/>
      <c r="CEF3" s="26"/>
      <c r="CEG3" s="27"/>
      <c r="CEH3" s="26"/>
      <c r="CEI3" s="27"/>
      <c r="CEJ3" s="26"/>
      <c r="CEK3" s="27"/>
      <c r="CEL3" s="26"/>
      <c r="CEM3" s="27"/>
      <c r="CEN3" s="26"/>
      <c r="CEO3" s="27"/>
      <c r="CEP3" s="26"/>
      <c r="CEQ3" s="27"/>
      <c r="CER3" s="26"/>
      <c r="CES3" s="27"/>
      <c r="CET3" s="26"/>
      <c r="CEU3" s="27"/>
      <c r="CEV3" s="26"/>
      <c r="CEW3" s="27"/>
      <c r="CEX3" s="26"/>
      <c r="CEY3" s="27"/>
      <c r="CEZ3" s="26"/>
      <c r="CFA3" s="27"/>
      <c r="CFB3" s="26"/>
      <c r="CFC3" s="27"/>
      <c r="CFD3" s="26"/>
      <c r="CFE3" s="27"/>
      <c r="CFF3" s="26"/>
      <c r="CFG3" s="27"/>
      <c r="CFH3" s="26"/>
      <c r="CFI3" s="27"/>
      <c r="CFJ3" s="26"/>
      <c r="CFK3" s="27"/>
      <c r="CFL3" s="26"/>
      <c r="CFM3" s="27"/>
      <c r="CFN3" s="26"/>
      <c r="CFO3" s="27"/>
      <c r="CFP3" s="26"/>
      <c r="CFQ3" s="27"/>
      <c r="CFR3" s="26"/>
      <c r="CFS3" s="27"/>
      <c r="CFT3" s="26"/>
      <c r="CFU3" s="27"/>
      <c r="CFV3" s="26"/>
      <c r="CFW3" s="27"/>
      <c r="CFX3" s="26"/>
      <c r="CFY3" s="27"/>
      <c r="CFZ3" s="26"/>
      <c r="CGA3" s="27"/>
      <c r="CGB3" s="26"/>
      <c r="CGC3" s="27"/>
      <c r="CGD3" s="26"/>
      <c r="CGE3" s="27"/>
      <c r="CGF3" s="26"/>
      <c r="CGG3" s="27"/>
      <c r="CGH3" s="26"/>
      <c r="CGI3" s="27"/>
      <c r="CGJ3" s="26"/>
      <c r="CGK3" s="27"/>
      <c r="CGL3" s="26"/>
      <c r="CGM3" s="27"/>
      <c r="CGN3" s="26"/>
      <c r="CGO3" s="27"/>
      <c r="CGP3" s="26"/>
      <c r="CGQ3" s="27"/>
      <c r="CGR3" s="26"/>
      <c r="CGS3" s="27"/>
      <c r="CGT3" s="26"/>
      <c r="CGU3" s="27"/>
      <c r="CGV3" s="26"/>
      <c r="CGW3" s="27"/>
      <c r="CGX3" s="26"/>
      <c r="CGY3" s="27"/>
      <c r="CGZ3" s="26"/>
      <c r="CHA3" s="27"/>
      <c r="CHB3" s="26"/>
      <c r="CHC3" s="27"/>
      <c r="CHD3" s="26"/>
      <c r="CHE3" s="27"/>
      <c r="CHF3" s="26"/>
      <c r="CHG3" s="27"/>
      <c r="CHH3" s="26"/>
      <c r="CHI3" s="27"/>
      <c r="CHJ3" s="26"/>
      <c r="CHK3" s="27"/>
      <c r="CHL3" s="26"/>
      <c r="CHM3" s="27"/>
      <c r="CHN3" s="26"/>
      <c r="CHO3" s="27"/>
      <c r="CHP3" s="26"/>
      <c r="CHQ3" s="27"/>
      <c r="CHR3" s="26"/>
      <c r="CHS3" s="27"/>
      <c r="CHT3" s="26"/>
      <c r="CHU3" s="27"/>
      <c r="CHV3" s="26"/>
      <c r="CHW3" s="27"/>
      <c r="CHX3" s="26"/>
      <c r="CHY3" s="27"/>
      <c r="CHZ3" s="26"/>
      <c r="CIA3" s="27"/>
      <c r="CIB3" s="26"/>
      <c r="CIC3" s="27"/>
      <c r="CID3" s="26"/>
      <c r="CIE3" s="27"/>
      <c r="CIF3" s="26"/>
      <c r="CIG3" s="27"/>
      <c r="CIH3" s="26"/>
      <c r="CII3" s="27"/>
      <c r="CIJ3" s="26"/>
      <c r="CIK3" s="27"/>
      <c r="CIL3" s="26"/>
      <c r="CIM3" s="27"/>
      <c r="CIN3" s="26"/>
      <c r="CIO3" s="27"/>
      <c r="CIP3" s="26"/>
      <c r="CIQ3" s="27"/>
      <c r="CIR3" s="26"/>
      <c r="CIS3" s="27"/>
      <c r="CIT3" s="26"/>
      <c r="CIU3" s="27"/>
      <c r="CIV3" s="26"/>
      <c r="CIW3" s="27"/>
      <c r="CIX3" s="26"/>
      <c r="CIY3" s="27"/>
      <c r="CIZ3" s="26"/>
      <c r="CJA3" s="27"/>
      <c r="CJB3" s="26"/>
      <c r="CJC3" s="27"/>
      <c r="CJD3" s="26"/>
      <c r="CJE3" s="27"/>
      <c r="CJF3" s="26"/>
      <c r="CJG3" s="27"/>
      <c r="CJH3" s="26"/>
      <c r="CJI3" s="27"/>
      <c r="CJJ3" s="26"/>
      <c r="CJK3" s="27"/>
      <c r="CJL3" s="26"/>
      <c r="CJM3" s="27"/>
      <c r="CJN3" s="26"/>
      <c r="CJO3" s="27"/>
      <c r="CJP3" s="26"/>
      <c r="CJQ3" s="27"/>
      <c r="CJR3" s="26"/>
      <c r="CJS3" s="27"/>
      <c r="CJT3" s="26"/>
      <c r="CJU3" s="27"/>
      <c r="CJV3" s="26"/>
      <c r="CJW3" s="27"/>
      <c r="CJX3" s="26"/>
      <c r="CJY3" s="27"/>
      <c r="CJZ3" s="26"/>
      <c r="CKA3" s="27"/>
      <c r="CKB3" s="26"/>
      <c r="CKC3" s="27"/>
      <c r="CKD3" s="26"/>
      <c r="CKE3" s="27"/>
      <c r="CKF3" s="26"/>
      <c r="CKG3" s="27"/>
      <c r="CKH3" s="26"/>
      <c r="CKI3" s="27"/>
      <c r="CKJ3" s="26"/>
      <c r="CKK3" s="27"/>
      <c r="CKL3" s="26"/>
      <c r="CKM3" s="27"/>
      <c r="CKN3" s="26"/>
      <c r="CKO3" s="27"/>
      <c r="CKP3" s="26"/>
      <c r="CKQ3" s="27"/>
      <c r="CKR3" s="26"/>
      <c r="CKS3" s="27"/>
      <c r="CKT3" s="26"/>
      <c r="CKU3" s="27"/>
      <c r="CKV3" s="26"/>
      <c r="CKW3" s="27"/>
      <c r="CKX3" s="26"/>
      <c r="CKY3" s="27"/>
      <c r="CKZ3" s="26"/>
      <c r="CLA3" s="27"/>
      <c r="CLB3" s="26"/>
      <c r="CLC3" s="27"/>
      <c r="CLD3" s="26"/>
      <c r="CLE3" s="27"/>
      <c r="CLF3" s="26"/>
      <c r="CLG3" s="27"/>
      <c r="CLH3" s="26"/>
      <c r="CLI3" s="27"/>
      <c r="CLJ3" s="26"/>
      <c r="CLK3" s="27"/>
      <c r="CLL3" s="26"/>
      <c r="CLM3" s="27"/>
      <c r="CLN3" s="26"/>
      <c r="CLO3" s="27"/>
      <c r="CLP3" s="26"/>
      <c r="CLQ3" s="27"/>
      <c r="CLR3" s="26"/>
      <c r="CLS3" s="27"/>
      <c r="CLT3" s="26"/>
      <c r="CLU3" s="27"/>
      <c r="CLV3" s="26"/>
      <c r="CLW3" s="27"/>
      <c r="CLX3" s="26"/>
      <c r="CLY3" s="27"/>
      <c r="CLZ3" s="26"/>
      <c r="CMA3" s="27"/>
      <c r="CMB3" s="26"/>
      <c r="CMC3" s="27"/>
      <c r="CMD3" s="26"/>
      <c r="CME3" s="27"/>
      <c r="CMF3" s="26"/>
      <c r="CMG3" s="27"/>
      <c r="CMH3" s="26"/>
      <c r="CMI3" s="27"/>
      <c r="CMJ3" s="26"/>
      <c r="CMK3" s="27"/>
      <c r="CML3" s="26"/>
      <c r="CMM3" s="27"/>
      <c r="CMN3" s="26"/>
      <c r="CMO3" s="27"/>
      <c r="CMP3" s="26"/>
      <c r="CMQ3" s="27"/>
      <c r="CMR3" s="26"/>
      <c r="CMS3" s="27"/>
      <c r="CMT3" s="26"/>
      <c r="CMU3" s="27"/>
      <c r="CMV3" s="26"/>
      <c r="CMW3" s="27"/>
      <c r="CMX3" s="26"/>
      <c r="CMY3" s="27"/>
      <c r="CMZ3" s="26"/>
      <c r="CNA3" s="27"/>
      <c r="CNB3" s="26"/>
      <c r="CNC3" s="27"/>
      <c r="CND3" s="26"/>
      <c r="CNE3" s="27"/>
      <c r="CNF3" s="26"/>
      <c r="CNG3" s="27"/>
      <c r="CNH3" s="26"/>
      <c r="CNI3" s="27"/>
      <c r="CNJ3" s="26"/>
      <c r="CNK3" s="27"/>
      <c r="CNL3" s="26"/>
      <c r="CNM3" s="27"/>
      <c r="CNN3" s="26"/>
      <c r="CNO3" s="27"/>
      <c r="CNP3" s="26"/>
      <c r="CNQ3" s="27"/>
      <c r="CNR3" s="26"/>
      <c r="CNS3" s="27"/>
      <c r="CNT3" s="26"/>
      <c r="CNU3" s="27"/>
      <c r="CNV3" s="26"/>
      <c r="CNW3" s="27"/>
      <c r="CNX3" s="26"/>
      <c r="CNY3" s="27"/>
      <c r="CNZ3" s="26"/>
      <c r="COA3" s="27"/>
      <c r="COB3" s="26"/>
      <c r="COC3" s="27"/>
      <c r="COD3" s="26"/>
      <c r="COE3" s="27"/>
      <c r="COF3" s="26"/>
      <c r="COG3" s="27"/>
      <c r="COH3" s="26"/>
      <c r="COI3" s="27"/>
      <c r="COJ3" s="26"/>
      <c r="COK3" s="27"/>
      <c r="COL3" s="26"/>
      <c r="COM3" s="27"/>
      <c r="CON3" s="26"/>
      <c r="COO3" s="27"/>
      <c r="COP3" s="26"/>
      <c r="COQ3" s="27"/>
      <c r="COR3" s="26"/>
      <c r="COS3" s="27"/>
      <c r="COT3" s="26"/>
      <c r="COU3" s="27"/>
      <c r="COV3" s="26"/>
      <c r="COW3" s="27"/>
      <c r="COX3" s="26"/>
      <c r="COY3" s="27"/>
      <c r="COZ3" s="26"/>
      <c r="CPA3" s="27"/>
      <c r="CPB3" s="26"/>
      <c r="CPC3" s="27"/>
      <c r="CPD3" s="26"/>
      <c r="CPE3" s="27"/>
      <c r="CPF3" s="26"/>
      <c r="CPG3" s="27"/>
      <c r="CPH3" s="26"/>
      <c r="CPI3" s="27"/>
      <c r="CPJ3" s="26"/>
      <c r="CPK3" s="27"/>
      <c r="CPL3" s="26"/>
      <c r="CPM3" s="27"/>
      <c r="CPN3" s="26"/>
      <c r="CPO3" s="27"/>
      <c r="CPP3" s="26"/>
      <c r="CPQ3" s="27"/>
      <c r="CPR3" s="26"/>
      <c r="CPS3" s="27"/>
      <c r="CPT3" s="26"/>
      <c r="CPU3" s="27"/>
      <c r="CPV3" s="26"/>
      <c r="CPW3" s="27"/>
      <c r="CPX3" s="26"/>
      <c r="CPY3" s="27"/>
      <c r="CPZ3" s="26"/>
      <c r="CQA3" s="27"/>
      <c r="CQB3" s="26"/>
      <c r="CQC3" s="27"/>
      <c r="CQD3" s="26"/>
      <c r="CQE3" s="27"/>
      <c r="CQF3" s="26"/>
      <c r="CQG3" s="27"/>
      <c r="CQH3" s="26"/>
      <c r="CQI3" s="27"/>
      <c r="CQJ3" s="26"/>
      <c r="CQK3" s="27"/>
      <c r="CQL3" s="26"/>
      <c r="CQM3" s="27"/>
      <c r="CQN3" s="26"/>
      <c r="CQO3" s="27"/>
      <c r="CQP3" s="26"/>
      <c r="CQQ3" s="27"/>
      <c r="CQR3" s="26"/>
      <c r="CQS3" s="27"/>
      <c r="CQT3" s="26"/>
      <c r="CQU3" s="27"/>
      <c r="CQV3" s="26"/>
      <c r="CQW3" s="27"/>
      <c r="CQX3" s="26"/>
      <c r="CQY3" s="27"/>
      <c r="CQZ3" s="26"/>
      <c r="CRA3" s="27"/>
      <c r="CRB3" s="26"/>
      <c r="CRC3" s="27"/>
      <c r="CRD3" s="26"/>
      <c r="CRE3" s="27"/>
      <c r="CRF3" s="26"/>
      <c r="CRG3" s="27"/>
      <c r="CRH3" s="26"/>
      <c r="CRI3" s="27"/>
      <c r="CRJ3" s="26"/>
      <c r="CRK3" s="27"/>
      <c r="CRL3" s="26"/>
      <c r="CRM3" s="27"/>
      <c r="CRN3" s="26"/>
      <c r="CRO3" s="27"/>
      <c r="CRP3" s="26"/>
      <c r="CRQ3" s="27"/>
      <c r="CRR3" s="26"/>
      <c r="CRS3" s="27"/>
      <c r="CRT3" s="26"/>
      <c r="CRU3" s="27"/>
      <c r="CRV3" s="26"/>
      <c r="CRW3" s="27"/>
      <c r="CRX3" s="26"/>
      <c r="CRY3" s="27"/>
      <c r="CRZ3" s="26"/>
      <c r="CSA3" s="27"/>
      <c r="CSB3" s="26"/>
      <c r="CSC3" s="27"/>
      <c r="CSD3" s="26"/>
      <c r="CSE3" s="27"/>
      <c r="CSF3" s="26"/>
      <c r="CSG3" s="27"/>
      <c r="CSH3" s="26"/>
      <c r="CSI3" s="27"/>
      <c r="CSJ3" s="26"/>
      <c r="CSK3" s="27"/>
      <c r="CSL3" s="26"/>
      <c r="CSM3" s="27"/>
      <c r="CSN3" s="26"/>
      <c r="CSO3" s="27"/>
      <c r="CSP3" s="26"/>
      <c r="CSQ3" s="27"/>
      <c r="CSR3" s="26"/>
      <c r="CSS3" s="27"/>
      <c r="CST3" s="26"/>
      <c r="CSU3" s="27"/>
      <c r="CSV3" s="26"/>
      <c r="CSW3" s="27"/>
      <c r="CSX3" s="26"/>
      <c r="CSY3" s="27"/>
      <c r="CSZ3" s="26"/>
      <c r="CTA3" s="27"/>
      <c r="CTB3" s="26"/>
      <c r="CTC3" s="27"/>
      <c r="CTD3" s="26"/>
      <c r="CTE3" s="27"/>
      <c r="CTF3" s="26"/>
      <c r="CTG3" s="27"/>
      <c r="CTH3" s="26"/>
      <c r="CTI3" s="27"/>
      <c r="CTJ3" s="26"/>
      <c r="CTK3" s="27"/>
      <c r="CTL3" s="26"/>
      <c r="CTM3" s="27"/>
      <c r="CTN3" s="26"/>
      <c r="CTO3" s="27"/>
      <c r="CTP3" s="26"/>
      <c r="CTQ3" s="27"/>
      <c r="CTR3" s="26"/>
      <c r="CTS3" s="27"/>
      <c r="CTT3" s="26"/>
      <c r="CTU3" s="27"/>
      <c r="CTV3" s="26"/>
      <c r="CTW3" s="27"/>
      <c r="CTX3" s="26"/>
      <c r="CTY3" s="27"/>
      <c r="CTZ3" s="26"/>
      <c r="CUA3" s="27"/>
      <c r="CUB3" s="26"/>
      <c r="CUC3" s="27"/>
      <c r="CUD3" s="26"/>
      <c r="CUE3" s="27"/>
      <c r="CUF3" s="26"/>
      <c r="CUG3" s="27"/>
      <c r="CUH3" s="26"/>
      <c r="CUI3" s="27"/>
      <c r="CUJ3" s="26"/>
      <c r="CUK3" s="27"/>
      <c r="CUL3" s="26"/>
      <c r="CUM3" s="27"/>
      <c r="CUN3" s="26"/>
      <c r="CUO3" s="27"/>
      <c r="CUP3" s="26"/>
      <c r="CUQ3" s="27"/>
      <c r="CUR3" s="26"/>
      <c r="CUS3" s="27"/>
      <c r="CUT3" s="26"/>
      <c r="CUU3" s="27"/>
      <c r="CUV3" s="26"/>
      <c r="CUW3" s="27"/>
      <c r="CUX3" s="26"/>
      <c r="CUY3" s="27"/>
      <c r="CUZ3" s="26"/>
      <c r="CVA3" s="27"/>
      <c r="CVB3" s="26"/>
      <c r="CVC3" s="27"/>
      <c r="CVD3" s="26"/>
      <c r="CVE3" s="27"/>
      <c r="CVF3" s="26"/>
      <c r="CVG3" s="27"/>
      <c r="CVH3" s="26"/>
      <c r="CVI3" s="27"/>
      <c r="CVJ3" s="26"/>
      <c r="CVK3" s="27"/>
      <c r="CVL3" s="26"/>
      <c r="CVM3" s="27"/>
      <c r="CVN3" s="26"/>
      <c r="CVO3" s="27"/>
      <c r="CVP3" s="26"/>
      <c r="CVQ3" s="27"/>
      <c r="CVR3" s="26"/>
      <c r="CVS3" s="27"/>
      <c r="CVT3" s="26"/>
      <c r="CVU3" s="27"/>
      <c r="CVV3" s="26"/>
      <c r="CVW3" s="27"/>
      <c r="CVX3" s="26"/>
      <c r="CVY3" s="27"/>
      <c r="CVZ3" s="26"/>
      <c r="CWA3" s="27"/>
      <c r="CWB3" s="26"/>
      <c r="CWC3" s="27"/>
      <c r="CWD3" s="26"/>
      <c r="CWE3" s="27"/>
      <c r="CWF3" s="26"/>
      <c r="CWG3" s="27"/>
      <c r="CWH3" s="26"/>
      <c r="CWI3" s="27"/>
      <c r="CWJ3" s="26"/>
      <c r="CWK3" s="27"/>
      <c r="CWL3" s="26"/>
      <c r="CWM3" s="27"/>
      <c r="CWN3" s="26"/>
      <c r="CWO3" s="27"/>
      <c r="CWP3" s="26"/>
      <c r="CWQ3" s="27"/>
      <c r="CWR3" s="26"/>
      <c r="CWS3" s="27"/>
      <c r="CWT3" s="26"/>
      <c r="CWU3" s="27"/>
      <c r="CWV3" s="26"/>
      <c r="CWW3" s="27"/>
      <c r="CWX3" s="26"/>
      <c r="CWY3" s="27"/>
      <c r="CWZ3" s="26"/>
      <c r="CXA3" s="27"/>
      <c r="CXB3" s="26"/>
      <c r="CXC3" s="27"/>
      <c r="CXD3" s="26"/>
      <c r="CXE3" s="27"/>
      <c r="CXF3" s="26"/>
      <c r="CXG3" s="27"/>
      <c r="CXH3" s="26"/>
      <c r="CXI3" s="27"/>
      <c r="CXJ3" s="26"/>
      <c r="CXK3" s="27"/>
      <c r="CXL3" s="26"/>
      <c r="CXM3" s="27"/>
      <c r="CXN3" s="26"/>
      <c r="CXO3" s="27"/>
      <c r="CXP3" s="26"/>
      <c r="CXQ3" s="27"/>
      <c r="CXR3" s="26"/>
      <c r="CXS3" s="27"/>
      <c r="CXT3" s="26"/>
      <c r="CXU3" s="27"/>
      <c r="CXV3" s="26"/>
      <c r="CXW3" s="27"/>
      <c r="CXX3" s="26"/>
      <c r="CXY3" s="27"/>
      <c r="CXZ3" s="26"/>
      <c r="CYA3" s="27"/>
      <c r="CYB3" s="26"/>
      <c r="CYC3" s="27"/>
      <c r="CYD3" s="26"/>
      <c r="CYE3" s="27"/>
      <c r="CYF3" s="26"/>
      <c r="CYG3" s="27"/>
      <c r="CYH3" s="26"/>
      <c r="CYI3" s="27"/>
      <c r="CYJ3" s="26"/>
      <c r="CYK3" s="27"/>
      <c r="CYL3" s="26"/>
      <c r="CYM3" s="27"/>
      <c r="CYN3" s="26"/>
      <c r="CYO3" s="27"/>
      <c r="CYP3" s="26"/>
      <c r="CYQ3" s="27"/>
      <c r="CYR3" s="26"/>
      <c r="CYS3" s="27"/>
      <c r="CYT3" s="26"/>
      <c r="CYU3" s="27"/>
      <c r="CYV3" s="26"/>
      <c r="CYW3" s="27"/>
      <c r="CYX3" s="26"/>
      <c r="CYY3" s="27"/>
      <c r="CYZ3" s="26"/>
      <c r="CZA3" s="27"/>
      <c r="CZB3" s="26"/>
      <c r="CZC3" s="27"/>
      <c r="CZD3" s="26"/>
      <c r="CZE3" s="27"/>
      <c r="CZF3" s="26"/>
      <c r="CZG3" s="27"/>
      <c r="CZH3" s="26"/>
      <c r="CZI3" s="27"/>
      <c r="CZJ3" s="26"/>
      <c r="CZK3" s="27"/>
      <c r="CZL3" s="26"/>
      <c r="CZM3" s="27"/>
      <c r="CZN3" s="26"/>
      <c r="CZO3" s="27"/>
      <c r="CZP3" s="26"/>
      <c r="CZQ3" s="27"/>
      <c r="CZR3" s="26"/>
      <c r="CZS3" s="27"/>
      <c r="CZT3" s="26"/>
      <c r="CZU3" s="27"/>
      <c r="CZV3" s="26"/>
      <c r="CZW3" s="27"/>
      <c r="CZX3" s="26"/>
      <c r="CZY3" s="27"/>
      <c r="CZZ3" s="26"/>
      <c r="DAA3" s="27"/>
      <c r="DAB3" s="26"/>
      <c r="DAC3" s="27"/>
      <c r="DAD3" s="26"/>
      <c r="DAE3" s="27"/>
      <c r="DAF3" s="26"/>
      <c r="DAG3" s="27"/>
      <c r="DAH3" s="26"/>
      <c r="DAI3" s="27"/>
      <c r="DAJ3" s="26"/>
      <c r="DAK3" s="27"/>
      <c r="DAL3" s="26"/>
      <c r="DAM3" s="27"/>
      <c r="DAN3" s="26"/>
      <c r="DAO3" s="27"/>
      <c r="DAP3" s="26"/>
      <c r="DAQ3" s="27"/>
      <c r="DAR3" s="26"/>
      <c r="DAS3" s="27"/>
      <c r="DAT3" s="26"/>
      <c r="DAU3" s="27"/>
      <c r="DAV3" s="26"/>
      <c r="DAW3" s="27"/>
      <c r="DAX3" s="26"/>
      <c r="DAY3" s="27"/>
      <c r="DAZ3" s="26"/>
      <c r="DBA3" s="27"/>
      <c r="DBB3" s="26"/>
      <c r="DBC3" s="27"/>
      <c r="DBD3" s="26"/>
      <c r="DBE3" s="27"/>
      <c r="DBF3" s="26"/>
      <c r="DBG3" s="27"/>
      <c r="DBH3" s="26"/>
      <c r="DBI3" s="27"/>
      <c r="DBJ3" s="26"/>
      <c r="DBK3" s="27"/>
      <c r="DBL3" s="26"/>
      <c r="DBM3" s="27"/>
      <c r="DBN3" s="26"/>
      <c r="DBO3" s="27"/>
      <c r="DBP3" s="26"/>
      <c r="DBQ3" s="27"/>
      <c r="DBR3" s="26"/>
      <c r="DBS3" s="27"/>
      <c r="DBT3" s="26"/>
      <c r="DBU3" s="27"/>
      <c r="DBV3" s="26"/>
      <c r="DBW3" s="27"/>
      <c r="DBX3" s="26"/>
      <c r="DBY3" s="27"/>
      <c r="DBZ3" s="26"/>
      <c r="DCA3" s="27"/>
      <c r="DCB3" s="26"/>
      <c r="DCC3" s="27"/>
      <c r="DCD3" s="26"/>
      <c r="DCE3" s="27"/>
      <c r="DCF3" s="26"/>
      <c r="DCG3" s="27"/>
      <c r="DCH3" s="26"/>
      <c r="DCI3" s="27"/>
      <c r="DCJ3" s="26"/>
      <c r="DCK3" s="27"/>
      <c r="DCL3" s="26"/>
      <c r="DCM3" s="27"/>
      <c r="DCN3" s="26"/>
      <c r="DCO3" s="27"/>
      <c r="DCP3" s="26"/>
      <c r="DCQ3" s="27"/>
      <c r="DCR3" s="26"/>
      <c r="DCS3" s="27"/>
      <c r="DCT3" s="26"/>
      <c r="DCU3" s="27"/>
      <c r="DCV3" s="26"/>
      <c r="DCW3" s="27"/>
      <c r="DCX3" s="26"/>
      <c r="DCY3" s="27"/>
      <c r="DCZ3" s="26"/>
      <c r="DDA3" s="27"/>
      <c r="DDB3" s="26"/>
      <c r="DDC3" s="27"/>
      <c r="DDD3" s="26"/>
      <c r="DDE3" s="27"/>
      <c r="DDF3" s="26"/>
      <c r="DDG3" s="27"/>
      <c r="DDH3" s="26"/>
      <c r="DDI3" s="27"/>
      <c r="DDJ3" s="26"/>
      <c r="DDK3" s="27"/>
      <c r="DDL3" s="26"/>
      <c r="DDM3" s="27"/>
      <c r="DDN3" s="26"/>
      <c r="DDO3" s="27"/>
      <c r="DDP3" s="26"/>
      <c r="DDQ3" s="27"/>
      <c r="DDR3" s="26"/>
      <c r="DDS3" s="27"/>
      <c r="DDT3" s="26"/>
      <c r="DDU3" s="27"/>
      <c r="DDV3" s="26"/>
      <c r="DDW3" s="27"/>
      <c r="DDX3" s="26"/>
      <c r="DDY3" s="27"/>
      <c r="DDZ3" s="26"/>
      <c r="DEA3" s="27"/>
      <c r="DEB3" s="26"/>
      <c r="DEC3" s="27"/>
      <c r="DED3" s="26"/>
      <c r="DEE3" s="27"/>
      <c r="DEF3" s="26"/>
      <c r="DEG3" s="27"/>
      <c r="DEH3" s="26"/>
      <c r="DEI3" s="27"/>
      <c r="DEJ3" s="26"/>
      <c r="DEK3" s="27"/>
      <c r="DEL3" s="26"/>
      <c r="DEM3" s="27"/>
      <c r="DEN3" s="26"/>
      <c r="DEO3" s="27"/>
      <c r="DEP3" s="26"/>
      <c r="DEQ3" s="27"/>
      <c r="DER3" s="26"/>
      <c r="DES3" s="27"/>
      <c r="DET3" s="26"/>
      <c r="DEU3" s="27"/>
      <c r="DEV3" s="26"/>
      <c r="DEW3" s="27"/>
      <c r="DEX3" s="26"/>
      <c r="DEY3" s="27"/>
      <c r="DEZ3" s="26"/>
      <c r="DFA3" s="27"/>
      <c r="DFB3" s="26"/>
      <c r="DFC3" s="27"/>
      <c r="DFD3" s="26"/>
      <c r="DFE3" s="27"/>
      <c r="DFF3" s="26"/>
      <c r="DFG3" s="27"/>
      <c r="DFH3" s="26"/>
      <c r="DFI3" s="27"/>
      <c r="DFJ3" s="26"/>
      <c r="DFK3" s="27"/>
      <c r="DFL3" s="26"/>
      <c r="DFM3" s="27"/>
      <c r="DFN3" s="26"/>
      <c r="DFO3" s="27"/>
      <c r="DFP3" s="26"/>
      <c r="DFQ3" s="27"/>
      <c r="DFR3" s="26"/>
      <c r="DFS3" s="27"/>
      <c r="DFT3" s="26"/>
      <c r="DFU3" s="27"/>
      <c r="DFV3" s="26"/>
      <c r="DFW3" s="27"/>
      <c r="DFX3" s="26"/>
      <c r="DFY3" s="27"/>
      <c r="DFZ3" s="26"/>
      <c r="DGA3" s="27"/>
      <c r="DGB3" s="26"/>
      <c r="DGC3" s="27"/>
      <c r="DGD3" s="26"/>
      <c r="DGE3" s="27"/>
      <c r="DGF3" s="26"/>
      <c r="DGG3" s="27"/>
      <c r="DGH3" s="26"/>
      <c r="DGI3" s="27"/>
      <c r="DGJ3" s="26"/>
      <c r="DGK3" s="27"/>
      <c r="DGL3" s="26"/>
      <c r="DGM3" s="27"/>
      <c r="DGN3" s="26"/>
      <c r="DGO3" s="27"/>
      <c r="DGP3" s="26"/>
      <c r="DGQ3" s="27"/>
      <c r="DGR3" s="26"/>
      <c r="DGS3" s="27"/>
      <c r="DGT3" s="26"/>
      <c r="DGU3" s="27"/>
      <c r="DGV3" s="26"/>
      <c r="DGW3" s="27"/>
      <c r="DGX3" s="26"/>
      <c r="DGY3" s="27"/>
      <c r="DGZ3" s="26"/>
      <c r="DHA3" s="27"/>
      <c r="DHB3" s="26"/>
      <c r="DHC3" s="27"/>
      <c r="DHD3" s="26"/>
      <c r="DHE3" s="27"/>
      <c r="DHF3" s="26"/>
      <c r="DHG3" s="27"/>
      <c r="DHH3" s="26"/>
      <c r="DHI3" s="27"/>
      <c r="DHJ3" s="26"/>
      <c r="DHK3" s="27"/>
      <c r="DHL3" s="26"/>
      <c r="DHM3" s="27"/>
      <c r="DHN3" s="26"/>
      <c r="DHO3" s="27"/>
      <c r="DHP3" s="26"/>
      <c r="DHQ3" s="27"/>
      <c r="DHR3" s="26"/>
      <c r="DHS3" s="27"/>
      <c r="DHT3" s="26"/>
      <c r="DHU3" s="27"/>
      <c r="DHV3" s="26"/>
      <c r="DHW3" s="27"/>
      <c r="DHX3" s="26"/>
      <c r="DHY3" s="27"/>
      <c r="DHZ3" s="26"/>
      <c r="DIA3" s="27"/>
      <c r="DIB3" s="26"/>
      <c r="DIC3" s="27"/>
      <c r="DID3" s="26"/>
      <c r="DIE3" s="27"/>
      <c r="DIF3" s="26"/>
      <c r="DIG3" s="27"/>
      <c r="DIH3" s="26"/>
      <c r="DII3" s="27"/>
      <c r="DIJ3" s="26"/>
      <c r="DIK3" s="27"/>
      <c r="DIL3" s="26"/>
      <c r="DIM3" s="27"/>
      <c r="DIN3" s="26"/>
      <c r="DIO3" s="27"/>
      <c r="DIP3" s="26"/>
      <c r="DIQ3" s="27"/>
      <c r="DIR3" s="26"/>
      <c r="DIS3" s="27"/>
      <c r="DIT3" s="26"/>
      <c r="DIU3" s="27"/>
      <c r="DIV3" s="26"/>
      <c r="DIW3" s="27"/>
      <c r="DIX3" s="26"/>
      <c r="DIY3" s="27"/>
      <c r="DIZ3" s="26"/>
      <c r="DJA3" s="27"/>
      <c r="DJB3" s="26"/>
      <c r="DJC3" s="27"/>
      <c r="DJD3" s="26"/>
      <c r="DJE3" s="27"/>
      <c r="DJF3" s="26"/>
      <c r="DJG3" s="27"/>
      <c r="DJH3" s="26"/>
      <c r="DJI3" s="27"/>
      <c r="DJJ3" s="26"/>
      <c r="DJK3" s="27"/>
      <c r="DJL3" s="26"/>
      <c r="DJM3" s="27"/>
      <c r="DJN3" s="26"/>
      <c r="DJO3" s="27"/>
      <c r="DJP3" s="26"/>
      <c r="DJQ3" s="27"/>
      <c r="DJR3" s="26"/>
      <c r="DJS3" s="27"/>
      <c r="DJT3" s="26"/>
      <c r="DJU3" s="27"/>
      <c r="DJV3" s="26"/>
      <c r="DJW3" s="27"/>
      <c r="DJX3" s="26"/>
      <c r="DJY3" s="27"/>
      <c r="DJZ3" s="26"/>
      <c r="DKA3" s="27"/>
      <c r="DKB3" s="26"/>
      <c r="DKC3" s="27"/>
      <c r="DKD3" s="26"/>
      <c r="DKE3" s="27"/>
      <c r="DKF3" s="26"/>
      <c r="DKG3" s="27"/>
      <c r="DKH3" s="26"/>
      <c r="DKI3" s="27"/>
      <c r="DKJ3" s="26"/>
      <c r="DKK3" s="27"/>
      <c r="DKL3" s="26"/>
      <c r="DKM3" s="27"/>
      <c r="DKN3" s="26"/>
      <c r="DKO3" s="27"/>
      <c r="DKP3" s="26"/>
      <c r="DKQ3" s="27"/>
      <c r="DKR3" s="26"/>
      <c r="DKS3" s="27"/>
      <c r="DKT3" s="26"/>
      <c r="DKU3" s="27"/>
      <c r="DKV3" s="26"/>
      <c r="DKW3" s="27"/>
      <c r="DKX3" s="26"/>
      <c r="DKY3" s="27"/>
      <c r="DKZ3" s="26"/>
      <c r="DLA3" s="27"/>
      <c r="DLB3" s="26"/>
      <c r="DLC3" s="27"/>
      <c r="DLD3" s="26"/>
      <c r="DLE3" s="27"/>
      <c r="DLF3" s="26"/>
      <c r="DLG3" s="27"/>
      <c r="DLH3" s="26"/>
      <c r="DLI3" s="27"/>
      <c r="DLJ3" s="26"/>
      <c r="DLK3" s="27"/>
      <c r="DLL3" s="26"/>
      <c r="DLM3" s="27"/>
      <c r="DLN3" s="26"/>
      <c r="DLO3" s="27"/>
      <c r="DLP3" s="26"/>
      <c r="DLQ3" s="27"/>
      <c r="DLR3" s="26"/>
      <c r="DLS3" s="27"/>
      <c r="DLT3" s="26"/>
      <c r="DLU3" s="27"/>
      <c r="DLV3" s="26"/>
      <c r="DLW3" s="27"/>
      <c r="DLX3" s="26"/>
      <c r="DLY3" s="27"/>
      <c r="DLZ3" s="26"/>
      <c r="DMA3" s="27"/>
      <c r="DMB3" s="26"/>
      <c r="DMC3" s="27"/>
      <c r="DMD3" s="26"/>
      <c r="DME3" s="27"/>
      <c r="DMF3" s="26"/>
      <c r="DMG3" s="27"/>
      <c r="DMH3" s="26"/>
      <c r="DMI3" s="27"/>
      <c r="DMJ3" s="26"/>
      <c r="DMK3" s="27"/>
      <c r="DML3" s="26"/>
      <c r="DMM3" s="27"/>
      <c r="DMN3" s="26"/>
      <c r="DMO3" s="27"/>
      <c r="DMP3" s="26"/>
      <c r="DMQ3" s="27"/>
      <c r="DMR3" s="26"/>
      <c r="DMS3" s="27"/>
      <c r="DMT3" s="26"/>
      <c r="DMU3" s="27"/>
      <c r="DMV3" s="26"/>
      <c r="DMW3" s="27"/>
      <c r="DMX3" s="26"/>
      <c r="DMY3" s="27"/>
      <c r="DMZ3" s="26"/>
      <c r="DNA3" s="27"/>
      <c r="DNB3" s="26"/>
      <c r="DNC3" s="27"/>
      <c r="DND3" s="26"/>
      <c r="DNE3" s="27"/>
      <c r="DNF3" s="26"/>
      <c r="DNG3" s="27"/>
      <c r="DNH3" s="26"/>
      <c r="DNI3" s="27"/>
      <c r="DNJ3" s="26"/>
      <c r="DNK3" s="27"/>
      <c r="DNL3" s="26"/>
      <c r="DNM3" s="27"/>
      <c r="DNN3" s="26"/>
      <c r="DNO3" s="27"/>
      <c r="DNP3" s="26"/>
      <c r="DNQ3" s="27"/>
      <c r="DNR3" s="26"/>
      <c r="DNS3" s="27"/>
      <c r="DNT3" s="26"/>
      <c r="DNU3" s="27"/>
      <c r="DNV3" s="26"/>
      <c r="DNW3" s="27"/>
      <c r="DNX3" s="26"/>
      <c r="DNY3" s="27"/>
      <c r="DNZ3" s="26"/>
      <c r="DOA3" s="27"/>
      <c r="DOB3" s="26"/>
      <c r="DOC3" s="27"/>
      <c r="DOD3" s="26"/>
      <c r="DOE3" s="27"/>
      <c r="DOF3" s="26"/>
      <c r="DOG3" s="27"/>
      <c r="DOH3" s="26"/>
      <c r="DOI3" s="27"/>
      <c r="DOJ3" s="26"/>
      <c r="DOK3" s="27"/>
      <c r="DOL3" s="26"/>
      <c r="DOM3" s="27"/>
      <c r="DON3" s="26"/>
      <c r="DOO3" s="27"/>
      <c r="DOP3" s="26"/>
      <c r="DOQ3" s="27"/>
      <c r="DOR3" s="26"/>
      <c r="DOS3" s="27"/>
      <c r="DOT3" s="26"/>
      <c r="DOU3" s="27"/>
      <c r="DOV3" s="26"/>
      <c r="DOW3" s="27"/>
      <c r="DOX3" s="26"/>
      <c r="DOY3" s="27"/>
      <c r="DOZ3" s="26"/>
      <c r="DPA3" s="27"/>
      <c r="DPB3" s="26"/>
      <c r="DPC3" s="27"/>
      <c r="DPD3" s="26"/>
      <c r="DPE3" s="27"/>
      <c r="DPF3" s="26"/>
      <c r="DPG3" s="27"/>
      <c r="DPH3" s="26"/>
      <c r="DPI3" s="27"/>
      <c r="DPJ3" s="26"/>
      <c r="DPK3" s="27"/>
      <c r="DPL3" s="26"/>
      <c r="DPM3" s="27"/>
      <c r="DPN3" s="26"/>
      <c r="DPO3" s="27"/>
      <c r="DPP3" s="26"/>
      <c r="DPQ3" s="27"/>
      <c r="DPR3" s="26"/>
      <c r="DPS3" s="27"/>
      <c r="DPT3" s="26"/>
      <c r="DPU3" s="27"/>
      <c r="DPV3" s="26"/>
      <c r="DPW3" s="27"/>
      <c r="DPX3" s="26"/>
      <c r="DPY3" s="27"/>
      <c r="DPZ3" s="26"/>
      <c r="DQA3" s="27"/>
      <c r="DQB3" s="26"/>
      <c r="DQC3" s="27"/>
      <c r="DQD3" s="26"/>
      <c r="DQE3" s="27"/>
      <c r="DQF3" s="26"/>
      <c r="DQG3" s="27"/>
      <c r="DQH3" s="26"/>
      <c r="DQI3" s="27"/>
      <c r="DQJ3" s="26"/>
      <c r="DQK3" s="27"/>
      <c r="DQL3" s="26"/>
      <c r="DQM3" s="27"/>
      <c r="DQN3" s="26"/>
      <c r="DQO3" s="27"/>
      <c r="DQP3" s="26"/>
      <c r="DQQ3" s="27"/>
      <c r="DQR3" s="26"/>
      <c r="DQS3" s="27"/>
      <c r="DQT3" s="26"/>
      <c r="DQU3" s="27"/>
      <c r="DQV3" s="26"/>
      <c r="DQW3" s="27"/>
      <c r="DQX3" s="26"/>
      <c r="DQY3" s="27"/>
      <c r="DQZ3" s="26"/>
      <c r="DRA3" s="27"/>
      <c r="DRB3" s="26"/>
      <c r="DRC3" s="27"/>
      <c r="DRD3" s="26"/>
      <c r="DRE3" s="27"/>
      <c r="DRF3" s="26"/>
      <c r="DRG3" s="27"/>
      <c r="DRH3" s="26"/>
      <c r="DRI3" s="27"/>
      <c r="DRJ3" s="26"/>
      <c r="DRK3" s="27"/>
      <c r="DRL3" s="26"/>
      <c r="DRM3" s="27"/>
      <c r="DRN3" s="26"/>
      <c r="DRO3" s="27"/>
      <c r="DRP3" s="26"/>
      <c r="DRQ3" s="27"/>
      <c r="DRR3" s="26"/>
      <c r="DRS3" s="27"/>
      <c r="DRT3" s="26"/>
      <c r="DRU3" s="27"/>
      <c r="DRV3" s="26"/>
      <c r="DRW3" s="27"/>
      <c r="DRX3" s="26"/>
      <c r="DRY3" s="27"/>
      <c r="DRZ3" s="26"/>
      <c r="DSA3" s="27"/>
      <c r="DSB3" s="26"/>
      <c r="DSC3" s="27"/>
      <c r="DSD3" s="26"/>
      <c r="DSE3" s="27"/>
      <c r="DSF3" s="26"/>
      <c r="DSG3" s="27"/>
      <c r="DSH3" s="26"/>
      <c r="DSI3" s="27"/>
      <c r="DSJ3" s="26"/>
      <c r="DSK3" s="27"/>
      <c r="DSL3" s="26"/>
      <c r="DSM3" s="27"/>
      <c r="DSN3" s="26"/>
      <c r="DSO3" s="27"/>
      <c r="DSP3" s="26"/>
      <c r="DSQ3" s="27"/>
      <c r="DSR3" s="26"/>
      <c r="DSS3" s="27"/>
      <c r="DST3" s="26"/>
      <c r="DSU3" s="27"/>
      <c r="DSV3" s="26"/>
      <c r="DSW3" s="27"/>
      <c r="DSX3" s="26"/>
      <c r="DSY3" s="27"/>
      <c r="DSZ3" s="26"/>
      <c r="DTA3" s="27"/>
      <c r="DTB3" s="26"/>
      <c r="DTC3" s="27"/>
      <c r="DTD3" s="26"/>
      <c r="DTE3" s="27"/>
      <c r="DTF3" s="26"/>
      <c r="DTG3" s="27"/>
      <c r="DTH3" s="26"/>
      <c r="DTI3" s="27"/>
      <c r="DTJ3" s="26"/>
      <c r="DTK3" s="27"/>
      <c r="DTL3" s="26"/>
      <c r="DTM3" s="27"/>
      <c r="DTN3" s="26"/>
      <c r="DTO3" s="27"/>
      <c r="DTP3" s="26"/>
      <c r="DTQ3" s="27"/>
      <c r="DTR3" s="26"/>
      <c r="DTS3" s="27"/>
      <c r="DTT3" s="26"/>
      <c r="DTU3" s="27"/>
      <c r="DTV3" s="26"/>
      <c r="DTW3" s="27"/>
      <c r="DTX3" s="26"/>
      <c r="DTY3" s="27"/>
      <c r="DTZ3" s="26"/>
      <c r="DUA3" s="27"/>
      <c r="DUB3" s="26"/>
      <c r="DUC3" s="27"/>
      <c r="DUD3" s="26"/>
      <c r="DUE3" s="27"/>
      <c r="DUF3" s="26"/>
      <c r="DUG3" s="27"/>
      <c r="DUH3" s="26"/>
      <c r="DUI3" s="27"/>
      <c r="DUJ3" s="26"/>
      <c r="DUK3" s="27"/>
      <c r="DUL3" s="26"/>
      <c r="DUM3" s="27"/>
      <c r="DUN3" s="26"/>
      <c r="DUO3" s="27"/>
      <c r="DUP3" s="26"/>
      <c r="DUQ3" s="27"/>
      <c r="DUR3" s="26"/>
      <c r="DUS3" s="27"/>
      <c r="DUT3" s="26"/>
      <c r="DUU3" s="27"/>
      <c r="DUV3" s="26"/>
      <c r="DUW3" s="27"/>
      <c r="DUX3" s="26"/>
      <c r="DUY3" s="27"/>
      <c r="DUZ3" s="26"/>
      <c r="DVA3" s="27"/>
      <c r="DVB3" s="26"/>
      <c r="DVC3" s="27"/>
      <c r="DVD3" s="26"/>
      <c r="DVE3" s="27"/>
      <c r="DVF3" s="26"/>
      <c r="DVG3" s="27"/>
      <c r="DVH3" s="26"/>
      <c r="DVI3" s="27"/>
      <c r="DVJ3" s="26"/>
      <c r="DVK3" s="27"/>
      <c r="DVL3" s="26"/>
      <c r="DVM3" s="27"/>
      <c r="DVN3" s="26"/>
      <c r="DVO3" s="27"/>
      <c r="DVP3" s="26"/>
      <c r="DVQ3" s="27"/>
      <c r="DVR3" s="26"/>
      <c r="DVS3" s="27"/>
      <c r="DVT3" s="26"/>
      <c r="DVU3" s="27"/>
      <c r="DVV3" s="26"/>
      <c r="DVW3" s="27"/>
      <c r="DVX3" s="26"/>
      <c r="DVY3" s="27"/>
      <c r="DVZ3" s="26"/>
      <c r="DWA3" s="27"/>
      <c r="DWB3" s="26"/>
      <c r="DWC3" s="27"/>
      <c r="DWD3" s="26"/>
      <c r="DWE3" s="27"/>
      <c r="DWF3" s="26"/>
      <c r="DWG3" s="27"/>
      <c r="DWH3" s="26"/>
      <c r="DWI3" s="27"/>
      <c r="DWJ3" s="26"/>
      <c r="DWK3" s="27"/>
      <c r="DWL3" s="26"/>
      <c r="DWM3" s="27"/>
      <c r="DWN3" s="26"/>
      <c r="DWO3" s="27"/>
      <c r="DWP3" s="26"/>
      <c r="DWQ3" s="27"/>
      <c r="DWR3" s="26"/>
      <c r="DWS3" s="27"/>
      <c r="DWT3" s="26"/>
      <c r="DWU3" s="27"/>
      <c r="DWV3" s="26"/>
      <c r="DWW3" s="27"/>
      <c r="DWX3" s="26"/>
      <c r="DWY3" s="27"/>
      <c r="DWZ3" s="26"/>
      <c r="DXA3" s="27"/>
      <c r="DXB3" s="26"/>
      <c r="DXC3" s="27"/>
      <c r="DXD3" s="26"/>
      <c r="DXE3" s="27"/>
      <c r="DXF3" s="26"/>
      <c r="DXG3" s="27"/>
      <c r="DXH3" s="26"/>
      <c r="DXI3" s="27"/>
      <c r="DXJ3" s="26"/>
      <c r="DXK3" s="27"/>
      <c r="DXL3" s="26"/>
      <c r="DXM3" s="27"/>
      <c r="DXN3" s="26"/>
      <c r="DXO3" s="27"/>
      <c r="DXP3" s="26"/>
      <c r="DXQ3" s="27"/>
      <c r="DXR3" s="26"/>
      <c r="DXS3" s="27"/>
      <c r="DXT3" s="26"/>
      <c r="DXU3" s="27"/>
      <c r="DXV3" s="26"/>
      <c r="DXW3" s="27"/>
      <c r="DXX3" s="26"/>
      <c r="DXY3" s="27"/>
      <c r="DXZ3" s="26"/>
      <c r="DYA3" s="27"/>
      <c r="DYB3" s="26"/>
      <c r="DYC3" s="27"/>
      <c r="DYD3" s="26"/>
      <c r="DYE3" s="27"/>
      <c r="DYF3" s="26"/>
      <c r="DYG3" s="27"/>
      <c r="DYH3" s="26"/>
      <c r="DYI3" s="27"/>
      <c r="DYJ3" s="26"/>
      <c r="DYK3" s="27"/>
      <c r="DYL3" s="26"/>
      <c r="DYM3" s="27"/>
      <c r="DYN3" s="26"/>
      <c r="DYO3" s="27"/>
      <c r="DYP3" s="26"/>
      <c r="DYQ3" s="27"/>
      <c r="DYR3" s="26"/>
      <c r="DYS3" s="27"/>
      <c r="DYT3" s="26"/>
      <c r="DYU3" s="27"/>
      <c r="DYV3" s="26"/>
      <c r="DYW3" s="27"/>
      <c r="DYX3" s="26"/>
      <c r="DYY3" s="27"/>
      <c r="DYZ3" s="26"/>
      <c r="DZA3" s="27"/>
      <c r="DZB3" s="26"/>
      <c r="DZC3" s="27"/>
      <c r="DZD3" s="26"/>
      <c r="DZE3" s="27"/>
      <c r="DZF3" s="26"/>
      <c r="DZG3" s="27"/>
      <c r="DZH3" s="26"/>
      <c r="DZI3" s="27"/>
      <c r="DZJ3" s="26"/>
      <c r="DZK3" s="27"/>
      <c r="DZL3" s="26"/>
      <c r="DZM3" s="27"/>
      <c r="DZN3" s="26"/>
      <c r="DZO3" s="27"/>
      <c r="DZP3" s="26"/>
      <c r="DZQ3" s="27"/>
      <c r="DZR3" s="26"/>
      <c r="DZS3" s="27"/>
      <c r="DZT3" s="26"/>
      <c r="DZU3" s="27"/>
      <c r="DZV3" s="26"/>
      <c r="DZW3" s="27"/>
      <c r="DZX3" s="26"/>
      <c r="DZY3" s="27"/>
      <c r="DZZ3" s="26"/>
      <c r="EAA3" s="27"/>
      <c r="EAB3" s="26"/>
      <c r="EAC3" s="27"/>
      <c r="EAD3" s="26"/>
      <c r="EAE3" s="27"/>
      <c r="EAF3" s="26"/>
      <c r="EAG3" s="27"/>
      <c r="EAH3" s="26"/>
      <c r="EAI3" s="27"/>
      <c r="EAJ3" s="26"/>
      <c r="EAK3" s="27"/>
      <c r="EAL3" s="26"/>
      <c r="EAM3" s="27"/>
      <c r="EAN3" s="26"/>
      <c r="EAO3" s="27"/>
      <c r="EAP3" s="26"/>
      <c r="EAQ3" s="27"/>
      <c r="EAR3" s="26"/>
      <c r="EAS3" s="27"/>
      <c r="EAT3" s="26"/>
      <c r="EAU3" s="27"/>
      <c r="EAV3" s="26"/>
      <c r="EAW3" s="27"/>
      <c r="EAX3" s="26"/>
      <c r="EAY3" s="27"/>
      <c r="EAZ3" s="26"/>
      <c r="EBA3" s="27"/>
      <c r="EBB3" s="26"/>
      <c r="EBC3" s="27"/>
      <c r="EBD3" s="26"/>
      <c r="EBE3" s="27"/>
      <c r="EBF3" s="26"/>
      <c r="EBG3" s="27"/>
      <c r="EBH3" s="26"/>
      <c r="EBI3" s="27"/>
      <c r="EBJ3" s="26"/>
      <c r="EBK3" s="27"/>
      <c r="EBL3" s="26"/>
      <c r="EBM3" s="27"/>
      <c r="EBN3" s="26"/>
      <c r="EBO3" s="27"/>
      <c r="EBP3" s="26"/>
      <c r="EBQ3" s="27"/>
      <c r="EBR3" s="26"/>
      <c r="EBS3" s="27"/>
      <c r="EBT3" s="26"/>
      <c r="EBU3" s="27"/>
      <c r="EBV3" s="26"/>
      <c r="EBW3" s="27"/>
      <c r="EBX3" s="26"/>
      <c r="EBY3" s="27"/>
      <c r="EBZ3" s="26"/>
      <c r="ECA3" s="27"/>
      <c r="ECB3" s="26"/>
      <c r="ECC3" s="27"/>
      <c r="ECD3" s="26"/>
      <c r="ECE3" s="27"/>
      <c r="ECF3" s="26"/>
      <c r="ECG3" s="27"/>
      <c r="ECH3" s="26"/>
      <c r="ECI3" s="27"/>
      <c r="ECJ3" s="26"/>
      <c r="ECK3" s="27"/>
      <c r="ECL3" s="26"/>
      <c r="ECM3" s="27"/>
      <c r="ECN3" s="26"/>
      <c r="ECO3" s="27"/>
      <c r="ECP3" s="26"/>
      <c r="ECQ3" s="27"/>
      <c r="ECR3" s="26"/>
      <c r="ECS3" s="27"/>
      <c r="ECT3" s="26"/>
      <c r="ECU3" s="27"/>
      <c r="ECV3" s="26"/>
      <c r="ECW3" s="27"/>
      <c r="ECX3" s="26"/>
      <c r="ECY3" s="27"/>
      <c r="ECZ3" s="26"/>
      <c r="EDA3" s="27"/>
      <c r="EDB3" s="26"/>
      <c r="EDC3" s="27"/>
      <c r="EDD3" s="26"/>
      <c r="EDE3" s="27"/>
      <c r="EDF3" s="26"/>
      <c r="EDG3" s="27"/>
      <c r="EDH3" s="26"/>
      <c r="EDI3" s="27"/>
      <c r="EDJ3" s="26"/>
      <c r="EDK3" s="27"/>
      <c r="EDL3" s="26"/>
      <c r="EDM3" s="27"/>
      <c r="EDN3" s="26"/>
      <c r="EDO3" s="27"/>
      <c r="EDP3" s="26"/>
      <c r="EDQ3" s="27"/>
      <c r="EDR3" s="26"/>
      <c r="EDS3" s="27"/>
      <c r="EDT3" s="26"/>
      <c r="EDU3" s="27"/>
      <c r="EDV3" s="26"/>
      <c r="EDW3" s="27"/>
      <c r="EDX3" s="26"/>
      <c r="EDY3" s="27"/>
      <c r="EDZ3" s="26"/>
      <c r="EEA3" s="27"/>
      <c r="EEB3" s="26"/>
      <c r="EEC3" s="27"/>
      <c r="EED3" s="26"/>
      <c r="EEE3" s="27"/>
      <c r="EEF3" s="26"/>
      <c r="EEG3" s="27"/>
      <c r="EEH3" s="26"/>
      <c r="EEI3" s="27"/>
      <c r="EEJ3" s="26"/>
      <c r="EEK3" s="27"/>
      <c r="EEL3" s="26"/>
      <c r="EEM3" s="27"/>
      <c r="EEN3" s="26"/>
      <c r="EEO3" s="27"/>
      <c r="EEP3" s="26"/>
      <c r="EEQ3" s="27"/>
      <c r="EER3" s="26"/>
      <c r="EES3" s="27"/>
      <c r="EET3" s="26"/>
      <c r="EEU3" s="27"/>
      <c r="EEV3" s="26"/>
      <c r="EEW3" s="27"/>
      <c r="EEX3" s="26"/>
      <c r="EEY3" s="27"/>
      <c r="EEZ3" s="26"/>
      <c r="EFA3" s="27"/>
      <c r="EFB3" s="26"/>
      <c r="EFC3" s="27"/>
      <c r="EFD3" s="26"/>
      <c r="EFE3" s="27"/>
      <c r="EFF3" s="26"/>
      <c r="EFG3" s="27"/>
      <c r="EFH3" s="26"/>
      <c r="EFI3" s="27"/>
      <c r="EFJ3" s="26"/>
      <c r="EFK3" s="27"/>
      <c r="EFL3" s="26"/>
      <c r="EFM3" s="27"/>
      <c r="EFN3" s="26"/>
      <c r="EFO3" s="27"/>
      <c r="EFP3" s="26"/>
      <c r="EFQ3" s="27"/>
      <c r="EFR3" s="26"/>
      <c r="EFS3" s="27"/>
      <c r="EFT3" s="26"/>
      <c r="EFU3" s="27"/>
      <c r="EFV3" s="26"/>
      <c r="EFW3" s="27"/>
      <c r="EFX3" s="26"/>
      <c r="EFY3" s="27"/>
      <c r="EFZ3" s="26"/>
      <c r="EGA3" s="27"/>
      <c r="EGB3" s="26"/>
      <c r="EGC3" s="27"/>
      <c r="EGD3" s="26"/>
      <c r="EGE3" s="27"/>
      <c r="EGF3" s="26"/>
      <c r="EGG3" s="27"/>
      <c r="EGH3" s="26"/>
      <c r="EGI3" s="27"/>
      <c r="EGJ3" s="26"/>
      <c r="EGK3" s="27"/>
      <c r="EGL3" s="26"/>
      <c r="EGM3" s="27"/>
      <c r="EGN3" s="26"/>
      <c r="EGO3" s="27"/>
      <c r="EGP3" s="26"/>
      <c r="EGQ3" s="27"/>
      <c r="EGR3" s="26"/>
      <c r="EGS3" s="27"/>
      <c r="EGT3" s="26"/>
      <c r="EGU3" s="27"/>
      <c r="EGV3" s="26"/>
      <c r="EGW3" s="27"/>
      <c r="EGX3" s="26"/>
      <c r="EGY3" s="27"/>
      <c r="EGZ3" s="26"/>
      <c r="EHA3" s="27"/>
      <c r="EHB3" s="26"/>
      <c r="EHC3" s="27"/>
      <c r="EHD3" s="26"/>
      <c r="EHE3" s="27"/>
      <c r="EHF3" s="26"/>
      <c r="EHG3" s="27"/>
      <c r="EHH3" s="26"/>
      <c r="EHI3" s="27"/>
      <c r="EHJ3" s="26"/>
      <c r="EHK3" s="27"/>
      <c r="EHL3" s="26"/>
      <c r="EHM3" s="27"/>
      <c r="EHN3" s="26"/>
      <c r="EHO3" s="27"/>
      <c r="EHP3" s="26"/>
      <c r="EHQ3" s="27"/>
      <c r="EHR3" s="26"/>
      <c r="EHS3" s="27"/>
      <c r="EHT3" s="26"/>
      <c r="EHU3" s="27"/>
      <c r="EHV3" s="26"/>
      <c r="EHW3" s="27"/>
      <c r="EHX3" s="26"/>
      <c r="EHY3" s="27"/>
      <c r="EHZ3" s="26"/>
      <c r="EIA3" s="27"/>
      <c r="EIB3" s="26"/>
      <c r="EIC3" s="27"/>
      <c r="EID3" s="26"/>
      <c r="EIE3" s="27"/>
      <c r="EIF3" s="26"/>
      <c r="EIG3" s="27"/>
      <c r="EIH3" s="26"/>
      <c r="EII3" s="27"/>
      <c r="EIJ3" s="26"/>
      <c r="EIK3" s="27"/>
      <c r="EIL3" s="26"/>
      <c r="EIM3" s="27"/>
      <c r="EIN3" s="26"/>
      <c r="EIO3" s="27"/>
      <c r="EIP3" s="26"/>
      <c r="EIQ3" s="27"/>
      <c r="EIR3" s="26"/>
      <c r="EIS3" s="27"/>
      <c r="EIT3" s="26"/>
      <c r="EIU3" s="27"/>
      <c r="EIV3" s="26"/>
      <c r="EIW3" s="27"/>
      <c r="EIX3" s="26"/>
      <c r="EIY3" s="27"/>
      <c r="EIZ3" s="26"/>
      <c r="EJA3" s="27"/>
      <c r="EJB3" s="26"/>
      <c r="EJC3" s="27"/>
      <c r="EJD3" s="26"/>
      <c r="EJE3" s="27"/>
      <c r="EJF3" s="26"/>
      <c r="EJG3" s="27"/>
      <c r="EJH3" s="26"/>
      <c r="EJI3" s="27"/>
      <c r="EJJ3" s="26"/>
      <c r="EJK3" s="27"/>
      <c r="EJL3" s="26"/>
      <c r="EJM3" s="27"/>
      <c r="EJN3" s="26"/>
      <c r="EJO3" s="27"/>
      <c r="EJP3" s="26"/>
      <c r="EJQ3" s="27"/>
      <c r="EJR3" s="26"/>
      <c r="EJS3" s="27"/>
      <c r="EJT3" s="26"/>
      <c r="EJU3" s="27"/>
      <c r="EJV3" s="26"/>
      <c r="EJW3" s="27"/>
      <c r="EJX3" s="26"/>
      <c r="EJY3" s="27"/>
      <c r="EJZ3" s="26"/>
      <c r="EKA3" s="27"/>
      <c r="EKB3" s="26"/>
      <c r="EKC3" s="27"/>
      <c r="EKD3" s="26"/>
      <c r="EKE3" s="27"/>
      <c r="EKF3" s="26"/>
      <c r="EKG3" s="27"/>
      <c r="EKH3" s="26"/>
      <c r="EKI3" s="27"/>
      <c r="EKJ3" s="26"/>
      <c r="EKK3" s="27"/>
      <c r="EKL3" s="26"/>
      <c r="EKM3" s="27"/>
      <c r="EKN3" s="26"/>
      <c r="EKO3" s="27"/>
      <c r="EKP3" s="26"/>
      <c r="EKQ3" s="27"/>
      <c r="EKR3" s="26"/>
      <c r="EKS3" s="27"/>
      <c r="EKT3" s="26"/>
      <c r="EKU3" s="27"/>
      <c r="EKV3" s="26"/>
      <c r="EKW3" s="27"/>
      <c r="EKX3" s="26"/>
      <c r="EKY3" s="27"/>
      <c r="EKZ3" s="26"/>
      <c r="ELA3" s="27"/>
      <c r="ELB3" s="26"/>
      <c r="ELC3" s="27"/>
      <c r="ELD3" s="26"/>
      <c r="ELE3" s="27"/>
      <c r="ELF3" s="26"/>
      <c r="ELG3" s="27"/>
      <c r="ELH3" s="26"/>
      <c r="ELI3" s="27"/>
      <c r="ELJ3" s="26"/>
      <c r="ELK3" s="27"/>
      <c r="ELL3" s="26"/>
      <c r="ELM3" s="27"/>
      <c r="ELN3" s="26"/>
      <c r="ELO3" s="27"/>
      <c r="ELP3" s="26"/>
      <c r="ELQ3" s="27"/>
      <c r="ELR3" s="26"/>
      <c r="ELS3" s="27"/>
      <c r="ELT3" s="26"/>
      <c r="ELU3" s="27"/>
      <c r="ELV3" s="26"/>
      <c r="ELW3" s="27"/>
      <c r="ELX3" s="26"/>
      <c r="ELY3" s="27"/>
      <c r="ELZ3" s="26"/>
      <c r="EMA3" s="27"/>
      <c r="EMB3" s="26"/>
      <c r="EMC3" s="27"/>
      <c r="EMD3" s="26"/>
      <c r="EME3" s="27"/>
      <c r="EMF3" s="26"/>
      <c r="EMG3" s="27"/>
      <c r="EMH3" s="26"/>
      <c r="EMI3" s="27"/>
      <c r="EMJ3" s="26"/>
      <c r="EMK3" s="27"/>
      <c r="EML3" s="26"/>
      <c r="EMM3" s="27"/>
      <c r="EMN3" s="26"/>
      <c r="EMO3" s="27"/>
      <c r="EMP3" s="26"/>
      <c r="EMQ3" s="27"/>
      <c r="EMR3" s="26"/>
      <c r="EMS3" s="27"/>
      <c r="EMT3" s="26"/>
      <c r="EMU3" s="27"/>
      <c r="EMV3" s="26"/>
      <c r="EMW3" s="27"/>
      <c r="EMX3" s="26"/>
      <c r="EMY3" s="27"/>
      <c r="EMZ3" s="26"/>
      <c r="ENA3" s="27"/>
      <c r="ENB3" s="26"/>
      <c r="ENC3" s="27"/>
      <c r="END3" s="26"/>
      <c r="ENE3" s="27"/>
      <c r="ENF3" s="26"/>
      <c r="ENG3" s="27"/>
      <c r="ENH3" s="26"/>
      <c r="ENI3" s="27"/>
      <c r="ENJ3" s="26"/>
      <c r="ENK3" s="27"/>
      <c r="ENL3" s="26"/>
      <c r="ENM3" s="27"/>
      <c r="ENN3" s="26"/>
      <c r="ENO3" s="27"/>
      <c r="ENP3" s="26"/>
      <c r="ENQ3" s="27"/>
      <c r="ENR3" s="26"/>
      <c r="ENS3" s="27"/>
      <c r="ENT3" s="26"/>
      <c r="ENU3" s="27"/>
      <c r="ENV3" s="26"/>
      <c r="ENW3" s="27"/>
      <c r="ENX3" s="26"/>
      <c r="ENY3" s="27"/>
      <c r="ENZ3" s="26"/>
      <c r="EOA3" s="27"/>
      <c r="EOB3" s="26"/>
      <c r="EOC3" s="27"/>
      <c r="EOD3" s="26"/>
      <c r="EOE3" s="27"/>
      <c r="EOF3" s="26"/>
      <c r="EOG3" s="27"/>
      <c r="EOH3" s="26"/>
      <c r="EOI3" s="27"/>
      <c r="EOJ3" s="26"/>
      <c r="EOK3" s="27"/>
      <c r="EOL3" s="26"/>
      <c r="EOM3" s="27"/>
      <c r="EON3" s="26"/>
      <c r="EOO3" s="27"/>
      <c r="EOP3" s="26"/>
      <c r="EOQ3" s="27"/>
      <c r="EOR3" s="26"/>
      <c r="EOS3" s="27"/>
      <c r="EOT3" s="26"/>
      <c r="EOU3" s="27"/>
      <c r="EOV3" s="26"/>
      <c r="EOW3" s="27"/>
      <c r="EOX3" s="26"/>
      <c r="EOY3" s="27"/>
      <c r="EOZ3" s="26"/>
      <c r="EPA3" s="27"/>
      <c r="EPB3" s="26"/>
      <c r="EPC3" s="27"/>
      <c r="EPD3" s="26"/>
      <c r="EPE3" s="27"/>
      <c r="EPF3" s="26"/>
      <c r="EPG3" s="27"/>
      <c r="EPH3" s="26"/>
      <c r="EPI3" s="27"/>
      <c r="EPJ3" s="26"/>
      <c r="EPK3" s="27"/>
      <c r="EPL3" s="26"/>
      <c r="EPM3" s="27"/>
      <c r="EPN3" s="26"/>
      <c r="EPO3" s="27"/>
      <c r="EPP3" s="26"/>
      <c r="EPQ3" s="27"/>
      <c r="EPR3" s="26"/>
      <c r="EPS3" s="27"/>
      <c r="EPT3" s="26"/>
      <c r="EPU3" s="27"/>
      <c r="EPV3" s="26"/>
      <c r="EPW3" s="27"/>
      <c r="EPX3" s="26"/>
      <c r="EPY3" s="27"/>
      <c r="EPZ3" s="26"/>
      <c r="EQA3" s="27"/>
      <c r="EQB3" s="26"/>
      <c r="EQC3" s="27"/>
      <c r="EQD3" s="26"/>
      <c r="EQE3" s="27"/>
      <c r="EQF3" s="26"/>
      <c r="EQG3" s="27"/>
      <c r="EQH3" s="26"/>
      <c r="EQI3" s="27"/>
      <c r="EQJ3" s="26"/>
      <c r="EQK3" s="27"/>
      <c r="EQL3" s="26"/>
      <c r="EQM3" s="27"/>
      <c r="EQN3" s="26"/>
      <c r="EQO3" s="27"/>
      <c r="EQP3" s="26"/>
      <c r="EQQ3" s="27"/>
      <c r="EQR3" s="26"/>
      <c r="EQS3" s="27"/>
      <c r="EQT3" s="26"/>
      <c r="EQU3" s="27"/>
      <c r="EQV3" s="26"/>
      <c r="EQW3" s="27"/>
      <c r="EQX3" s="26"/>
      <c r="EQY3" s="27"/>
      <c r="EQZ3" s="26"/>
      <c r="ERA3" s="27"/>
      <c r="ERB3" s="26"/>
      <c r="ERC3" s="27"/>
      <c r="ERD3" s="26"/>
      <c r="ERE3" s="27"/>
      <c r="ERF3" s="26"/>
      <c r="ERG3" s="27"/>
      <c r="ERH3" s="26"/>
      <c r="ERI3" s="27"/>
      <c r="ERJ3" s="26"/>
      <c r="ERK3" s="27"/>
      <c r="ERL3" s="26"/>
      <c r="ERM3" s="27"/>
      <c r="ERN3" s="26"/>
      <c r="ERO3" s="27"/>
      <c r="ERP3" s="26"/>
      <c r="ERQ3" s="27"/>
      <c r="ERR3" s="26"/>
      <c r="ERS3" s="27"/>
      <c r="ERT3" s="26"/>
      <c r="ERU3" s="27"/>
      <c r="ERV3" s="26"/>
      <c r="ERW3" s="27"/>
      <c r="ERX3" s="26"/>
      <c r="ERY3" s="27"/>
      <c r="ERZ3" s="26"/>
      <c r="ESA3" s="27"/>
      <c r="ESB3" s="26"/>
      <c r="ESC3" s="27"/>
      <c r="ESD3" s="26"/>
      <c r="ESE3" s="27"/>
      <c r="ESF3" s="26"/>
      <c r="ESG3" s="27"/>
      <c r="ESH3" s="26"/>
      <c r="ESI3" s="27"/>
      <c r="ESJ3" s="26"/>
      <c r="ESK3" s="27"/>
      <c r="ESL3" s="26"/>
      <c r="ESM3" s="27"/>
      <c r="ESN3" s="26"/>
      <c r="ESO3" s="27"/>
      <c r="ESP3" s="26"/>
      <c r="ESQ3" s="27"/>
      <c r="ESR3" s="26"/>
      <c r="ESS3" s="27"/>
      <c r="EST3" s="26"/>
      <c r="ESU3" s="27"/>
      <c r="ESV3" s="26"/>
      <c r="ESW3" s="27"/>
      <c r="ESX3" s="26"/>
      <c r="ESY3" s="27"/>
      <c r="ESZ3" s="26"/>
      <c r="ETA3" s="27"/>
      <c r="ETB3" s="26"/>
      <c r="ETC3" s="27"/>
      <c r="ETD3" s="26"/>
      <c r="ETE3" s="27"/>
      <c r="ETF3" s="26"/>
      <c r="ETG3" s="27"/>
      <c r="ETH3" s="26"/>
      <c r="ETI3" s="27"/>
      <c r="ETJ3" s="26"/>
      <c r="ETK3" s="27"/>
      <c r="ETL3" s="26"/>
      <c r="ETM3" s="27"/>
      <c r="ETN3" s="26"/>
      <c r="ETO3" s="27"/>
      <c r="ETP3" s="26"/>
      <c r="ETQ3" s="27"/>
      <c r="ETR3" s="26"/>
      <c r="ETS3" s="27"/>
      <c r="ETT3" s="26"/>
      <c r="ETU3" s="27"/>
      <c r="ETV3" s="26"/>
      <c r="ETW3" s="27"/>
      <c r="ETX3" s="26"/>
      <c r="ETY3" s="27"/>
      <c r="ETZ3" s="26"/>
      <c r="EUA3" s="27"/>
      <c r="EUB3" s="26"/>
      <c r="EUC3" s="27"/>
      <c r="EUD3" s="26"/>
      <c r="EUE3" s="27"/>
      <c r="EUF3" s="26"/>
      <c r="EUG3" s="27"/>
      <c r="EUH3" s="26"/>
      <c r="EUI3" s="27"/>
      <c r="EUJ3" s="26"/>
      <c r="EUK3" s="27"/>
      <c r="EUL3" s="26"/>
      <c r="EUM3" s="27"/>
      <c r="EUN3" s="26"/>
      <c r="EUO3" s="27"/>
      <c r="EUP3" s="26"/>
      <c r="EUQ3" s="27"/>
      <c r="EUR3" s="26"/>
      <c r="EUS3" s="27"/>
      <c r="EUT3" s="26"/>
      <c r="EUU3" s="27"/>
      <c r="EUV3" s="26"/>
      <c r="EUW3" s="27"/>
      <c r="EUX3" s="26"/>
      <c r="EUY3" s="27"/>
      <c r="EUZ3" s="26"/>
      <c r="EVA3" s="27"/>
      <c r="EVB3" s="26"/>
      <c r="EVC3" s="27"/>
      <c r="EVD3" s="26"/>
      <c r="EVE3" s="27"/>
      <c r="EVF3" s="26"/>
      <c r="EVG3" s="27"/>
      <c r="EVH3" s="26"/>
      <c r="EVI3" s="27"/>
      <c r="EVJ3" s="26"/>
      <c r="EVK3" s="27"/>
      <c r="EVL3" s="26"/>
      <c r="EVM3" s="27"/>
      <c r="EVN3" s="26"/>
      <c r="EVO3" s="27"/>
      <c r="EVP3" s="26"/>
      <c r="EVQ3" s="27"/>
      <c r="EVR3" s="26"/>
      <c r="EVS3" s="27"/>
      <c r="EVT3" s="26"/>
      <c r="EVU3" s="27"/>
      <c r="EVV3" s="26"/>
      <c r="EVW3" s="27"/>
      <c r="EVX3" s="26"/>
      <c r="EVY3" s="27"/>
      <c r="EVZ3" s="26"/>
      <c r="EWA3" s="27"/>
      <c r="EWB3" s="26"/>
      <c r="EWC3" s="27"/>
      <c r="EWD3" s="26"/>
      <c r="EWE3" s="27"/>
      <c r="EWF3" s="26"/>
      <c r="EWG3" s="27"/>
      <c r="EWH3" s="26"/>
      <c r="EWI3" s="27"/>
      <c r="EWJ3" s="26"/>
      <c r="EWK3" s="27"/>
      <c r="EWL3" s="26"/>
      <c r="EWM3" s="27"/>
      <c r="EWN3" s="26"/>
      <c r="EWO3" s="27"/>
      <c r="EWP3" s="26"/>
      <c r="EWQ3" s="27"/>
      <c r="EWR3" s="26"/>
      <c r="EWS3" s="27"/>
      <c r="EWT3" s="26"/>
      <c r="EWU3" s="27"/>
      <c r="EWV3" s="26"/>
      <c r="EWW3" s="27"/>
      <c r="EWX3" s="26"/>
      <c r="EWY3" s="27"/>
      <c r="EWZ3" s="26"/>
      <c r="EXA3" s="27"/>
      <c r="EXB3" s="26"/>
      <c r="EXC3" s="27"/>
      <c r="EXD3" s="26"/>
      <c r="EXE3" s="27"/>
      <c r="EXF3" s="26"/>
      <c r="EXG3" s="27"/>
      <c r="EXH3" s="26"/>
      <c r="EXI3" s="27"/>
      <c r="EXJ3" s="26"/>
      <c r="EXK3" s="27"/>
      <c r="EXL3" s="26"/>
      <c r="EXM3" s="27"/>
      <c r="EXN3" s="26"/>
      <c r="EXO3" s="27"/>
      <c r="EXP3" s="26"/>
      <c r="EXQ3" s="27"/>
      <c r="EXR3" s="26"/>
      <c r="EXS3" s="27"/>
      <c r="EXT3" s="26"/>
      <c r="EXU3" s="27"/>
      <c r="EXV3" s="26"/>
      <c r="EXW3" s="27"/>
      <c r="EXX3" s="26"/>
      <c r="EXY3" s="27"/>
      <c r="EXZ3" s="26"/>
      <c r="EYA3" s="27"/>
      <c r="EYB3" s="26"/>
      <c r="EYC3" s="27"/>
      <c r="EYD3" s="26"/>
      <c r="EYE3" s="27"/>
      <c r="EYF3" s="26"/>
      <c r="EYG3" s="27"/>
      <c r="EYH3" s="26"/>
      <c r="EYI3" s="27"/>
      <c r="EYJ3" s="26"/>
      <c r="EYK3" s="27"/>
      <c r="EYL3" s="26"/>
      <c r="EYM3" s="27"/>
      <c r="EYN3" s="26"/>
      <c r="EYO3" s="27"/>
      <c r="EYP3" s="26"/>
      <c r="EYQ3" s="27"/>
      <c r="EYR3" s="26"/>
      <c r="EYS3" s="27"/>
      <c r="EYT3" s="26"/>
      <c r="EYU3" s="27"/>
      <c r="EYV3" s="26"/>
      <c r="EYW3" s="27"/>
      <c r="EYX3" s="26"/>
      <c r="EYY3" s="27"/>
      <c r="EYZ3" s="26"/>
      <c r="EZA3" s="27"/>
      <c r="EZB3" s="26"/>
      <c r="EZC3" s="27"/>
      <c r="EZD3" s="26"/>
      <c r="EZE3" s="27"/>
      <c r="EZF3" s="26"/>
      <c r="EZG3" s="27"/>
      <c r="EZH3" s="26"/>
      <c r="EZI3" s="27"/>
      <c r="EZJ3" s="26"/>
      <c r="EZK3" s="27"/>
      <c r="EZL3" s="26"/>
      <c r="EZM3" s="27"/>
      <c r="EZN3" s="26"/>
      <c r="EZO3" s="27"/>
      <c r="EZP3" s="26"/>
      <c r="EZQ3" s="27"/>
      <c r="EZR3" s="26"/>
      <c r="EZS3" s="27"/>
      <c r="EZT3" s="26"/>
      <c r="EZU3" s="27"/>
      <c r="EZV3" s="26"/>
      <c r="EZW3" s="27"/>
      <c r="EZX3" s="26"/>
      <c r="EZY3" s="27"/>
      <c r="EZZ3" s="26"/>
      <c r="FAA3" s="27"/>
      <c r="FAB3" s="26"/>
      <c r="FAC3" s="27"/>
      <c r="FAD3" s="26"/>
      <c r="FAE3" s="27"/>
      <c r="FAF3" s="26"/>
      <c r="FAG3" s="27"/>
      <c r="FAH3" s="26"/>
      <c r="FAI3" s="27"/>
      <c r="FAJ3" s="26"/>
      <c r="FAK3" s="27"/>
      <c r="FAL3" s="26"/>
      <c r="FAM3" s="27"/>
      <c r="FAN3" s="26"/>
      <c r="FAO3" s="27"/>
      <c r="FAP3" s="26"/>
      <c r="FAQ3" s="27"/>
      <c r="FAR3" s="26"/>
      <c r="FAS3" s="27"/>
      <c r="FAT3" s="26"/>
      <c r="FAU3" s="27"/>
      <c r="FAV3" s="26"/>
      <c r="FAW3" s="27"/>
      <c r="FAX3" s="26"/>
      <c r="FAY3" s="27"/>
      <c r="FAZ3" s="26"/>
      <c r="FBA3" s="27"/>
      <c r="FBB3" s="26"/>
      <c r="FBC3" s="27"/>
      <c r="FBD3" s="26"/>
      <c r="FBE3" s="27"/>
      <c r="FBF3" s="26"/>
      <c r="FBG3" s="27"/>
      <c r="FBH3" s="26"/>
      <c r="FBI3" s="27"/>
      <c r="FBJ3" s="26"/>
      <c r="FBK3" s="27"/>
      <c r="FBL3" s="26"/>
      <c r="FBM3" s="27"/>
      <c r="FBN3" s="26"/>
      <c r="FBO3" s="27"/>
      <c r="FBP3" s="26"/>
      <c r="FBQ3" s="27"/>
      <c r="FBR3" s="26"/>
      <c r="FBS3" s="27"/>
      <c r="FBT3" s="26"/>
      <c r="FBU3" s="27"/>
      <c r="FBV3" s="26"/>
      <c r="FBW3" s="27"/>
      <c r="FBX3" s="26"/>
      <c r="FBY3" s="27"/>
      <c r="FBZ3" s="26"/>
      <c r="FCA3" s="27"/>
      <c r="FCB3" s="26"/>
      <c r="FCC3" s="27"/>
      <c r="FCD3" s="26"/>
      <c r="FCE3" s="27"/>
      <c r="FCF3" s="26"/>
      <c r="FCG3" s="27"/>
      <c r="FCH3" s="26"/>
      <c r="FCI3" s="27"/>
      <c r="FCJ3" s="26"/>
      <c r="FCK3" s="27"/>
      <c r="FCL3" s="26"/>
      <c r="FCM3" s="27"/>
      <c r="FCN3" s="26"/>
      <c r="FCO3" s="27"/>
      <c r="FCP3" s="26"/>
      <c r="FCQ3" s="27"/>
      <c r="FCR3" s="26"/>
      <c r="FCS3" s="27"/>
      <c r="FCT3" s="26"/>
      <c r="FCU3" s="27"/>
      <c r="FCV3" s="26"/>
      <c r="FCW3" s="27"/>
      <c r="FCX3" s="26"/>
      <c r="FCY3" s="27"/>
      <c r="FCZ3" s="26"/>
      <c r="FDA3" s="27"/>
      <c r="FDB3" s="26"/>
      <c r="FDC3" s="27"/>
      <c r="FDD3" s="26"/>
      <c r="FDE3" s="27"/>
      <c r="FDF3" s="26"/>
      <c r="FDG3" s="27"/>
      <c r="FDH3" s="26"/>
      <c r="FDI3" s="27"/>
      <c r="FDJ3" s="26"/>
      <c r="FDK3" s="27"/>
      <c r="FDL3" s="26"/>
      <c r="FDM3" s="27"/>
      <c r="FDN3" s="26"/>
      <c r="FDO3" s="27"/>
      <c r="FDP3" s="26"/>
      <c r="FDQ3" s="27"/>
      <c r="FDR3" s="26"/>
      <c r="FDS3" s="27"/>
      <c r="FDT3" s="26"/>
      <c r="FDU3" s="27"/>
      <c r="FDV3" s="26"/>
      <c r="FDW3" s="27"/>
      <c r="FDX3" s="26"/>
      <c r="FDY3" s="27"/>
      <c r="FDZ3" s="26"/>
      <c r="FEA3" s="27"/>
      <c r="FEB3" s="26"/>
      <c r="FEC3" s="27"/>
      <c r="FED3" s="26"/>
      <c r="FEE3" s="27"/>
      <c r="FEF3" s="26"/>
      <c r="FEG3" s="27"/>
      <c r="FEH3" s="26"/>
      <c r="FEI3" s="27"/>
      <c r="FEJ3" s="26"/>
      <c r="FEK3" s="27"/>
      <c r="FEL3" s="26"/>
      <c r="FEM3" s="27"/>
      <c r="FEN3" s="26"/>
      <c r="FEO3" s="27"/>
      <c r="FEP3" s="26"/>
      <c r="FEQ3" s="27"/>
      <c r="FER3" s="26"/>
      <c r="FES3" s="27"/>
      <c r="FET3" s="26"/>
      <c r="FEU3" s="27"/>
      <c r="FEV3" s="26"/>
      <c r="FEW3" s="27"/>
      <c r="FEX3" s="26"/>
      <c r="FEY3" s="27"/>
      <c r="FEZ3" s="26"/>
      <c r="FFA3" s="27"/>
      <c r="FFB3" s="26"/>
      <c r="FFC3" s="27"/>
      <c r="FFD3" s="26"/>
      <c r="FFE3" s="27"/>
      <c r="FFF3" s="26"/>
      <c r="FFG3" s="27"/>
      <c r="FFH3" s="26"/>
      <c r="FFI3" s="27"/>
      <c r="FFJ3" s="26"/>
      <c r="FFK3" s="27"/>
      <c r="FFL3" s="26"/>
      <c r="FFM3" s="27"/>
      <c r="FFN3" s="26"/>
      <c r="FFO3" s="27"/>
      <c r="FFP3" s="26"/>
      <c r="FFQ3" s="27"/>
      <c r="FFR3" s="26"/>
      <c r="FFS3" s="27"/>
      <c r="FFT3" s="26"/>
      <c r="FFU3" s="27"/>
      <c r="FFV3" s="26"/>
      <c r="FFW3" s="27"/>
      <c r="FFX3" s="26"/>
      <c r="FFY3" s="27"/>
      <c r="FFZ3" s="26"/>
      <c r="FGA3" s="27"/>
      <c r="FGB3" s="26"/>
      <c r="FGC3" s="27"/>
      <c r="FGD3" s="26"/>
      <c r="FGE3" s="27"/>
      <c r="FGF3" s="26"/>
      <c r="FGG3" s="27"/>
      <c r="FGH3" s="26"/>
      <c r="FGI3" s="27"/>
      <c r="FGJ3" s="26"/>
      <c r="FGK3" s="27"/>
      <c r="FGL3" s="26"/>
      <c r="FGM3" s="27"/>
      <c r="FGN3" s="26"/>
      <c r="FGO3" s="27"/>
      <c r="FGP3" s="26"/>
      <c r="FGQ3" s="27"/>
      <c r="FGR3" s="26"/>
      <c r="FGS3" s="27"/>
      <c r="FGT3" s="26"/>
      <c r="FGU3" s="27"/>
      <c r="FGV3" s="26"/>
      <c r="FGW3" s="27"/>
      <c r="FGX3" s="26"/>
      <c r="FGY3" s="27"/>
      <c r="FGZ3" s="26"/>
      <c r="FHA3" s="27"/>
      <c r="FHB3" s="26"/>
      <c r="FHC3" s="27"/>
      <c r="FHD3" s="26"/>
      <c r="FHE3" s="27"/>
      <c r="FHF3" s="26"/>
      <c r="FHG3" s="27"/>
      <c r="FHH3" s="26"/>
      <c r="FHI3" s="27"/>
      <c r="FHJ3" s="26"/>
      <c r="FHK3" s="27"/>
      <c r="FHL3" s="26"/>
      <c r="FHM3" s="27"/>
      <c r="FHN3" s="26"/>
      <c r="FHO3" s="27"/>
      <c r="FHP3" s="26"/>
      <c r="FHQ3" s="27"/>
      <c r="FHR3" s="26"/>
      <c r="FHS3" s="27"/>
      <c r="FHT3" s="26"/>
      <c r="FHU3" s="27"/>
      <c r="FHV3" s="26"/>
      <c r="FHW3" s="27"/>
      <c r="FHX3" s="26"/>
      <c r="FHY3" s="27"/>
      <c r="FHZ3" s="26"/>
      <c r="FIA3" s="27"/>
      <c r="FIB3" s="26"/>
      <c r="FIC3" s="27"/>
      <c r="FID3" s="26"/>
      <c r="FIE3" s="27"/>
      <c r="FIF3" s="26"/>
      <c r="FIG3" s="27"/>
      <c r="FIH3" s="26"/>
      <c r="FII3" s="27"/>
      <c r="FIJ3" s="26"/>
      <c r="FIK3" s="27"/>
      <c r="FIL3" s="26"/>
      <c r="FIM3" s="27"/>
      <c r="FIN3" s="26"/>
      <c r="FIO3" s="27"/>
      <c r="FIP3" s="26"/>
      <c r="FIQ3" s="27"/>
      <c r="FIR3" s="26"/>
      <c r="FIS3" s="27"/>
      <c r="FIT3" s="26"/>
      <c r="FIU3" s="27"/>
      <c r="FIV3" s="26"/>
      <c r="FIW3" s="27"/>
      <c r="FIX3" s="26"/>
      <c r="FIY3" s="27"/>
      <c r="FIZ3" s="26"/>
      <c r="FJA3" s="27"/>
      <c r="FJB3" s="26"/>
      <c r="FJC3" s="27"/>
      <c r="FJD3" s="26"/>
      <c r="FJE3" s="27"/>
      <c r="FJF3" s="26"/>
      <c r="FJG3" s="27"/>
      <c r="FJH3" s="26"/>
      <c r="FJI3" s="27"/>
      <c r="FJJ3" s="26"/>
      <c r="FJK3" s="27"/>
      <c r="FJL3" s="26"/>
      <c r="FJM3" s="27"/>
      <c r="FJN3" s="26"/>
      <c r="FJO3" s="27"/>
      <c r="FJP3" s="26"/>
      <c r="FJQ3" s="27"/>
      <c r="FJR3" s="26"/>
      <c r="FJS3" s="27"/>
      <c r="FJT3" s="26"/>
      <c r="FJU3" s="27"/>
      <c r="FJV3" s="26"/>
      <c r="FJW3" s="27"/>
      <c r="FJX3" s="26"/>
      <c r="FJY3" s="27"/>
      <c r="FJZ3" s="26"/>
      <c r="FKA3" s="27"/>
      <c r="FKB3" s="26"/>
      <c r="FKC3" s="27"/>
      <c r="FKD3" s="26"/>
      <c r="FKE3" s="27"/>
      <c r="FKF3" s="26"/>
      <c r="FKG3" s="27"/>
      <c r="FKH3" s="26"/>
      <c r="FKI3" s="27"/>
      <c r="FKJ3" s="26"/>
      <c r="FKK3" s="27"/>
      <c r="FKL3" s="26"/>
      <c r="FKM3" s="27"/>
      <c r="FKN3" s="26"/>
      <c r="FKO3" s="27"/>
      <c r="FKP3" s="26"/>
      <c r="FKQ3" s="27"/>
      <c r="FKR3" s="26"/>
      <c r="FKS3" s="27"/>
      <c r="FKT3" s="26"/>
      <c r="FKU3" s="27"/>
      <c r="FKV3" s="26"/>
      <c r="FKW3" s="27"/>
      <c r="FKX3" s="26"/>
      <c r="FKY3" s="27"/>
      <c r="FKZ3" s="26"/>
      <c r="FLA3" s="27"/>
      <c r="FLB3" s="26"/>
      <c r="FLC3" s="27"/>
      <c r="FLD3" s="26"/>
      <c r="FLE3" s="27"/>
      <c r="FLF3" s="26"/>
      <c r="FLG3" s="27"/>
      <c r="FLH3" s="26"/>
      <c r="FLI3" s="27"/>
      <c r="FLJ3" s="26"/>
      <c r="FLK3" s="27"/>
      <c r="FLL3" s="26"/>
      <c r="FLM3" s="27"/>
      <c r="FLN3" s="26"/>
      <c r="FLO3" s="27"/>
      <c r="FLP3" s="26"/>
      <c r="FLQ3" s="27"/>
      <c r="FLR3" s="26"/>
      <c r="FLS3" s="27"/>
      <c r="FLT3" s="26"/>
      <c r="FLU3" s="27"/>
      <c r="FLV3" s="26"/>
      <c r="FLW3" s="27"/>
      <c r="FLX3" s="26"/>
      <c r="FLY3" s="27"/>
      <c r="FLZ3" s="26"/>
      <c r="FMA3" s="27"/>
      <c r="FMB3" s="26"/>
      <c r="FMC3" s="27"/>
      <c r="FMD3" s="26"/>
      <c r="FME3" s="27"/>
      <c r="FMF3" s="26"/>
      <c r="FMG3" s="27"/>
      <c r="FMH3" s="26"/>
      <c r="FMI3" s="27"/>
      <c r="FMJ3" s="26"/>
      <c r="FMK3" s="27"/>
      <c r="FML3" s="26"/>
      <c r="FMM3" s="27"/>
      <c r="FMN3" s="26"/>
      <c r="FMO3" s="27"/>
      <c r="FMP3" s="26"/>
      <c r="FMQ3" s="27"/>
      <c r="FMR3" s="26"/>
      <c r="FMS3" s="27"/>
      <c r="FMT3" s="26"/>
      <c r="FMU3" s="27"/>
      <c r="FMV3" s="26"/>
      <c r="FMW3" s="27"/>
      <c r="FMX3" s="26"/>
      <c r="FMY3" s="27"/>
      <c r="FMZ3" s="26"/>
      <c r="FNA3" s="27"/>
      <c r="FNB3" s="26"/>
      <c r="FNC3" s="27"/>
      <c r="FND3" s="26"/>
      <c r="FNE3" s="27"/>
      <c r="FNF3" s="26"/>
      <c r="FNG3" s="27"/>
      <c r="FNH3" s="26"/>
      <c r="FNI3" s="27"/>
      <c r="FNJ3" s="26"/>
      <c r="FNK3" s="27"/>
      <c r="FNL3" s="26"/>
      <c r="FNM3" s="27"/>
      <c r="FNN3" s="26"/>
      <c r="FNO3" s="27"/>
      <c r="FNP3" s="26"/>
      <c r="FNQ3" s="27"/>
      <c r="FNR3" s="26"/>
      <c r="FNS3" s="27"/>
      <c r="FNT3" s="26"/>
      <c r="FNU3" s="27"/>
      <c r="FNV3" s="26"/>
      <c r="FNW3" s="27"/>
      <c r="FNX3" s="26"/>
      <c r="FNY3" s="27"/>
      <c r="FNZ3" s="26"/>
      <c r="FOA3" s="27"/>
      <c r="FOB3" s="26"/>
      <c r="FOC3" s="27"/>
      <c r="FOD3" s="26"/>
      <c r="FOE3" s="27"/>
      <c r="FOF3" s="26"/>
      <c r="FOG3" s="27"/>
      <c r="FOH3" s="26"/>
      <c r="FOI3" s="27"/>
      <c r="FOJ3" s="26"/>
      <c r="FOK3" s="27"/>
      <c r="FOL3" s="26"/>
      <c r="FOM3" s="27"/>
      <c r="FON3" s="26"/>
      <c r="FOO3" s="27"/>
      <c r="FOP3" s="26"/>
      <c r="FOQ3" s="27"/>
      <c r="FOR3" s="26"/>
      <c r="FOS3" s="27"/>
      <c r="FOT3" s="26"/>
      <c r="FOU3" s="27"/>
      <c r="FOV3" s="26"/>
      <c r="FOW3" s="27"/>
      <c r="FOX3" s="26"/>
      <c r="FOY3" s="27"/>
      <c r="FOZ3" s="26"/>
      <c r="FPA3" s="27"/>
      <c r="FPB3" s="26"/>
      <c r="FPC3" s="27"/>
      <c r="FPD3" s="26"/>
      <c r="FPE3" s="27"/>
      <c r="FPF3" s="26"/>
      <c r="FPG3" s="27"/>
      <c r="FPH3" s="26"/>
      <c r="FPI3" s="27"/>
      <c r="FPJ3" s="26"/>
      <c r="FPK3" s="27"/>
      <c r="FPL3" s="26"/>
      <c r="FPM3" s="27"/>
      <c r="FPN3" s="26"/>
      <c r="FPO3" s="27"/>
      <c r="FPP3" s="26"/>
      <c r="FPQ3" s="27"/>
      <c r="FPR3" s="26"/>
      <c r="FPS3" s="27"/>
      <c r="FPT3" s="26"/>
      <c r="FPU3" s="27"/>
      <c r="FPV3" s="26"/>
      <c r="FPW3" s="27"/>
      <c r="FPX3" s="26"/>
      <c r="FPY3" s="27"/>
      <c r="FPZ3" s="26"/>
      <c r="FQA3" s="27"/>
      <c r="FQB3" s="26"/>
      <c r="FQC3" s="27"/>
      <c r="FQD3" s="26"/>
      <c r="FQE3" s="27"/>
      <c r="FQF3" s="26"/>
      <c r="FQG3" s="27"/>
      <c r="FQH3" s="26"/>
      <c r="FQI3" s="27"/>
      <c r="FQJ3" s="26"/>
      <c r="FQK3" s="27"/>
      <c r="FQL3" s="26"/>
      <c r="FQM3" s="27"/>
      <c r="FQN3" s="26"/>
      <c r="FQO3" s="27"/>
      <c r="FQP3" s="26"/>
      <c r="FQQ3" s="27"/>
      <c r="FQR3" s="26"/>
      <c r="FQS3" s="27"/>
      <c r="FQT3" s="26"/>
      <c r="FQU3" s="27"/>
      <c r="FQV3" s="26"/>
      <c r="FQW3" s="27"/>
      <c r="FQX3" s="26"/>
      <c r="FQY3" s="27"/>
      <c r="FQZ3" s="26"/>
      <c r="FRA3" s="27"/>
      <c r="FRB3" s="26"/>
      <c r="FRC3" s="27"/>
      <c r="FRD3" s="26"/>
      <c r="FRE3" s="27"/>
      <c r="FRF3" s="26"/>
      <c r="FRG3" s="27"/>
      <c r="FRH3" s="26"/>
      <c r="FRI3" s="27"/>
      <c r="FRJ3" s="26"/>
      <c r="FRK3" s="27"/>
      <c r="FRL3" s="26"/>
      <c r="FRM3" s="27"/>
      <c r="FRN3" s="26"/>
      <c r="FRO3" s="27"/>
      <c r="FRP3" s="26"/>
      <c r="FRQ3" s="27"/>
      <c r="FRR3" s="26"/>
      <c r="FRS3" s="27"/>
      <c r="FRT3" s="26"/>
      <c r="FRU3" s="27"/>
      <c r="FRV3" s="26"/>
      <c r="FRW3" s="27"/>
      <c r="FRX3" s="26"/>
      <c r="FRY3" s="27"/>
      <c r="FRZ3" s="26"/>
      <c r="FSA3" s="27"/>
      <c r="FSB3" s="26"/>
      <c r="FSC3" s="27"/>
      <c r="FSD3" s="26"/>
      <c r="FSE3" s="27"/>
      <c r="FSF3" s="26"/>
      <c r="FSG3" s="27"/>
      <c r="FSH3" s="26"/>
      <c r="FSI3" s="27"/>
      <c r="FSJ3" s="26"/>
      <c r="FSK3" s="27"/>
      <c r="FSL3" s="26"/>
      <c r="FSM3" s="27"/>
      <c r="FSN3" s="26"/>
      <c r="FSO3" s="27"/>
      <c r="FSP3" s="26"/>
      <c r="FSQ3" s="27"/>
      <c r="FSR3" s="26"/>
      <c r="FSS3" s="27"/>
      <c r="FST3" s="26"/>
      <c r="FSU3" s="27"/>
      <c r="FSV3" s="26"/>
      <c r="FSW3" s="27"/>
      <c r="FSX3" s="26"/>
      <c r="FSY3" s="27"/>
      <c r="FSZ3" s="26"/>
      <c r="FTA3" s="27"/>
      <c r="FTB3" s="26"/>
      <c r="FTC3" s="27"/>
      <c r="FTD3" s="26"/>
      <c r="FTE3" s="27"/>
      <c r="FTF3" s="26"/>
      <c r="FTG3" s="27"/>
      <c r="FTH3" s="26"/>
      <c r="FTI3" s="27"/>
      <c r="FTJ3" s="26"/>
      <c r="FTK3" s="27"/>
      <c r="FTL3" s="26"/>
      <c r="FTM3" s="27"/>
      <c r="FTN3" s="26"/>
      <c r="FTO3" s="27"/>
      <c r="FTP3" s="26"/>
      <c r="FTQ3" s="27"/>
      <c r="FTR3" s="26"/>
      <c r="FTS3" s="27"/>
      <c r="FTT3" s="26"/>
      <c r="FTU3" s="27"/>
      <c r="FTV3" s="26"/>
      <c r="FTW3" s="27"/>
      <c r="FTX3" s="26"/>
      <c r="FTY3" s="27"/>
      <c r="FTZ3" s="26"/>
      <c r="FUA3" s="27"/>
      <c r="FUB3" s="26"/>
      <c r="FUC3" s="27"/>
      <c r="FUD3" s="26"/>
      <c r="FUE3" s="27"/>
      <c r="FUF3" s="26"/>
      <c r="FUG3" s="27"/>
      <c r="FUH3" s="26"/>
      <c r="FUI3" s="27"/>
      <c r="FUJ3" s="26"/>
      <c r="FUK3" s="27"/>
      <c r="FUL3" s="26"/>
      <c r="FUM3" s="27"/>
      <c r="FUN3" s="26"/>
      <c r="FUO3" s="27"/>
      <c r="FUP3" s="26"/>
      <c r="FUQ3" s="27"/>
      <c r="FUR3" s="26"/>
      <c r="FUS3" s="27"/>
      <c r="FUT3" s="26"/>
      <c r="FUU3" s="27"/>
      <c r="FUV3" s="26"/>
      <c r="FUW3" s="27"/>
      <c r="FUX3" s="26"/>
      <c r="FUY3" s="27"/>
      <c r="FUZ3" s="26"/>
      <c r="FVA3" s="27"/>
      <c r="FVB3" s="26"/>
      <c r="FVC3" s="27"/>
      <c r="FVD3" s="26"/>
      <c r="FVE3" s="27"/>
      <c r="FVF3" s="26"/>
      <c r="FVG3" s="27"/>
      <c r="FVH3" s="26"/>
      <c r="FVI3" s="27"/>
      <c r="FVJ3" s="26"/>
      <c r="FVK3" s="27"/>
      <c r="FVL3" s="26"/>
      <c r="FVM3" s="27"/>
      <c r="FVN3" s="26"/>
      <c r="FVO3" s="27"/>
      <c r="FVP3" s="26"/>
      <c r="FVQ3" s="27"/>
      <c r="FVR3" s="26"/>
      <c r="FVS3" s="27"/>
      <c r="FVT3" s="26"/>
      <c r="FVU3" s="27"/>
      <c r="FVV3" s="26"/>
      <c r="FVW3" s="27"/>
      <c r="FVX3" s="26"/>
      <c r="FVY3" s="27"/>
      <c r="FVZ3" s="26"/>
      <c r="FWA3" s="27"/>
      <c r="FWB3" s="26"/>
      <c r="FWC3" s="27"/>
      <c r="FWD3" s="26"/>
      <c r="FWE3" s="27"/>
      <c r="FWF3" s="26"/>
      <c r="FWG3" s="27"/>
      <c r="FWH3" s="26"/>
      <c r="FWI3" s="27"/>
      <c r="FWJ3" s="26"/>
      <c r="FWK3" s="27"/>
      <c r="FWL3" s="26"/>
      <c r="FWM3" s="27"/>
      <c r="FWN3" s="26"/>
      <c r="FWO3" s="27"/>
      <c r="FWP3" s="26"/>
      <c r="FWQ3" s="27"/>
      <c r="FWR3" s="26"/>
      <c r="FWS3" s="27"/>
      <c r="FWT3" s="26"/>
      <c r="FWU3" s="27"/>
      <c r="FWV3" s="26"/>
      <c r="FWW3" s="27"/>
      <c r="FWX3" s="26"/>
      <c r="FWY3" s="27"/>
      <c r="FWZ3" s="26"/>
      <c r="FXA3" s="27"/>
      <c r="FXB3" s="26"/>
      <c r="FXC3" s="27"/>
      <c r="FXD3" s="26"/>
      <c r="FXE3" s="27"/>
      <c r="FXF3" s="26"/>
      <c r="FXG3" s="27"/>
      <c r="FXH3" s="26"/>
      <c r="FXI3" s="27"/>
      <c r="FXJ3" s="26"/>
      <c r="FXK3" s="27"/>
      <c r="FXL3" s="26"/>
      <c r="FXM3" s="27"/>
      <c r="FXN3" s="26"/>
      <c r="FXO3" s="27"/>
      <c r="FXP3" s="26"/>
      <c r="FXQ3" s="27"/>
      <c r="FXR3" s="26"/>
      <c r="FXS3" s="27"/>
      <c r="FXT3" s="26"/>
      <c r="FXU3" s="27"/>
      <c r="FXV3" s="26"/>
      <c r="FXW3" s="27"/>
      <c r="FXX3" s="26"/>
      <c r="FXY3" s="27"/>
      <c r="FXZ3" s="26"/>
      <c r="FYA3" s="27"/>
      <c r="FYB3" s="26"/>
      <c r="FYC3" s="27"/>
      <c r="FYD3" s="26"/>
      <c r="FYE3" s="27"/>
      <c r="FYF3" s="26"/>
      <c r="FYG3" s="27"/>
      <c r="FYH3" s="26"/>
      <c r="FYI3" s="27"/>
      <c r="FYJ3" s="26"/>
      <c r="FYK3" s="27"/>
      <c r="FYL3" s="26"/>
      <c r="FYM3" s="27"/>
      <c r="FYN3" s="26"/>
      <c r="FYO3" s="27"/>
      <c r="FYP3" s="26"/>
      <c r="FYQ3" s="27"/>
      <c r="FYR3" s="26"/>
      <c r="FYS3" s="27"/>
      <c r="FYT3" s="26"/>
      <c r="FYU3" s="27"/>
      <c r="FYV3" s="26"/>
      <c r="FYW3" s="27"/>
      <c r="FYX3" s="26"/>
      <c r="FYY3" s="27"/>
      <c r="FYZ3" s="26"/>
      <c r="FZA3" s="27"/>
      <c r="FZB3" s="26"/>
      <c r="FZC3" s="27"/>
      <c r="FZD3" s="26"/>
      <c r="FZE3" s="27"/>
      <c r="FZF3" s="26"/>
      <c r="FZG3" s="27"/>
      <c r="FZH3" s="26"/>
      <c r="FZI3" s="27"/>
      <c r="FZJ3" s="26"/>
      <c r="FZK3" s="27"/>
      <c r="FZL3" s="26"/>
      <c r="FZM3" s="27"/>
      <c r="FZN3" s="26"/>
      <c r="FZO3" s="27"/>
      <c r="FZP3" s="26"/>
      <c r="FZQ3" s="27"/>
      <c r="FZR3" s="26"/>
      <c r="FZS3" s="27"/>
      <c r="FZT3" s="26"/>
      <c r="FZU3" s="27"/>
      <c r="FZV3" s="26"/>
      <c r="FZW3" s="27"/>
      <c r="FZX3" s="26"/>
      <c r="FZY3" s="27"/>
      <c r="FZZ3" s="26"/>
      <c r="GAA3" s="27"/>
      <c r="GAB3" s="26"/>
      <c r="GAC3" s="27"/>
      <c r="GAD3" s="26"/>
      <c r="GAE3" s="27"/>
      <c r="GAF3" s="26"/>
      <c r="GAG3" s="27"/>
      <c r="GAH3" s="26"/>
      <c r="GAI3" s="27"/>
      <c r="GAJ3" s="26"/>
      <c r="GAK3" s="27"/>
      <c r="GAL3" s="26"/>
      <c r="GAM3" s="27"/>
      <c r="GAN3" s="26"/>
      <c r="GAO3" s="27"/>
      <c r="GAP3" s="26"/>
      <c r="GAQ3" s="27"/>
      <c r="GAR3" s="26"/>
      <c r="GAS3" s="27"/>
      <c r="GAT3" s="26"/>
      <c r="GAU3" s="27"/>
      <c r="GAV3" s="26"/>
      <c r="GAW3" s="27"/>
      <c r="GAX3" s="26"/>
      <c r="GAY3" s="27"/>
      <c r="GAZ3" s="26"/>
      <c r="GBA3" s="27"/>
      <c r="GBB3" s="26"/>
      <c r="GBC3" s="27"/>
      <c r="GBD3" s="26"/>
      <c r="GBE3" s="27"/>
      <c r="GBF3" s="26"/>
      <c r="GBG3" s="27"/>
      <c r="GBH3" s="26"/>
      <c r="GBI3" s="27"/>
      <c r="GBJ3" s="26"/>
      <c r="GBK3" s="27"/>
      <c r="GBL3" s="26"/>
      <c r="GBM3" s="27"/>
      <c r="GBN3" s="26"/>
      <c r="GBO3" s="27"/>
      <c r="GBP3" s="26"/>
      <c r="GBQ3" s="27"/>
      <c r="GBR3" s="26"/>
      <c r="GBS3" s="27"/>
      <c r="GBT3" s="26"/>
      <c r="GBU3" s="27"/>
      <c r="GBV3" s="26"/>
      <c r="GBW3" s="27"/>
      <c r="GBX3" s="26"/>
      <c r="GBY3" s="27"/>
      <c r="GBZ3" s="26"/>
      <c r="GCA3" s="27"/>
      <c r="GCB3" s="26"/>
      <c r="GCC3" s="27"/>
      <c r="GCD3" s="26"/>
      <c r="GCE3" s="27"/>
      <c r="GCF3" s="26"/>
      <c r="GCG3" s="27"/>
      <c r="GCH3" s="26"/>
      <c r="GCI3" s="27"/>
      <c r="GCJ3" s="26"/>
      <c r="GCK3" s="27"/>
      <c r="GCL3" s="26"/>
      <c r="GCM3" s="27"/>
      <c r="GCN3" s="26"/>
      <c r="GCO3" s="27"/>
      <c r="GCP3" s="26"/>
      <c r="GCQ3" s="27"/>
      <c r="GCR3" s="26"/>
      <c r="GCS3" s="27"/>
      <c r="GCT3" s="26"/>
      <c r="GCU3" s="27"/>
      <c r="GCV3" s="26"/>
      <c r="GCW3" s="27"/>
      <c r="GCX3" s="26"/>
      <c r="GCY3" s="27"/>
      <c r="GCZ3" s="26"/>
      <c r="GDA3" s="27"/>
      <c r="GDB3" s="26"/>
      <c r="GDC3" s="27"/>
      <c r="GDD3" s="26"/>
      <c r="GDE3" s="27"/>
      <c r="GDF3" s="26"/>
      <c r="GDG3" s="27"/>
      <c r="GDH3" s="26"/>
      <c r="GDI3" s="27"/>
      <c r="GDJ3" s="26"/>
      <c r="GDK3" s="27"/>
      <c r="GDL3" s="26"/>
      <c r="GDM3" s="27"/>
      <c r="GDN3" s="26"/>
      <c r="GDO3" s="27"/>
      <c r="GDP3" s="26"/>
      <c r="GDQ3" s="27"/>
      <c r="GDR3" s="26"/>
      <c r="GDS3" s="27"/>
      <c r="GDT3" s="26"/>
      <c r="GDU3" s="27"/>
      <c r="GDV3" s="26"/>
      <c r="GDW3" s="27"/>
      <c r="GDX3" s="26"/>
      <c r="GDY3" s="27"/>
      <c r="GDZ3" s="26"/>
      <c r="GEA3" s="27"/>
      <c r="GEB3" s="26"/>
      <c r="GEC3" s="27"/>
      <c r="GED3" s="26"/>
      <c r="GEE3" s="27"/>
      <c r="GEF3" s="26"/>
      <c r="GEG3" s="27"/>
      <c r="GEH3" s="26"/>
      <c r="GEI3" s="27"/>
      <c r="GEJ3" s="26"/>
      <c r="GEK3" s="27"/>
      <c r="GEL3" s="26"/>
      <c r="GEM3" s="27"/>
      <c r="GEN3" s="26"/>
      <c r="GEO3" s="27"/>
      <c r="GEP3" s="26"/>
      <c r="GEQ3" s="27"/>
      <c r="GER3" s="26"/>
      <c r="GES3" s="27"/>
      <c r="GET3" s="26"/>
      <c r="GEU3" s="27"/>
      <c r="GEV3" s="26"/>
      <c r="GEW3" s="27"/>
      <c r="GEX3" s="26"/>
      <c r="GEY3" s="27"/>
      <c r="GEZ3" s="26"/>
      <c r="GFA3" s="27"/>
      <c r="GFB3" s="26"/>
      <c r="GFC3" s="27"/>
      <c r="GFD3" s="26"/>
      <c r="GFE3" s="27"/>
      <c r="GFF3" s="26"/>
      <c r="GFG3" s="27"/>
      <c r="GFH3" s="26"/>
      <c r="GFI3" s="27"/>
      <c r="GFJ3" s="26"/>
      <c r="GFK3" s="27"/>
      <c r="GFL3" s="26"/>
      <c r="GFM3" s="27"/>
      <c r="GFN3" s="26"/>
      <c r="GFO3" s="27"/>
      <c r="GFP3" s="26"/>
      <c r="GFQ3" s="27"/>
      <c r="GFR3" s="26"/>
      <c r="GFS3" s="27"/>
      <c r="GFT3" s="26"/>
      <c r="GFU3" s="27"/>
      <c r="GFV3" s="26"/>
      <c r="GFW3" s="27"/>
      <c r="GFX3" s="26"/>
      <c r="GFY3" s="27"/>
      <c r="GFZ3" s="26"/>
      <c r="GGA3" s="27"/>
      <c r="GGB3" s="26"/>
      <c r="GGC3" s="27"/>
      <c r="GGD3" s="26"/>
      <c r="GGE3" s="27"/>
      <c r="GGF3" s="26"/>
      <c r="GGG3" s="27"/>
      <c r="GGH3" s="26"/>
      <c r="GGI3" s="27"/>
      <c r="GGJ3" s="26"/>
      <c r="GGK3" s="27"/>
      <c r="GGL3" s="26"/>
      <c r="GGM3" s="27"/>
      <c r="GGN3" s="26"/>
      <c r="GGO3" s="27"/>
      <c r="GGP3" s="26"/>
      <c r="GGQ3" s="27"/>
      <c r="GGR3" s="26"/>
      <c r="GGS3" s="27"/>
      <c r="GGT3" s="26"/>
      <c r="GGU3" s="27"/>
      <c r="GGV3" s="26"/>
      <c r="GGW3" s="27"/>
      <c r="GGX3" s="26"/>
      <c r="GGY3" s="27"/>
      <c r="GGZ3" s="26"/>
      <c r="GHA3" s="27"/>
      <c r="GHB3" s="26"/>
      <c r="GHC3" s="27"/>
      <c r="GHD3" s="26"/>
      <c r="GHE3" s="27"/>
      <c r="GHF3" s="26"/>
      <c r="GHG3" s="27"/>
      <c r="GHH3" s="26"/>
      <c r="GHI3" s="27"/>
      <c r="GHJ3" s="26"/>
      <c r="GHK3" s="27"/>
      <c r="GHL3" s="26"/>
      <c r="GHM3" s="27"/>
      <c r="GHN3" s="26"/>
      <c r="GHO3" s="27"/>
      <c r="GHP3" s="26"/>
      <c r="GHQ3" s="27"/>
      <c r="GHR3" s="26"/>
      <c r="GHS3" s="27"/>
      <c r="GHT3" s="26"/>
      <c r="GHU3" s="27"/>
      <c r="GHV3" s="26"/>
      <c r="GHW3" s="27"/>
      <c r="GHX3" s="26"/>
      <c r="GHY3" s="27"/>
      <c r="GHZ3" s="26"/>
      <c r="GIA3" s="27"/>
      <c r="GIB3" s="26"/>
      <c r="GIC3" s="27"/>
      <c r="GID3" s="26"/>
      <c r="GIE3" s="27"/>
      <c r="GIF3" s="26"/>
      <c r="GIG3" s="27"/>
      <c r="GIH3" s="26"/>
      <c r="GII3" s="27"/>
      <c r="GIJ3" s="26"/>
      <c r="GIK3" s="27"/>
      <c r="GIL3" s="26"/>
      <c r="GIM3" s="27"/>
      <c r="GIN3" s="26"/>
      <c r="GIO3" s="27"/>
      <c r="GIP3" s="26"/>
      <c r="GIQ3" s="27"/>
      <c r="GIR3" s="26"/>
      <c r="GIS3" s="27"/>
      <c r="GIT3" s="26"/>
      <c r="GIU3" s="27"/>
      <c r="GIV3" s="26"/>
      <c r="GIW3" s="27"/>
      <c r="GIX3" s="26"/>
      <c r="GIY3" s="27"/>
      <c r="GIZ3" s="26"/>
      <c r="GJA3" s="27"/>
      <c r="GJB3" s="26"/>
      <c r="GJC3" s="27"/>
      <c r="GJD3" s="26"/>
      <c r="GJE3" s="27"/>
      <c r="GJF3" s="26"/>
      <c r="GJG3" s="27"/>
      <c r="GJH3" s="26"/>
      <c r="GJI3" s="27"/>
      <c r="GJJ3" s="26"/>
      <c r="GJK3" s="27"/>
      <c r="GJL3" s="26"/>
      <c r="GJM3" s="27"/>
      <c r="GJN3" s="26"/>
      <c r="GJO3" s="27"/>
      <c r="GJP3" s="26"/>
      <c r="GJQ3" s="27"/>
      <c r="GJR3" s="26"/>
      <c r="GJS3" s="27"/>
      <c r="GJT3" s="26"/>
      <c r="GJU3" s="27"/>
      <c r="GJV3" s="26"/>
      <c r="GJW3" s="27"/>
      <c r="GJX3" s="26"/>
      <c r="GJY3" s="27"/>
      <c r="GJZ3" s="26"/>
      <c r="GKA3" s="27"/>
      <c r="GKB3" s="26"/>
      <c r="GKC3" s="27"/>
      <c r="GKD3" s="26"/>
      <c r="GKE3" s="27"/>
      <c r="GKF3" s="26"/>
      <c r="GKG3" s="27"/>
      <c r="GKH3" s="26"/>
      <c r="GKI3" s="27"/>
      <c r="GKJ3" s="26"/>
      <c r="GKK3" s="27"/>
      <c r="GKL3" s="26"/>
      <c r="GKM3" s="27"/>
      <c r="GKN3" s="26"/>
      <c r="GKO3" s="27"/>
      <c r="GKP3" s="26"/>
      <c r="GKQ3" s="27"/>
      <c r="GKR3" s="26"/>
      <c r="GKS3" s="27"/>
      <c r="GKT3" s="26"/>
      <c r="GKU3" s="27"/>
      <c r="GKV3" s="26"/>
      <c r="GKW3" s="27"/>
      <c r="GKX3" s="26"/>
      <c r="GKY3" s="27"/>
      <c r="GKZ3" s="26"/>
      <c r="GLA3" s="27"/>
      <c r="GLB3" s="26"/>
      <c r="GLC3" s="27"/>
      <c r="GLD3" s="26"/>
      <c r="GLE3" s="27"/>
      <c r="GLF3" s="26"/>
      <c r="GLG3" s="27"/>
      <c r="GLH3" s="26"/>
      <c r="GLI3" s="27"/>
      <c r="GLJ3" s="26"/>
      <c r="GLK3" s="27"/>
      <c r="GLL3" s="26"/>
      <c r="GLM3" s="27"/>
      <c r="GLN3" s="26"/>
      <c r="GLO3" s="27"/>
      <c r="GLP3" s="26"/>
      <c r="GLQ3" s="27"/>
      <c r="GLR3" s="26"/>
      <c r="GLS3" s="27"/>
      <c r="GLT3" s="26"/>
      <c r="GLU3" s="27"/>
      <c r="GLV3" s="26"/>
      <c r="GLW3" s="27"/>
      <c r="GLX3" s="26"/>
      <c r="GLY3" s="27"/>
      <c r="GLZ3" s="26"/>
      <c r="GMA3" s="27"/>
      <c r="GMB3" s="26"/>
      <c r="GMC3" s="27"/>
      <c r="GMD3" s="26"/>
      <c r="GME3" s="27"/>
      <c r="GMF3" s="26"/>
      <c r="GMG3" s="27"/>
      <c r="GMH3" s="26"/>
      <c r="GMI3" s="27"/>
      <c r="GMJ3" s="26"/>
      <c r="GMK3" s="27"/>
      <c r="GML3" s="26"/>
      <c r="GMM3" s="27"/>
      <c r="GMN3" s="26"/>
      <c r="GMO3" s="27"/>
      <c r="GMP3" s="26"/>
      <c r="GMQ3" s="27"/>
      <c r="GMR3" s="26"/>
      <c r="GMS3" s="27"/>
      <c r="GMT3" s="26"/>
      <c r="GMU3" s="27"/>
      <c r="GMV3" s="26"/>
      <c r="GMW3" s="27"/>
      <c r="GMX3" s="26"/>
      <c r="GMY3" s="27"/>
      <c r="GMZ3" s="26"/>
      <c r="GNA3" s="27"/>
      <c r="GNB3" s="26"/>
      <c r="GNC3" s="27"/>
      <c r="GND3" s="26"/>
      <c r="GNE3" s="27"/>
      <c r="GNF3" s="26"/>
      <c r="GNG3" s="27"/>
      <c r="GNH3" s="26"/>
      <c r="GNI3" s="27"/>
      <c r="GNJ3" s="26"/>
      <c r="GNK3" s="27"/>
      <c r="GNL3" s="26"/>
      <c r="GNM3" s="27"/>
      <c r="GNN3" s="26"/>
      <c r="GNO3" s="27"/>
      <c r="GNP3" s="26"/>
      <c r="GNQ3" s="27"/>
      <c r="GNR3" s="26"/>
      <c r="GNS3" s="27"/>
      <c r="GNT3" s="26"/>
      <c r="GNU3" s="27"/>
      <c r="GNV3" s="26"/>
      <c r="GNW3" s="27"/>
      <c r="GNX3" s="26"/>
      <c r="GNY3" s="27"/>
      <c r="GNZ3" s="26"/>
      <c r="GOA3" s="27"/>
      <c r="GOB3" s="26"/>
      <c r="GOC3" s="27"/>
      <c r="GOD3" s="26"/>
      <c r="GOE3" s="27"/>
      <c r="GOF3" s="26"/>
      <c r="GOG3" s="27"/>
      <c r="GOH3" s="26"/>
      <c r="GOI3" s="27"/>
      <c r="GOJ3" s="26"/>
      <c r="GOK3" s="27"/>
      <c r="GOL3" s="26"/>
      <c r="GOM3" s="27"/>
      <c r="GON3" s="26"/>
      <c r="GOO3" s="27"/>
      <c r="GOP3" s="26"/>
      <c r="GOQ3" s="27"/>
      <c r="GOR3" s="26"/>
      <c r="GOS3" s="27"/>
      <c r="GOT3" s="26"/>
      <c r="GOU3" s="27"/>
      <c r="GOV3" s="26"/>
      <c r="GOW3" s="27"/>
      <c r="GOX3" s="26"/>
      <c r="GOY3" s="27"/>
      <c r="GOZ3" s="26"/>
      <c r="GPA3" s="27"/>
      <c r="GPB3" s="26"/>
      <c r="GPC3" s="27"/>
      <c r="GPD3" s="26"/>
      <c r="GPE3" s="27"/>
      <c r="GPF3" s="26"/>
      <c r="GPG3" s="27"/>
      <c r="GPH3" s="26"/>
      <c r="GPI3" s="27"/>
      <c r="GPJ3" s="26"/>
      <c r="GPK3" s="27"/>
      <c r="GPL3" s="26"/>
      <c r="GPM3" s="27"/>
      <c r="GPN3" s="26"/>
      <c r="GPO3" s="27"/>
      <c r="GPP3" s="26"/>
      <c r="GPQ3" s="27"/>
      <c r="GPR3" s="26"/>
      <c r="GPS3" s="27"/>
      <c r="GPT3" s="26"/>
      <c r="GPU3" s="27"/>
      <c r="GPV3" s="26"/>
      <c r="GPW3" s="27"/>
      <c r="GPX3" s="26"/>
      <c r="GPY3" s="27"/>
      <c r="GPZ3" s="26"/>
      <c r="GQA3" s="27"/>
      <c r="GQB3" s="26"/>
      <c r="GQC3" s="27"/>
      <c r="GQD3" s="26"/>
      <c r="GQE3" s="27"/>
      <c r="GQF3" s="26"/>
      <c r="GQG3" s="27"/>
      <c r="GQH3" s="26"/>
      <c r="GQI3" s="27"/>
      <c r="GQJ3" s="26"/>
      <c r="GQK3" s="27"/>
      <c r="GQL3" s="26"/>
      <c r="GQM3" s="27"/>
      <c r="GQN3" s="26"/>
      <c r="GQO3" s="27"/>
      <c r="GQP3" s="26"/>
      <c r="GQQ3" s="27"/>
      <c r="GQR3" s="26"/>
      <c r="GQS3" s="27"/>
      <c r="GQT3" s="26"/>
      <c r="GQU3" s="27"/>
      <c r="GQV3" s="26"/>
      <c r="GQW3" s="27"/>
      <c r="GQX3" s="26"/>
      <c r="GQY3" s="27"/>
      <c r="GQZ3" s="26"/>
      <c r="GRA3" s="27"/>
      <c r="GRB3" s="26"/>
      <c r="GRC3" s="27"/>
      <c r="GRD3" s="26"/>
      <c r="GRE3" s="27"/>
      <c r="GRF3" s="26"/>
      <c r="GRG3" s="27"/>
      <c r="GRH3" s="26"/>
      <c r="GRI3" s="27"/>
      <c r="GRJ3" s="26"/>
      <c r="GRK3" s="27"/>
      <c r="GRL3" s="26"/>
      <c r="GRM3" s="27"/>
      <c r="GRN3" s="26"/>
      <c r="GRO3" s="27"/>
      <c r="GRP3" s="26"/>
      <c r="GRQ3" s="27"/>
      <c r="GRR3" s="26"/>
      <c r="GRS3" s="27"/>
      <c r="GRT3" s="26"/>
      <c r="GRU3" s="27"/>
      <c r="GRV3" s="26"/>
      <c r="GRW3" s="27"/>
      <c r="GRX3" s="26"/>
      <c r="GRY3" s="27"/>
      <c r="GRZ3" s="26"/>
      <c r="GSA3" s="27"/>
      <c r="GSB3" s="26"/>
      <c r="GSC3" s="27"/>
      <c r="GSD3" s="26"/>
      <c r="GSE3" s="27"/>
      <c r="GSF3" s="26"/>
      <c r="GSG3" s="27"/>
      <c r="GSH3" s="26"/>
      <c r="GSI3" s="27"/>
      <c r="GSJ3" s="26"/>
      <c r="GSK3" s="27"/>
      <c r="GSL3" s="26"/>
      <c r="GSM3" s="27"/>
      <c r="GSN3" s="26"/>
      <c r="GSO3" s="27"/>
      <c r="GSP3" s="26"/>
      <c r="GSQ3" s="27"/>
      <c r="GSR3" s="26"/>
      <c r="GSS3" s="27"/>
      <c r="GST3" s="26"/>
      <c r="GSU3" s="27"/>
      <c r="GSV3" s="26"/>
      <c r="GSW3" s="27"/>
      <c r="GSX3" s="26"/>
      <c r="GSY3" s="27"/>
      <c r="GSZ3" s="26"/>
      <c r="GTA3" s="27"/>
      <c r="GTB3" s="26"/>
      <c r="GTC3" s="27"/>
      <c r="GTD3" s="26"/>
      <c r="GTE3" s="27"/>
      <c r="GTF3" s="26"/>
      <c r="GTG3" s="27"/>
      <c r="GTH3" s="26"/>
      <c r="GTI3" s="27"/>
      <c r="GTJ3" s="26"/>
      <c r="GTK3" s="27"/>
      <c r="GTL3" s="26"/>
      <c r="GTM3" s="27"/>
      <c r="GTN3" s="26"/>
      <c r="GTO3" s="27"/>
      <c r="GTP3" s="26"/>
      <c r="GTQ3" s="27"/>
      <c r="GTR3" s="26"/>
      <c r="GTS3" s="27"/>
      <c r="GTT3" s="26"/>
      <c r="GTU3" s="27"/>
      <c r="GTV3" s="26"/>
      <c r="GTW3" s="27"/>
      <c r="GTX3" s="26"/>
      <c r="GTY3" s="27"/>
      <c r="GTZ3" s="26"/>
      <c r="GUA3" s="27"/>
      <c r="GUB3" s="26"/>
      <c r="GUC3" s="27"/>
      <c r="GUD3" s="26"/>
      <c r="GUE3" s="27"/>
      <c r="GUF3" s="26"/>
      <c r="GUG3" s="27"/>
      <c r="GUH3" s="26"/>
      <c r="GUI3" s="27"/>
      <c r="GUJ3" s="26"/>
      <c r="GUK3" s="27"/>
      <c r="GUL3" s="26"/>
      <c r="GUM3" s="27"/>
      <c r="GUN3" s="26"/>
      <c r="GUO3" s="27"/>
      <c r="GUP3" s="26"/>
      <c r="GUQ3" s="27"/>
      <c r="GUR3" s="26"/>
      <c r="GUS3" s="27"/>
      <c r="GUT3" s="26"/>
      <c r="GUU3" s="27"/>
      <c r="GUV3" s="26"/>
      <c r="GUW3" s="27"/>
      <c r="GUX3" s="26"/>
      <c r="GUY3" s="27"/>
      <c r="GUZ3" s="26"/>
      <c r="GVA3" s="27"/>
      <c r="GVB3" s="26"/>
      <c r="GVC3" s="27"/>
      <c r="GVD3" s="26"/>
      <c r="GVE3" s="27"/>
      <c r="GVF3" s="26"/>
      <c r="GVG3" s="27"/>
      <c r="GVH3" s="26"/>
      <c r="GVI3" s="27"/>
      <c r="GVJ3" s="26"/>
      <c r="GVK3" s="27"/>
      <c r="GVL3" s="26"/>
      <c r="GVM3" s="27"/>
      <c r="GVN3" s="26"/>
      <c r="GVO3" s="27"/>
      <c r="GVP3" s="26"/>
      <c r="GVQ3" s="27"/>
      <c r="GVR3" s="26"/>
      <c r="GVS3" s="27"/>
      <c r="GVT3" s="26"/>
      <c r="GVU3" s="27"/>
      <c r="GVV3" s="26"/>
      <c r="GVW3" s="27"/>
      <c r="GVX3" s="26"/>
      <c r="GVY3" s="27"/>
      <c r="GVZ3" s="26"/>
      <c r="GWA3" s="27"/>
      <c r="GWB3" s="26"/>
      <c r="GWC3" s="27"/>
      <c r="GWD3" s="26"/>
      <c r="GWE3" s="27"/>
      <c r="GWF3" s="26"/>
      <c r="GWG3" s="27"/>
      <c r="GWH3" s="26"/>
      <c r="GWI3" s="27"/>
      <c r="GWJ3" s="26"/>
      <c r="GWK3" s="27"/>
      <c r="GWL3" s="26"/>
      <c r="GWM3" s="27"/>
      <c r="GWN3" s="26"/>
      <c r="GWO3" s="27"/>
      <c r="GWP3" s="26"/>
      <c r="GWQ3" s="27"/>
      <c r="GWR3" s="26"/>
      <c r="GWS3" s="27"/>
      <c r="GWT3" s="26"/>
      <c r="GWU3" s="27"/>
      <c r="GWV3" s="26"/>
      <c r="GWW3" s="27"/>
      <c r="GWX3" s="26"/>
      <c r="GWY3" s="27"/>
      <c r="GWZ3" s="26"/>
      <c r="GXA3" s="27"/>
      <c r="GXB3" s="26"/>
      <c r="GXC3" s="27"/>
      <c r="GXD3" s="26"/>
      <c r="GXE3" s="27"/>
      <c r="GXF3" s="26"/>
      <c r="GXG3" s="27"/>
      <c r="GXH3" s="26"/>
      <c r="GXI3" s="27"/>
      <c r="GXJ3" s="26"/>
      <c r="GXK3" s="27"/>
      <c r="GXL3" s="26"/>
      <c r="GXM3" s="27"/>
      <c r="GXN3" s="26"/>
      <c r="GXO3" s="27"/>
      <c r="GXP3" s="26"/>
      <c r="GXQ3" s="27"/>
      <c r="GXR3" s="26"/>
      <c r="GXS3" s="27"/>
      <c r="GXT3" s="26"/>
      <c r="GXU3" s="27"/>
      <c r="GXV3" s="26"/>
      <c r="GXW3" s="27"/>
      <c r="GXX3" s="26"/>
      <c r="GXY3" s="27"/>
      <c r="GXZ3" s="26"/>
      <c r="GYA3" s="27"/>
      <c r="GYB3" s="26"/>
      <c r="GYC3" s="27"/>
      <c r="GYD3" s="26"/>
      <c r="GYE3" s="27"/>
      <c r="GYF3" s="26"/>
      <c r="GYG3" s="27"/>
      <c r="GYH3" s="26"/>
      <c r="GYI3" s="27"/>
      <c r="GYJ3" s="26"/>
      <c r="GYK3" s="27"/>
      <c r="GYL3" s="26"/>
      <c r="GYM3" s="27"/>
      <c r="GYN3" s="26"/>
      <c r="GYO3" s="27"/>
      <c r="GYP3" s="26"/>
      <c r="GYQ3" s="27"/>
      <c r="GYR3" s="26"/>
      <c r="GYS3" s="27"/>
      <c r="GYT3" s="26"/>
      <c r="GYU3" s="27"/>
      <c r="GYV3" s="26"/>
      <c r="GYW3" s="27"/>
      <c r="GYX3" s="26"/>
      <c r="GYY3" s="27"/>
      <c r="GYZ3" s="26"/>
      <c r="GZA3" s="27"/>
      <c r="GZB3" s="26"/>
      <c r="GZC3" s="27"/>
      <c r="GZD3" s="26"/>
      <c r="GZE3" s="27"/>
      <c r="GZF3" s="26"/>
      <c r="GZG3" s="27"/>
      <c r="GZH3" s="26"/>
      <c r="GZI3" s="27"/>
      <c r="GZJ3" s="26"/>
      <c r="GZK3" s="27"/>
      <c r="GZL3" s="26"/>
      <c r="GZM3" s="27"/>
      <c r="GZN3" s="26"/>
      <c r="GZO3" s="27"/>
      <c r="GZP3" s="26"/>
      <c r="GZQ3" s="27"/>
      <c r="GZR3" s="26"/>
      <c r="GZS3" s="27"/>
      <c r="GZT3" s="26"/>
      <c r="GZU3" s="27"/>
      <c r="GZV3" s="26"/>
      <c r="GZW3" s="27"/>
      <c r="GZX3" s="26"/>
      <c r="GZY3" s="27"/>
      <c r="GZZ3" s="26"/>
      <c r="HAA3" s="27"/>
      <c r="HAB3" s="26"/>
      <c r="HAC3" s="27"/>
      <c r="HAD3" s="26"/>
      <c r="HAE3" s="27"/>
      <c r="HAF3" s="26"/>
      <c r="HAG3" s="27"/>
      <c r="HAH3" s="26"/>
      <c r="HAI3" s="27"/>
      <c r="HAJ3" s="26"/>
      <c r="HAK3" s="27"/>
      <c r="HAL3" s="26"/>
      <c r="HAM3" s="27"/>
      <c r="HAN3" s="26"/>
      <c r="HAO3" s="27"/>
      <c r="HAP3" s="26"/>
      <c r="HAQ3" s="27"/>
      <c r="HAR3" s="26"/>
      <c r="HAS3" s="27"/>
      <c r="HAT3" s="26"/>
      <c r="HAU3" s="27"/>
      <c r="HAV3" s="26"/>
      <c r="HAW3" s="27"/>
      <c r="HAX3" s="26"/>
      <c r="HAY3" s="27"/>
      <c r="HAZ3" s="26"/>
      <c r="HBA3" s="27"/>
      <c r="HBB3" s="26"/>
      <c r="HBC3" s="27"/>
      <c r="HBD3" s="26"/>
      <c r="HBE3" s="27"/>
      <c r="HBF3" s="26"/>
      <c r="HBG3" s="27"/>
      <c r="HBH3" s="26"/>
      <c r="HBI3" s="27"/>
      <c r="HBJ3" s="26"/>
      <c r="HBK3" s="27"/>
      <c r="HBL3" s="26"/>
      <c r="HBM3" s="27"/>
      <c r="HBN3" s="26"/>
      <c r="HBO3" s="27"/>
      <c r="HBP3" s="26"/>
      <c r="HBQ3" s="27"/>
      <c r="HBR3" s="26"/>
      <c r="HBS3" s="27"/>
      <c r="HBT3" s="26"/>
      <c r="HBU3" s="27"/>
      <c r="HBV3" s="26"/>
      <c r="HBW3" s="27"/>
      <c r="HBX3" s="26"/>
      <c r="HBY3" s="27"/>
      <c r="HBZ3" s="26"/>
      <c r="HCA3" s="27"/>
      <c r="HCB3" s="26"/>
      <c r="HCC3" s="27"/>
      <c r="HCD3" s="26"/>
      <c r="HCE3" s="27"/>
      <c r="HCF3" s="26"/>
      <c r="HCG3" s="27"/>
      <c r="HCH3" s="26"/>
      <c r="HCI3" s="27"/>
      <c r="HCJ3" s="26"/>
      <c r="HCK3" s="27"/>
      <c r="HCL3" s="26"/>
      <c r="HCM3" s="27"/>
      <c r="HCN3" s="26"/>
      <c r="HCO3" s="27"/>
      <c r="HCP3" s="26"/>
      <c r="HCQ3" s="27"/>
      <c r="HCR3" s="26"/>
      <c r="HCS3" s="27"/>
      <c r="HCT3" s="26"/>
      <c r="HCU3" s="27"/>
      <c r="HCV3" s="26"/>
      <c r="HCW3" s="27"/>
      <c r="HCX3" s="26"/>
      <c r="HCY3" s="27"/>
      <c r="HCZ3" s="26"/>
      <c r="HDA3" s="27"/>
      <c r="HDB3" s="26"/>
      <c r="HDC3" s="27"/>
      <c r="HDD3" s="26"/>
      <c r="HDE3" s="27"/>
      <c r="HDF3" s="26"/>
      <c r="HDG3" s="27"/>
      <c r="HDH3" s="26"/>
      <c r="HDI3" s="27"/>
      <c r="HDJ3" s="26"/>
      <c r="HDK3" s="27"/>
      <c r="HDL3" s="26"/>
      <c r="HDM3" s="27"/>
      <c r="HDN3" s="26"/>
      <c r="HDO3" s="27"/>
      <c r="HDP3" s="26"/>
      <c r="HDQ3" s="27"/>
      <c r="HDR3" s="26"/>
      <c r="HDS3" s="27"/>
      <c r="HDT3" s="26"/>
      <c r="HDU3" s="27"/>
      <c r="HDV3" s="26"/>
      <c r="HDW3" s="27"/>
      <c r="HDX3" s="26"/>
      <c r="HDY3" s="27"/>
      <c r="HDZ3" s="26"/>
      <c r="HEA3" s="27"/>
      <c r="HEB3" s="26"/>
      <c r="HEC3" s="27"/>
      <c r="HED3" s="26"/>
      <c r="HEE3" s="27"/>
      <c r="HEF3" s="26"/>
      <c r="HEG3" s="27"/>
      <c r="HEH3" s="26"/>
      <c r="HEI3" s="27"/>
      <c r="HEJ3" s="26"/>
      <c r="HEK3" s="27"/>
      <c r="HEL3" s="26"/>
      <c r="HEM3" s="27"/>
      <c r="HEN3" s="26"/>
      <c r="HEO3" s="27"/>
      <c r="HEP3" s="26"/>
      <c r="HEQ3" s="27"/>
      <c r="HER3" s="26"/>
      <c r="HES3" s="27"/>
      <c r="HET3" s="26"/>
      <c r="HEU3" s="27"/>
      <c r="HEV3" s="26"/>
      <c r="HEW3" s="27"/>
      <c r="HEX3" s="26"/>
      <c r="HEY3" s="27"/>
      <c r="HEZ3" s="26"/>
      <c r="HFA3" s="27"/>
      <c r="HFB3" s="26"/>
      <c r="HFC3" s="27"/>
      <c r="HFD3" s="26"/>
      <c r="HFE3" s="27"/>
      <c r="HFF3" s="26"/>
      <c r="HFG3" s="27"/>
      <c r="HFH3" s="26"/>
      <c r="HFI3" s="27"/>
      <c r="HFJ3" s="26"/>
      <c r="HFK3" s="27"/>
      <c r="HFL3" s="26"/>
      <c r="HFM3" s="27"/>
      <c r="HFN3" s="26"/>
      <c r="HFO3" s="27"/>
      <c r="HFP3" s="26"/>
      <c r="HFQ3" s="27"/>
      <c r="HFR3" s="26"/>
      <c r="HFS3" s="27"/>
      <c r="HFT3" s="26"/>
      <c r="HFU3" s="27"/>
      <c r="HFV3" s="26"/>
      <c r="HFW3" s="27"/>
      <c r="HFX3" s="26"/>
      <c r="HFY3" s="27"/>
      <c r="HFZ3" s="26"/>
      <c r="HGA3" s="27"/>
      <c r="HGB3" s="26"/>
      <c r="HGC3" s="27"/>
      <c r="HGD3" s="26"/>
      <c r="HGE3" s="27"/>
      <c r="HGF3" s="26"/>
      <c r="HGG3" s="27"/>
      <c r="HGH3" s="26"/>
      <c r="HGI3" s="27"/>
      <c r="HGJ3" s="26"/>
      <c r="HGK3" s="27"/>
      <c r="HGL3" s="26"/>
      <c r="HGM3" s="27"/>
      <c r="HGN3" s="26"/>
      <c r="HGO3" s="27"/>
      <c r="HGP3" s="26"/>
      <c r="HGQ3" s="27"/>
      <c r="HGR3" s="26"/>
      <c r="HGS3" s="27"/>
      <c r="HGT3" s="26"/>
      <c r="HGU3" s="27"/>
      <c r="HGV3" s="26"/>
      <c r="HGW3" s="27"/>
      <c r="HGX3" s="26"/>
      <c r="HGY3" s="27"/>
      <c r="HGZ3" s="26"/>
      <c r="HHA3" s="27"/>
      <c r="HHB3" s="26"/>
      <c r="HHC3" s="27"/>
      <c r="HHD3" s="26"/>
      <c r="HHE3" s="27"/>
      <c r="HHF3" s="26"/>
      <c r="HHG3" s="27"/>
      <c r="HHH3" s="26"/>
      <c r="HHI3" s="27"/>
      <c r="HHJ3" s="26"/>
      <c r="HHK3" s="27"/>
      <c r="HHL3" s="26"/>
      <c r="HHM3" s="27"/>
      <c r="HHN3" s="26"/>
      <c r="HHO3" s="27"/>
      <c r="HHP3" s="26"/>
      <c r="HHQ3" s="27"/>
      <c r="HHR3" s="26"/>
      <c r="HHS3" s="27"/>
      <c r="HHT3" s="26"/>
      <c r="HHU3" s="27"/>
      <c r="HHV3" s="26"/>
      <c r="HHW3" s="27"/>
      <c r="HHX3" s="26"/>
      <c r="HHY3" s="27"/>
      <c r="HHZ3" s="26"/>
      <c r="HIA3" s="27"/>
      <c r="HIB3" s="26"/>
      <c r="HIC3" s="27"/>
      <c r="HID3" s="26"/>
      <c r="HIE3" s="27"/>
      <c r="HIF3" s="26"/>
      <c r="HIG3" s="27"/>
      <c r="HIH3" s="26"/>
      <c r="HII3" s="27"/>
      <c r="HIJ3" s="26"/>
      <c r="HIK3" s="27"/>
      <c r="HIL3" s="26"/>
      <c r="HIM3" s="27"/>
      <c r="HIN3" s="26"/>
      <c r="HIO3" s="27"/>
      <c r="HIP3" s="26"/>
      <c r="HIQ3" s="27"/>
      <c r="HIR3" s="26"/>
      <c r="HIS3" s="27"/>
      <c r="HIT3" s="26"/>
      <c r="HIU3" s="27"/>
      <c r="HIV3" s="26"/>
      <c r="HIW3" s="27"/>
      <c r="HIX3" s="26"/>
      <c r="HIY3" s="27"/>
      <c r="HIZ3" s="26"/>
      <c r="HJA3" s="27"/>
      <c r="HJB3" s="26"/>
      <c r="HJC3" s="27"/>
      <c r="HJD3" s="26"/>
      <c r="HJE3" s="27"/>
      <c r="HJF3" s="26"/>
      <c r="HJG3" s="27"/>
      <c r="HJH3" s="26"/>
      <c r="HJI3" s="27"/>
      <c r="HJJ3" s="26"/>
      <c r="HJK3" s="27"/>
      <c r="HJL3" s="26"/>
      <c r="HJM3" s="27"/>
      <c r="HJN3" s="26"/>
      <c r="HJO3" s="27"/>
      <c r="HJP3" s="26"/>
      <c r="HJQ3" s="27"/>
      <c r="HJR3" s="26"/>
      <c r="HJS3" s="27"/>
      <c r="HJT3" s="26"/>
      <c r="HJU3" s="27"/>
      <c r="HJV3" s="26"/>
      <c r="HJW3" s="27"/>
      <c r="HJX3" s="26"/>
      <c r="HJY3" s="27"/>
      <c r="HJZ3" s="26"/>
      <c r="HKA3" s="27"/>
      <c r="HKB3" s="26"/>
      <c r="HKC3" s="27"/>
      <c r="HKD3" s="26"/>
      <c r="HKE3" s="27"/>
      <c r="HKF3" s="26"/>
      <c r="HKG3" s="27"/>
      <c r="HKH3" s="26"/>
      <c r="HKI3" s="27"/>
      <c r="HKJ3" s="26"/>
      <c r="HKK3" s="27"/>
      <c r="HKL3" s="26"/>
      <c r="HKM3" s="27"/>
      <c r="HKN3" s="26"/>
      <c r="HKO3" s="27"/>
      <c r="HKP3" s="26"/>
      <c r="HKQ3" s="27"/>
      <c r="HKR3" s="26"/>
      <c r="HKS3" s="27"/>
      <c r="HKT3" s="26"/>
      <c r="HKU3" s="27"/>
      <c r="HKV3" s="26"/>
      <c r="HKW3" s="27"/>
      <c r="HKX3" s="26"/>
      <c r="HKY3" s="27"/>
      <c r="HKZ3" s="26"/>
      <c r="HLA3" s="27"/>
      <c r="HLB3" s="26"/>
      <c r="HLC3" s="27"/>
      <c r="HLD3" s="26"/>
      <c r="HLE3" s="27"/>
      <c r="HLF3" s="26"/>
      <c r="HLG3" s="27"/>
      <c r="HLH3" s="26"/>
      <c r="HLI3" s="27"/>
      <c r="HLJ3" s="26"/>
      <c r="HLK3" s="27"/>
      <c r="HLL3" s="26"/>
      <c r="HLM3" s="27"/>
      <c r="HLN3" s="26"/>
      <c r="HLO3" s="27"/>
      <c r="HLP3" s="26"/>
      <c r="HLQ3" s="27"/>
      <c r="HLR3" s="26"/>
      <c r="HLS3" s="27"/>
      <c r="HLT3" s="26"/>
      <c r="HLU3" s="27"/>
      <c r="HLV3" s="26"/>
      <c r="HLW3" s="27"/>
      <c r="HLX3" s="26"/>
      <c r="HLY3" s="27"/>
      <c r="HLZ3" s="26"/>
      <c r="HMA3" s="27"/>
      <c r="HMB3" s="26"/>
      <c r="HMC3" s="27"/>
      <c r="HMD3" s="26"/>
      <c r="HME3" s="27"/>
      <c r="HMF3" s="26"/>
      <c r="HMG3" s="27"/>
      <c r="HMH3" s="26"/>
      <c r="HMI3" s="27"/>
      <c r="HMJ3" s="26"/>
      <c r="HMK3" s="27"/>
      <c r="HML3" s="26"/>
      <c r="HMM3" s="27"/>
      <c r="HMN3" s="26"/>
      <c r="HMO3" s="27"/>
      <c r="HMP3" s="26"/>
      <c r="HMQ3" s="27"/>
      <c r="HMR3" s="26"/>
      <c r="HMS3" s="27"/>
      <c r="HMT3" s="26"/>
      <c r="HMU3" s="27"/>
      <c r="HMV3" s="26"/>
      <c r="HMW3" s="27"/>
      <c r="HMX3" s="26"/>
      <c r="HMY3" s="27"/>
      <c r="HMZ3" s="26"/>
      <c r="HNA3" s="27"/>
      <c r="HNB3" s="26"/>
      <c r="HNC3" s="27"/>
      <c r="HND3" s="26"/>
      <c r="HNE3" s="27"/>
      <c r="HNF3" s="26"/>
      <c r="HNG3" s="27"/>
      <c r="HNH3" s="26"/>
      <c r="HNI3" s="27"/>
      <c r="HNJ3" s="26"/>
      <c r="HNK3" s="27"/>
      <c r="HNL3" s="26"/>
      <c r="HNM3" s="27"/>
      <c r="HNN3" s="26"/>
      <c r="HNO3" s="27"/>
      <c r="HNP3" s="26"/>
      <c r="HNQ3" s="27"/>
      <c r="HNR3" s="26"/>
      <c r="HNS3" s="27"/>
      <c r="HNT3" s="26"/>
      <c r="HNU3" s="27"/>
      <c r="HNV3" s="26"/>
      <c r="HNW3" s="27"/>
      <c r="HNX3" s="26"/>
      <c r="HNY3" s="27"/>
      <c r="HNZ3" s="26"/>
      <c r="HOA3" s="27"/>
      <c r="HOB3" s="26"/>
      <c r="HOC3" s="27"/>
      <c r="HOD3" s="26"/>
      <c r="HOE3" s="27"/>
      <c r="HOF3" s="26"/>
      <c r="HOG3" s="27"/>
      <c r="HOH3" s="26"/>
      <c r="HOI3" s="27"/>
      <c r="HOJ3" s="26"/>
      <c r="HOK3" s="27"/>
      <c r="HOL3" s="26"/>
      <c r="HOM3" s="27"/>
      <c r="HON3" s="26"/>
      <c r="HOO3" s="27"/>
      <c r="HOP3" s="26"/>
      <c r="HOQ3" s="27"/>
      <c r="HOR3" s="26"/>
      <c r="HOS3" s="27"/>
      <c r="HOT3" s="26"/>
      <c r="HOU3" s="27"/>
      <c r="HOV3" s="26"/>
      <c r="HOW3" s="27"/>
      <c r="HOX3" s="26"/>
      <c r="HOY3" s="27"/>
      <c r="HOZ3" s="26"/>
      <c r="HPA3" s="27"/>
      <c r="HPB3" s="26"/>
      <c r="HPC3" s="27"/>
      <c r="HPD3" s="26"/>
      <c r="HPE3" s="27"/>
      <c r="HPF3" s="26"/>
      <c r="HPG3" s="27"/>
      <c r="HPH3" s="26"/>
      <c r="HPI3" s="27"/>
      <c r="HPJ3" s="26"/>
      <c r="HPK3" s="27"/>
      <c r="HPL3" s="26"/>
      <c r="HPM3" s="27"/>
      <c r="HPN3" s="26"/>
      <c r="HPO3" s="27"/>
      <c r="HPP3" s="26"/>
      <c r="HPQ3" s="27"/>
      <c r="HPR3" s="26"/>
      <c r="HPS3" s="27"/>
      <c r="HPT3" s="26"/>
      <c r="HPU3" s="27"/>
      <c r="HPV3" s="26"/>
      <c r="HPW3" s="27"/>
      <c r="HPX3" s="26"/>
      <c r="HPY3" s="27"/>
      <c r="HPZ3" s="26"/>
      <c r="HQA3" s="27"/>
      <c r="HQB3" s="26"/>
      <c r="HQC3" s="27"/>
      <c r="HQD3" s="26"/>
      <c r="HQE3" s="27"/>
      <c r="HQF3" s="26"/>
      <c r="HQG3" s="27"/>
      <c r="HQH3" s="26"/>
      <c r="HQI3" s="27"/>
      <c r="HQJ3" s="26"/>
      <c r="HQK3" s="27"/>
      <c r="HQL3" s="26"/>
      <c r="HQM3" s="27"/>
      <c r="HQN3" s="26"/>
      <c r="HQO3" s="27"/>
      <c r="HQP3" s="26"/>
      <c r="HQQ3" s="27"/>
      <c r="HQR3" s="26"/>
      <c r="HQS3" s="27"/>
      <c r="HQT3" s="26"/>
      <c r="HQU3" s="27"/>
      <c r="HQV3" s="26"/>
      <c r="HQW3" s="27"/>
      <c r="HQX3" s="26"/>
      <c r="HQY3" s="27"/>
      <c r="HQZ3" s="26"/>
      <c r="HRA3" s="27"/>
      <c r="HRB3" s="26"/>
      <c r="HRC3" s="27"/>
      <c r="HRD3" s="26"/>
      <c r="HRE3" s="27"/>
      <c r="HRF3" s="26"/>
      <c r="HRG3" s="27"/>
      <c r="HRH3" s="26"/>
      <c r="HRI3" s="27"/>
      <c r="HRJ3" s="26"/>
      <c r="HRK3" s="27"/>
      <c r="HRL3" s="26"/>
      <c r="HRM3" s="27"/>
      <c r="HRN3" s="26"/>
      <c r="HRO3" s="27"/>
      <c r="HRP3" s="26"/>
      <c r="HRQ3" s="27"/>
      <c r="HRR3" s="26"/>
      <c r="HRS3" s="27"/>
      <c r="HRT3" s="26"/>
      <c r="HRU3" s="27"/>
      <c r="HRV3" s="26"/>
      <c r="HRW3" s="27"/>
      <c r="HRX3" s="26"/>
      <c r="HRY3" s="27"/>
      <c r="HRZ3" s="26"/>
      <c r="HSA3" s="27"/>
      <c r="HSB3" s="26"/>
      <c r="HSC3" s="27"/>
      <c r="HSD3" s="26"/>
      <c r="HSE3" s="27"/>
      <c r="HSF3" s="26"/>
      <c r="HSG3" s="27"/>
      <c r="HSH3" s="26"/>
      <c r="HSI3" s="27"/>
      <c r="HSJ3" s="26"/>
      <c r="HSK3" s="27"/>
      <c r="HSL3" s="26"/>
      <c r="HSM3" s="27"/>
      <c r="HSN3" s="26"/>
      <c r="HSO3" s="27"/>
      <c r="HSP3" s="26"/>
      <c r="HSQ3" s="27"/>
      <c r="HSR3" s="26"/>
      <c r="HSS3" s="27"/>
      <c r="HST3" s="26"/>
      <c r="HSU3" s="27"/>
      <c r="HSV3" s="26"/>
      <c r="HSW3" s="27"/>
      <c r="HSX3" s="26"/>
      <c r="HSY3" s="27"/>
      <c r="HSZ3" s="26"/>
      <c r="HTA3" s="27"/>
      <c r="HTB3" s="26"/>
      <c r="HTC3" s="27"/>
      <c r="HTD3" s="26"/>
      <c r="HTE3" s="27"/>
      <c r="HTF3" s="26"/>
      <c r="HTG3" s="27"/>
      <c r="HTH3" s="26"/>
      <c r="HTI3" s="27"/>
      <c r="HTJ3" s="26"/>
      <c r="HTK3" s="27"/>
      <c r="HTL3" s="26"/>
      <c r="HTM3" s="27"/>
      <c r="HTN3" s="26"/>
      <c r="HTO3" s="27"/>
      <c r="HTP3" s="26"/>
      <c r="HTQ3" s="27"/>
      <c r="HTR3" s="26"/>
      <c r="HTS3" s="27"/>
      <c r="HTT3" s="26"/>
      <c r="HTU3" s="27"/>
      <c r="HTV3" s="26"/>
      <c r="HTW3" s="27"/>
      <c r="HTX3" s="26"/>
      <c r="HTY3" s="27"/>
      <c r="HTZ3" s="26"/>
      <c r="HUA3" s="27"/>
      <c r="HUB3" s="26"/>
      <c r="HUC3" s="27"/>
      <c r="HUD3" s="26"/>
      <c r="HUE3" s="27"/>
      <c r="HUF3" s="26"/>
      <c r="HUG3" s="27"/>
      <c r="HUH3" s="26"/>
      <c r="HUI3" s="27"/>
      <c r="HUJ3" s="26"/>
      <c r="HUK3" s="27"/>
      <c r="HUL3" s="26"/>
      <c r="HUM3" s="27"/>
      <c r="HUN3" s="26"/>
      <c r="HUO3" s="27"/>
      <c r="HUP3" s="26"/>
      <c r="HUQ3" s="27"/>
      <c r="HUR3" s="26"/>
      <c r="HUS3" s="27"/>
      <c r="HUT3" s="26"/>
      <c r="HUU3" s="27"/>
      <c r="HUV3" s="26"/>
      <c r="HUW3" s="27"/>
      <c r="HUX3" s="26"/>
      <c r="HUY3" s="27"/>
      <c r="HUZ3" s="26"/>
      <c r="HVA3" s="27"/>
      <c r="HVB3" s="26"/>
      <c r="HVC3" s="27"/>
      <c r="HVD3" s="26"/>
      <c r="HVE3" s="27"/>
      <c r="HVF3" s="26"/>
      <c r="HVG3" s="27"/>
      <c r="HVH3" s="26"/>
      <c r="HVI3" s="27"/>
      <c r="HVJ3" s="26"/>
      <c r="HVK3" s="27"/>
      <c r="HVL3" s="26"/>
      <c r="HVM3" s="27"/>
      <c r="HVN3" s="26"/>
      <c r="HVO3" s="27"/>
      <c r="HVP3" s="26"/>
      <c r="HVQ3" s="27"/>
      <c r="HVR3" s="26"/>
      <c r="HVS3" s="27"/>
      <c r="HVT3" s="26"/>
      <c r="HVU3" s="27"/>
      <c r="HVV3" s="26"/>
      <c r="HVW3" s="27"/>
      <c r="HVX3" s="26"/>
      <c r="HVY3" s="27"/>
      <c r="HVZ3" s="26"/>
      <c r="HWA3" s="27"/>
      <c r="HWB3" s="26"/>
      <c r="HWC3" s="27"/>
      <c r="HWD3" s="26"/>
      <c r="HWE3" s="27"/>
      <c r="HWF3" s="26"/>
      <c r="HWG3" s="27"/>
      <c r="HWH3" s="26"/>
      <c r="HWI3" s="27"/>
      <c r="HWJ3" s="26"/>
      <c r="HWK3" s="27"/>
      <c r="HWL3" s="26"/>
      <c r="HWM3" s="27"/>
      <c r="HWN3" s="26"/>
      <c r="HWO3" s="27"/>
      <c r="HWP3" s="26"/>
      <c r="HWQ3" s="27"/>
      <c r="HWR3" s="26"/>
      <c r="HWS3" s="27"/>
      <c r="HWT3" s="26"/>
      <c r="HWU3" s="27"/>
      <c r="HWV3" s="26"/>
      <c r="HWW3" s="27"/>
      <c r="HWX3" s="26"/>
      <c r="HWY3" s="27"/>
      <c r="HWZ3" s="26"/>
      <c r="HXA3" s="27"/>
      <c r="HXB3" s="26"/>
      <c r="HXC3" s="27"/>
      <c r="HXD3" s="26"/>
      <c r="HXE3" s="27"/>
      <c r="HXF3" s="26"/>
      <c r="HXG3" s="27"/>
      <c r="HXH3" s="26"/>
      <c r="HXI3" s="27"/>
      <c r="HXJ3" s="26"/>
      <c r="HXK3" s="27"/>
      <c r="HXL3" s="26"/>
      <c r="HXM3" s="27"/>
      <c r="HXN3" s="26"/>
      <c r="HXO3" s="27"/>
      <c r="HXP3" s="26"/>
      <c r="HXQ3" s="27"/>
      <c r="HXR3" s="26"/>
      <c r="HXS3" s="27"/>
      <c r="HXT3" s="26"/>
      <c r="HXU3" s="27"/>
      <c r="HXV3" s="26"/>
      <c r="HXW3" s="27"/>
      <c r="HXX3" s="26"/>
      <c r="HXY3" s="27"/>
      <c r="HXZ3" s="26"/>
      <c r="HYA3" s="27"/>
      <c r="HYB3" s="26"/>
      <c r="HYC3" s="27"/>
      <c r="HYD3" s="26"/>
      <c r="HYE3" s="27"/>
      <c r="HYF3" s="26"/>
      <c r="HYG3" s="27"/>
      <c r="HYH3" s="26"/>
      <c r="HYI3" s="27"/>
      <c r="HYJ3" s="26"/>
      <c r="HYK3" s="27"/>
      <c r="HYL3" s="26"/>
      <c r="HYM3" s="27"/>
      <c r="HYN3" s="26"/>
      <c r="HYO3" s="27"/>
      <c r="HYP3" s="26"/>
      <c r="HYQ3" s="27"/>
      <c r="HYR3" s="26"/>
      <c r="HYS3" s="27"/>
      <c r="HYT3" s="26"/>
      <c r="HYU3" s="27"/>
      <c r="HYV3" s="26"/>
      <c r="HYW3" s="27"/>
      <c r="HYX3" s="26"/>
      <c r="HYY3" s="27"/>
      <c r="HYZ3" s="26"/>
      <c r="HZA3" s="27"/>
      <c r="HZB3" s="26"/>
      <c r="HZC3" s="27"/>
      <c r="HZD3" s="26"/>
      <c r="HZE3" s="27"/>
      <c r="HZF3" s="26"/>
      <c r="HZG3" s="27"/>
      <c r="HZH3" s="26"/>
      <c r="HZI3" s="27"/>
      <c r="HZJ3" s="26"/>
      <c r="HZK3" s="27"/>
      <c r="HZL3" s="26"/>
      <c r="HZM3" s="27"/>
      <c r="HZN3" s="26"/>
      <c r="HZO3" s="27"/>
      <c r="HZP3" s="26"/>
      <c r="HZQ3" s="27"/>
      <c r="HZR3" s="26"/>
      <c r="HZS3" s="27"/>
      <c r="HZT3" s="26"/>
      <c r="HZU3" s="27"/>
      <c r="HZV3" s="26"/>
      <c r="HZW3" s="27"/>
      <c r="HZX3" s="26"/>
      <c r="HZY3" s="27"/>
      <c r="HZZ3" s="26"/>
      <c r="IAA3" s="27"/>
      <c r="IAB3" s="26"/>
      <c r="IAC3" s="27"/>
      <c r="IAD3" s="26"/>
      <c r="IAE3" s="27"/>
      <c r="IAF3" s="26"/>
      <c r="IAG3" s="27"/>
      <c r="IAH3" s="26"/>
      <c r="IAI3" s="27"/>
      <c r="IAJ3" s="26"/>
      <c r="IAK3" s="27"/>
      <c r="IAL3" s="26"/>
      <c r="IAM3" s="27"/>
      <c r="IAN3" s="26"/>
      <c r="IAO3" s="27"/>
      <c r="IAP3" s="26"/>
      <c r="IAQ3" s="27"/>
      <c r="IAR3" s="26"/>
      <c r="IAS3" s="27"/>
      <c r="IAT3" s="26"/>
      <c r="IAU3" s="27"/>
      <c r="IAV3" s="26"/>
      <c r="IAW3" s="27"/>
      <c r="IAX3" s="26"/>
      <c r="IAY3" s="27"/>
      <c r="IAZ3" s="26"/>
      <c r="IBA3" s="27"/>
      <c r="IBB3" s="26"/>
      <c r="IBC3" s="27"/>
      <c r="IBD3" s="26"/>
      <c r="IBE3" s="27"/>
      <c r="IBF3" s="26"/>
      <c r="IBG3" s="27"/>
      <c r="IBH3" s="26"/>
      <c r="IBI3" s="27"/>
      <c r="IBJ3" s="26"/>
      <c r="IBK3" s="27"/>
      <c r="IBL3" s="26"/>
      <c r="IBM3" s="27"/>
      <c r="IBN3" s="26"/>
      <c r="IBO3" s="27"/>
      <c r="IBP3" s="26"/>
      <c r="IBQ3" s="27"/>
      <c r="IBR3" s="26"/>
      <c r="IBS3" s="27"/>
      <c r="IBT3" s="26"/>
      <c r="IBU3" s="27"/>
      <c r="IBV3" s="26"/>
      <c r="IBW3" s="27"/>
      <c r="IBX3" s="26"/>
      <c r="IBY3" s="27"/>
      <c r="IBZ3" s="26"/>
      <c r="ICA3" s="27"/>
      <c r="ICB3" s="26"/>
      <c r="ICC3" s="27"/>
      <c r="ICD3" s="26"/>
      <c r="ICE3" s="27"/>
      <c r="ICF3" s="26"/>
      <c r="ICG3" s="27"/>
      <c r="ICH3" s="26"/>
      <c r="ICI3" s="27"/>
      <c r="ICJ3" s="26"/>
      <c r="ICK3" s="27"/>
      <c r="ICL3" s="26"/>
      <c r="ICM3" s="27"/>
      <c r="ICN3" s="26"/>
      <c r="ICO3" s="27"/>
      <c r="ICP3" s="26"/>
      <c r="ICQ3" s="27"/>
      <c r="ICR3" s="26"/>
      <c r="ICS3" s="27"/>
      <c r="ICT3" s="26"/>
      <c r="ICU3" s="27"/>
      <c r="ICV3" s="26"/>
      <c r="ICW3" s="27"/>
      <c r="ICX3" s="26"/>
      <c r="ICY3" s="27"/>
      <c r="ICZ3" s="26"/>
      <c r="IDA3" s="27"/>
      <c r="IDB3" s="26"/>
      <c r="IDC3" s="27"/>
      <c r="IDD3" s="26"/>
      <c r="IDE3" s="27"/>
      <c r="IDF3" s="26"/>
      <c r="IDG3" s="27"/>
      <c r="IDH3" s="26"/>
      <c r="IDI3" s="27"/>
      <c r="IDJ3" s="26"/>
      <c r="IDK3" s="27"/>
      <c r="IDL3" s="26"/>
      <c r="IDM3" s="27"/>
      <c r="IDN3" s="26"/>
      <c r="IDO3" s="27"/>
      <c r="IDP3" s="26"/>
      <c r="IDQ3" s="27"/>
      <c r="IDR3" s="26"/>
      <c r="IDS3" s="27"/>
      <c r="IDT3" s="26"/>
      <c r="IDU3" s="27"/>
      <c r="IDV3" s="26"/>
      <c r="IDW3" s="27"/>
      <c r="IDX3" s="26"/>
      <c r="IDY3" s="27"/>
      <c r="IDZ3" s="26"/>
      <c r="IEA3" s="27"/>
      <c r="IEB3" s="26"/>
      <c r="IEC3" s="27"/>
      <c r="IED3" s="26"/>
      <c r="IEE3" s="27"/>
      <c r="IEF3" s="26"/>
      <c r="IEG3" s="27"/>
      <c r="IEH3" s="26"/>
      <c r="IEI3" s="27"/>
      <c r="IEJ3" s="26"/>
      <c r="IEK3" s="27"/>
      <c r="IEL3" s="26"/>
      <c r="IEM3" s="27"/>
      <c r="IEN3" s="26"/>
      <c r="IEO3" s="27"/>
      <c r="IEP3" s="26"/>
      <c r="IEQ3" s="27"/>
      <c r="IER3" s="26"/>
      <c r="IES3" s="27"/>
      <c r="IET3" s="26"/>
      <c r="IEU3" s="27"/>
      <c r="IEV3" s="26"/>
      <c r="IEW3" s="27"/>
      <c r="IEX3" s="26"/>
      <c r="IEY3" s="27"/>
      <c r="IEZ3" s="26"/>
      <c r="IFA3" s="27"/>
      <c r="IFB3" s="26"/>
      <c r="IFC3" s="27"/>
      <c r="IFD3" s="26"/>
      <c r="IFE3" s="27"/>
      <c r="IFF3" s="26"/>
      <c r="IFG3" s="27"/>
      <c r="IFH3" s="26"/>
      <c r="IFI3" s="27"/>
      <c r="IFJ3" s="26"/>
      <c r="IFK3" s="27"/>
      <c r="IFL3" s="26"/>
      <c r="IFM3" s="27"/>
      <c r="IFN3" s="26"/>
      <c r="IFO3" s="27"/>
      <c r="IFP3" s="26"/>
      <c r="IFQ3" s="27"/>
      <c r="IFR3" s="26"/>
      <c r="IFS3" s="27"/>
      <c r="IFT3" s="26"/>
      <c r="IFU3" s="27"/>
      <c r="IFV3" s="26"/>
      <c r="IFW3" s="27"/>
      <c r="IFX3" s="26"/>
      <c r="IFY3" s="27"/>
      <c r="IFZ3" s="26"/>
      <c r="IGA3" s="27"/>
      <c r="IGB3" s="26"/>
      <c r="IGC3" s="27"/>
      <c r="IGD3" s="26"/>
      <c r="IGE3" s="27"/>
      <c r="IGF3" s="26"/>
      <c r="IGG3" s="27"/>
      <c r="IGH3" s="26"/>
      <c r="IGI3" s="27"/>
      <c r="IGJ3" s="26"/>
      <c r="IGK3" s="27"/>
      <c r="IGL3" s="26"/>
      <c r="IGM3" s="27"/>
      <c r="IGN3" s="26"/>
      <c r="IGO3" s="27"/>
      <c r="IGP3" s="26"/>
      <c r="IGQ3" s="27"/>
      <c r="IGR3" s="26"/>
      <c r="IGS3" s="27"/>
      <c r="IGT3" s="26"/>
      <c r="IGU3" s="27"/>
      <c r="IGV3" s="26"/>
      <c r="IGW3" s="27"/>
      <c r="IGX3" s="26"/>
      <c r="IGY3" s="27"/>
      <c r="IGZ3" s="26"/>
      <c r="IHA3" s="27"/>
      <c r="IHB3" s="26"/>
      <c r="IHC3" s="27"/>
      <c r="IHD3" s="26"/>
      <c r="IHE3" s="27"/>
      <c r="IHF3" s="26"/>
      <c r="IHG3" s="27"/>
      <c r="IHH3" s="26"/>
      <c r="IHI3" s="27"/>
      <c r="IHJ3" s="26"/>
      <c r="IHK3" s="27"/>
      <c r="IHL3" s="26"/>
      <c r="IHM3" s="27"/>
      <c r="IHN3" s="26"/>
      <c r="IHO3" s="27"/>
      <c r="IHP3" s="26"/>
      <c r="IHQ3" s="27"/>
      <c r="IHR3" s="26"/>
      <c r="IHS3" s="27"/>
      <c r="IHT3" s="26"/>
      <c r="IHU3" s="27"/>
      <c r="IHV3" s="26"/>
      <c r="IHW3" s="27"/>
      <c r="IHX3" s="26"/>
      <c r="IHY3" s="27"/>
      <c r="IHZ3" s="26"/>
      <c r="IIA3" s="27"/>
      <c r="IIB3" s="26"/>
      <c r="IIC3" s="27"/>
      <c r="IID3" s="26"/>
      <c r="IIE3" s="27"/>
      <c r="IIF3" s="26"/>
      <c r="IIG3" s="27"/>
      <c r="IIH3" s="26"/>
      <c r="III3" s="27"/>
      <c r="IIJ3" s="26"/>
      <c r="IIK3" s="27"/>
      <c r="IIL3" s="26"/>
      <c r="IIM3" s="27"/>
      <c r="IIN3" s="26"/>
      <c r="IIO3" s="27"/>
      <c r="IIP3" s="26"/>
      <c r="IIQ3" s="27"/>
      <c r="IIR3" s="26"/>
      <c r="IIS3" s="27"/>
      <c r="IIT3" s="26"/>
      <c r="IIU3" s="27"/>
      <c r="IIV3" s="26"/>
      <c r="IIW3" s="27"/>
      <c r="IIX3" s="26"/>
      <c r="IIY3" s="27"/>
      <c r="IIZ3" s="26"/>
      <c r="IJA3" s="27"/>
      <c r="IJB3" s="26"/>
      <c r="IJC3" s="27"/>
      <c r="IJD3" s="26"/>
      <c r="IJE3" s="27"/>
      <c r="IJF3" s="26"/>
      <c r="IJG3" s="27"/>
      <c r="IJH3" s="26"/>
      <c r="IJI3" s="27"/>
      <c r="IJJ3" s="26"/>
      <c r="IJK3" s="27"/>
      <c r="IJL3" s="26"/>
      <c r="IJM3" s="27"/>
      <c r="IJN3" s="26"/>
      <c r="IJO3" s="27"/>
      <c r="IJP3" s="26"/>
      <c r="IJQ3" s="27"/>
      <c r="IJR3" s="26"/>
      <c r="IJS3" s="27"/>
      <c r="IJT3" s="26"/>
      <c r="IJU3" s="27"/>
      <c r="IJV3" s="26"/>
      <c r="IJW3" s="27"/>
      <c r="IJX3" s="26"/>
      <c r="IJY3" s="27"/>
      <c r="IJZ3" s="26"/>
      <c r="IKA3" s="27"/>
      <c r="IKB3" s="26"/>
      <c r="IKC3" s="27"/>
      <c r="IKD3" s="26"/>
      <c r="IKE3" s="27"/>
      <c r="IKF3" s="26"/>
      <c r="IKG3" s="27"/>
      <c r="IKH3" s="26"/>
      <c r="IKI3" s="27"/>
      <c r="IKJ3" s="26"/>
      <c r="IKK3" s="27"/>
      <c r="IKL3" s="26"/>
      <c r="IKM3" s="27"/>
      <c r="IKN3" s="26"/>
      <c r="IKO3" s="27"/>
      <c r="IKP3" s="26"/>
      <c r="IKQ3" s="27"/>
      <c r="IKR3" s="26"/>
      <c r="IKS3" s="27"/>
      <c r="IKT3" s="26"/>
      <c r="IKU3" s="27"/>
      <c r="IKV3" s="26"/>
      <c r="IKW3" s="27"/>
      <c r="IKX3" s="26"/>
      <c r="IKY3" s="27"/>
      <c r="IKZ3" s="26"/>
      <c r="ILA3" s="27"/>
      <c r="ILB3" s="26"/>
      <c r="ILC3" s="27"/>
      <c r="ILD3" s="26"/>
      <c r="ILE3" s="27"/>
      <c r="ILF3" s="26"/>
      <c r="ILG3" s="27"/>
      <c r="ILH3" s="26"/>
      <c r="ILI3" s="27"/>
      <c r="ILJ3" s="26"/>
      <c r="ILK3" s="27"/>
      <c r="ILL3" s="26"/>
      <c r="ILM3" s="27"/>
      <c r="ILN3" s="26"/>
      <c r="ILO3" s="27"/>
      <c r="ILP3" s="26"/>
      <c r="ILQ3" s="27"/>
      <c r="ILR3" s="26"/>
      <c r="ILS3" s="27"/>
      <c r="ILT3" s="26"/>
      <c r="ILU3" s="27"/>
      <c r="ILV3" s="26"/>
      <c r="ILW3" s="27"/>
      <c r="ILX3" s="26"/>
      <c r="ILY3" s="27"/>
      <c r="ILZ3" s="26"/>
      <c r="IMA3" s="27"/>
      <c r="IMB3" s="26"/>
      <c r="IMC3" s="27"/>
      <c r="IMD3" s="26"/>
      <c r="IME3" s="27"/>
      <c r="IMF3" s="26"/>
      <c r="IMG3" s="27"/>
      <c r="IMH3" s="26"/>
      <c r="IMI3" s="27"/>
      <c r="IMJ3" s="26"/>
      <c r="IMK3" s="27"/>
      <c r="IML3" s="26"/>
      <c r="IMM3" s="27"/>
      <c r="IMN3" s="26"/>
      <c r="IMO3" s="27"/>
      <c r="IMP3" s="26"/>
      <c r="IMQ3" s="27"/>
      <c r="IMR3" s="26"/>
      <c r="IMS3" s="27"/>
      <c r="IMT3" s="26"/>
      <c r="IMU3" s="27"/>
      <c r="IMV3" s="26"/>
      <c r="IMW3" s="27"/>
      <c r="IMX3" s="26"/>
      <c r="IMY3" s="27"/>
      <c r="IMZ3" s="26"/>
      <c r="INA3" s="27"/>
      <c r="INB3" s="26"/>
      <c r="INC3" s="27"/>
      <c r="IND3" s="26"/>
      <c r="INE3" s="27"/>
      <c r="INF3" s="26"/>
      <c r="ING3" s="27"/>
      <c r="INH3" s="26"/>
      <c r="INI3" s="27"/>
      <c r="INJ3" s="26"/>
      <c r="INK3" s="27"/>
      <c r="INL3" s="26"/>
      <c r="INM3" s="27"/>
      <c r="INN3" s="26"/>
      <c r="INO3" s="27"/>
      <c r="INP3" s="26"/>
      <c r="INQ3" s="27"/>
      <c r="INR3" s="26"/>
      <c r="INS3" s="27"/>
      <c r="INT3" s="26"/>
      <c r="INU3" s="27"/>
      <c r="INV3" s="26"/>
      <c r="INW3" s="27"/>
      <c r="INX3" s="26"/>
      <c r="INY3" s="27"/>
      <c r="INZ3" s="26"/>
      <c r="IOA3" s="27"/>
      <c r="IOB3" s="26"/>
      <c r="IOC3" s="27"/>
      <c r="IOD3" s="26"/>
      <c r="IOE3" s="27"/>
      <c r="IOF3" s="26"/>
      <c r="IOG3" s="27"/>
      <c r="IOH3" s="26"/>
      <c r="IOI3" s="27"/>
      <c r="IOJ3" s="26"/>
      <c r="IOK3" s="27"/>
      <c r="IOL3" s="26"/>
      <c r="IOM3" s="27"/>
      <c r="ION3" s="26"/>
      <c r="IOO3" s="27"/>
      <c r="IOP3" s="26"/>
      <c r="IOQ3" s="27"/>
      <c r="IOR3" s="26"/>
      <c r="IOS3" s="27"/>
      <c r="IOT3" s="26"/>
      <c r="IOU3" s="27"/>
      <c r="IOV3" s="26"/>
      <c r="IOW3" s="27"/>
      <c r="IOX3" s="26"/>
      <c r="IOY3" s="27"/>
      <c r="IOZ3" s="26"/>
      <c r="IPA3" s="27"/>
      <c r="IPB3" s="26"/>
      <c r="IPC3" s="27"/>
      <c r="IPD3" s="26"/>
      <c r="IPE3" s="27"/>
      <c r="IPF3" s="26"/>
      <c r="IPG3" s="27"/>
      <c r="IPH3" s="26"/>
      <c r="IPI3" s="27"/>
      <c r="IPJ3" s="26"/>
      <c r="IPK3" s="27"/>
      <c r="IPL3" s="26"/>
      <c r="IPM3" s="27"/>
      <c r="IPN3" s="26"/>
      <c r="IPO3" s="27"/>
      <c r="IPP3" s="26"/>
      <c r="IPQ3" s="27"/>
      <c r="IPR3" s="26"/>
      <c r="IPS3" s="27"/>
      <c r="IPT3" s="26"/>
      <c r="IPU3" s="27"/>
      <c r="IPV3" s="26"/>
      <c r="IPW3" s="27"/>
      <c r="IPX3" s="26"/>
      <c r="IPY3" s="27"/>
      <c r="IPZ3" s="26"/>
      <c r="IQA3" s="27"/>
      <c r="IQB3" s="26"/>
      <c r="IQC3" s="27"/>
      <c r="IQD3" s="26"/>
      <c r="IQE3" s="27"/>
      <c r="IQF3" s="26"/>
      <c r="IQG3" s="27"/>
      <c r="IQH3" s="26"/>
      <c r="IQI3" s="27"/>
      <c r="IQJ3" s="26"/>
      <c r="IQK3" s="27"/>
      <c r="IQL3" s="26"/>
      <c r="IQM3" s="27"/>
      <c r="IQN3" s="26"/>
      <c r="IQO3" s="27"/>
      <c r="IQP3" s="26"/>
      <c r="IQQ3" s="27"/>
      <c r="IQR3" s="26"/>
      <c r="IQS3" s="27"/>
      <c r="IQT3" s="26"/>
      <c r="IQU3" s="27"/>
      <c r="IQV3" s="26"/>
      <c r="IQW3" s="27"/>
      <c r="IQX3" s="26"/>
      <c r="IQY3" s="27"/>
      <c r="IQZ3" s="26"/>
      <c r="IRA3" s="27"/>
      <c r="IRB3" s="26"/>
      <c r="IRC3" s="27"/>
      <c r="IRD3" s="26"/>
      <c r="IRE3" s="27"/>
      <c r="IRF3" s="26"/>
      <c r="IRG3" s="27"/>
      <c r="IRH3" s="26"/>
      <c r="IRI3" s="27"/>
      <c r="IRJ3" s="26"/>
      <c r="IRK3" s="27"/>
      <c r="IRL3" s="26"/>
      <c r="IRM3" s="27"/>
      <c r="IRN3" s="26"/>
      <c r="IRO3" s="27"/>
      <c r="IRP3" s="26"/>
      <c r="IRQ3" s="27"/>
      <c r="IRR3" s="26"/>
      <c r="IRS3" s="27"/>
      <c r="IRT3" s="26"/>
      <c r="IRU3" s="27"/>
      <c r="IRV3" s="26"/>
      <c r="IRW3" s="27"/>
      <c r="IRX3" s="26"/>
      <c r="IRY3" s="27"/>
      <c r="IRZ3" s="26"/>
      <c r="ISA3" s="27"/>
      <c r="ISB3" s="26"/>
      <c r="ISC3" s="27"/>
      <c r="ISD3" s="26"/>
      <c r="ISE3" s="27"/>
      <c r="ISF3" s="26"/>
      <c r="ISG3" s="27"/>
      <c r="ISH3" s="26"/>
      <c r="ISI3" s="27"/>
      <c r="ISJ3" s="26"/>
      <c r="ISK3" s="27"/>
      <c r="ISL3" s="26"/>
      <c r="ISM3" s="27"/>
      <c r="ISN3" s="26"/>
      <c r="ISO3" s="27"/>
      <c r="ISP3" s="26"/>
      <c r="ISQ3" s="27"/>
      <c r="ISR3" s="26"/>
      <c r="ISS3" s="27"/>
      <c r="IST3" s="26"/>
      <c r="ISU3" s="27"/>
      <c r="ISV3" s="26"/>
      <c r="ISW3" s="27"/>
      <c r="ISX3" s="26"/>
      <c r="ISY3" s="27"/>
      <c r="ISZ3" s="26"/>
      <c r="ITA3" s="27"/>
      <c r="ITB3" s="26"/>
      <c r="ITC3" s="27"/>
      <c r="ITD3" s="26"/>
      <c r="ITE3" s="27"/>
      <c r="ITF3" s="26"/>
      <c r="ITG3" s="27"/>
      <c r="ITH3" s="26"/>
      <c r="ITI3" s="27"/>
      <c r="ITJ3" s="26"/>
      <c r="ITK3" s="27"/>
      <c r="ITL3" s="26"/>
      <c r="ITM3" s="27"/>
      <c r="ITN3" s="26"/>
      <c r="ITO3" s="27"/>
      <c r="ITP3" s="26"/>
      <c r="ITQ3" s="27"/>
      <c r="ITR3" s="26"/>
      <c r="ITS3" s="27"/>
      <c r="ITT3" s="26"/>
      <c r="ITU3" s="27"/>
      <c r="ITV3" s="26"/>
      <c r="ITW3" s="27"/>
      <c r="ITX3" s="26"/>
      <c r="ITY3" s="27"/>
      <c r="ITZ3" s="26"/>
      <c r="IUA3" s="27"/>
      <c r="IUB3" s="26"/>
      <c r="IUC3" s="27"/>
      <c r="IUD3" s="26"/>
      <c r="IUE3" s="27"/>
      <c r="IUF3" s="26"/>
      <c r="IUG3" s="27"/>
      <c r="IUH3" s="26"/>
      <c r="IUI3" s="27"/>
      <c r="IUJ3" s="26"/>
      <c r="IUK3" s="27"/>
      <c r="IUL3" s="26"/>
      <c r="IUM3" s="27"/>
      <c r="IUN3" s="26"/>
      <c r="IUO3" s="27"/>
      <c r="IUP3" s="26"/>
      <c r="IUQ3" s="27"/>
      <c r="IUR3" s="26"/>
      <c r="IUS3" s="27"/>
      <c r="IUT3" s="26"/>
      <c r="IUU3" s="27"/>
      <c r="IUV3" s="26"/>
      <c r="IUW3" s="27"/>
      <c r="IUX3" s="26"/>
      <c r="IUY3" s="27"/>
      <c r="IUZ3" s="26"/>
      <c r="IVA3" s="27"/>
      <c r="IVB3" s="26"/>
      <c r="IVC3" s="27"/>
      <c r="IVD3" s="26"/>
      <c r="IVE3" s="27"/>
      <c r="IVF3" s="26"/>
      <c r="IVG3" s="27"/>
      <c r="IVH3" s="26"/>
      <c r="IVI3" s="27"/>
      <c r="IVJ3" s="26"/>
      <c r="IVK3" s="27"/>
      <c r="IVL3" s="26"/>
      <c r="IVM3" s="27"/>
      <c r="IVN3" s="26"/>
      <c r="IVO3" s="27"/>
      <c r="IVP3" s="26"/>
      <c r="IVQ3" s="27"/>
      <c r="IVR3" s="26"/>
      <c r="IVS3" s="27"/>
      <c r="IVT3" s="26"/>
      <c r="IVU3" s="27"/>
      <c r="IVV3" s="26"/>
      <c r="IVW3" s="27"/>
      <c r="IVX3" s="26"/>
      <c r="IVY3" s="27"/>
      <c r="IVZ3" s="26"/>
      <c r="IWA3" s="27"/>
      <c r="IWB3" s="26"/>
      <c r="IWC3" s="27"/>
      <c r="IWD3" s="26"/>
      <c r="IWE3" s="27"/>
      <c r="IWF3" s="26"/>
      <c r="IWG3" s="27"/>
      <c r="IWH3" s="26"/>
      <c r="IWI3" s="27"/>
      <c r="IWJ3" s="26"/>
      <c r="IWK3" s="27"/>
      <c r="IWL3" s="26"/>
      <c r="IWM3" s="27"/>
      <c r="IWN3" s="26"/>
      <c r="IWO3" s="27"/>
      <c r="IWP3" s="26"/>
      <c r="IWQ3" s="27"/>
      <c r="IWR3" s="26"/>
      <c r="IWS3" s="27"/>
      <c r="IWT3" s="26"/>
      <c r="IWU3" s="27"/>
      <c r="IWV3" s="26"/>
      <c r="IWW3" s="27"/>
      <c r="IWX3" s="26"/>
      <c r="IWY3" s="27"/>
      <c r="IWZ3" s="26"/>
      <c r="IXA3" s="27"/>
      <c r="IXB3" s="26"/>
      <c r="IXC3" s="27"/>
      <c r="IXD3" s="26"/>
      <c r="IXE3" s="27"/>
      <c r="IXF3" s="26"/>
      <c r="IXG3" s="27"/>
      <c r="IXH3" s="26"/>
      <c r="IXI3" s="27"/>
      <c r="IXJ3" s="26"/>
      <c r="IXK3" s="27"/>
      <c r="IXL3" s="26"/>
      <c r="IXM3" s="27"/>
      <c r="IXN3" s="26"/>
      <c r="IXO3" s="27"/>
      <c r="IXP3" s="26"/>
      <c r="IXQ3" s="27"/>
      <c r="IXR3" s="26"/>
      <c r="IXS3" s="27"/>
      <c r="IXT3" s="26"/>
      <c r="IXU3" s="27"/>
      <c r="IXV3" s="26"/>
      <c r="IXW3" s="27"/>
      <c r="IXX3" s="26"/>
      <c r="IXY3" s="27"/>
      <c r="IXZ3" s="26"/>
      <c r="IYA3" s="27"/>
      <c r="IYB3" s="26"/>
      <c r="IYC3" s="27"/>
      <c r="IYD3" s="26"/>
      <c r="IYE3" s="27"/>
      <c r="IYF3" s="26"/>
      <c r="IYG3" s="27"/>
      <c r="IYH3" s="26"/>
      <c r="IYI3" s="27"/>
      <c r="IYJ3" s="26"/>
      <c r="IYK3" s="27"/>
      <c r="IYL3" s="26"/>
      <c r="IYM3" s="27"/>
      <c r="IYN3" s="26"/>
      <c r="IYO3" s="27"/>
      <c r="IYP3" s="26"/>
      <c r="IYQ3" s="27"/>
      <c r="IYR3" s="26"/>
      <c r="IYS3" s="27"/>
      <c r="IYT3" s="26"/>
      <c r="IYU3" s="27"/>
      <c r="IYV3" s="26"/>
      <c r="IYW3" s="27"/>
      <c r="IYX3" s="26"/>
      <c r="IYY3" s="27"/>
      <c r="IYZ3" s="26"/>
      <c r="IZA3" s="27"/>
      <c r="IZB3" s="26"/>
      <c r="IZC3" s="27"/>
      <c r="IZD3" s="26"/>
      <c r="IZE3" s="27"/>
      <c r="IZF3" s="26"/>
      <c r="IZG3" s="27"/>
      <c r="IZH3" s="26"/>
      <c r="IZI3" s="27"/>
      <c r="IZJ3" s="26"/>
      <c r="IZK3" s="27"/>
      <c r="IZL3" s="26"/>
      <c r="IZM3" s="27"/>
      <c r="IZN3" s="26"/>
      <c r="IZO3" s="27"/>
      <c r="IZP3" s="26"/>
      <c r="IZQ3" s="27"/>
      <c r="IZR3" s="26"/>
      <c r="IZS3" s="27"/>
      <c r="IZT3" s="26"/>
      <c r="IZU3" s="27"/>
      <c r="IZV3" s="26"/>
      <c r="IZW3" s="27"/>
      <c r="IZX3" s="26"/>
      <c r="IZY3" s="27"/>
      <c r="IZZ3" s="26"/>
      <c r="JAA3" s="27"/>
      <c r="JAB3" s="26"/>
      <c r="JAC3" s="27"/>
      <c r="JAD3" s="26"/>
      <c r="JAE3" s="27"/>
      <c r="JAF3" s="26"/>
      <c r="JAG3" s="27"/>
      <c r="JAH3" s="26"/>
      <c r="JAI3" s="27"/>
      <c r="JAJ3" s="26"/>
      <c r="JAK3" s="27"/>
      <c r="JAL3" s="26"/>
      <c r="JAM3" s="27"/>
      <c r="JAN3" s="26"/>
      <c r="JAO3" s="27"/>
      <c r="JAP3" s="26"/>
      <c r="JAQ3" s="27"/>
      <c r="JAR3" s="26"/>
      <c r="JAS3" s="27"/>
      <c r="JAT3" s="26"/>
      <c r="JAU3" s="27"/>
      <c r="JAV3" s="26"/>
      <c r="JAW3" s="27"/>
      <c r="JAX3" s="26"/>
      <c r="JAY3" s="27"/>
      <c r="JAZ3" s="26"/>
      <c r="JBA3" s="27"/>
      <c r="JBB3" s="26"/>
      <c r="JBC3" s="27"/>
      <c r="JBD3" s="26"/>
      <c r="JBE3" s="27"/>
      <c r="JBF3" s="26"/>
      <c r="JBG3" s="27"/>
      <c r="JBH3" s="26"/>
      <c r="JBI3" s="27"/>
      <c r="JBJ3" s="26"/>
      <c r="JBK3" s="27"/>
      <c r="JBL3" s="26"/>
      <c r="JBM3" s="27"/>
      <c r="JBN3" s="26"/>
      <c r="JBO3" s="27"/>
      <c r="JBP3" s="26"/>
      <c r="JBQ3" s="27"/>
      <c r="JBR3" s="26"/>
      <c r="JBS3" s="27"/>
      <c r="JBT3" s="26"/>
      <c r="JBU3" s="27"/>
      <c r="JBV3" s="26"/>
      <c r="JBW3" s="27"/>
      <c r="JBX3" s="26"/>
      <c r="JBY3" s="27"/>
      <c r="JBZ3" s="26"/>
      <c r="JCA3" s="27"/>
      <c r="JCB3" s="26"/>
      <c r="JCC3" s="27"/>
      <c r="JCD3" s="26"/>
      <c r="JCE3" s="27"/>
      <c r="JCF3" s="26"/>
      <c r="JCG3" s="27"/>
      <c r="JCH3" s="26"/>
      <c r="JCI3" s="27"/>
      <c r="JCJ3" s="26"/>
      <c r="JCK3" s="27"/>
      <c r="JCL3" s="26"/>
      <c r="JCM3" s="27"/>
      <c r="JCN3" s="26"/>
      <c r="JCO3" s="27"/>
      <c r="JCP3" s="26"/>
      <c r="JCQ3" s="27"/>
      <c r="JCR3" s="26"/>
      <c r="JCS3" s="27"/>
      <c r="JCT3" s="26"/>
      <c r="JCU3" s="27"/>
      <c r="JCV3" s="26"/>
      <c r="JCW3" s="27"/>
      <c r="JCX3" s="26"/>
      <c r="JCY3" s="27"/>
      <c r="JCZ3" s="26"/>
      <c r="JDA3" s="27"/>
      <c r="JDB3" s="26"/>
      <c r="JDC3" s="27"/>
      <c r="JDD3" s="26"/>
      <c r="JDE3" s="27"/>
      <c r="JDF3" s="26"/>
      <c r="JDG3" s="27"/>
      <c r="JDH3" s="26"/>
      <c r="JDI3" s="27"/>
      <c r="JDJ3" s="26"/>
      <c r="JDK3" s="27"/>
      <c r="JDL3" s="26"/>
      <c r="JDM3" s="27"/>
      <c r="JDN3" s="26"/>
      <c r="JDO3" s="27"/>
      <c r="JDP3" s="26"/>
      <c r="JDQ3" s="27"/>
      <c r="JDR3" s="26"/>
      <c r="JDS3" s="27"/>
      <c r="JDT3" s="26"/>
      <c r="JDU3" s="27"/>
      <c r="JDV3" s="26"/>
      <c r="JDW3" s="27"/>
      <c r="JDX3" s="26"/>
      <c r="JDY3" s="27"/>
      <c r="JDZ3" s="26"/>
      <c r="JEA3" s="27"/>
      <c r="JEB3" s="26"/>
      <c r="JEC3" s="27"/>
      <c r="JED3" s="26"/>
      <c r="JEE3" s="27"/>
      <c r="JEF3" s="26"/>
      <c r="JEG3" s="27"/>
      <c r="JEH3" s="26"/>
      <c r="JEI3" s="27"/>
      <c r="JEJ3" s="26"/>
      <c r="JEK3" s="27"/>
      <c r="JEL3" s="26"/>
      <c r="JEM3" s="27"/>
      <c r="JEN3" s="26"/>
      <c r="JEO3" s="27"/>
      <c r="JEP3" s="26"/>
      <c r="JEQ3" s="27"/>
      <c r="JER3" s="26"/>
      <c r="JES3" s="27"/>
      <c r="JET3" s="26"/>
      <c r="JEU3" s="27"/>
      <c r="JEV3" s="26"/>
      <c r="JEW3" s="27"/>
      <c r="JEX3" s="26"/>
      <c r="JEY3" s="27"/>
      <c r="JEZ3" s="26"/>
      <c r="JFA3" s="27"/>
      <c r="JFB3" s="26"/>
      <c r="JFC3" s="27"/>
      <c r="JFD3" s="26"/>
      <c r="JFE3" s="27"/>
      <c r="JFF3" s="26"/>
      <c r="JFG3" s="27"/>
      <c r="JFH3" s="26"/>
      <c r="JFI3" s="27"/>
      <c r="JFJ3" s="26"/>
      <c r="JFK3" s="27"/>
      <c r="JFL3" s="26"/>
      <c r="JFM3" s="27"/>
      <c r="JFN3" s="26"/>
      <c r="JFO3" s="27"/>
      <c r="JFP3" s="26"/>
      <c r="JFQ3" s="27"/>
      <c r="JFR3" s="26"/>
      <c r="JFS3" s="27"/>
      <c r="JFT3" s="26"/>
      <c r="JFU3" s="27"/>
      <c r="JFV3" s="26"/>
      <c r="JFW3" s="27"/>
      <c r="JFX3" s="26"/>
      <c r="JFY3" s="27"/>
      <c r="JFZ3" s="26"/>
      <c r="JGA3" s="27"/>
      <c r="JGB3" s="26"/>
      <c r="JGC3" s="27"/>
      <c r="JGD3" s="26"/>
      <c r="JGE3" s="27"/>
      <c r="JGF3" s="26"/>
      <c r="JGG3" s="27"/>
      <c r="JGH3" s="26"/>
      <c r="JGI3" s="27"/>
      <c r="JGJ3" s="26"/>
      <c r="JGK3" s="27"/>
      <c r="JGL3" s="26"/>
      <c r="JGM3" s="27"/>
      <c r="JGN3" s="26"/>
      <c r="JGO3" s="27"/>
      <c r="JGP3" s="26"/>
      <c r="JGQ3" s="27"/>
      <c r="JGR3" s="26"/>
      <c r="JGS3" s="27"/>
      <c r="JGT3" s="26"/>
      <c r="JGU3" s="27"/>
      <c r="JGV3" s="26"/>
      <c r="JGW3" s="27"/>
      <c r="JGX3" s="26"/>
      <c r="JGY3" s="27"/>
      <c r="JGZ3" s="26"/>
      <c r="JHA3" s="27"/>
      <c r="JHB3" s="26"/>
      <c r="JHC3" s="27"/>
      <c r="JHD3" s="26"/>
      <c r="JHE3" s="27"/>
      <c r="JHF3" s="26"/>
      <c r="JHG3" s="27"/>
      <c r="JHH3" s="26"/>
      <c r="JHI3" s="27"/>
      <c r="JHJ3" s="26"/>
      <c r="JHK3" s="27"/>
      <c r="JHL3" s="26"/>
      <c r="JHM3" s="27"/>
      <c r="JHN3" s="26"/>
      <c r="JHO3" s="27"/>
      <c r="JHP3" s="26"/>
      <c r="JHQ3" s="27"/>
      <c r="JHR3" s="26"/>
      <c r="JHS3" s="27"/>
      <c r="JHT3" s="26"/>
      <c r="JHU3" s="27"/>
      <c r="JHV3" s="26"/>
      <c r="JHW3" s="27"/>
      <c r="JHX3" s="26"/>
      <c r="JHY3" s="27"/>
      <c r="JHZ3" s="26"/>
      <c r="JIA3" s="27"/>
      <c r="JIB3" s="26"/>
      <c r="JIC3" s="27"/>
      <c r="JID3" s="26"/>
      <c r="JIE3" s="27"/>
      <c r="JIF3" s="26"/>
      <c r="JIG3" s="27"/>
      <c r="JIH3" s="26"/>
      <c r="JII3" s="27"/>
      <c r="JIJ3" s="26"/>
      <c r="JIK3" s="27"/>
      <c r="JIL3" s="26"/>
      <c r="JIM3" s="27"/>
      <c r="JIN3" s="26"/>
      <c r="JIO3" s="27"/>
      <c r="JIP3" s="26"/>
      <c r="JIQ3" s="27"/>
      <c r="JIR3" s="26"/>
      <c r="JIS3" s="27"/>
      <c r="JIT3" s="26"/>
      <c r="JIU3" s="27"/>
      <c r="JIV3" s="26"/>
      <c r="JIW3" s="27"/>
      <c r="JIX3" s="26"/>
      <c r="JIY3" s="27"/>
      <c r="JIZ3" s="26"/>
      <c r="JJA3" s="27"/>
      <c r="JJB3" s="26"/>
      <c r="JJC3" s="27"/>
      <c r="JJD3" s="26"/>
      <c r="JJE3" s="27"/>
      <c r="JJF3" s="26"/>
      <c r="JJG3" s="27"/>
      <c r="JJH3" s="26"/>
      <c r="JJI3" s="27"/>
      <c r="JJJ3" s="26"/>
      <c r="JJK3" s="27"/>
      <c r="JJL3" s="26"/>
      <c r="JJM3" s="27"/>
      <c r="JJN3" s="26"/>
      <c r="JJO3" s="27"/>
      <c r="JJP3" s="26"/>
      <c r="JJQ3" s="27"/>
      <c r="JJR3" s="26"/>
      <c r="JJS3" s="27"/>
      <c r="JJT3" s="26"/>
      <c r="JJU3" s="27"/>
      <c r="JJV3" s="26"/>
      <c r="JJW3" s="27"/>
      <c r="JJX3" s="26"/>
      <c r="JJY3" s="27"/>
      <c r="JJZ3" s="26"/>
      <c r="JKA3" s="27"/>
      <c r="JKB3" s="26"/>
      <c r="JKC3" s="27"/>
      <c r="JKD3" s="26"/>
      <c r="JKE3" s="27"/>
      <c r="JKF3" s="26"/>
      <c r="JKG3" s="27"/>
      <c r="JKH3" s="26"/>
      <c r="JKI3" s="27"/>
      <c r="JKJ3" s="26"/>
      <c r="JKK3" s="27"/>
      <c r="JKL3" s="26"/>
      <c r="JKM3" s="27"/>
      <c r="JKN3" s="26"/>
      <c r="JKO3" s="27"/>
      <c r="JKP3" s="26"/>
      <c r="JKQ3" s="27"/>
      <c r="JKR3" s="26"/>
      <c r="JKS3" s="27"/>
      <c r="JKT3" s="26"/>
      <c r="JKU3" s="27"/>
      <c r="JKV3" s="26"/>
      <c r="JKW3" s="27"/>
      <c r="JKX3" s="26"/>
      <c r="JKY3" s="27"/>
      <c r="JKZ3" s="26"/>
      <c r="JLA3" s="27"/>
      <c r="JLB3" s="26"/>
      <c r="JLC3" s="27"/>
      <c r="JLD3" s="26"/>
      <c r="JLE3" s="27"/>
      <c r="JLF3" s="26"/>
      <c r="JLG3" s="27"/>
      <c r="JLH3" s="26"/>
      <c r="JLI3" s="27"/>
      <c r="JLJ3" s="26"/>
      <c r="JLK3" s="27"/>
      <c r="JLL3" s="26"/>
      <c r="JLM3" s="27"/>
      <c r="JLN3" s="26"/>
      <c r="JLO3" s="27"/>
      <c r="JLP3" s="26"/>
      <c r="JLQ3" s="27"/>
      <c r="JLR3" s="26"/>
      <c r="JLS3" s="27"/>
      <c r="JLT3" s="26"/>
      <c r="JLU3" s="27"/>
      <c r="JLV3" s="26"/>
      <c r="JLW3" s="27"/>
      <c r="JLX3" s="26"/>
      <c r="JLY3" s="27"/>
      <c r="JLZ3" s="26"/>
      <c r="JMA3" s="27"/>
      <c r="JMB3" s="26"/>
      <c r="JMC3" s="27"/>
      <c r="JMD3" s="26"/>
      <c r="JME3" s="27"/>
      <c r="JMF3" s="26"/>
      <c r="JMG3" s="27"/>
      <c r="JMH3" s="26"/>
      <c r="JMI3" s="27"/>
      <c r="JMJ3" s="26"/>
      <c r="JMK3" s="27"/>
      <c r="JML3" s="26"/>
      <c r="JMM3" s="27"/>
      <c r="JMN3" s="26"/>
      <c r="JMO3" s="27"/>
      <c r="JMP3" s="26"/>
      <c r="JMQ3" s="27"/>
      <c r="JMR3" s="26"/>
      <c r="JMS3" s="27"/>
      <c r="JMT3" s="26"/>
      <c r="JMU3" s="27"/>
      <c r="JMV3" s="26"/>
      <c r="JMW3" s="27"/>
      <c r="JMX3" s="26"/>
      <c r="JMY3" s="27"/>
      <c r="JMZ3" s="26"/>
      <c r="JNA3" s="27"/>
      <c r="JNB3" s="26"/>
      <c r="JNC3" s="27"/>
      <c r="JND3" s="26"/>
      <c r="JNE3" s="27"/>
      <c r="JNF3" s="26"/>
      <c r="JNG3" s="27"/>
      <c r="JNH3" s="26"/>
      <c r="JNI3" s="27"/>
      <c r="JNJ3" s="26"/>
      <c r="JNK3" s="27"/>
      <c r="JNL3" s="26"/>
      <c r="JNM3" s="27"/>
      <c r="JNN3" s="26"/>
      <c r="JNO3" s="27"/>
      <c r="JNP3" s="26"/>
      <c r="JNQ3" s="27"/>
      <c r="JNR3" s="26"/>
      <c r="JNS3" s="27"/>
      <c r="JNT3" s="26"/>
      <c r="JNU3" s="27"/>
      <c r="JNV3" s="26"/>
      <c r="JNW3" s="27"/>
      <c r="JNX3" s="26"/>
      <c r="JNY3" s="27"/>
      <c r="JNZ3" s="26"/>
      <c r="JOA3" s="27"/>
      <c r="JOB3" s="26"/>
      <c r="JOC3" s="27"/>
      <c r="JOD3" s="26"/>
      <c r="JOE3" s="27"/>
      <c r="JOF3" s="26"/>
      <c r="JOG3" s="27"/>
      <c r="JOH3" s="26"/>
      <c r="JOI3" s="27"/>
      <c r="JOJ3" s="26"/>
      <c r="JOK3" s="27"/>
      <c r="JOL3" s="26"/>
      <c r="JOM3" s="27"/>
      <c r="JON3" s="26"/>
      <c r="JOO3" s="27"/>
      <c r="JOP3" s="26"/>
      <c r="JOQ3" s="27"/>
      <c r="JOR3" s="26"/>
      <c r="JOS3" s="27"/>
      <c r="JOT3" s="26"/>
      <c r="JOU3" s="27"/>
      <c r="JOV3" s="26"/>
      <c r="JOW3" s="27"/>
      <c r="JOX3" s="26"/>
      <c r="JOY3" s="27"/>
      <c r="JOZ3" s="26"/>
      <c r="JPA3" s="27"/>
      <c r="JPB3" s="26"/>
      <c r="JPC3" s="27"/>
      <c r="JPD3" s="26"/>
      <c r="JPE3" s="27"/>
      <c r="JPF3" s="26"/>
      <c r="JPG3" s="27"/>
      <c r="JPH3" s="26"/>
      <c r="JPI3" s="27"/>
      <c r="JPJ3" s="26"/>
      <c r="JPK3" s="27"/>
      <c r="JPL3" s="26"/>
      <c r="JPM3" s="27"/>
      <c r="JPN3" s="26"/>
      <c r="JPO3" s="27"/>
      <c r="JPP3" s="26"/>
      <c r="JPQ3" s="27"/>
      <c r="JPR3" s="26"/>
      <c r="JPS3" s="27"/>
      <c r="JPT3" s="26"/>
      <c r="JPU3" s="27"/>
      <c r="JPV3" s="26"/>
      <c r="JPW3" s="27"/>
      <c r="JPX3" s="26"/>
      <c r="JPY3" s="27"/>
      <c r="JPZ3" s="26"/>
      <c r="JQA3" s="27"/>
      <c r="JQB3" s="26"/>
      <c r="JQC3" s="27"/>
      <c r="JQD3" s="26"/>
      <c r="JQE3" s="27"/>
      <c r="JQF3" s="26"/>
      <c r="JQG3" s="27"/>
      <c r="JQH3" s="26"/>
      <c r="JQI3" s="27"/>
      <c r="JQJ3" s="26"/>
      <c r="JQK3" s="27"/>
      <c r="JQL3" s="26"/>
      <c r="JQM3" s="27"/>
      <c r="JQN3" s="26"/>
      <c r="JQO3" s="27"/>
      <c r="JQP3" s="26"/>
      <c r="JQQ3" s="27"/>
      <c r="JQR3" s="26"/>
      <c r="JQS3" s="27"/>
      <c r="JQT3" s="26"/>
      <c r="JQU3" s="27"/>
      <c r="JQV3" s="26"/>
      <c r="JQW3" s="27"/>
      <c r="JQX3" s="26"/>
      <c r="JQY3" s="27"/>
      <c r="JQZ3" s="26"/>
      <c r="JRA3" s="27"/>
      <c r="JRB3" s="26"/>
      <c r="JRC3" s="27"/>
      <c r="JRD3" s="26"/>
      <c r="JRE3" s="27"/>
      <c r="JRF3" s="26"/>
      <c r="JRG3" s="27"/>
      <c r="JRH3" s="26"/>
      <c r="JRI3" s="27"/>
      <c r="JRJ3" s="26"/>
      <c r="JRK3" s="27"/>
      <c r="JRL3" s="26"/>
      <c r="JRM3" s="27"/>
      <c r="JRN3" s="26"/>
      <c r="JRO3" s="27"/>
      <c r="JRP3" s="26"/>
      <c r="JRQ3" s="27"/>
      <c r="JRR3" s="26"/>
      <c r="JRS3" s="27"/>
      <c r="JRT3" s="26"/>
      <c r="JRU3" s="27"/>
      <c r="JRV3" s="26"/>
      <c r="JRW3" s="27"/>
      <c r="JRX3" s="26"/>
      <c r="JRY3" s="27"/>
      <c r="JRZ3" s="26"/>
      <c r="JSA3" s="27"/>
      <c r="JSB3" s="26"/>
      <c r="JSC3" s="27"/>
      <c r="JSD3" s="26"/>
      <c r="JSE3" s="27"/>
      <c r="JSF3" s="26"/>
      <c r="JSG3" s="27"/>
      <c r="JSH3" s="26"/>
      <c r="JSI3" s="27"/>
      <c r="JSJ3" s="26"/>
      <c r="JSK3" s="27"/>
      <c r="JSL3" s="26"/>
      <c r="JSM3" s="27"/>
      <c r="JSN3" s="26"/>
      <c r="JSO3" s="27"/>
      <c r="JSP3" s="26"/>
      <c r="JSQ3" s="27"/>
      <c r="JSR3" s="26"/>
      <c r="JSS3" s="27"/>
      <c r="JST3" s="26"/>
      <c r="JSU3" s="27"/>
      <c r="JSV3" s="26"/>
      <c r="JSW3" s="27"/>
      <c r="JSX3" s="26"/>
      <c r="JSY3" s="27"/>
      <c r="JSZ3" s="26"/>
      <c r="JTA3" s="27"/>
      <c r="JTB3" s="26"/>
      <c r="JTC3" s="27"/>
      <c r="JTD3" s="26"/>
      <c r="JTE3" s="27"/>
      <c r="JTF3" s="26"/>
      <c r="JTG3" s="27"/>
      <c r="JTH3" s="26"/>
      <c r="JTI3" s="27"/>
      <c r="JTJ3" s="26"/>
      <c r="JTK3" s="27"/>
      <c r="JTL3" s="26"/>
      <c r="JTM3" s="27"/>
      <c r="JTN3" s="26"/>
      <c r="JTO3" s="27"/>
      <c r="JTP3" s="26"/>
      <c r="JTQ3" s="27"/>
      <c r="JTR3" s="26"/>
      <c r="JTS3" s="27"/>
      <c r="JTT3" s="26"/>
      <c r="JTU3" s="27"/>
      <c r="JTV3" s="26"/>
      <c r="JTW3" s="27"/>
      <c r="JTX3" s="26"/>
      <c r="JTY3" s="27"/>
      <c r="JTZ3" s="26"/>
      <c r="JUA3" s="27"/>
      <c r="JUB3" s="26"/>
      <c r="JUC3" s="27"/>
      <c r="JUD3" s="26"/>
      <c r="JUE3" s="27"/>
      <c r="JUF3" s="26"/>
      <c r="JUG3" s="27"/>
      <c r="JUH3" s="26"/>
      <c r="JUI3" s="27"/>
      <c r="JUJ3" s="26"/>
      <c r="JUK3" s="27"/>
      <c r="JUL3" s="26"/>
      <c r="JUM3" s="27"/>
      <c r="JUN3" s="26"/>
      <c r="JUO3" s="27"/>
      <c r="JUP3" s="26"/>
      <c r="JUQ3" s="27"/>
      <c r="JUR3" s="26"/>
      <c r="JUS3" s="27"/>
      <c r="JUT3" s="26"/>
      <c r="JUU3" s="27"/>
      <c r="JUV3" s="26"/>
      <c r="JUW3" s="27"/>
      <c r="JUX3" s="26"/>
      <c r="JUY3" s="27"/>
      <c r="JUZ3" s="26"/>
      <c r="JVA3" s="27"/>
      <c r="JVB3" s="26"/>
      <c r="JVC3" s="27"/>
      <c r="JVD3" s="26"/>
      <c r="JVE3" s="27"/>
      <c r="JVF3" s="26"/>
      <c r="JVG3" s="27"/>
      <c r="JVH3" s="26"/>
      <c r="JVI3" s="27"/>
      <c r="JVJ3" s="26"/>
      <c r="JVK3" s="27"/>
      <c r="JVL3" s="26"/>
      <c r="JVM3" s="27"/>
      <c r="JVN3" s="26"/>
      <c r="JVO3" s="27"/>
      <c r="JVP3" s="26"/>
      <c r="JVQ3" s="27"/>
      <c r="JVR3" s="26"/>
      <c r="JVS3" s="27"/>
      <c r="JVT3" s="26"/>
      <c r="JVU3" s="27"/>
      <c r="JVV3" s="26"/>
      <c r="JVW3" s="27"/>
      <c r="JVX3" s="26"/>
      <c r="JVY3" s="27"/>
      <c r="JVZ3" s="26"/>
      <c r="JWA3" s="27"/>
      <c r="JWB3" s="26"/>
      <c r="JWC3" s="27"/>
      <c r="JWD3" s="26"/>
      <c r="JWE3" s="27"/>
      <c r="JWF3" s="26"/>
      <c r="JWG3" s="27"/>
      <c r="JWH3" s="26"/>
      <c r="JWI3" s="27"/>
      <c r="JWJ3" s="26"/>
      <c r="JWK3" s="27"/>
      <c r="JWL3" s="26"/>
      <c r="JWM3" s="27"/>
      <c r="JWN3" s="26"/>
      <c r="JWO3" s="27"/>
      <c r="JWP3" s="26"/>
      <c r="JWQ3" s="27"/>
      <c r="JWR3" s="26"/>
      <c r="JWS3" s="27"/>
      <c r="JWT3" s="26"/>
      <c r="JWU3" s="27"/>
      <c r="JWV3" s="26"/>
      <c r="JWW3" s="27"/>
      <c r="JWX3" s="26"/>
      <c r="JWY3" s="27"/>
      <c r="JWZ3" s="26"/>
      <c r="JXA3" s="27"/>
      <c r="JXB3" s="26"/>
      <c r="JXC3" s="27"/>
      <c r="JXD3" s="26"/>
      <c r="JXE3" s="27"/>
      <c r="JXF3" s="26"/>
      <c r="JXG3" s="27"/>
      <c r="JXH3" s="26"/>
      <c r="JXI3" s="27"/>
      <c r="JXJ3" s="26"/>
      <c r="JXK3" s="27"/>
      <c r="JXL3" s="26"/>
      <c r="JXM3" s="27"/>
      <c r="JXN3" s="26"/>
      <c r="JXO3" s="27"/>
      <c r="JXP3" s="26"/>
      <c r="JXQ3" s="27"/>
      <c r="JXR3" s="26"/>
      <c r="JXS3" s="27"/>
      <c r="JXT3" s="26"/>
      <c r="JXU3" s="27"/>
      <c r="JXV3" s="26"/>
      <c r="JXW3" s="27"/>
      <c r="JXX3" s="26"/>
      <c r="JXY3" s="27"/>
      <c r="JXZ3" s="26"/>
      <c r="JYA3" s="27"/>
      <c r="JYB3" s="26"/>
      <c r="JYC3" s="27"/>
      <c r="JYD3" s="26"/>
      <c r="JYE3" s="27"/>
      <c r="JYF3" s="26"/>
      <c r="JYG3" s="27"/>
      <c r="JYH3" s="26"/>
      <c r="JYI3" s="27"/>
      <c r="JYJ3" s="26"/>
      <c r="JYK3" s="27"/>
      <c r="JYL3" s="26"/>
      <c r="JYM3" s="27"/>
      <c r="JYN3" s="26"/>
      <c r="JYO3" s="27"/>
      <c r="JYP3" s="26"/>
      <c r="JYQ3" s="27"/>
      <c r="JYR3" s="26"/>
      <c r="JYS3" s="27"/>
      <c r="JYT3" s="26"/>
      <c r="JYU3" s="27"/>
      <c r="JYV3" s="26"/>
      <c r="JYW3" s="27"/>
      <c r="JYX3" s="26"/>
      <c r="JYY3" s="27"/>
      <c r="JYZ3" s="26"/>
      <c r="JZA3" s="27"/>
      <c r="JZB3" s="26"/>
      <c r="JZC3" s="27"/>
      <c r="JZD3" s="26"/>
      <c r="JZE3" s="27"/>
      <c r="JZF3" s="26"/>
      <c r="JZG3" s="27"/>
      <c r="JZH3" s="26"/>
      <c r="JZI3" s="27"/>
      <c r="JZJ3" s="26"/>
      <c r="JZK3" s="27"/>
      <c r="JZL3" s="26"/>
      <c r="JZM3" s="27"/>
      <c r="JZN3" s="26"/>
      <c r="JZO3" s="27"/>
      <c r="JZP3" s="26"/>
      <c r="JZQ3" s="27"/>
      <c r="JZR3" s="26"/>
      <c r="JZS3" s="27"/>
      <c r="JZT3" s="26"/>
      <c r="JZU3" s="27"/>
      <c r="JZV3" s="26"/>
      <c r="JZW3" s="27"/>
      <c r="JZX3" s="26"/>
      <c r="JZY3" s="27"/>
      <c r="JZZ3" s="26"/>
      <c r="KAA3" s="27"/>
      <c r="KAB3" s="26"/>
      <c r="KAC3" s="27"/>
      <c r="KAD3" s="26"/>
      <c r="KAE3" s="27"/>
      <c r="KAF3" s="26"/>
      <c r="KAG3" s="27"/>
      <c r="KAH3" s="26"/>
      <c r="KAI3" s="27"/>
      <c r="KAJ3" s="26"/>
      <c r="KAK3" s="27"/>
      <c r="KAL3" s="26"/>
      <c r="KAM3" s="27"/>
      <c r="KAN3" s="26"/>
      <c r="KAO3" s="27"/>
      <c r="KAP3" s="26"/>
      <c r="KAQ3" s="27"/>
      <c r="KAR3" s="26"/>
      <c r="KAS3" s="27"/>
      <c r="KAT3" s="26"/>
      <c r="KAU3" s="27"/>
      <c r="KAV3" s="26"/>
      <c r="KAW3" s="27"/>
      <c r="KAX3" s="26"/>
      <c r="KAY3" s="27"/>
      <c r="KAZ3" s="26"/>
      <c r="KBA3" s="27"/>
      <c r="KBB3" s="26"/>
      <c r="KBC3" s="27"/>
      <c r="KBD3" s="26"/>
      <c r="KBE3" s="27"/>
      <c r="KBF3" s="26"/>
      <c r="KBG3" s="27"/>
      <c r="KBH3" s="26"/>
      <c r="KBI3" s="27"/>
      <c r="KBJ3" s="26"/>
      <c r="KBK3" s="27"/>
      <c r="KBL3" s="26"/>
      <c r="KBM3" s="27"/>
      <c r="KBN3" s="26"/>
      <c r="KBO3" s="27"/>
      <c r="KBP3" s="26"/>
      <c r="KBQ3" s="27"/>
      <c r="KBR3" s="26"/>
      <c r="KBS3" s="27"/>
      <c r="KBT3" s="26"/>
      <c r="KBU3" s="27"/>
      <c r="KBV3" s="26"/>
      <c r="KBW3" s="27"/>
      <c r="KBX3" s="26"/>
      <c r="KBY3" s="27"/>
      <c r="KBZ3" s="26"/>
      <c r="KCA3" s="27"/>
      <c r="KCB3" s="26"/>
      <c r="KCC3" s="27"/>
      <c r="KCD3" s="26"/>
      <c r="KCE3" s="27"/>
      <c r="KCF3" s="26"/>
      <c r="KCG3" s="27"/>
      <c r="KCH3" s="26"/>
      <c r="KCI3" s="27"/>
      <c r="KCJ3" s="26"/>
      <c r="KCK3" s="27"/>
      <c r="KCL3" s="26"/>
      <c r="KCM3" s="27"/>
      <c r="KCN3" s="26"/>
      <c r="KCO3" s="27"/>
      <c r="KCP3" s="26"/>
      <c r="KCQ3" s="27"/>
      <c r="KCR3" s="26"/>
      <c r="KCS3" s="27"/>
      <c r="KCT3" s="26"/>
      <c r="KCU3" s="27"/>
      <c r="KCV3" s="26"/>
      <c r="KCW3" s="27"/>
      <c r="KCX3" s="26"/>
      <c r="KCY3" s="27"/>
      <c r="KCZ3" s="26"/>
      <c r="KDA3" s="27"/>
      <c r="KDB3" s="26"/>
      <c r="KDC3" s="27"/>
      <c r="KDD3" s="26"/>
      <c r="KDE3" s="27"/>
      <c r="KDF3" s="26"/>
      <c r="KDG3" s="27"/>
      <c r="KDH3" s="26"/>
      <c r="KDI3" s="27"/>
      <c r="KDJ3" s="26"/>
      <c r="KDK3" s="27"/>
      <c r="KDL3" s="26"/>
      <c r="KDM3" s="27"/>
      <c r="KDN3" s="26"/>
      <c r="KDO3" s="27"/>
      <c r="KDP3" s="26"/>
      <c r="KDQ3" s="27"/>
      <c r="KDR3" s="26"/>
      <c r="KDS3" s="27"/>
      <c r="KDT3" s="26"/>
      <c r="KDU3" s="27"/>
      <c r="KDV3" s="26"/>
      <c r="KDW3" s="27"/>
      <c r="KDX3" s="26"/>
      <c r="KDY3" s="27"/>
      <c r="KDZ3" s="26"/>
      <c r="KEA3" s="27"/>
      <c r="KEB3" s="26"/>
      <c r="KEC3" s="27"/>
      <c r="KED3" s="26"/>
      <c r="KEE3" s="27"/>
      <c r="KEF3" s="26"/>
      <c r="KEG3" s="27"/>
      <c r="KEH3" s="26"/>
      <c r="KEI3" s="27"/>
      <c r="KEJ3" s="26"/>
      <c r="KEK3" s="27"/>
      <c r="KEL3" s="26"/>
      <c r="KEM3" s="27"/>
      <c r="KEN3" s="26"/>
      <c r="KEO3" s="27"/>
      <c r="KEP3" s="26"/>
      <c r="KEQ3" s="27"/>
      <c r="KER3" s="26"/>
      <c r="KES3" s="27"/>
      <c r="KET3" s="26"/>
      <c r="KEU3" s="27"/>
      <c r="KEV3" s="26"/>
      <c r="KEW3" s="27"/>
      <c r="KEX3" s="26"/>
      <c r="KEY3" s="27"/>
      <c r="KEZ3" s="26"/>
      <c r="KFA3" s="27"/>
      <c r="KFB3" s="26"/>
      <c r="KFC3" s="27"/>
      <c r="KFD3" s="26"/>
      <c r="KFE3" s="27"/>
      <c r="KFF3" s="26"/>
      <c r="KFG3" s="27"/>
      <c r="KFH3" s="26"/>
      <c r="KFI3" s="27"/>
      <c r="KFJ3" s="26"/>
      <c r="KFK3" s="27"/>
      <c r="KFL3" s="26"/>
      <c r="KFM3" s="27"/>
      <c r="KFN3" s="26"/>
      <c r="KFO3" s="27"/>
      <c r="KFP3" s="26"/>
      <c r="KFQ3" s="27"/>
      <c r="KFR3" s="26"/>
      <c r="KFS3" s="27"/>
      <c r="KFT3" s="26"/>
      <c r="KFU3" s="27"/>
      <c r="KFV3" s="26"/>
      <c r="KFW3" s="27"/>
      <c r="KFX3" s="26"/>
      <c r="KFY3" s="27"/>
      <c r="KFZ3" s="26"/>
      <c r="KGA3" s="27"/>
      <c r="KGB3" s="26"/>
      <c r="KGC3" s="27"/>
      <c r="KGD3" s="26"/>
      <c r="KGE3" s="27"/>
      <c r="KGF3" s="26"/>
      <c r="KGG3" s="27"/>
      <c r="KGH3" s="26"/>
      <c r="KGI3" s="27"/>
      <c r="KGJ3" s="26"/>
      <c r="KGK3" s="27"/>
      <c r="KGL3" s="26"/>
      <c r="KGM3" s="27"/>
      <c r="KGN3" s="26"/>
      <c r="KGO3" s="27"/>
      <c r="KGP3" s="26"/>
      <c r="KGQ3" s="27"/>
      <c r="KGR3" s="26"/>
      <c r="KGS3" s="27"/>
      <c r="KGT3" s="26"/>
      <c r="KGU3" s="27"/>
      <c r="KGV3" s="26"/>
      <c r="KGW3" s="27"/>
      <c r="KGX3" s="26"/>
      <c r="KGY3" s="27"/>
      <c r="KGZ3" s="26"/>
      <c r="KHA3" s="27"/>
      <c r="KHB3" s="26"/>
      <c r="KHC3" s="27"/>
      <c r="KHD3" s="26"/>
      <c r="KHE3" s="27"/>
      <c r="KHF3" s="26"/>
      <c r="KHG3" s="27"/>
      <c r="KHH3" s="26"/>
      <c r="KHI3" s="27"/>
      <c r="KHJ3" s="26"/>
      <c r="KHK3" s="27"/>
      <c r="KHL3" s="26"/>
      <c r="KHM3" s="27"/>
      <c r="KHN3" s="26"/>
      <c r="KHO3" s="27"/>
      <c r="KHP3" s="26"/>
      <c r="KHQ3" s="27"/>
      <c r="KHR3" s="26"/>
      <c r="KHS3" s="27"/>
      <c r="KHT3" s="26"/>
      <c r="KHU3" s="27"/>
      <c r="KHV3" s="26"/>
      <c r="KHW3" s="27"/>
      <c r="KHX3" s="26"/>
      <c r="KHY3" s="27"/>
      <c r="KHZ3" s="26"/>
      <c r="KIA3" s="27"/>
      <c r="KIB3" s="26"/>
      <c r="KIC3" s="27"/>
      <c r="KID3" s="26"/>
      <c r="KIE3" s="27"/>
      <c r="KIF3" s="26"/>
      <c r="KIG3" s="27"/>
      <c r="KIH3" s="26"/>
      <c r="KII3" s="27"/>
      <c r="KIJ3" s="26"/>
      <c r="KIK3" s="27"/>
      <c r="KIL3" s="26"/>
      <c r="KIM3" s="27"/>
      <c r="KIN3" s="26"/>
      <c r="KIO3" s="27"/>
      <c r="KIP3" s="26"/>
      <c r="KIQ3" s="27"/>
      <c r="KIR3" s="26"/>
      <c r="KIS3" s="27"/>
      <c r="KIT3" s="26"/>
      <c r="KIU3" s="27"/>
      <c r="KIV3" s="26"/>
      <c r="KIW3" s="27"/>
      <c r="KIX3" s="26"/>
      <c r="KIY3" s="27"/>
      <c r="KIZ3" s="26"/>
      <c r="KJA3" s="27"/>
      <c r="KJB3" s="26"/>
      <c r="KJC3" s="27"/>
      <c r="KJD3" s="26"/>
      <c r="KJE3" s="27"/>
      <c r="KJF3" s="26"/>
      <c r="KJG3" s="27"/>
      <c r="KJH3" s="26"/>
      <c r="KJI3" s="27"/>
      <c r="KJJ3" s="26"/>
      <c r="KJK3" s="27"/>
      <c r="KJL3" s="26"/>
      <c r="KJM3" s="27"/>
      <c r="KJN3" s="26"/>
      <c r="KJO3" s="27"/>
      <c r="KJP3" s="26"/>
      <c r="KJQ3" s="27"/>
      <c r="KJR3" s="26"/>
      <c r="KJS3" s="27"/>
      <c r="KJT3" s="26"/>
      <c r="KJU3" s="27"/>
      <c r="KJV3" s="26"/>
      <c r="KJW3" s="27"/>
      <c r="KJX3" s="26"/>
      <c r="KJY3" s="27"/>
      <c r="KJZ3" s="26"/>
      <c r="KKA3" s="27"/>
      <c r="KKB3" s="26"/>
      <c r="KKC3" s="27"/>
      <c r="KKD3" s="26"/>
      <c r="KKE3" s="27"/>
      <c r="KKF3" s="26"/>
      <c r="KKG3" s="27"/>
      <c r="KKH3" s="26"/>
      <c r="KKI3" s="27"/>
      <c r="KKJ3" s="26"/>
      <c r="KKK3" s="27"/>
      <c r="KKL3" s="26"/>
      <c r="KKM3" s="27"/>
      <c r="KKN3" s="26"/>
      <c r="KKO3" s="27"/>
      <c r="KKP3" s="26"/>
      <c r="KKQ3" s="27"/>
      <c r="KKR3" s="26"/>
      <c r="KKS3" s="27"/>
      <c r="KKT3" s="26"/>
      <c r="KKU3" s="27"/>
      <c r="KKV3" s="26"/>
      <c r="KKW3" s="27"/>
      <c r="KKX3" s="26"/>
      <c r="KKY3" s="27"/>
      <c r="KKZ3" s="26"/>
      <c r="KLA3" s="27"/>
      <c r="KLB3" s="26"/>
      <c r="KLC3" s="27"/>
      <c r="KLD3" s="26"/>
      <c r="KLE3" s="27"/>
      <c r="KLF3" s="26"/>
      <c r="KLG3" s="27"/>
      <c r="KLH3" s="26"/>
      <c r="KLI3" s="27"/>
      <c r="KLJ3" s="26"/>
      <c r="KLK3" s="27"/>
      <c r="KLL3" s="26"/>
      <c r="KLM3" s="27"/>
      <c r="KLN3" s="26"/>
      <c r="KLO3" s="27"/>
      <c r="KLP3" s="26"/>
      <c r="KLQ3" s="27"/>
      <c r="KLR3" s="26"/>
      <c r="KLS3" s="27"/>
      <c r="KLT3" s="26"/>
      <c r="KLU3" s="27"/>
      <c r="KLV3" s="26"/>
      <c r="KLW3" s="27"/>
      <c r="KLX3" s="26"/>
      <c r="KLY3" s="27"/>
      <c r="KLZ3" s="26"/>
      <c r="KMA3" s="27"/>
      <c r="KMB3" s="26"/>
      <c r="KMC3" s="27"/>
      <c r="KMD3" s="26"/>
      <c r="KME3" s="27"/>
      <c r="KMF3" s="26"/>
      <c r="KMG3" s="27"/>
      <c r="KMH3" s="26"/>
      <c r="KMI3" s="27"/>
      <c r="KMJ3" s="26"/>
      <c r="KMK3" s="27"/>
      <c r="KML3" s="26"/>
      <c r="KMM3" s="27"/>
      <c r="KMN3" s="26"/>
      <c r="KMO3" s="27"/>
      <c r="KMP3" s="26"/>
      <c r="KMQ3" s="27"/>
      <c r="KMR3" s="26"/>
      <c r="KMS3" s="27"/>
      <c r="KMT3" s="26"/>
      <c r="KMU3" s="27"/>
      <c r="KMV3" s="26"/>
      <c r="KMW3" s="27"/>
      <c r="KMX3" s="26"/>
      <c r="KMY3" s="27"/>
      <c r="KMZ3" s="26"/>
      <c r="KNA3" s="27"/>
      <c r="KNB3" s="26"/>
      <c r="KNC3" s="27"/>
      <c r="KND3" s="26"/>
      <c r="KNE3" s="27"/>
      <c r="KNF3" s="26"/>
      <c r="KNG3" s="27"/>
      <c r="KNH3" s="26"/>
      <c r="KNI3" s="27"/>
      <c r="KNJ3" s="26"/>
      <c r="KNK3" s="27"/>
      <c r="KNL3" s="26"/>
      <c r="KNM3" s="27"/>
      <c r="KNN3" s="26"/>
      <c r="KNO3" s="27"/>
      <c r="KNP3" s="26"/>
      <c r="KNQ3" s="27"/>
      <c r="KNR3" s="26"/>
      <c r="KNS3" s="27"/>
      <c r="KNT3" s="26"/>
      <c r="KNU3" s="27"/>
      <c r="KNV3" s="26"/>
      <c r="KNW3" s="27"/>
      <c r="KNX3" s="26"/>
      <c r="KNY3" s="27"/>
      <c r="KNZ3" s="26"/>
      <c r="KOA3" s="27"/>
      <c r="KOB3" s="26"/>
      <c r="KOC3" s="27"/>
      <c r="KOD3" s="26"/>
      <c r="KOE3" s="27"/>
      <c r="KOF3" s="26"/>
      <c r="KOG3" s="27"/>
      <c r="KOH3" s="26"/>
      <c r="KOI3" s="27"/>
      <c r="KOJ3" s="26"/>
      <c r="KOK3" s="27"/>
      <c r="KOL3" s="26"/>
      <c r="KOM3" s="27"/>
      <c r="KON3" s="26"/>
      <c r="KOO3" s="27"/>
      <c r="KOP3" s="26"/>
      <c r="KOQ3" s="27"/>
      <c r="KOR3" s="26"/>
      <c r="KOS3" s="27"/>
      <c r="KOT3" s="26"/>
      <c r="KOU3" s="27"/>
      <c r="KOV3" s="26"/>
      <c r="KOW3" s="27"/>
      <c r="KOX3" s="26"/>
      <c r="KOY3" s="27"/>
      <c r="KOZ3" s="26"/>
      <c r="KPA3" s="27"/>
      <c r="KPB3" s="26"/>
      <c r="KPC3" s="27"/>
      <c r="KPD3" s="26"/>
      <c r="KPE3" s="27"/>
      <c r="KPF3" s="26"/>
      <c r="KPG3" s="27"/>
      <c r="KPH3" s="26"/>
      <c r="KPI3" s="27"/>
      <c r="KPJ3" s="26"/>
      <c r="KPK3" s="27"/>
      <c r="KPL3" s="26"/>
      <c r="KPM3" s="27"/>
      <c r="KPN3" s="26"/>
      <c r="KPO3" s="27"/>
      <c r="KPP3" s="26"/>
      <c r="KPQ3" s="27"/>
      <c r="KPR3" s="26"/>
      <c r="KPS3" s="27"/>
      <c r="KPT3" s="26"/>
      <c r="KPU3" s="27"/>
      <c r="KPV3" s="26"/>
      <c r="KPW3" s="27"/>
      <c r="KPX3" s="26"/>
      <c r="KPY3" s="27"/>
      <c r="KPZ3" s="26"/>
      <c r="KQA3" s="27"/>
      <c r="KQB3" s="26"/>
      <c r="KQC3" s="27"/>
      <c r="KQD3" s="26"/>
      <c r="KQE3" s="27"/>
      <c r="KQF3" s="26"/>
      <c r="KQG3" s="27"/>
      <c r="KQH3" s="26"/>
      <c r="KQI3" s="27"/>
      <c r="KQJ3" s="26"/>
      <c r="KQK3" s="27"/>
      <c r="KQL3" s="26"/>
      <c r="KQM3" s="27"/>
      <c r="KQN3" s="26"/>
      <c r="KQO3" s="27"/>
      <c r="KQP3" s="26"/>
      <c r="KQQ3" s="27"/>
      <c r="KQR3" s="26"/>
      <c r="KQS3" s="27"/>
      <c r="KQT3" s="26"/>
      <c r="KQU3" s="27"/>
      <c r="KQV3" s="26"/>
      <c r="KQW3" s="27"/>
      <c r="KQX3" s="26"/>
      <c r="KQY3" s="27"/>
      <c r="KQZ3" s="26"/>
      <c r="KRA3" s="27"/>
      <c r="KRB3" s="26"/>
      <c r="KRC3" s="27"/>
      <c r="KRD3" s="26"/>
      <c r="KRE3" s="27"/>
      <c r="KRF3" s="26"/>
      <c r="KRG3" s="27"/>
      <c r="KRH3" s="26"/>
      <c r="KRI3" s="27"/>
      <c r="KRJ3" s="26"/>
      <c r="KRK3" s="27"/>
      <c r="KRL3" s="26"/>
      <c r="KRM3" s="27"/>
      <c r="KRN3" s="26"/>
      <c r="KRO3" s="27"/>
      <c r="KRP3" s="26"/>
      <c r="KRQ3" s="27"/>
      <c r="KRR3" s="26"/>
      <c r="KRS3" s="27"/>
      <c r="KRT3" s="26"/>
      <c r="KRU3" s="27"/>
      <c r="KRV3" s="26"/>
      <c r="KRW3" s="27"/>
      <c r="KRX3" s="26"/>
      <c r="KRY3" s="27"/>
      <c r="KRZ3" s="26"/>
      <c r="KSA3" s="27"/>
      <c r="KSB3" s="26"/>
      <c r="KSC3" s="27"/>
      <c r="KSD3" s="26"/>
      <c r="KSE3" s="27"/>
      <c r="KSF3" s="26"/>
      <c r="KSG3" s="27"/>
      <c r="KSH3" s="26"/>
      <c r="KSI3" s="27"/>
      <c r="KSJ3" s="26"/>
      <c r="KSK3" s="27"/>
      <c r="KSL3" s="26"/>
      <c r="KSM3" s="27"/>
      <c r="KSN3" s="26"/>
      <c r="KSO3" s="27"/>
      <c r="KSP3" s="26"/>
      <c r="KSQ3" s="27"/>
      <c r="KSR3" s="26"/>
      <c r="KSS3" s="27"/>
      <c r="KST3" s="26"/>
      <c r="KSU3" s="27"/>
      <c r="KSV3" s="26"/>
      <c r="KSW3" s="27"/>
      <c r="KSX3" s="26"/>
      <c r="KSY3" s="27"/>
      <c r="KSZ3" s="26"/>
      <c r="KTA3" s="27"/>
      <c r="KTB3" s="26"/>
      <c r="KTC3" s="27"/>
      <c r="KTD3" s="26"/>
      <c r="KTE3" s="27"/>
      <c r="KTF3" s="26"/>
      <c r="KTG3" s="27"/>
      <c r="KTH3" s="26"/>
      <c r="KTI3" s="27"/>
      <c r="KTJ3" s="26"/>
      <c r="KTK3" s="27"/>
      <c r="KTL3" s="26"/>
      <c r="KTM3" s="27"/>
      <c r="KTN3" s="26"/>
      <c r="KTO3" s="27"/>
      <c r="KTP3" s="26"/>
      <c r="KTQ3" s="27"/>
      <c r="KTR3" s="26"/>
      <c r="KTS3" s="27"/>
      <c r="KTT3" s="26"/>
      <c r="KTU3" s="27"/>
      <c r="KTV3" s="26"/>
      <c r="KTW3" s="27"/>
      <c r="KTX3" s="26"/>
      <c r="KTY3" s="27"/>
      <c r="KTZ3" s="26"/>
      <c r="KUA3" s="27"/>
      <c r="KUB3" s="26"/>
      <c r="KUC3" s="27"/>
      <c r="KUD3" s="26"/>
      <c r="KUE3" s="27"/>
      <c r="KUF3" s="26"/>
      <c r="KUG3" s="27"/>
      <c r="KUH3" s="26"/>
      <c r="KUI3" s="27"/>
      <c r="KUJ3" s="26"/>
      <c r="KUK3" s="27"/>
      <c r="KUL3" s="26"/>
      <c r="KUM3" s="27"/>
      <c r="KUN3" s="26"/>
      <c r="KUO3" s="27"/>
      <c r="KUP3" s="26"/>
      <c r="KUQ3" s="27"/>
      <c r="KUR3" s="26"/>
      <c r="KUS3" s="27"/>
      <c r="KUT3" s="26"/>
      <c r="KUU3" s="27"/>
      <c r="KUV3" s="26"/>
      <c r="KUW3" s="27"/>
      <c r="KUX3" s="26"/>
      <c r="KUY3" s="27"/>
      <c r="KUZ3" s="26"/>
      <c r="KVA3" s="27"/>
      <c r="KVB3" s="26"/>
      <c r="KVC3" s="27"/>
      <c r="KVD3" s="26"/>
      <c r="KVE3" s="27"/>
      <c r="KVF3" s="26"/>
      <c r="KVG3" s="27"/>
      <c r="KVH3" s="26"/>
      <c r="KVI3" s="27"/>
      <c r="KVJ3" s="26"/>
      <c r="KVK3" s="27"/>
      <c r="KVL3" s="26"/>
      <c r="KVM3" s="27"/>
      <c r="KVN3" s="26"/>
      <c r="KVO3" s="27"/>
      <c r="KVP3" s="26"/>
      <c r="KVQ3" s="27"/>
      <c r="KVR3" s="26"/>
      <c r="KVS3" s="27"/>
      <c r="KVT3" s="26"/>
      <c r="KVU3" s="27"/>
      <c r="KVV3" s="26"/>
      <c r="KVW3" s="27"/>
      <c r="KVX3" s="26"/>
      <c r="KVY3" s="27"/>
      <c r="KVZ3" s="26"/>
      <c r="KWA3" s="27"/>
      <c r="KWB3" s="26"/>
      <c r="KWC3" s="27"/>
      <c r="KWD3" s="26"/>
      <c r="KWE3" s="27"/>
      <c r="KWF3" s="26"/>
      <c r="KWG3" s="27"/>
      <c r="KWH3" s="26"/>
      <c r="KWI3" s="27"/>
      <c r="KWJ3" s="26"/>
      <c r="KWK3" s="27"/>
      <c r="KWL3" s="26"/>
      <c r="KWM3" s="27"/>
      <c r="KWN3" s="26"/>
      <c r="KWO3" s="27"/>
      <c r="KWP3" s="26"/>
      <c r="KWQ3" s="27"/>
      <c r="KWR3" s="26"/>
      <c r="KWS3" s="27"/>
      <c r="KWT3" s="26"/>
      <c r="KWU3" s="27"/>
      <c r="KWV3" s="26"/>
      <c r="KWW3" s="27"/>
      <c r="KWX3" s="26"/>
      <c r="KWY3" s="27"/>
      <c r="KWZ3" s="26"/>
      <c r="KXA3" s="27"/>
      <c r="KXB3" s="26"/>
      <c r="KXC3" s="27"/>
      <c r="KXD3" s="26"/>
      <c r="KXE3" s="27"/>
      <c r="KXF3" s="26"/>
      <c r="KXG3" s="27"/>
      <c r="KXH3" s="26"/>
      <c r="KXI3" s="27"/>
      <c r="KXJ3" s="26"/>
      <c r="KXK3" s="27"/>
      <c r="KXL3" s="26"/>
      <c r="KXM3" s="27"/>
      <c r="KXN3" s="26"/>
      <c r="KXO3" s="27"/>
      <c r="KXP3" s="26"/>
      <c r="KXQ3" s="27"/>
      <c r="KXR3" s="26"/>
      <c r="KXS3" s="27"/>
      <c r="KXT3" s="26"/>
      <c r="KXU3" s="27"/>
      <c r="KXV3" s="26"/>
      <c r="KXW3" s="27"/>
      <c r="KXX3" s="26"/>
      <c r="KXY3" s="27"/>
      <c r="KXZ3" s="26"/>
      <c r="KYA3" s="27"/>
      <c r="KYB3" s="26"/>
      <c r="KYC3" s="27"/>
      <c r="KYD3" s="26"/>
      <c r="KYE3" s="27"/>
      <c r="KYF3" s="26"/>
      <c r="KYG3" s="27"/>
      <c r="KYH3" s="26"/>
      <c r="KYI3" s="27"/>
      <c r="KYJ3" s="26"/>
      <c r="KYK3" s="27"/>
      <c r="KYL3" s="26"/>
      <c r="KYM3" s="27"/>
      <c r="KYN3" s="26"/>
      <c r="KYO3" s="27"/>
      <c r="KYP3" s="26"/>
      <c r="KYQ3" s="27"/>
      <c r="KYR3" s="26"/>
      <c r="KYS3" s="27"/>
      <c r="KYT3" s="26"/>
      <c r="KYU3" s="27"/>
      <c r="KYV3" s="26"/>
      <c r="KYW3" s="27"/>
      <c r="KYX3" s="26"/>
      <c r="KYY3" s="27"/>
      <c r="KYZ3" s="26"/>
      <c r="KZA3" s="27"/>
      <c r="KZB3" s="26"/>
      <c r="KZC3" s="27"/>
      <c r="KZD3" s="26"/>
      <c r="KZE3" s="27"/>
      <c r="KZF3" s="26"/>
      <c r="KZG3" s="27"/>
      <c r="KZH3" s="26"/>
      <c r="KZI3" s="27"/>
      <c r="KZJ3" s="26"/>
      <c r="KZK3" s="27"/>
      <c r="KZL3" s="26"/>
      <c r="KZM3" s="27"/>
      <c r="KZN3" s="26"/>
      <c r="KZO3" s="27"/>
      <c r="KZP3" s="26"/>
      <c r="KZQ3" s="27"/>
      <c r="KZR3" s="26"/>
      <c r="KZS3" s="27"/>
      <c r="KZT3" s="26"/>
      <c r="KZU3" s="27"/>
      <c r="KZV3" s="26"/>
      <c r="KZW3" s="27"/>
      <c r="KZX3" s="26"/>
      <c r="KZY3" s="27"/>
      <c r="KZZ3" s="26"/>
      <c r="LAA3" s="27"/>
      <c r="LAB3" s="26"/>
      <c r="LAC3" s="27"/>
      <c r="LAD3" s="26"/>
      <c r="LAE3" s="27"/>
      <c r="LAF3" s="26"/>
      <c r="LAG3" s="27"/>
      <c r="LAH3" s="26"/>
      <c r="LAI3" s="27"/>
      <c r="LAJ3" s="26"/>
      <c r="LAK3" s="27"/>
      <c r="LAL3" s="26"/>
      <c r="LAM3" s="27"/>
      <c r="LAN3" s="26"/>
      <c r="LAO3" s="27"/>
      <c r="LAP3" s="26"/>
      <c r="LAQ3" s="27"/>
      <c r="LAR3" s="26"/>
      <c r="LAS3" s="27"/>
      <c r="LAT3" s="26"/>
      <c r="LAU3" s="27"/>
      <c r="LAV3" s="26"/>
      <c r="LAW3" s="27"/>
      <c r="LAX3" s="26"/>
      <c r="LAY3" s="27"/>
      <c r="LAZ3" s="26"/>
      <c r="LBA3" s="27"/>
      <c r="LBB3" s="26"/>
      <c r="LBC3" s="27"/>
      <c r="LBD3" s="26"/>
      <c r="LBE3" s="27"/>
      <c r="LBF3" s="26"/>
      <c r="LBG3" s="27"/>
      <c r="LBH3" s="26"/>
      <c r="LBI3" s="27"/>
      <c r="LBJ3" s="26"/>
      <c r="LBK3" s="27"/>
      <c r="LBL3" s="26"/>
      <c r="LBM3" s="27"/>
      <c r="LBN3" s="26"/>
      <c r="LBO3" s="27"/>
      <c r="LBP3" s="26"/>
      <c r="LBQ3" s="27"/>
      <c r="LBR3" s="26"/>
      <c r="LBS3" s="27"/>
      <c r="LBT3" s="26"/>
      <c r="LBU3" s="27"/>
      <c r="LBV3" s="26"/>
      <c r="LBW3" s="27"/>
      <c r="LBX3" s="26"/>
      <c r="LBY3" s="27"/>
      <c r="LBZ3" s="26"/>
      <c r="LCA3" s="27"/>
      <c r="LCB3" s="26"/>
      <c r="LCC3" s="27"/>
      <c r="LCD3" s="26"/>
      <c r="LCE3" s="27"/>
      <c r="LCF3" s="26"/>
      <c r="LCG3" s="27"/>
      <c r="LCH3" s="26"/>
      <c r="LCI3" s="27"/>
      <c r="LCJ3" s="26"/>
      <c r="LCK3" s="27"/>
      <c r="LCL3" s="26"/>
      <c r="LCM3" s="27"/>
      <c r="LCN3" s="26"/>
      <c r="LCO3" s="27"/>
      <c r="LCP3" s="26"/>
      <c r="LCQ3" s="27"/>
      <c r="LCR3" s="26"/>
      <c r="LCS3" s="27"/>
      <c r="LCT3" s="26"/>
      <c r="LCU3" s="27"/>
      <c r="LCV3" s="26"/>
      <c r="LCW3" s="27"/>
      <c r="LCX3" s="26"/>
      <c r="LCY3" s="27"/>
      <c r="LCZ3" s="26"/>
      <c r="LDA3" s="27"/>
      <c r="LDB3" s="26"/>
      <c r="LDC3" s="27"/>
      <c r="LDD3" s="26"/>
      <c r="LDE3" s="27"/>
      <c r="LDF3" s="26"/>
      <c r="LDG3" s="27"/>
      <c r="LDH3" s="26"/>
      <c r="LDI3" s="27"/>
      <c r="LDJ3" s="26"/>
      <c r="LDK3" s="27"/>
      <c r="LDL3" s="26"/>
      <c r="LDM3" s="27"/>
      <c r="LDN3" s="26"/>
      <c r="LDO3" s="27"/>
      <c r="LDP3" s="26"/>
      <c r="LDQ3" s="27"/>
      <c r="LDR3" s="26"/>
      <c r="LDS3" s="27"/>
      <c r="LDT3" s="26"/>
      <c r="LDU3" s="27"/>
      <c r="LDV3" s="26"/>
      <c r="LDW3" s="27"/>
      <c r="LDX3" s="26"/>
      <c r="LDY3" s="27"/>
      <c r="LDZ3" s="26"/>
      <c r="LEA3" s="27"/>
      <c r="LEB3" s="26"/>
      <c r="LEC3" s="27"/>
      <c r="LED3" s="26"/>
      <c r="LEE3" s="27"/>
      <c r="LEF3" s="26"/>
      <c r="LEG3" s="27"/>
      <c r="LEH3" s="26"/>
      <c r="LEI3" s="27"/>
      <c r="LEJ3" s="26"/>
      <c r="LEK3" s="27"/>
      <c r="LEL3" s="26"/>
      <c r="LEM3" s="27"/>
      <c r="LEN3" s="26"/>
      <c r="LEO3" s="27"/>
      <c r="LEP3" s="26"/>
      <c r="LEQ3" s="27"/>
      <c r="LER3" s="26"/>
      <c r="LES3" s="27"/>
      <c r="LET3" s="26"/>
      <c r="LEU3" s="27"/>
      <c r="LEV3" s="26"/>
      <c r="LEW3" s="27"/>
      <c r="LEX3" s="26"/>
      <c r="LEY3" s="27"/>
      <c r="LEZ3" s="26"/>
      <c r="LFA3" s="27"/>
      <c r="LFB3" s="26"/>
      <c r="LFC3" s="27"/>
      <c r="LFD3" s="26"/>
      <c r="LFE3" s="27"/>
      <c r="LFF3" s="26"/>
      <c r="LFG3" s="27"/>
      <c r="LFH3" s="26"/>
      <c r="LFI3" s="27"/>
      <c r="LFJ3" s="26"/>
      <c r="LFK3" s="27"/>
      <c r="LFL3" s="26"/>
      <c r="LFM3" s="27"/>
      <c r="LFN3" s="26"/>
      <c r="LFO3" s="27"/>
      <c r="LFP3" s="26"/>
      <c r="LFQ3" s="27"/>
      <c r="LFR3" s="26"/>
      <c r="LFS3" s="27"/>
      <c r="LFT3" s="26"/>
      <c r="LFU3" s="27"/>
      <c r="LFV3" s="26"/>
      <c r="LFW3" s="27"/>
      <c r="LFX3" s="26"/>
      <c r="LFY3" s="27"/>
      <c r="LFZ3" s="26"/>
      <c r="LGA3" s="27"/>
      <c r="LGB3" s="26"/>
      <c r="LGC3" s="27"/>
      <c r="LGD3" s="26"/>
      <c r="LGE3" s="27"/>
      <c r="LGF3" s="26"/>
      <c r="LGG3" s="27"/>
      <c r="LGH3" s="26"/>
      <c r="LGI3" s="27"/>
      <c r="LGJ3" s="26"/>
      <c r="LGK3" s="27"/>
      <c r="LGL3" s="26"/>
      <c r="LGM3" s="27"/>
      <c r="LGN3" s="26"/>
      <c r="LGO3" s="27"/>
      <c r="LGP3" s="26"/>
      <c r="LGQ3" s="27"/>
      <c r="LGR3" s="26"/>
      <c r="LGS3" s="27"/>
      <c r="LGT3" s="26"/>
      <c r="LGU3" s="27"/>
      <c r="LGV3" s="26"/>
      <c r="LGW3" s="27"/>
      <c r="LGX3" s="26"/>
      <c r="LGY3" s="27"/>
      <c r="LGZ3" s="26"/>
      <c r="LHA3" s="27"/>
      <c r="LHB3" s="26"/>
      <c r="LHC3" s="27"/>
      <c r="LHD3" s="26"/>
      <c r="LHE3" s="27"/>
      <c r="LHF3" s="26"/>
      <c r="LHG3" s="27"/>
      <c r="LHH3" s="26"/>
      <c r="LHI3" s="27"/>
      <c r="LHJ3" s="26"/>
      <c r="LHK3" s="27"/>
      <c r="LHL3" s="26"/>
      <c r="LHM3" s="27"/>
      <c r="LHN3" s="26"/>
      <c r="LHO3" s="27"/>
      <c r="LHP3" s="26"/>
      <c r="LHQ3" s="27"/>
      <c r="LHR3" s="26"/>
      <c r="LHS3" s="27"/>
      <c r="LHT3" s="26"/>
      <c r="LHU3" s="27"/>
      <c r="LHV3" s="26"/>
      <c r="LHW3" s="27"/>
      <c r="LHX3" s="26"/>
      <c r="LHY3" s="27"/>
      <c r="LHZ3" s="26"/>
      <c r="LIA3" s="27"/>
      <c r="LIB3" s="26"/>
      <c r="LIC3" s="27"/>
      <c r="LID3" s="26"/>
      <c r="LIE3" s="27"/>
      <c r="LIF3" s="26"/>
      <c r="LIG3" s="27"/>
      <c r="LIH3" s="26"/>
      <c r="LII3" s="27"/>
      <c r="LIJ3" s="26"/>
      <c r="LIK3" s="27"/>
      <c r="LIL3" s="26"/>
      <c r="LIM3" s="27"/>
      <c r="LIN3" s="26"/>
      <c r="LIO3" s="27"/>
      <c r="LIP3" s="26"/>
      <c r="LIQ3" s="27"/>
      <c r="LIR3" s="26"/>
      <c r="LIS3" s="27"/>
      <c r="LIT3" s="26"/>
      <c r="LIU3" s="27"/>
      <c r="LIV3" s="26"/>
      <c r="LIW3" s="27"/>
      <c r="LIX3" s="26"/>
      <c r="LIY3" s="27"/>
      <c r="LIZ3" s="26"/>
      <c r="LJA3" s="27"/>
      <c r="LJB3" s="26"/>
      <c r="LJC3" s="27"/>
      <c r="LJD3" s="26"/>
      <c r="LJE3" s="27"/>
      <c r="LJF3" s="26"/>
      <c r="LJG3" s="27"/>
      <c r="LJH3" s="26"/>
      <c r="LJI3" s="27"/>
      <c r="LJJ3" s="26"/>
      <c r="LJK3" s="27"/>
      <c r="LJL3" s="26"/>
      <c r="LJM3" s="27"/>
      <c r="LJN3" s="26"/>
      <c r="LJO3" s="27"/>
      <c r="LJP3" s="26"/>
      <c r="LJQ3" s="27"/>
      <c r="LJR3" s="26"/>
      <c r="LJS3" s="27"/>
      <c r="LJT3" s="26"/>
      <c r="LJU3" s="27"/>
      <c r="LJV3" s="26"/>
      <c r="LJW3" s="27"/>
      <c r="LJX3" s="26"/>
      <c r="LJY3" s="27"/>
      <c r="LJZ3" s="26"/>
      <c r="LKA3" s="27"/>
      <c r="LKB3" s="26"/>
      <c r="LKC3" s="27"/>
      <c r="LKD3" s="26"/>
      <c r="LKE3" s="27"/>
      <c r="LKF3" s="26"/>
      <c r="LKG3" s="27"/>
      <c r="LKH3" s="26"/>
      <c r="LKI3" s="27"/>
      <c r="LKJ3" s="26"/>
      <c r="LKK3" s="27"/>
      <c r="LKL3" s="26"/>
      <c r="LKM3" s="27"/>
      <c r="LKN3" s="26"/>
      <c r="LKO3" s="27"/>
      <c r="LKP3" s="26"/>
      <c r="LKQ3" s="27"/>
      <c r="LKR3" s="26"/>
      <c r="LKS3" s="27"/>
      <c r="LKT3" s="26"/>
      <c r="LKU3" s="27"/>
      <c r="LKV3" s="26"/>
      <c r="LKW3" s="27"/>
      <c r="LKX3" s="26"/>
      <c r="LKY3" s="27"/>
      <c r="LKZ3" s="26"/>
      <c r="LLA3" s="27"/>
      <c r="LLB3" s="26"/>
      <c r="LLC3" s="27"/>
      <c r="LLD3" s="26"/>
      <c r="LLE3" s="27"/>
      <c r="LLF3" s="26"/>
      <c r="LLG3" s="27"/>
      <c r="LLH3" s="26"/>
      <c r="LLI3" s="27"/>
      <c r="LLJ3" s="26"/>
      <c r="LLK3" s="27"/>
      <c r="LLL3" s="26"/>
      <c r="LLM3" s="27"/>
      <c r="LLN3" s="26"/>
      <c r="LLO3" s="27"/>
      <c r="LLP3" s="26"/>
      <c r="LLQ3" s="27"/>
      <c r="LLR3" s="26"/>
      <c r="LLS3" s="27"/>
      <c r="LLT3" s="26"/>
      <c r="LLU3" s="27"/>
      <c r="LLV3" s="26"/>
      <c r="LLW3" s="27"/>
      <c r="LLX3" s="26"/>
      <c r="LLY3" s="27"/>
      <c r="LLZ3" s="26"/>
      <c r="LMA3" s="27"/>
      <c r="LMB3" s="26"/>
      <c r="LMC3" s="27"/>
      <c r="LMD3" s="26"/>
      <c r="LME3" s="27"/>
      <c r="LMF3" s="26"/>
      <c r="LMG3" s="27"/>
      <c r="LMH3" s="26"/>
      <c r="LMI3" s="27"/>
      <c r="LMJ3" s="26"/>
      <c r="LMK3" s="27"/>
      <c r="LML3" s="26"/>
      <c r="LMM3" s="27"/>
      <c r="LMN3" s="26"/>
      <c r="LMO3" s="27"/>
      <c r="LMP3" s="26"/>
      <c r="LMQ3" s="27"/>
      <c r="LMR3" s="26"/>
      <c r="LMS3" s="27"/>
      <c r="LMT3" s="26"/>
      <c r="LMU3" s="27"/>
      <c r="LMV3" s="26"/>
      <c r="LMW3" s="27"/>
      <c r="LMX3" s="26"/>
      <c r="LMY3" s="27"/>
      <c r="LMZ3" s="26"/>
      <c r="LNA3" s="27"/>
      <c r="LNB3" s="26"/>
      <c r="LNC3" s="27"/>
      <c r="LND3" s="26"/>
      <c r="LNE3" s="27"/>
      <c r="LNF3" s="26"/>
      <c r="LNG3" s="27"/>
      <c r="LNH3" s="26"/>
      <c r="LNI3" s="27"/>
      <c r="LNJ3" s="26"/>
      <c r="LNK3" s="27"/>
      <c r="LNL3" s="26"/>
      <c r="LNM3" s="27"/>
      <c r="LNN3" s="26"/>
      <c r="LNO3" s="27"/>
      <c r="LNP3" s="26"/>
      <c r="LNQ3" s="27"/>
      <c r="LNR3" s="26"/>
      <c r="LNS3" s="27"/>
      <c r="LNT3" s="26"/>
      <c r="LNU3" s="27"/>
      <c r="LNV3" s="26"/>
      <c r="LNW3" s="27"/>
      <c r="LNX3" s="26"/>
      <c r="LNY3" s="27"/>
      <c r="LNZ3" s="26"/>
      <c r="LOA3" s="27"/>
      <c r="LOB3" s="26"/>
      <c r="LOC3" s="27"/>
      <c r="LOD3" s="26"/>
      <c r="LOE3" s="27"/>
      <c r="LOF3" s="26"/>
      <c r="LOG3" s="27"/>
      <c r="LOH3" s="26"/>
      <c r="LOI3" s="27"/>
      <c r="LOJ3" s="26"/>
      <c r="LOK3" s="27"/>
      <c r="LOL3" s="26"/>
      <c r="LOM3" s="27"/>
      <c r="LON3" s="26"/>
      <c r="LOO3" s="27"/>
      <c r="LOP3" s="26"/>
      <c r="LOQ3" s="27"/>
      <c r="LOR3" s="26"/>
      <c r="LOS3" s="27"/>
      <c r="LOT3" s="26"/>
      <c r="LOU3" s="27"/>
      <c r="LOV3" s="26"/>
      <c r="LOW3" s="27"/>
      <c r="LOX3" s="26"/>
      <c r="LOY3" s="27"/>
      <c r="LOZ3" s="26"/>
      <c r="LPA3" s="27"/>
      <c r="LPB3" s="26"/>
      <c r="LPC3" s="27"/>
      <c r="LPD3" s="26"/>
      <c r="LPE3" s="27"/>
      <c r="LPF3" s="26"/>
      <c r="LPG3" s="27"/>
      <c r="LPH3" s="26"/>
      <c r="LPI3" s="27"/>
      <c r="LPJ3" s="26"/>
      <c r="LPK3" s="27"/>
      <c r="LPL3" s="26"/>
      <c r="LPM3" s="27"/>
      <c r="LPN3" s="26"/>
      <c r="LPO3" s="27"/>
      <c r="LPP3" s="26"/>
      <c r="LPQ3" s="27"/>
      <c r="LPR3" s="26"/>
      <c r="LPS3" s="27"/>
      <c r="LPT3" s="26"/>
      <c r="LPU3" s="27"/>
      <c r="LPV3" s="26"/>
      <c r="LPW3" s="27"/>
      <c r="LPX3" s="26"/>
      <c r="LPY3" s="27"/>
      <c r="LPZ3" s="26"/>
      <c r="LQA3" s="27"/>
      <c r="LQB3" s="26"/>
      <c r="LQC3" s="27"/>
      <c r="LQD3" s="26"/>
      <c r="LQE3" s="27"/>
      <c r="LQF3" s="26"/>
      <c r="LQG3" s="27"/>
      <c r="LQH3" s="26"/>
      <c r="LQI3" s="27"/>
      <c r="LQJ3" s="26"/>
      <c r="LQK3" s="27"/>
      <c r="LQL3" s="26"/>
      <c r="LQM3" s="27"/>
      <c r="LQN3" s="26"/>
      <c r="LQO3" s="27"/>
      <c r="LQP3" s="26"/>
      <c r="LQQ3" s="27"/>
      <c r="LQR3" s="26"/>
      <c r="LQS3" s="27"/>
      <c r="LQT3" s="26"/>
      <c r="LQU3" s="27"/>
      <c r="LQV3" s="26"/>
      <c r="LQW3" s="27"/>
      <c r="LQX3" s="26"/>
      <c r="LQY3" s="27"/>
      <c r="LQZ3" s="26"/>
      <c r="LRA3" s="27"/>
      <c r="LRB3" s="26"/>
      <c r="LRC3" s="27"/>
      <c r="LRD3" s="26"/>
      <c r="LRE3" s="27"/>
      <c r="LRF3" s="26"/>
      <c r="LRG3" s="27"/>
      <c r="LRH3" s="26"/>
      <c r="LRI3" s="27"/>
      <c r="LRJ3" s="26"/>
      <c r="LRK3" s="27"/>
      <c r="LRL3" s="26"/>
      <c r="LRM3" s="27"/>
      <c r="LRN3" s="26"/>
      <c r="LRO3" s="27"/>
      <c r="LRP3" s="26"/>
      <c r="LRQ3" s="27"/>
      <c r="LRR3" s="26"/>
      <c r="LRS3" s="27"/>
      <c r="LRT3" s="26"/>
      <c r="LRU3" s="27"/>
      <c r="LRV3" s="26"/>
      <c r="LRW3" s="27"/>
      <c r="LRX3" s="26"/>
      <c r="LRY3" s="27"/>
      <c r="LRZ3" s="26"/>
      <c r="LSA3" s="27"/>
      <c r="LSB3" s="26"/>
      <c r="LSC3" s="27"/>
      <c r="LSD3" s="26"/>
      <c r="LSE3" s="27"/>
      <c r="LSF3" s="26"/>
      <c r="LSG3" s="27"/>
      <c r="LSH3" s="26"/>
      <c r="LSI3" s="27"/>
      <c r="LSJ3" s="26"/>
      <c r="LSK3" s="27"/>
      <c r="LSL3" s="26"/>
      <c r="LSM3" s="27"/>
      <c r="LSN3" s="26"/>
      <c r="LSO3" s="27"/>
      <c r="LSP3" s="26"/>
      <c r="LSQ3" s="27"/>
      <c r="LSR3" s="26"/>
      <c r="LSS3" s="27"/>
      <c r="LST3" s="26"/>
      <c r="LSU3" s="27"/>
      <c r="LSV3" s="26"/>
      <c r="LSW3" s="27"/>
      <c r="LSX3" s="26"/>
      <c r="LSY3" s="27"/>
      <c r="LSZ3" s="26"/>
      <c r="LTA3" s="27"/>
      <c r="LTB3" s="26"/>
      <c r="LTC3" s="27"/>
      <c r="LTD3" s="26"/>
      <c r="LTE3" s="27"/>
      <c r="LTF3" s="26"/>
      <c r="LTG3" s="27"/>
      <c r="LTH3" s="26"/>
      <c r="LTI3" s="27"/>
      <c r="LTJ3" s="26"/>
      <c r="LTK3" s="27"/>
      <c r="LTL3" s="26"/>
      <c r="LTM3" s="27"/>
      <c r="LTN3" s="26"/>
      <c r="LTO3" s="27"/>
      <c r="LTP3" s="26"/>
      <c r="LTQ3" s="27"/>
      <c r="LTR3" s="26"/>
      <c r="LTS3" s="27"/>
      <c r="LTT3" s="26"/>
      <c r="LTU3" s="27"/>
      <c r="LTV3" s="26"/>
      <c r="LTW3" s="27"/>
      <c r="LTX3" s="26"/>
      <c r="LTY3" s="27"/>
      <c r="LTZ3" s="26"/>
      <c r="LUA3" s="27"/>
      <c r="LUB3" s="26"/>
      <c r="LUC3" s="27"/>
      <c r="LUD3" s="26"/>
      <c r="LUE3" s="27"/>
      <c r="LUF3" s="26"/>
      <c r="LUG3" s="27"/>
      <c r="LUH3" s="26"/>
      <c r="LUI3" s="27"/>
      <c r="LUJ3" s="26"/>
      <c r="LUK3" s="27"/>
      <c r="LUL3" s="26"/>
      <c r="LUM3" s="27"/>
      <c r="LUN3" s="26"/>
      <c r="LUO3" s="27"/>
      <c r="LUP3" s="26"/>
      <c r="LUQ3" s="27"/>
      <c r="LUR3" s="26"/>
      <c r="LUS3" s="27"/>
      <c r="LUT3" s="26"/>
      <c r="LUU3" s="27"/>
      <c r="LUV3" s="26"/>
      <c r="LUW3" s="27"/>
      <c r="LUX3" s="26"/>
      <c r="LUY3" s="27"/>
      <c r="LUZ3" s="26"/>
      <c r="LVA3" s="27"/>
      <c r="LVB3" s="26"/>
      <c r="LVC3" s="27"/>
      <c r="LVD3" s="26"/>
      <c r="LVE3" s="27"/>
      <c r="LVF3" s="26"/>
      <c r="LVG3" s="27"/>
      <c r="LVH3" s="26"/>
      <c r="LVI3" s="27"/>
      <c r="LVJ3" s="26"/>
      <c r="LVK3" s="27"/>
      <c r="LVL3" s="26"/>
      <c r="LVM3" s="27"/>
      <c r="LVN3" s="26"/>
      <c r="LVO3" s="27"/>
      <c r="LVP3" s="26"/>
      <c r="LVQ3" s="27"/>
      <c r="LVR3" s="26"/>
      <c r="LVS3" s="27"/>
      <c r="LVT3" s="26"/>
      <c r="LVU3" s="27"/>
      <c r="LVV3" s="26"/>
      <c r="LVW3" s="27"/>
      <c r="LVX3" s="26"/>
      <c r="LVY3" s="27"/>
      <c r="LVZ3" s="26"/>
      <c r="LWA3" s="27"/>
      <c r="LWB3" s="26"/>
      <c r="LWC3" s="27"/>
      <c r="LWD3" s="26"/>
      <c r="LWE3" s="27"/>
      <c r="LWF3" s="26"/>
      <c r="LWG3" s="27"/>
      <c r="LWH3" s="26"/>
      <c r="LWI3" s="27"/>
      <c r="LWJ3" s="26"/>
      <c r="LWK3" s="27"/>
      <c r="LWL3" s="26"/>
      <c r="LWM3" s="27"/>
      <c r="LWN3" s="26"/>
      <c r="LWO3" s="27"/>
      <c r="LWP3" s="26"/>
      <c r="LWQ3" s="27"/>
      <c r="LWR3" s="26"/>
      <c r="LWS3" s="27"/>
      <c r="LWT3" s="26"/>
      <c r="LWU3" s="27"/>
      <c r="LWV3" s="26"/>
      <c r="LWW3" s="27"/>
      <c r="LWX3" s="26"/>
      <c r="LWY3" s="27"/>
      <c r="LWZ3" s="26"/>
      <c r="LXA3" s="27"/>
      <c r="LXB3" s="26"/>
      <c r="LXC3" s="27"/>
      <c r="LXD3" s="26"/>
      <c r="LXE3" s="27"/>
      <c r="LXF3" s="26"/>
      <c r="LXG3" s="27"/>
      <c r="LXH3" s="26"/>
      <c r="LXI3" s="27"/>
      <c r="LXJ3" s="26"/>
      <c r="LXK3" s="27"/>
      <c r="LXL3" s="26"/>
      <c r="LXM3" s="27"/>
      <c r="LXN3" s="26"/>
      <c r="LXO3" s="27"/>
      <c r="LXP3" s="26"/>
      <c r="LXQ3" s="27"/>
      <c r="LXR3" s="26"/>
      <c r="LXS3" s="27"/>
      <c r="LXT3" s="26"/>
      <c r="LXU3" s="27"/>
      <c r="LXV3" s="26"/>
      <c r="LXW3" s="27"/>
      <c r="LXX3" s="26"/>
      <c r="LXY3" s="27"/>
      <c r="LXZ3" s="26"/>
      <c r="LYA3" s="27"/>
      <c r="LYB3" s="26"/>
      <c r="LYC3" s="27"/>
      <c r="LYD3" s="26"/>
      <c r="LYE3" s="27"/>
      <c r="LYF3" s="26"/>
      <c r="LYG3" s="27"/>
      <c r="LYH3" s="26"/>
      <c r="LYI3" s="27"/>
      <c r="LYJ3" s="26"/>
      <c r="LYK3" s="27"/>
      <c r="LYL3" s="26"/>
      <c r="LYM3" s="27"/>
      <c r="LYN3" s="26"/>
      <c r="LYO3" s="27"/>
      <c r="LYP3" s="26"/>
      <c r="LYQ3" s="27"/>
      <c r="LYR3" s="26"/>
      <c r="LYS3" s="27"/>
      <c r="LYT3" s="26"/>
      <c r="LYU3" s="27"/>
      <c r="LYV3" s="26"/>
      <c r="LYW3" s="27"/>
      <c r="LYX3" s="26"/>
      <c r="LYY3" s="27"/>
      <c r="LYZ3" s="26"/>
      <c r="LZA3" s="27"/>
      <c r="LZB3" s="26"/>
      <c r="LZC3" s="27"/>
      <c r="LZD3" s="26"/>
      <c r="LZE3" s="27"/>
      <c r="LZF3" s="26"/>
      <c r="LZG3" s="27"/>
      <c r="LZH3" s="26"/>
      <c r="LZI3" s="27"/>
      <c r="LZJ3" s="26"/>
      <c r="LZK3" s="27"/>
      <c r="LZL3" s="26"/>
      <c r="LZM3" s="27"/>
      <c r="LZN3" s="26"/>
      <c r="LZO3" s="27"/>
      <c r="LZP3" s="26"/>
      <c r="LZQ3" s="27"/>
      <c r="LZR3" s="26"/>
      <c r="LZS3" s="27"/>
      <c r="LZT3" s="26"/>
      <c r="LZU3" s="27"/>
      <c r="LZV3" s="26"/>
      <c r="LZW3" s="27"/>
      <c r="LZX3" s="26"/>
      <c r="LZY3" s="27"/>
      <c r="LZZ3" s="26"/>
      <c r="MAA3" s="27"/>
      <c r="MAB3" s="26"/>
      <c r="MAC3" s="27"/>
      <c r="MAD3" s="26"/>
      <c r="MAE3" s="27"/>
      <c r="MAF3" s="26"/>
      <c r="MAG3" s="27"/>
      <c r="MAH3" s="26"/>
      <c r="MAI3" s="27"/>
      <c r="MAJ3" s="26"/>
      <c r="MAK3" s="27"/>
      <c r="MAL3" s="26"/>
      <c r="MAM3" s="27"/>
      <c r="MAN3" s="26"/>
      <c r="MAO3" s="27"/>
      <c r="MAP3" s="26"/>
      <c r="MAQ3" s="27"/>
      <c r="MAR3" s="26"/>
      <c r="MAS3" s="27"/>
      <c r="MAT3" s="26"/>
      <c r="MAU3" s="27"/>
      <c r="MAV3" s="26"/>
      <c r="MAW3" s="27"/>
      <c r="MAX3" s="26"/>
      <c r="MAY3" s="27"/>
      <c r="MAZ3" s="26"/>
      <c r="MBA3" s="27"/>
      <c r="MBB3" s="26"/>
      <c r="MBC3" s="27"/>
      <c r="MBD3" s="26"/>
      <c r="MBE3" s="27"/>
      <c r="MBF3" s="26"/>
      <c r="MBG3" s="27"/>
      <c r="MBH3" s="26"/>
      <c r="MBI3" s="27"/>
      <c r="MBJ3" s="26"/>
      <c r="MBK3" s="27"/>
      <c r="MBL3" s="26"/>
      <c r="MBM3" s="27"/>
      <c r="MBN3" s="26"/>
      <c r="MBO3" s="27"/>
      <c r="MBP3" s="26"/>
      <c r="MBQ3" s="27"/>
      <c r="MBR3" s="26"/>
      <c r="MBS3" s="27"/>
      <c r="MBT3" s="26"/>
      <c r="MBU3" s="27"/>
      <c r="MBV3" s="26"/>
      <c r="MBW3" s="27"/>
      <c r="MBX3" s="26"/>
      <c r="MBY3" s="27"/>
      <c r="MBZ3" s="26"/>
      <c r="MCA3" s="27"/>
      <c r="MCB3" s="26"/>
      <c r="MCC3" s="27"/>
      <c r="MCD3" s="26"/>
      <c r="MCE3" s="27"/>
      <c r="MCF3" s="26"/>
      <c r="MCG3" s="27"/>
      <c r="MCH3" s="26"/>
      <c r="MCI3" s="27"/>
      <c r="MCJ3" s="26"/>
      <c r="MCK3" s="27"/>
      <c r="MCL3" s="26"/>
      <c r="MCM3" s="27"/>
      <c r="MCN3" s="26"/>
      <c r="MCO3" s="27"/>
      <c r="MCP3" s="26"/>
      <c r="MCQ3" s="27"/>
      <c r="MCR3" s="26"/>
      <c r="MCS3" s="27"/>
      <c r="MCT3" s="26"/>
      <c r="MCU3" s="27"/>
      <c r="MCV3" s="26"/>
      <c r="MCW3" s="27"/>
      <c r="MCX3" s="26"/>
      <c r="MCY3" s="27"/>
      <c r="MCZ3" s="26"/>
      <c r="MDA3" s="27"/>
      <c r="MDB3" s="26"/>
      <c r="MDC3" s="27"/>
      <c r="MDD3" s="26"/>
      <c r="MDE3" s="27"/>
      <c r="MDF3" s="26"/>
      <c r="MDG3" s="27"/>
      <c r="MDH3" s="26"/>
      <c r="MDI3" s="27"/>
      <c r="MDJ3" s="26"/>
      <c r="MDK3" s="27"/>
      <c r="MDL3" s="26"/>
      <c r="MDM3" s="27"/>
      <c r="MDN3" s="26"/>
      <c r="MDO3" s="27"/>
      <c r="MDP3" s="26"/>
      <c r="MDQ3" s="27"/>
      <c r="MDR3" s="26"/>
      <c r="MDS3" s="27"/>
      <c r="MDT3" s="26"/>
      <c r="MDU3" s="27"/>
      <c r="MDV3" s="26"/>
      <c r="MDW3" s="27"/>
      <c r="MDX3" s="26"/>
      <c r="MDY3" s="27"/>
      <c r="MDZ3" s="26"/>
      <c r="MEA3" s="27"/>
      <c r="MEB3" s="26"/>
      <c r="MEC3" s="27"/>
      <c r="MED3" s="26"/>
      <c r="MEE3" s="27"/>
      <c r="MEF3" s="26"/>
      <c r="MEG3" s="27"/>
      <c r="MEH3" s="26"/>
      <c r="MEI3" s="27"/>
      <c r="MEJ3" s="26"/>
      <c r="MEK3" s="27"/>
      <c r="MEL3" s="26"/>
      <c r="MEM3" s="27"/>
      <c r="MEN3" s="26"/>
      <c r="MEO3" s="27"/>
      <c r="MEP3" s="26"/>
      <c r="MEQ3" s="27"/>
      <c r="MER3" s="26"/>
      <c r="MES3" s="27"/>
      <c r="MET3" s="26"/>
      <c r="MEU3" s="27"/>
      <c r="MEV3" s="26"/>
      <c r="MEW3" s="27"/>
      <c r="MEX3" s="26"/>
      <c r="MEY3" s="27"/>
      <c r="MEZ3" s="26"/>
      <c r="MFA3" s="27"/>
      <c r="MFB3" s="26"/>
      <c r="MFC3" s="27"/>
      <c r="MFD3" s="26"/>
      <c r="MFE3" s="27"/>
      <c r="MFF3" s="26"/>
      <c r="MFG3" s="27"/>
      <c r="MFH3" s="26"/>
      <c r="MFI3" s="27"/>
      <c r="MFJ3" s="26"/>
      <c r="MFK3" s="27"/>
      <c r="MFL3" s="26"/>
      <c r="MFM3" s="27"/>
      <c r="MFN3" s="26"/>
      <c r="MFO3" s="27"/>
      <c r="MFP3" s="26"/>
      <c r="MFQ3" s="27"/>
      <c r="MFR3" s="26"/>
      <c r="MFS3" s="27"/>
      <c r="MFT3" s="26"/>
      <c r="MFU3" s="27"/>
      <c r="MFV3" s="26"/>
      <c r="MFW3" s="27"/>
      <c r="MFX3" s="26"/>
      <c r="MFY3" s="27"/>
      <c r="MFZ3" s="26"/>
      <c r="MGA3" s="27"/>
      <c r="MGB3" s="26"/>
      <c r="MGC3" s="27"/>
      <c r="MGD3" s="26"/>
      <c r="MGE3" s="27"/>
      <c r="MGF3" s="26"/>
      <c r="MGG3" s="27"/>
      <c r="MGH3" s="26"/>
      <c r="MGI3" s="27"/>
      <c r="MGJ3" s="26"/>
      <c r="MGK3" s="27"/>
      <c r="MGL3" s="26"/>
      <c r="MGM3" s="27"/>
      <c r="MGN3" s="26"/>
      <c r="MGO3" s="27"/>
      <c r="MGP3" s="26"/>
      <c r="MGQ3" s="27"/>
      <c r="MGR3" s="26"/>
      <c r="MGS3" s="27"/>
      <c r="MGT3" s="26"/>
      <c r="MGU3" s="27"/>
      <c r="MGV3" s="26"/>
      <c r="MGW3" s="27"/>
      <c r="MGX3" s="26"/>
      <c r="MGY3" s="27"/>
      <c r="MGZ3" s="26"/>
      <c r="MHA3" s="27"/>
      <c r="MHB3" s="26"/>
      <c r="MHC3" s="27"/>
      <c r="MHD3" s="26"/>
      <c r="MHE3" s="27"/>
      <c r="MHF3" s="26"/>
      <c r="MHG3" s="27"/>
      <c r="MHH3" s="26"/>
      <c r="MHI3" s="27"/>
      <c r="MHJ3" s="26"/>
      <c r="MHK3" s="27"/>
      <c r="MHL3" s="26"/>
      <c r="MHM3" s="27"/>
      <c r="MHN3" s="26"/>
      <c r="MHO3" s="27"/>
      <c r="MHP3" s="26"/>
      <c r="MHQ3" s="27"/>
      <c r="MHR3" s="26"/>
      <c r="MHS3" s="27"/>
      <c r="MHT3" s="26"/>
      <c r="MHU3" s="27"/>
      <c r="MHV3" s="26"/>
      <c r="MHW3" s="27"/>
      <c r="MHX3" s="26"/>
      <c r="MHY3" s="27"/>
      <c r="MHZ3" s="26"/>
      <c r="MIA3" s="27"/>
      <c r="MIB3" s="26"/>
      <c r="MIC3" s="27"/>
      <c r="MID3" s="26"/>
      <c r="MIE3" s="27"/>
      <c r="MIF3" s="26"/>
      <c r="MIG3" s="27"/>
      <c r="MIH3" s="26"/>
      <c r="MII3" s="27"/>
      <c r="MIJ3" s="26"/>
      <c r="MIK3" s="27"/>
      <c r="MIL3" s="26"/>
      <c r="MIM3" s="27"/>
      <c r="MIN3" s="26"/>
      <c r="MIO3" s="27"/>
      <c r="MIP3" s="26"/>
      <c r="MIQ3" s="27"/>
      <c r="MIR3" s="26"/>
      <c r="MIS3" s="27"/>
      <c r="MIT3" s="26"/>
      <c r="MIU3" s="27"/>
      <c r="MIV3" s="26"/>
      <c r="MIW3" s="27"/>
      <c r="MIX3" s="26"/>
      <c r="MIY3" s="27"/>
      <c r="MIZ3" s="26"/>
      <c r="MJA3" s="27"/>
      <c r="MJB3" s="26"/>
      <c r="MJC3" s="27"/>
      <c r="MJD3" s="26"/>
      <c r="MJE3" s="27"/>
      <c r="MJF3" s="26"/>
      <c r="MJG3" s="27"/>
      <c r="MJH3" s="26"/>
      <c r="MJI3" s="27"/>
      <c r="MJJ3" s="26"/>
      <c r="MJK3" s="27"/>
      <c r="MJL3" s="26"/>
      <c r="MJM3" s="27"/>
      <c r="MJN3" s="26"/>
      <c r="MJO3" s="27"/>
      <c r="MJP3" s="26"/>
      <c r="MJQ3" s="27"/>
      <c r="MJR3" s="26"/>
      <c r="MJS3" s="27"/>
      <c r="MJT3" s="26"/>
      <c r="MJU3" s="27"/>
      <c r="MJV3" s="26"/>
      <c r="MJW3" s="27"/>
      <c r="MJX3" s="26"/>
      <c r="MJY3" s="27"/>
      <c r="MJZ3" s="26"/>
      <c r="MKA3" s="27"/>
      <c r="MKB3" s="26"/>
      <c r="MKC3" s="27"/>
      <c r="MKD3" s="26"/>
      <c r="MKE3" s="27"/>
      <c r="MKF3" s="26"/>
      <c r="MKG3" s="27"/>
      <c r="MKH3" s="26"/>
      <c r="MKI3" s="27"/>
      <c r="MKJ3" s="26"/>
      <c r="MKK3" s="27"/>
      <c r="MKL3" s="26"/>
      <c r="MKM3" s="27"/>
      <c r="MKN3" s="26"/>
      <c r="MKO3" s="27"/>
      <c r="MKP3" s="26"/>
      <c r="MKQ3" s="27"/>
      <c r="MKR3" s="26"/>
      <c r="MKS3" s="27"/>
      <c r="MKT3" s="26"/>
      <c r="MKU3" s="27"/>
      <c r="MKV3" s="26"/>
      <c r="MKW3" s="27"/>
      <c r="MKX3" s="26"/>
      <c r="MKY3" s="27"/>
      <c r="MKZ3" s="26"/>
      <c r="MLA3" s="27"/>
      <c r="MLB3" s="26"/>
      <c r="MLC3" s="27"/>
      <c r="MLD3" s="26"/>
      <c r="MLE3" s="27"/>
      <c r="MLF3" s="26"/>
      <c r="MLG3" s="27"/>
      <c r="MLH3" s="26"/>
      <c r="MLI3" s="27"/>
      <c r="MLJ3" s="26"/>
      <c r="MLK3" s="27"/>
      <c r="MLL3" s="26"/>
      <c r="MLM3" s="27"/>
      <c r="MLN3" s="26"/>
      <c r="MLO3" s="27"/>
      <c r="MLP3" s="26"/>
      <c r="MLQ3" s="27"/>
      <c r="MLR3" s="26"/>
      <c r="MLS3" s="27"/>
      <c r="MLT3" s="26"/>
      <c r="MLU3" s="27"/>
      <c r="MLV3" s="26"/>
      <c r="MLW3" s="27"/>
      <c r="MLX3" s="26"/>
      <c r="MLY3" s="27"/>
      <c r="MLZ3" s="26"/>
      <c r="MMA3" s="27"/>
      <c r="MMB3" s="26"/>
      <c r="MMC3" s="27"/>
      <c r="MMD3" s="26"/>
      <c r="MME3" s="27"/>
      <c r="MMF3" s="26"/>
      <c r="MMG3" s="27"/>
      <c r="MMH3" s="26"/>
      <c r="MMI3" s="27"/>
      <c r="MMJ3" s="26"/>
      <c r="MMK3" s="27"/>
      <c r="MML3" s="26"/>
      <c r="MMM3" s="27"/>
      <c r="MMN3" s="26"/>
      <c r="MMO3" s="27"/>
      <c r="MMP3" s="26"/>
      <c r="MMQ3" s="27"/>
      <c r="MMR3" s="26"/>
      <c r="MMS3" s="27"/>
      <c r="MMT3" s="26"/>
      <c r="MMU3" s="27"/>
      <c r="MMV3" s="26"/>
      <c r="MMW3" s="27"/>
      <c r="MMX3" s="26"/>
      <c r="MMY3" s="27"/>
      <c r="MMZ3" s="26"/>
      <c r="MNA3" s="27"/>
      <c r="MNB3" s="26"/>
      <c r="MNC3" s="27"/>
      <c r="MND3" s="26"/>
      <c r="MNE3" s="27"/>
      <c r="MNF3" s="26"/>
      <c r="MNG3" s="27"/>
      <c r="MNH3" s="26"/>
      <c r="MNI3" s="27"/>
      <c r="MNJ3" s="26"/>
      <c r="MNK3" s="27"/>
      <c r="MNL3" s="26"/>
      <c r="MNM3" s="27"/>
      <c r="MNN3" s="26"/>
      <c r="MNO3" s="27"/>
      <c r="MNP3" s="26"/>
      <c r="MNQ3" s="27"/>
      <c r="MNR3" s="26"/>
      <c r="MNS3" s="27"/>
      <c r="MNT3" s="26"/>
      <c r="MNU3" s="27"/>
      <c r="MNV3" s="26"/>
      <c r="MNW3" s="27"/>
      <c r="MNX3" s="26"/>
      <c r="MNY3" s="27"/>
      <c r="MNZ3" s="26"/>
      <c r="MOA3" s="27"/>
      <c r="MOB3" s="26"/>
      <c r="MOC3" s="27"/>
      <c r="MOD3" s="26"/>
      <c r="MOE3" s="27"/>
      <c r="MOF3" s="26"/>
      <c r="MOG3" s="27"/>
      <c r="MOH3" s="26"/>
      <c r="MOI3" s="27"/>
      <c r="MOJ3" s="26"/>
      <c r="MOK3" s="27"/>
      <c r="MOL3" s="26"/>
      <c r="MOM3" s="27"/>
      <c r="MON3" s="26"/>
      <c r="MOO3" s="27"/>
      <c r="MOP3" s="26"/>
      <c r="MOQ3" s="27"/>
      <c r="MOR3" s="26"/>
      <c r="MOS3" s="27"/>
      <c r="MOT3" s="26"/>
      <c r="MOU3" s="27"/>
      <c r="MOV3" s="26"/>
      <c r="MOW3" s="27"/>
      <c r="MOX3" s="26"/>
      <c r="MOY3" s="27"/>
      <c r="MOZ3" s="26"/>
      <c r="MPA3" s="27"/>
      <c r="MPB3" s="26"/>
      <c r="MPC3" s="27"/>
      <c r="MPD3" s="26"/>
      <c r="MPE3" s="27"/>
      <c r="MPF3" s="26"/>
      <c r="MPG3" s="27"/>
      <c r="MPH3" s="26"/>
      <c r="MPI3" s="27"/>
      <c r="MPJ3" s="26"/>
      <c r="MPK3" s="27"/>
      <c r="MPL3" s="26"/>
      <c r="MPM3" s="27"/>
      <c r="MPN3" s="26"/>
      <c r="MPO3" s="27"/>
      <c r="MPP3" s="26"/>
      <c r="MPQ3" s="27"/>
      <c r="MPR3" s="26"/>
      <c r="MPS3" s="27"/>
      <c r="MPT3" s="26"/>
      <c r="MPU3" s="27"/>
      <c r="MPV3" s="26"/>
      <c r="MPW3" s="27"/>
      <c r="MPX3" s="26"/>
      <c r="MPY3" s="27"/>
      <c r="MPZ3" s="26"/>
      <c r="MQA3" s="27"/>
      <c r="MQB3" s="26"/>
      <c r="MQC3" s="27"/>
      <c r="MQD3" s="26"/>
      <c r="MQE3" s="27"/>
      <c r="MQF3" s="26"/>
      <c r="MQG3" s="27"/>
      <c r="MQH3" s="26"/>
      <c r="MQI3" s="27"/>
      <c r="MQJ3" s="26"/>
      <c r="MQK3" s="27"/>
      <c r="MQL3" s="26"/>
      <c r="MQM3" s="27"/>
      <c r="MQN3" s="26"/>
      <c r="MQO3" s="27"/>
      <c r="MQP3" s="26"/>
      <c r="MQQ3" s="27"/>
      <c r="MQR3" s="26"/>
      <c r="MQS3" s="27"/>
      <c r="MQT3" s="26"/>
      <c r="MQU3" s="27"/>
      <c r="MQV3" s="26"/>
      <c r="MQW3" s="27"/>
      <c r="MQX3" s="26"/>
      <c r="MQY3" s="27"/>
      <c r="MQZ3" s="26"/>
      <c r="MRA3" s="27"/>
      <c r="MRB3" s="26"/>
      <c r="MRC3" s="27"/>
      <c r="MRD3" s="26"/>
      <c r="MRE3" s="27"/>
      <c r="MRF3" s="26"/>
      <c r="MRG3" s="27"/>
      <c r="MRH3" s="26"/>
      <c r="MRI3" s="27"/>
      <c r="MRJ3" s="26"/>
      <c r="MRK3" s="27"/>
      <c r="MRL3" s="26"/>
      <c r="MRM3" s="27"/>
      <c r="MRN3" s="26"/>
      <c r="MRO3" s="27"/>
      <c r="MRP3" s="26"/>
      <c r="MRQ3" s="27"/>
      <c r="MRR3" s="26"/>
      <c r="MRS3" s="27"/>
      <c r="MRT3" s="26"/>
      <c r="MRU3" s="27"/>
      <c r="MRV3" s="26"/>
      <c r="MRW3" s="27"/>
      <c r="MRX3" s="26"/>
      <c r="MRY3" s="27"/>
      <c r="MRZ3" s="26"/>
      <c r="MSA3" s="27"/>
      <c r="MSB3" s="26"/>
      <c r="MSC3" s="27"/>
      <c r="MSD3" s="26"/>
      <c r="MSE3" s="27"/>
      <c r="MSF3" s="26"/>
      <c r="MSG3" s="27"/>
      <c r="MSH3" s="26"/>
      <c r="MSI3" s="27"/>
      <c r="MSJ3" s="26"/>
      <c r="MSK3" s="27"/>
      <c r="MSL3" s="26"/>
      <c r="MSM3" s="27"/>
      <c r="MSN3" s="26"/>
      <c r="MSO3" s="27"/>
      <c r="MSP3" s="26"/>
      <c r="MSQ3" s="27"/>
      <c r="MSR3" s="26"/>
      <c r="MSS3" s="27"/>
      <c r="MST3" s="26"/>
      <c r="MSU3" s="27"/>
      <c r="MSV3" s="26"/>
      <c r="MSW3" s="27"/>
      <c r="MSX3" s="26"/>
      <c r="MSY3" s="27"/>
      <c r="MSZ3" s="26"/>
      <c r="MTA3" s="27"/>
      <c r="MTB3" s="26"/>
      <c r="MTC3" s="27"/>
      <c r="MTD3" s="26"/>
      <c r="MTE3" s="27"/>
      <c r="MTF3" s="26"/>
      <c r="MTG3" s="27"/>
      <c r="MTH3" s="26"/>
      <c r="MTI3" s="27"/>
      <c r="MTJ3" s="26"/>
      <c r="MTK3" s="27"/>
      <c r="MTL3" s="26"/>
      <c r="MTM3" s="27"/>
      <c r="MTN3" s="26"/>
      <c r="MTO3" s="27"/>
      <c r="MTP3" s="26"/>
      <c r="MTQ3" s="27"/>
      <c r="MTR3" s="26"/>
      <c r="MTS3" s="27"/>
      <c r="MTT3" s="26"/>
      <c r="MTU3" s="27"/>
      <c r="MTV3" s="26"/>
      <c r="MTW3" s="27"/>
      <c r="MTX3" s="26"/>
      <c r="MTY3" s="27"/>
      <c r="MTZ3" s="26"/>
      <c r="MUA3" s="27"/>
      <c r="MUB3" s="26"/>
      <c r="MUC3" s="27"/>
      <c r="MUD3" s="26"/>
      <c r="MUE3" s="27"/>
      <c r="MUF3" s="26"/>
      <c r="MUG3" s="27"/>
      <c r="MUH3" s="26"/>
      <c r="MUI3" s="27"/>
      <c r="MUJ3" s="26"/>
      <c r="MUK3" s="27"/>
      <c r="MUL3" s="26"/>
      <c r="MUM3" s="27"/>
      <c r="MUN3" s="26"/>
      <c r="MUO3" s="27"/>
      <c r="MUP3" s="26"/>
      <c r="MUQ3" s="27"/>
      <c r="MUR3" s="26"/>
      <c r="MUS3" s="27"/>
      <c r="MUT3" s="26"/>
      <c r="MUU3" s="27"/>
      <c r="MUV3" s="26"/>
      <c r="MUW3" s="27"/>
      <c r="MUX3" s="26"/>
      <c r="MUY3" s="27"/>
      <c r="MUZ3" s="26"/>
      <c r="MVA3" s="27"/>
      <c r="MVB3" s="26"/>
      <c r="MVC3" s="27"/>
      <c r="MVD3" s="26"/>
      <c r="MVE3" s="27"/>
      <c r="MVF3" s="26"/>
      <c r="MVG3" s="27"/>
      <c r="MVH3" s="26"/>
      <c r="MVI3" s="27"/>
      <c r="MVJ3" s="26"/>
      <c r="MVK3" s="27"/>
      <c r="MVL3" s="26"/>
      <c r="MVM3" s="27"/>
      <c r="MVN3" s="26"/>
      <c r="MVO3" s="27"/>
      <c r="MVP3" s="26"/>
      <c r="MVQ3" s="27"/>
      <c r="MVR3" s="26"/>
      <c r="MVS3" s="27"/>
      <c r="MVT3" s="26"/>
      <c r="MVU3" s="27"/>
      <c r="MVV3" s="26"/>
      <c r="MVW3" s="27"/>
      <c r="MVX3" s="26"/>
      <c r="MVY3" s="27"/>
      <c r="MVZ3" s="26"/>
      <c r="MWA3" s="27"/>
      <c r="MWB3" s="26"/>
      <c r="MWC3" s="27"/>
      <c r="MWD3" s="26"/>
      <c r="MWE3" s="27"/>
      <c r="MWF3" s="26"/>
      <c r="MWG3" s="27"/>
      <c r="MWH3" s="26"/>
      <c r="MWI3" s="27"/>
      <c r="MWJ3" s="26"/>
      <c r="MWK3" s="27"/>
      <c r="MWL3" s="26"/>
      <c r="MWM3" s="27"/>
      <c r="MWN3" s="26"/>
      <c r="MWO3" s="27"/>
      <c r="MWP3" s="26"/>
      <c r="MWQ3" s="27"/>
      <c r="MWR3" s="26"/>
      <c r="MWS3" s="27"/>
      <c r="MWT3" s="26"/>
      <c r="MWU3" s="27"/>
      <c r="MWV3" s="26"/>
      <c r="MWW3" s="27"/>
      <c r="MWX3" s="26"/>
      <c r="MWY3" s="27"/>
      <c r="MWZ3" s="26"/>
      <c r="MXA3" s="27"/>
      <c r="MXB3" s="26"/>
      <c r="MXC3" s="27"/>
      <c r="MXD3" s="26"/>
      <c r="MXE3" s="27"/>
      <c r="MXF3" s="26"/>
      <c r="MXG3" s="27"/>
      <c r="MXH3" s="26"/>
      <c r="MXI3" s="27"/>
      <c r="MXJ3" s="26"/>
      <c r="MXK3" s="27"/>
      <c r="MXL3" s="26"/>
      <c r="MXM3" s="27"/>
      <c r="MXN3" s="26"/>
      <c r="MXO3" s="27"/>
      <c r="MXP3" s="26"/>
      <c r="MXQ3" s="27"/>
      <c r="MXR3" s="26"/>
      <c r="MXS3" s="27"/>
      <c r="MXT3" s="26"/>
      <c r="MXU3" s="27"/>
      <c r="MXV3" s="26"/>
      <c r="MXW3" s="27"/>
      <c r="MXX3" s="26"/>
      <c r="MXY3" s="27"/>
      <c r="MXZ3" s="26"/>
      <c r="MYA3" s="27"/>
      <c r="MYB3" s="26"/>
      <c r="MYC3" s="27"/>
      <c r="MYD3" s="26"/>
      <c r="MYE3" s="27"/>
      <c r="MYF3" s="26"/>
      <c r="MYG3" s="27"/>
      <c r="MYH3" s="26"/>
      <c r="MYI3" s="27"/>
      <c r="MYJ3" s="26"/>
      <c r="MYK3" s="27"/>
      <c r="MYL3" s="26"/>
      <c r="MYM3" s="27"/>
      <c r="MYN3" s="26"/>
      <c r="MYO3" s="27"/>
      <c r="MYP3" s="26"/>
      <c r="MYQ3" s="27"/>
      <c r="MYR3" s="26"/>
      <c r="MYS3" s="27"/>
      <c r="MYT3" s="26"/>
      <c r="MYU3" s="27"/>
      <c r="MYV3" s="26"/>
      <c r="MYW3" s="27"/>
      <c r="MYX3" s="26"/>
      <c r="MYY3" s="27"/>
      <c r="MYZ3" s="26"/>
      <c r="MZA3" s="27"/>
      <c r="MZB3" s="26"/>
      <c r="MZC3" s="27"/>
      <c r="MZD3" s="26"/>
      <c r="MZE3" s="27"/>
      <c r="MZF3" s="26"/>
      <c r="MZG3" s="27"/>
      <c r="MZH3" s="26"/>
      <c r="MZI3" s="27"/>
      <c r="MZJ3" s="26"/>
      <c r="MZK3" s="27"/>
      <c r="MZL3" s="26"/>
      <c r="MZM3" s="27"/>
      <c r="MZN3" s="26"/>
      <c r="MZO3" s="27"/>
      <c r="MZP3" s="26"/>
      <c r="MZQ3" s="27"/>
      <c r="MZR3" s="26"/>
      <c r="MZS3" s="27"/>
      <c r="MZT3" s="26"/>
      <c r="MZU3" s="27"/>
      <c r="MZV3" s="26"/>
      <c r="MZW3" s="27"/>
      <c r="MZX3" s="26"/>
      <c r="MZY3" s="27"/>
      <c r="MZZ3" s="26"/>
      <c r="NAA3" s="27"/>
      <c r="NAB3" s="26"/>
      <c r="NAC3" s="27"/>
      <c r="NAD3" s="26"/>
      <c r="NAE3" s="27"/>
      <c r="NAF3" s="26"/>
      <c r="NAG3" s="27"/>
      <c r="NAH3" s="26"/>
      <c r="NAI3" s="27"/>
      <c r="NAJ3" s="26"/>
      <c r="NAK3" s="27"/>
      <c r="NAL3" s="26"/>
      <c r="NAM3" s="27"/>
      <c r="NAN3" s="26"/>
      <c r="NAO3" s="27"/>
      <c r="NAP3" s="26"/>
      <c r="NAQ3" s="27"/>
      <c r="NAR3" s="26"/>
      <c r="NAS3" s="27"/>
      <c r="NAT3" s="26"/>
      <c r="NAU3" s="27"/>
      <c r="NAV3" s="26"/>
      <c r="NAW3" s="27"/>
      <c r="NAX3" s="26"/>
      <c r="NAY3" s="27"/>
      <c r="NAZ3" s="26"/>
      <c r="NBA3" s="27"/>
      <c r="NBB3" s="26"/>
      <c r="NBC3" s="27"/>
      <c r="NBD3" s="26"/>
      <c r="NBE3" s="27"/>
      <c r="NBF3" s="26"/>
      <c r="NBG3" s="27"/>
      <c r="NBH3" s="26"/>
      <c r="NBI3" s="27"/>
      <c r="NBJ3" s="26"/>
      <c r="NBK3" s="27"/>
      <c r="NBL3" s="26"/>
      <c r="NBM3" s="27"/>
      <c r="NBN3" s="26"/>
      <c r="NBO3" s="27"/>
      <c r="NBP3" s="26"/>
      <c r="NBQ3" s="27"/>
      <c r="NBR3" s="26"/>
      <c r="NBS3" s="27"/>
      <c r="NBT3" s="26"/>
      <c r="NBU3" s="27"/>
      <c r="NBV3" s="26"/>
      <c r="NBW3" s="27"/>
      <c r="NBX3" s="26"/>
      <c r="NBY3" s="27"/>
      <c r="NBZ3" s="26"/>
      <c r="NCA3" s="27"/>
      <c r="NCB3" s="26"/>
      <c r="NCC3" s="27"/>
      <c r="NCD3" s="26"/>
      <c r="NCE3" s="27"/>
      <c r="NCF3" s="26"/>
      <c r="NCG3" s="27"/>
      <c r="NCH3" s="26"/>
      <c r="NCI3" s="27"/>
      <c r="NCJ3" s="26"/>
      <c r="NCK3" s="27"/>
      <c r="NCL3" s="26"/>
      <c r="NCM3" s="27"/>
      <c r="NCN3" s="26"/>
      <c r="NCO3" s="27"/>
      <c r="NCP3" s="26"/>
      <c r="NCQ3" s="27"/>
      <c r="NCR3" s="26"/>
      <c r="NCS3" s="27"/>
      <c r="NCT3" s="26"/>
      <c r="NCU3" s="27"/>
      <c r="NCV3" s="26"/>
      <c r="NCW3" s="27"/>
      <c r="NCX3" s="26"/>
      <c r="NCY3" s="27"/>
      <c r="NCZ3" s="26"/>
      <c r="NDA3" s="27"/>
      <c r="NDB3" s="26"/>
      <c r="NDC3" s="27"/>
      <c r="NDD3" s="26"/>
      <c r="NDE3" s="27"/>
      <c r="NDF3" s="26"/>
      <c r="NDG3" s="27"/>
      <c r="NDH3" s="26"/>
      <c r="NDI3" s="27"/>
      <c r="NDJ3" s="26"/>
      <c r="NDK3" s="27"/>
      <c r="NDL3" s="26"/>
      <c r="NDM3" s="27"/>
      <c r="NDN3" s="26"/>
      <c r="NDO3" s="27"/>
      <c r="NDP3" s="26"/>
      <c r="NDQ3" s="27"/>
      <c r="NDR3" s="26"/>
      <c r="NDS3" s="27"/>
      <c r="NDT3" s="26"/>
      <c r="NDU3" s="27"/>
      <c r="NDV3" s="26"/>
      <c r="NDW3" s="27"/>
      <c r="NDX3" s="26"/>
      <c r="NDY3" s="27"/>
      <c r="NDZ3" s="26"/>
      <c r="NEA3" s="27"/>
      <c r="NEB3" s="26"/>
      <c r="NEC3" s="27"/>
      <c r="NED3" s="26"/>
      <c r="NEE3" s="27"/>
      <c r="NEF3" s="26"/>
      <c r="NEG3" s="27"/>
      <c r="NEH3" s="26"/>
      <c r="NEI3" s="27"/>
      <c r="NEJ3" s="26"/>
      <c r="NEK3" s="27"/>
      <c r="NEL3" s="26"/>
      <c r="NEM3" s="27"/>
      <c r="NEN3" s="26"/>
      <c r="NEO3" s="27"/>
      <c r="NEP3" s="26"/>
      <c r="NEQ3" s="27"/>
      <c r="NER3" s="26"/>
      <c r="NES3" s="27"/>
      <c r="NET3" s="26"/>
      <c r="NEU3" s="27"/>
      <c r="NEV3" s="26"/>
      <c r="NEW3" s="27"/>
      <c r="NEX3" s="26"/>
      <c r="NEY3" s="27"/>
      <c r="NEZ3" s="26"/>
      <c r="NFA3" s="27"/>
      <c r="NFB3" s="26"/>
      <c r="NFC3" s="27"/>
      <c r="NFD3" s="26"/>
      <c r="NFE3" s="27"/>
      <c r="NFF3" s="26"/>
      <c r="NFG3" s="27"/>
      <c r="NFH3" s="26"/>
      <c r="NFI3" s="27"/>
      <c r="NFJ3" s="26"/>
      <c r="NFK3" s="27"/>
      <c r="NFL3" s="26"/>
      <c r="NFM3" s="27"/>
      <c r="NFN3" s="26"/>
      <c r="NFO3" s="27"/>
      <c r="NFP3" s="26"/>
      <c r="NFQ3" s="27"/>
      <c r="NFR3" s="26"/>
      <c r="NFS3" s="27"/>
      <c r="NFT3" s="26"/>
      <c r="NFU3" s="27"/>
      <c r="NFV3" s="26"/>
      <c r="NFW3" s="27"/>
      <c r="NFX3" s="26"/>
      <c r="NFY3" s="27"/>
      <c r="NFZ3" s="26"/>
      <c r="NGA3" s="27"/>
      <c r="NGB3" s="26"/>
      <c r="NGC3" s="27"/>
      <c r="NGD3" s="26"/>
      <c r="NGE3" s="27"/>
      <c r="NGF3" s="26"/>
      <c r="NGG3" s="27"/>
      <c r="NGH3" s="26"/>
      <c r="NGI3" s="27"/>
      <c r="NGJ3" s="26"/>
      <c r="NGK3" s="27"/>
      <c r="NGL3" s="26"/>
      <c r="NGM3" s="27"/>
      <c r="NGN3" s="26"/>
      <c r="NGO3" s="27"/>
      <c r="NGP3" s="26"/>
      <c r="NGQ3" s="27"/>
      <c r="NGR3" s="26"/>
      <c r="NGS3" s="27"/>
      <c r="NGT3" s="26"/>
      <c r="NGU3" s="27"/>
      <c r="NGV3" s="26"/>
      <c r="NGW3" s="27"/>
      <c r="NGX3" s="26"/>
      <c r="NGY3" s="27"/>
      <c r="NGZ3" s="26"/>
      <c r="NHA3" s="27"/>
      <c r="NHB3" s="26"/>
      <c r="NHC3" s="27"/>
      <c r="NHD3" s="26"/>
      <c r="NHE3" s="27"/>
      <c r="NHF3" s="26"/>
      <c r="NHG3" s="27"/>
      <c r="NHH3" s="26"/>
      <c r="NHI3" s="27"/>
      <c r="NHJ3" s="26"/>
      <c r="NHK3" s="27"/>
      <c r="NHL3" s="26"/>
      <c r="NHM3" s="27"/>
      <c r="NHN3" s="26"/>
      <c r="NHO3" s="27"/>
      <c r="NHP3" s="26"/>
      <c r="NHQ3" s="27"/>
      <c r="NHR3" s="26"/>
      <c r="NHS3" s="27"/>
      <c r="NHT3" s="26"/>
      <c r="NHU3" s="27"/>
      <c r="NHV3" s="26"/>
      <c r="NHW3" s="27"/>
      <c r="NHX3" s="26"/>
      <c r="NHY3" s="27"/>
      <c r="NHZ3" s="26"/>
      <c r="NIA3" s="27"/>
      <c r="NIB3" s="26"/>
      <c r="NIC3" s="27"/>
      <c r="NID3" s="26"/>
      <c r="NIE3" s="27"/>
      <c r="NIF3" s="26"/>
      <c r="NIG3" s="27"/>
      <c r="NIH3" s="26"/>
      <c r="NII3" s="27"/>
      <c r="NIJ3" s="26"/>
      <c r="NIK3" s="27"/>
      <c r="NIL3" s="26"/>
      <c r="NIM3" s="27"/>
      <c r="NIN3" s="26"/>
      <c r="NIO3" s="27"/>
      <c r="NIP3" s="26"/>
      <c r="NIQ3" s="27"/>
      <c r="NIR3" s="26"/>
      <c r="NIS3" s="27"/>
      <c r="NIT3" s="26"/>
      <c r="NIU3" s="27"/>
      <c r="NIV3" s="26"/>
      <c r="NIW3" s="27"/>
      <c r="NIX3" s="26"/>
      <c r="NIY3" s="27"/>
      <c r="NIZ3" s="26"/>
      <c r="NJA3" s="27"/>
      <c r="NJB3" s="26"/>
      <c r="NJC3" s="27"/>
      <c r="NJD3" s="26"/>
      <c r="NJE3" s="27"/>
      <c r="NJF3" s="26"/>
      <c r="NJG3" s="27"/>
      <c r="NJH3" s="26"/>
      <c r="NJI3" s="27"/>
      <c r="NJJ3" s="26"/>
      <c r="NJK3" s="27"/>
      <c r="NJL3" s="26"/>
      <c r="NJM3" s="27"/>
      <c r="NJN3" s="26"/>
      <c r="NJO3" s="27"/>
      <c r="NJP3" s="26"/>
      <c r="NJQ3" s="27"/>
      <c r="NJR3" s="26"/>
      <c r="NJS3" s="27"/>
      <c r="NJT3" s="26"/>
      <c r="NJU3" s="27"/>
      <c r="NJV3" s="26"/>
      <c r="NJW3" s="27"/>
      <c r="NJX3" s="26"/>
      <c r="NJY3" s="27"/>
      <c r="NJZ3" s="26"/>
      <c r="NKA3" s="27"/>
      <c r="NKB3" s="26"/>
      <c r="NKC3" s="27"/>
      <c r="NKD3" s="26"/>
      <c r="NKE3" s="27"/>
      <c r="NKF3" s="26"/>
      <c r="NKG3" s="27"/>
      <c r="NKH3" s="26"/>
      <c r="NKI3" s="27"/>
      <c r="NKJ3" s="26"/>
      <c r="NKK3" s="27"/>
      <c r="NKL3" s="26"/>
      <c r="NKM3" s="27"/>
      <c r="NKN3" s="26"/>
      <c r="NKO3" s="27"/>
      <c r="NKP3" s="26"/>
      <c r="NKQ3" s="27"/>
      <c r="NKR3" s="26"/>
      <c r="NKS3" s="27"/>
      <c r="NKT3" s="26"/>
      <c r="NKU3" s="27"/>
      <c r="NKV3" s="26"/>
      <c r="NKW3" s="27"/>
      <c r="NKX3" s="26"/>
      <c r="NKY3" s="27"/>
      <c r="NKZ3" s="26"/>
      <c r="NLA3" s="27"/>
      <c r="NLB3" s="26"/>
      <c r="NLC3" s="27"/>
      <c r="NLD3" s="26"/>
      <c r="NLE3" s="27"/>
      <c r="NLF3" s="26"/>
      <c r="NLG3" s="27"/>
      <c r="NLH3" s="26"/>
      <c r="NLI3" s="27"/>
      <c r="NLJ3" s="26"/>
      <c r="NLK3" s="27"/>
      <c r="NLL3" s="26"/>
      <c r="NLM3" s="27"/>
      <c r="NLN3" s="26"/>
      <c r="NLO3" s="27"/>
      <c r="NLP3" s="26"/>
      <c r="NLQ3" s="27"/>
      <c r="NLR3" s="26"/>
      <c r="NLS3" s="27"/>
      <c r="NLT3" s="26"/>
      <c r="NLU3" s="27"/>
      <c r="NLV3" s="26"/>
      <c r="NLW3" s="27"/>
      <c r="NLX3" s="26"/>
      <c r="NLY3" s="27"/>
      <c r="NLZ3" s="26"/>
      <c r="NMA3" s="27"/>
      <c r="NMB3" s="26"/>
      <c r="NMC3" s="27"/>
      <c r="NMD3" s="26"/>
      <c r="NME3" s="27"/>
      <c r="NMF3" s="26"/>
      <c r="NMG3" s="27"/>
      <c r="NMH3" s="26"/>
      <c r="NMI3" s="27"/>
      <c r="NMJ3" s="26"/>
      <c r="NMK3" s="27"/>
      <c r="NML3" s="26"/>
      <c r="NMM3" s="27"/>
      <c r="NMN3" s="26"/>
      <c r="NMO3" s="27"/>
      <c r="NMP3" s="26"/>
      <c r="NMQ3" s="27"/>
      <c r="NMR3" s="26"/>
      <c r="NMS3" s="27"/>
      <c r="NMT3" s="26"/>
      <c r="NMU3" s="27"/>
      <c r="NMV3" s="26"/>
      <c r="NMW3" s="27"/>
      <c r="NMX3" s="26"/>
      <c r="NMY3" s="27"/>
      <c r="NMZ3" s="26"/>
      <c r="NNA3" s="27"/>
      <c r="NNB3" s="26"/>
      <c r="NNC3" s="27"/>
      <c r="NND3" s="26"/>
      <c r="NNE3" s="27"/>
      <c r="NNF3" s="26"/>
      <c r="NNG3" s="27"/>
      <c r="NNH3" s="26"/>
      <c r="NNI3" s="27"/>
      <c r="NNJ3" s="26"/>
      <c r="NNK3" s="27"/>
      <c r="NNL3" s="26"/>
      <c r="NNM3" s="27"/>
      <c r="NNN3" s="26"/>
      <c r="NNO3" s="27"/>
      <c r="NNP3" s="26"/>
      <c r="NNQ3" s="27"/>
      <c r="NNR3" s="26"/>
      <c r="NNS3" s="27"/>
      <c r="NNT3" s="26"/>
      <c r="NNU3" s="27"/>
      <c r="NNV3" s="26"/>
      <c r="NNW3" s="27"/>
      <c r="NNX3" s="26"/>
      <c r="NNY3" s="27"/>
      <c r="NNZ3" s="26"/>
      <c r="NOA3" s="27"/>
      <c r="NOB3" s="26"/>
      <c r="NOC3" s="27"/>
      <c r="NOD3" s="26"/>
      <c r="NOE3" s="27"/>
      <c r="NOF3" s="26"/>
      <c r="NOG3" s="27"/>
      <c r="NOH3" s="26"/>
      <c r="NOI3" s="27"/>
      <c r="NOJ3" s="26"/>
      <c r="NOK3" s="27"/>
      <c r="NOL3" s="26"/>
      <c r="NOM3" s="27"/>
      <c r="NON3" s="26"/>
      <c r="NOO3" s="27"/>
      <c r="NOP3" s="26"/>
      <c r="NOQ3" s="27"/>
      <c r="NOR3" s="26"/>
      <c r="NOS3" s="27"/>
      <c r="NOT3" s="26"/>
      <c r="NOU3" s="27"/>
      <c r="NOV3" s="26"/>
      <c r="NOW3" s="27"/>
      <c r="NOX3" s="26"/>
      <c r="NOY3" s="27"/>
      <c r="NOZ3" s="26"/>
      <c r="NPA3" s="27"/>
      <c r="NPB3" s="26"/>
      <c r="NPC3" s="27"/>
      <c r="NPD3" s="26"/>
      <c r="NPE3" s="27"/>
      <c r="NPF3" s="26"/>
      <c r="NPG3" s="27"/>
      <c r="NPH3" s="26"/>
      <c r="NPI3" s="27"/>
      <c r="NPJ3" s="26"/>
      <c r="NPK3" s="27"/>
      <c r="NPL3" s="26"/>
      <c r="NPM3" s="27"/>
      <c r="NPN3" s="26"/>
      <c r="NPO3" s="27"/>
      <c r="NPP3" s="26"/>
      <c r="NPQ3" s="27"/>
      <c r="NPR3" s="26"/>
      <c r="NPS3" s="27"/>
      <c r="NPT3" s="26"/>
      <c r="NPU3" s="27"/>
      <c r="NPV3" s="26"/>
      <c r="NPW3" s="27"/>
      <c r="NPX3" s="26"/>
      <c r="NPY3" s="27"/>
      <c r="NPZ3" s="26"/>
      <c r="NQA3" s="27"/>
      <c r="NQB3" s="26"/>
      <c r="NQC3" s="27"/>
      <c r="NQD3" s="26"/>
      <c r="NQE3" s="27"/>
      <c r="NQF3" s="26"/>
      <c r="NQG3" s="27"/>
      <c r="NQH3" s="26"/>
      <c r="NQI3" s="27"/>
      <c r="NQJ3" s="26"/>
      <c r="NQK3" s="27"/>
      <c r="NQL3" s="26"/>
      <c r="NQM3" s="27"/>
      <c r="NQN3" s="26"/>
      <c r="NQO3" s="27"/>
      <c r="NQP3" s="26"/>
      <c r="NQQ3" s="27"/>
      <c r="NQR3" s="26"/>
      <c r="NQS3" s="27"/>
      <c r="NQT3" s="26"/>
      <c r="NQU3" s="27"/>
      <c r="NQV3" s="26"/>
      <c r="NQW3" s="27"/>
      <c r="NQX3" s="26"/>
      <c r="NQY3" s="27"/>
      <c r="NQZ3" s="26"/>
      <c r="NRA3" s="27"/>
      <c r="NRB3" s="26"/>
      <c r="NRC3" s="27"/>
      <c r="NRD3" s="26"/>
      <c r="NRE3" s="27"/>
      <c r="NRF3" s="26"/>
      <c r="NRG3" s="27"/>
      <c r="NRH3" s="26"/>
      <c r="NRI3" s="27"/>
      <c r="NRJ3" s="26"/>
      <c r="NRK3" s="27"/>
      <c r="NRL3" s="26"/>
      <c r="NRM3" s="27"/>
      <c r="NRN3" s="26"/>
      <c r="NRO3" s="27"/>
      <c r="NRP3" s="26"/>
      <c r="NRQ3" s="27"/>
      <c r="NRR3" s="26"/>
      <c r="NRS3" s="27"/>
      <c r="NRT3" s="26"/>
      <c r="NRU3" s="27"/>
      <c r="NRV3" s="26"/>
      <c r="NRW3" s="27"/>
      <c r="NRX3" s="26"/>
      <c r="NRY3" s="27"/>
      <c r="NRZ3" s="26"/>
      <c r="NSA3" s="27"/>
      <c r="NSB3" s="26"/>
      <c r="NSC3" s="27"/>
      <c r="NSD3" s="26"/>
      <c r="NSE3" s="27"/>
      <c r="NSF3" s="26"/>
      <c r="NSG3" s="27"/>
      <c r="NSH3" s="26"/>
      <c r="NSI3" s="27"/>
      <c r="NSJ3" s="26"/>
      <c r="NSK3" s="27"/>
      <c r="NSL3" s="26"/>
      <c r="NSM3" s="27"/>
      <c r="NSN3" s="26"/>
      <c r="NSO3" s="27"/>
      <c r="NSP3" s="26"/>
      <c r="NSQ3" s="27"/>
      <c r="NSR3" s="26"/>
      <c r="NSS3" s="27"/>
      <c r="NST3" s="26"/>
      <c r="NSU3" s="27"/>
      <c r="NSV3" s="26"/>
      <c r="NSW3" s="27"/>
      <c r="NSX3" s="26"/>
      <c r="NSY3" s="27"/>
      <c r="NSZ3" s="26"/>
      <c r="NTA3" s="27"/>
      <c r="NTB3" s="26"/>
      <c r="NTC3" s="27"/>
      <c r="NTD3" s="26"/>
      <c r="NTE3" s="27"/>
      <c r="NTF3" s="26"/>
      <c r="NTG3" s="27"/>
      <c r="NTH3" s="26"/>
      <c r="NTI3" s="27"/>
      <c r="NTJ3" s="26"/>
      <c r="NTK3" s="27"/>
      <c r="NTL3" s="26"/>
      <c r="NTM3" s="27"/>
      <c r="NTN3" s="26"/>
      <c r="NTO3" s="27"/>
      <c r="NTP3" s="26"/>
      <c r="NTQ3" s="27"/>
      <c r="NTR3" s="26"/>
      <c r="NTS3" s="27"/>
      <c r="NTT3" s="26"/>
      <c r="NTU3" s="27"/>
      <c r="NTV3" s="26"/>
      <c r="NTW3" s="27"/>
      <c r="NTX3" s="26"/>
      <c r="NTY3" s="27"/>
      <c r="NTZ3" s="26"/>
      <c r="NUA3" s="27"/>
      <c r="NUB3" s="26"/>
      <c r="NUC3" s="27"/>
      <c r="NUD3" s="26"/>
      <c r="NUE3" s="27"/>
      <c r="NUF3" s="26"/>
      <c r="NUG3" s="27"/>
      <c r="NUH3" s="26"/>
      <c r="NUI3" s="27"/>
      <c r="NUJ3" s="26"/>
      <c r="NUK3" s="27"/>
      <c r="NUL3" s="26"/>
      <c r="NUM3" s="27"/>
      <c r="NUN3" s="26"/>
      <c r="NUO3" s="27"/>
      <c r="NUP3" s="26"/>
      <c r="NUQ3" s="27"/>
      <c r="NUR3" s="26"/>
      <c r="NUS3" s="27"/>
      <c r="NUT3" s="26"/>
      <c r="NUU3" s="27"/>
      <c r="NUV3" s="26"/>
      <c r="NUW3" s="27"/>
      <c r="NUX3" s="26"/>
      <c r="NUY3" s="27"/>
      <c r="NUZ3" s="26"/>
      <c r="NVA3" s="27"/>
      <c r="NVB3" s="26"/>
      <c r="NVC3" s="27"/>
      <c r="NVD3" s="26"/>
      <c r="NVE3" s="27"/>
      <c r="NVF3" s="26"/>
      <c r="NVG3" s="27"/>
      <c r="NVH3" s="26"/>
      <c r="NVI3" s="27"/>
      <c r="NVJ3" s="26"/>
      <c r="NVK3" s="27"/>
      <c r="NVL3" s="26"/>
      <c r="NVM3" s="27"/>
      <c r="NVN3" s="26"/>
      <c r="NVO3" s="27"/>
      <c r="NVP3" s="26"/>
      <c r="NVQ3" s="27"/>
      <c r="NVR3" s="26"/>
      <c r="NVS3" s="27"/>
      <c r="NVT3" s="26"/>
      <c r="NVU3" s="27"/>
      <c r="NVV3" s="26"/>
      <c r="NVW3" s="27"/>
      <c r="NVX3" s="26"/>
      <c r="NVY3" s="27"/>
      <c r="NVZ3" s="26"/>
      <c r="NWA3" s="27"/>
      <c r="NWB3" s="26"/>
      <c r="NWC3" s="27"/>
      <c r="NWD3" s="26"/>
      <c r="NWE3" s="27"/>
      <c r="NWF3" s="26"/>
      <c r="NWG3" s="27"/>
      <c r="NWH3" s="26"/>
      <c r="NWI3" s="27"/>
      <c r="NWJ3" s="26"/>
      <c r="NWK3" s="27"/>
      <c r="NWL3" s="26"/>
      <c r="NWM3" s="27"/>
      <c r="NWN3" s="26"/>
      <c r="NWO3" s="27"/>
      <c r="NWP3" s="26"/>
      <c r="NWQ3" s="27"/>
      <c r="NWR3" s="26"/>
      <c r="NWS3" s="27"/>
      <c r="NWT3" s="26"/>
      <c r="NWU3" s="27"/>
      <c r="NWV3" s="26"/>
      <c r="NWW3" s="27"/>
      <c r="NWX3" s="26"/>
      <c r="NWY3" s="27"/>
      <c r="NWZ3" s="26"/>
      <c r="NXA3" s="27"/>
      <c r="NXB3" s="26"/>
      <c r="NXC3" s="27"/>
      <c r="NXD3" s="26"/>
      <c r="NXE3" s="27"/>
      <c r="NXF3" s="26"/>
      <c r="NXG3" s="27"/>
      <c r="NXH3" s="26"/>
      <c r="NXI3" s="27"/>
      <c r="NXJ3" s="26"/>
      <c r="NXK3" s="27"/>
      <c r="NXL3" s="26"/>
      <c r="NXM3" s="27"/>
      <c r="NXN3" s="26"/>
      <c r="NXO3" s="27"/>
      <c r="NXP3" s="26"/>
      <c r="NXQ3" s="27"/>
      <c r="NXR3" s="26"/>
      <c r="NXS3" s="27"/>
      <c r="NXT3" s="26"/>
      <c r="NXU3" s="27"/>
      <c r="NXV3" s="26"/>
      <c r="NXW3" s="27"/>
      <c r="NXX3" s="26"/>
      <c r="NXY3" s="27"/>
      <c r="NXZ3" s="26"/>
      <c r="NYA3" s="27"/>
      <c r="NYB3" s="26"/>
      <c r="NYC3" s="27"/>
      <c r="NYD3" s="26"/>
      <c r="NYE3" s="27"/>
      <c r="NYF3" s="26"/>
      <c r="NYG3" s="27"/>
      <c r="NYH3" s="26"/>
      <c r="NYI3" s="27"/>
      <c r="NYJ3" s="26"/>
      <c r="NYK3" s="27"/>
      <c r="NYL3" s="26"/>
      <c r="NYM3" s="27"/>
      <c r="NYN3" s="26"/>
      <c r="NYO3" s="27"/>
      <c r="NYP3" s="26"/>
      <c r="NYQ3" s="27"/>
      <c r="NYR3" s="26"/>
      <c r="NYS3" s="27"/>
      <c r="NYT3" s="26"/>
      <c r="NYU3" s="27"/>
      <c r="NYV3" s="26"/>
      <c r="NYW3" s="27"/>
      <c r="NYX3" s="26"/>
      <c r="NYY3" s="27"/>
      <c r="NYZ3" s="26"/>
      <c r="NZA3" s="27"/>
      <c r="NZB3" s="26"/>
      <c r="NZC3" s="27"/>
      <c r="NZD3" s="26"/>
      <c r="NZE3" s="27"/>
      <c r="NZF3" s="26"/>
      <c r="NZG3" s="27"/>
      <c r="NZH3" s="26"/>
      <c r="NZI3" s="27"/>
      <c r="NZJ3" s="26"/>
      <c r="NZK3" s="27"/>
      <c r="NZL3" s="26"/>
      <c r="NZM3" s="27"/>
      <c r="NZN3" s="26"/>
      <c r="NZO3" s="27"/>
      <c r="NZP3" s="26"/>
      <c r="NZQ3" s="27"/>
      <c r="NZR3" s="26"/>
      <c r="NZS3" s="27"/>
      <c r="NZT3" s="26"/>
      <c r="NZU3" s="27"/>
      <c r="NZV3" s="26"/>
      <c r="NZW3" s="27"/>
      <c r="NZX3" s="26"/>
      <c r="NZY3" s="27"/>
      <c r="NZZ3" s="26"/>
      <c r="OAA3" s="27"/>
      <c r="OAB3" s="26"/>
      <c r="OAC3" s="27"/>
      <c r="OAD3" s="26"/>
      <c r="OAE3" s="27"/>
      <c r="OAF3" s="26"/>
      <c r="OAG3" s="27"/>
      <c r="OAH3" s="26"/>
      <c r="OAI3" s="27"/>
      <c r="OAJ3" s="26"/>
      <c r="OAK3" s="27"/>
      <c r="OAL3" s="26"/>
      <c r="OAM3" s="27"/>
      <c r="OAN3" s="26"/>
      <c r="OAO3" s="27"/>
      <c r="OAP3" s="26"/>
      <c r="OAQ3" s="27"/>
      <c r="OAR3" s="26"/>
      <c r="OAS3" s="27"/>
      <c r="OAT3" s="26"/>
      <c r="OAU3" s="27"/>
      <c r="OAV3" s="26"/>
      <c r="OAW3" s="27"/>
      <c r="OAX3" s="26"/>
      <c r="OAY3" s="27"/>
      <c r="OAZ3" s="26"/>
      <c r="OBA3" s="27"/>
      <c r="OBB3" s="26"/>
      <c r="OBC3" s="27"/>
      <c r="OBD3" s="26"/>
      <c r="OBE3" s="27"/>
      <c r="OBF3" s="26"/>
      <c r="OBG3" s="27"/>
      <c r="OBH3" s="26"/>
      <c r="OBI3" s="27"/>
      <c r="OBJ3" s="26"/>
      <c r="OBK3" s="27"/>
      <c r="OBL3" s="26"/>
      <c r="OBM3" s="27"/>
      <c r="OBN3" s="26"/>
      <c r="OBO3" s="27"/>
      <c r="OBP3" s="26"/>
      <c r="OBQ3" s="27"/>
      <c r="OBR3" s="26"/>
      <c r="OBS3" s="27"/>
      <c r="OBT3" s="26"/>
      <c r="OBU3" s="27"/>
      <c r="OBV3" s="26"/>
      <c r="OBW3" s="27"/>
      <c r="OBX3" s="26"/>
      <c r="OBY3" s="27"/>
      <c r="OBZ3" s="26"/>
      <c r="OCA3" s="27"/>
      <c r="OCB3" s="26"/>
      <c r="OCC3" s="27"/>
      <c r="OCD3" s="26"/>
      <c r="OCE3" s="27"/>
      <c r="OCF3" s="26"/>
      <c r="OCG3" s="27"/>
      <c r="OCH3" s="26"/>
      <c r="OCI3" s="27"/>
      <c r="OCJ3" s="26"/>
      <c r="OCK3" s="27"/>
      <c r="OCL3" s="26"/>
      <c r="OCM3" s="27"/>
      <c r="OCN3" s="26"/>
      <c r="OCO3" s="27"/>
      <c r="OCP3" s="26"/>
      <c r="OCQ3" s="27"/>
      <c r="OCR3" s="26"/>
      <c r="OCS3" s="27"/>
      <c r="OCT3" s="26"/>
      <c r="OCU3" s="27"/>
      <c r="OCV3" s="26"/>
      <c r="OCW3" s="27"/>
      <c r="OCX3" s="26"/>
      <c r="OCY3" s="27"/>
      <c r="OCZ3" s="26"/>
      <c r="ODA3" s="27"/>
      <c r="ODB3" s="26"/>
      <c r="ODC3" s="27"/>
      <c r="ODD3" s="26"/>
      <c r="ODE3" s="27"/>
      <c r="ODF3" s="26"/>
      <c r="ODG3" s="27"/>
      <c r="ODH3" s="26"/>
      <c r="ODI3" s="27"/>
      <c r="ODJ3" s="26"/>
      <c r="ODK3" s="27"/>
      <c r="ODL3" s="26"/>
      <c r="ODM3" s="27"/>
      <c r="ODN3" s="26"/>
      <c r="ODO3" s="27"/>
      <c r="ODP3" s="26"/>
      <c r="ODQ3" s="27"/>
      <c r="ODR3" s="26"/>
      <c r="ODS3" s="27"/>
      <c r="ODT3" s="26"/>
      <c r="ODU3" s="27"/>
      <c r="ODV3" s="26"/>
      <c r="ODW3" s="27"/>
      <c r="ODX3" s="26"/>
      <c r="ODY3" s="27"/>
      <c r="ODZ3" s="26"/>
      <c r="OEA3" s="27"/>
      <c r="OEB3" s="26"/>
      <c r="OEC3" s="27"/>
      <c r="OED3" s="26"/>
      <c r="OEE3" s="27"/>
      <c r="OEF3" s="26"/>
      <c r="OEG3" s="27"/>
      <c r="OEH3" s="26"/>
      <c r="OEI3" s="27"/>
      <c r="OEJ3" s="26"/>
      <c r="OEK3" s="27"/>
      <c r="OEL3" s="26"/>
      <c r="OEM3" s="27"/>
      <c r="OEN3" s="26"/>
      <c r="OEO3" s="27"/>
      <c r="OEP3" s="26"/>
      <c r="OEQ3" s="27"/>
      <c r="OER3" s="26"/>
      <c r="OES3" s="27"/>
      <c r="OET3" s="26"/>
      <c r="OEU3" s="27"/>
      <c r="OEV3" s="26"/>
      <c r="OEW3" s="27"/>
      <c r="OEX3" s="26"/>
      <c r="OEY3" s="27"/>
      <c r="OEZ3" s="26"/>
      <c r="OFA3" s="27"/>
      <c r="OFB3" s="26"/>
      <c r="OFC3" s="27"/>
      <c r="OFD3" s="26"/>
      <c r="OFE3" s="27"/>
      <c r="OFF3" s="26"/>
      <c r="OFG3" s="27"/>
      <c r="OFH3" s="26"/>
      <c r="OFI3" s="27"/>
      <c r="OFJ3" s="26"/>
      <c r="OFK3" s="27"/>
      <c r="OFL3" s="26"/>
      <c r="OFM3" s="27"/>
      <c r="OFN3" s="26"/>
      <c r="OFO3" s="27"/>
      <c r="OFP3" s="26"/>
      <c r="OFQ3" s="27"/>
      <c r="OFR3" s="26"/>
      <c r="OFS3" s="27"/>
      <c r="OFT3" s="26"/>
      <c r="OFU3" s="27"/>
      <c r="OFV3" s="26"/>
      <c r="OFW3" s="27"/>
      <c r="OFX3" s="26"/>
      <c r="OFY3" s="27"/>
      <c r="OFZ3" s="26"/>
      <c r="OGA3" s="27"/>
      <c r="OGB3" s="26"/>
      <c r="OGC3" s="27"/>
      <c r="OGD3" s="26"/>
      <c r="OGE3" s="27"/>
      <c r="OGF3" s="26"/>
      <c r="OGG3" s="27"/>
      <c r="OGH3" s="26"/>
      <c r="OGI3" s="27"/>
      <c r="OGJ3" s="26"/>
      <c r="OGK3" s="27"/>
      <c r="OGL3" s="26"/>
      <c r="OGM3" s="27"/>
      <c r="OGN3" s="26"/>
      <c r="OGO3" s="27"/>
      <c r="OGP3" s="26"/>
      <c r="OGQ3" s="27"/>
      <c r="OGR3" s="26"/>
      <c r="OGS3" s="27"/>
      <c r="OGT3" s="26"/>
      <c r="OGU3" s="27"/>
      <c r="OGV3" s="26"/>
      <c r="OGW3" s="27"/>
      <c r="OGX3" s="26"/>
      <c r="OGY3" s="27"/>
      <c r="OGZ3" s="26"/>
      <c r="OHA3" s="27"/>
      <c r="OHB3" s="26"/>
      <c r="OHC3" s="27"/>
      <c r="OHD3" s="26"/>
      <c r="OHE3" s="27"/>
      <c r="OHF3" s="26"/>
      <c r="OHG3" s="27"/>
      <c r="OHH3" s="26"/>
      <c r="OHI3" s="27"/>
      <c r="OHJ3" s="26"/>
      <c r="OHK3" s="27"/>
      <c r="OHL3" s="26"/>
      <c r="OHM3" s="27"/>
      <c r="OHN3" s="26"/>
      <c r="OHO3" s="27"/>
      <c r="OHP3" s="26"/>
      <c r="OHQ3" s="27"/>
      <c r="OHR3" s="26"/>
      <c r="OHS3" s="27"/>
      <c r="OHT3" s="26"/>
      <c r="OHU3" s="27"/>
      <c r="OHV3" s="26"/>
      <c r="OHW3" s="27"/>
      <c r="OHX3" s="26"/>
      <c r="OHY3" s="27"/>
      <c r="OHZ3" s="26"/>
      <c r="OIA3" s="27"/>
      <c r="OIB3" s="26"/>
      <c r="OIC3" s="27"/>
      <c r="OID3" s="26"/>
      <c r="OIE3" s="27"/>
      <c r="OIF3" s="26"/>
      <c r="OIG3" s="27"/>
      <c r="OIH3" s="26"/>
      <c r="OII3" s="27"/>
      <c r="OIJ3" s="26"/>
      <c r="OIK3" s="27"/>
      <c r="OIL3" s="26"/>
      <c r="OIM3" s="27"/>
      <c r="OIN3" s="26"/>
      <c r="OIO3" s="27"/>
      <c r="OIP3" s="26"/>
      <c r="OIQ3" s="27"/>
      <c r="OIR3" s="26"/>
      <c r="OIS3" s="27"/>
      <c r="OIT3" s="26"/>
      <c r="OIU3" s="27"/>
      <c r="OIV3" s="26"/>
      <c r="OIW3" s="27"/>
      <c r="OIX3" s="26"/>
      <c r="OIY3" s="27"/>
      <c r="OIZ3" s="26"/>
      <c r="OJA3" s="27"/>
      <c r="OJB3" s="26"/>
      <c r="OJC3" s="27"/>
      <c r="OJD3" s="26"/>
      <c r="OJE3" s="27"/>
      <c r="OJF3" s="26"/>
      <c r="OJG3" s="27"/>
      <c r="OJH3" s="26"/>
      <c r="OJI3" s="27"/>
      <c r="OJJ3" s="26"/>
      <c r="OJK3" s="27"/>
      <c r="OJL3" s="26"/>
      <c r="OJM3" s="27"/>
      <c r="OJN3" s="26"/>
      <c r="OJO3" s="27"/>
      <c r="OJP3" s="26"/>
      <c r="OJQ3" s="27"/>
      <c r="OJR3" s="26"/>
      <c r="OJS3" s="27"/>
      <c r="OJT3" s="26"/>
      <c r="OJU3" s="27"/>
      <c r="OJV3" s="26"/>
      <c r="OJW3" s="27"/>
      <c r="OJX3" s="26"/>
      <c r="OJY3" s="27"/>
      <c r="OJZ3" s="26"/>
      <c r="OKA3" s="27"/>
      <c r="OKB3" s="26"/>
      <c r="OKC3" s="27"/>
      <c r="OKD3" s="26"/>
      <c r="OKE3" s="27"/>
      <c r="OKF3" s="26"/>
      <c r="OKG3" s="27"/>
      <c r="OKH3" s="26"/>
      <c r="OKI3" s="27"/>
      <c r="OKJ3" s="26"/>
      <c r="OKK3" s="27"/>
      <c r="OKL3" s="26"/>
      <c r="OKM3" s="27"/>
      <c r="OKN3" s="26"/>
      <c r="OKO3" s="27"/>
      <c r="OKP3" s="26"/>
      <c r="OKQ3" s="27"/>
      <c r="OKR3" s="26"/>
      <c r="OKS3" s="27"/>
      <c r="OKT3" s="26"/>
      <c r="OKU3" s="27"/>
      <c r="OKV3" s="26"/>
      <c r="OKW3" s="27"/>
      <c r="OKX3" s="26"/>
      <c r="OKY3" s="27"/>
      <c r="OKZ3" s="26"/>
      <c r="OLA3" s="27"/>
      <c r="OLB3" s="26"/>
      <c r="OLC3" s="27"/>
      <c r="OLD3" s="26"/>
      <c r="OLE3" s="27"/>
      <c r="OLF3" s="26"/>
      <c r="OLG3" s="27"/>
      <c r="OLH3" s="26"/>
      <c r="OLI3" s="27"/>
      <c r="OLJ3" s="26"/>
      <c r="OLK3" s="27"/>
      <c r="OLL3" s="26"/>
      <c r="OLM3" s="27"/>
      <c r="OLN3" s="26"/>
      <c r="OLO3" s="27"/>
      <c r="OLP3" s="26"/>
      <c r="OLQ3" s="27"/>
      <c r="OLR3" s="26"/>
      <c r="OLS3" s="27"/>
      <c r="OLT3" s="26"/>
      <c r="OLU3" s="27"/>
      <c r="OLV3" s="26"/>
      <c r="OLW3" s="27"/>
      <c r="OLX3" s="26"/>
      <c r="OLY3" s="27"/>
      <c r="OLZ3" s="26"/>
      <c r="OMA3" s="27"/>
      <c r="OMB3" s="26"/>
      <c r="OMC3" s="27"/>
      <c r="OMD3" s="26"/>
      <c r="OME3" s="27"/>
      <c r="OMF3" s="26"/>
      <c r="OMG3" s="27"/>
      <c r="OMH3" s="26"/>
      <c r="OMI3" s="27"/>
      <c r="OMJ3" s="26"/>
      <c r="OMK3" s="27"/>
      <c r="OML3" s="26"/>
      <c r="OMM3" s="27"/>
      <c r="OMN3" s="26"/>
      <c r="OMO3" s="27"/>
      <c r="OMP3" s="26"/>
      <c r="OMQ3" s="27"/>
      <c r="OMR3" s="26"/>
      <c r="OMS3" s="27"/>
      <c r="OMT3" s="26"/>
      <c r="OMU3" s="27"/>
      <c r="OMV3" s="26"/>
      <c r="OMW3" s="27"/>
      <c r="OMX3" s="26"/>
      <c r="OMY3" s="27"/>
      <c r="OMZ3" s="26"/>
      <c r="ONA3" s="27"/>
      <c r="ONB3" s="26"/>
      <c r="ONC3" s="27"/>
      <c r="OND3" s="26"/>
      <c r="ONE3" s="27"/>
      <c r="ONF3" s="26"/>
      <c r="ONG3" s="27"/>
      <c r="ONH3" s="26"/>
      <c r="ONI3" s="27"/>
      <c r="ONJ3" s="26"/>
      <c r="ONK3" s="27"/>
      <c r="ONL3" s="26"/>
      <c r="ONM3" s="27"/>
      <c r="ONN3" s="26"/>
      <c r="ONO3" s="27"/>
      <c r="ONP3" s="26"/>
      <c r="ONQ3" s="27"/>
      <c r="ONR3" s="26"/>
      <c r="ONS3" s="27"/>
      <c r="ONT3" s="26"/>
      <c r="ONU3" s="27"/>
      <c r="ONV3" s="26"/>
      <c r="ONW3" s="27"/>
      <c r="ONX3" s="26"/>
      <c r="ONY3" s="27"/>
      <c r="ONZ3" s="26"/>
      <c r="OOA3" s="27"/>
      <c r="OOB3" s="26"/>
      <c r="OOC3" s="27"/>
      <c r="OOD3" s="26"/>
      <c r="OOE3" s="27"/>
      <c r="OOF3" s="26"/>
      <c r="OOG3" s="27"/>
      <c r="OOH3" s="26"/>
      <c r="OOI3" s="27"/>
      <c r="OOJ3" s="26"/>
      <c r="OOK3" s="27"/>
      <c r="OOL3" s="26"/>
      <c r="OOM3" s="27"/>
      <c r="OON3" s="26"/>
      <c r="OOO3" s="27"/>
      <c r="OOP3" s="26"/>
      <c r="OOQ3" s="27"/>
      <c r="OOR3" s="26"/>
      <c r="OOS3" s="27"/>
      <c r="OOT3" s="26"/>
      <c r="OOU3" s="27"/>
      <c r="OOV3" s="26"/>
      <c r="OOW3" s="27"/>
      <c r="OOX3" s="26"/>
      <c r="OOY3" s="27"/>
      <c r="OOZ3" s="26"/>
      <c r="OPA3" s="27"/>
      <c r="OPB3" s="26"/>
      <c r="OPC3" s="27"/>
      <c r="OPD3" s="26"/>
      <c r="OPE3" s="27"/>
      <c r="OPF3" s="26"/>
      <c r="OPG3" s="27"/>
      <c r="OPH3" s="26"/>
      <c r="OPI3" s="27"/>
      <c r="OPJ3" s="26"/>
      <c r="OPK3" s="27"/>
      <c r="OPL3" s="26"/>
      <c r="OPM3" s="27"/>
      <c r="OPN3" s="26"/>
      <c r="OPO3" s="27"/>
      <c r="OPP3" s="26"/>
      <c r="OPQ3" s="27"/>
      <c r="OPR3" s="26"/>
      <c r="OPS3" s="27"/>
      <c r="OPT3" s="26"/>
      <c r="OPU3" s="27"/>
      <c r="OPV3" s="26"/>
      <c r="OPW3" s="27"/>
      <c r="OPX3" s="26"/>
      <c r="OPY3" s="27"/>
      <c r="OPZ3" s="26"/>
      <c r="OQA3" s="27"/>
      <c r="OQB3" s="26"/>
      <c r="OQC3" s="27"/>
      <c r="OQD3" s="26"/>
      <c r="OQE3" s="27"/>
      <c r="OQF3" s="26"/>
      <c r="OQG3" s="27"/>
      <c r="OQH3" s="26"/>
      <c r="OQI3" s="27"/>
      <c r="OQJ3" s="26"/>
      <c r="OQK3" s="27"/>
      <c r="OQL3" s="26"/>
      <c r="OQM3" s="27"/>
      <c r="OQN3" s="26"/>
      <c r="OQO3" s="27"/>
      <c r="OQP3" s="26"/>
      <c r="OQQ3" s="27"/>
      <c r="OQR3" s="26"/>
      <c r="OQS3" s="27"/>
      <c r="OQT3" s="26"/>
      <c r="OQU3" s="27"/>
      <c r="OQV3" s="26"/>
      <c r="OQW3" s="27"/>
      <c r="OQX3" s="26"/>
      <c r="OQY3" s="27"/>
      <c r="OQZ3" s="26"/>
      <c r="ORA3" s="27"/>
      <c r="ORB3" s="26"/>
      <c r="ORC3" s="27"/>
      <c r="ORD3" s="26"/>
      <c r="ORE3" s="27"/>
      <c r="ORF3" s="26"/>
      <c r="ORG3" s="27"/>
      <c r="ORH3" s="26"/>
      <c r="ORI3" s="27"/>
      <c r="ORJ3" s="26"/>
      <c r="ORK3" s="27"/>
      <c r="ORL3" s="26"/>
      <c r="ORM3" s="27"/>
      <c r="ORN3" s="26"/>
      <c r="ORO3" s="27"/>
      <c r="ORP3" s="26"/>
      <c r="ORQ3" s="27"/>
      <c r="ORR3" s="26"/>
      <c r="ORS3" s="27"/>
      <c r="ORT3" s="26"/>
      <c r="ORU3" s="27"/>
      <c r="ORV3" s="26"/>
      <c r="ORW3" s="27"/>
      <c r="ORX3" s="26"/>
      <c r="ORY3" s="27"/>
      <c r="ORZ3" s="26"/>
      <c r="OSA3" s="27"/>
      <c r="OSB3" s="26"/>
      <c r="OSC3" s="27"/>
      <c r="OSD3" s="26"/>
      <c r="OSE3" s="27"/>
      <c r="OSF3" s="26"/>
      <c r="OSG3" s="27"/>
      <c r="OSH3" s="26"/>
      <c r="OSI3" s="27"/>
      <c r="OSJ3" s="26"/>
      <c r="OSK3" s="27"/>
      <c r="OSL3" s="26"/>
      <c r="OSM3" s="27"/>
      <c r="OSN3" s="26"/>
      <c r="OSO3" s="27"/>
      <c r="OSP3" s="26"/>
      <c r="OSQ3" s="27"/>
      <c r="OSR3" s="26"/>
      <c r="OSS3" s="27"/>
      <c r="OST3" s="26"/>
      <c r="OSU3" s="27"/>
      <c r="OSV3" s="26"/>
      <c r="OSW3" s="27"/>
      <c r="OSX3" s="26"/>
      <c r="OSY3" s="27"/>
      <c r="OSZ3" s="26"/>
      <c r="OTA3" s="27"/>
      <c r="OTB3" s="26"/>
      <c r="OTC3" s="27"/>
      <c r="OTD3" s="26"/>
      <c r="OTE3" s="27"/>
      <c r="OTF3" s="26"/>
      <c r="OTG3" s="27"/>
      <c r="OTH3" s="26"/>
      <c r="OTI3" s="27"/>
      <c r="OTJ3" s="26"/>
      <c r="OTK3" s="27"/>
      <c r="OTL3" s="26"/>
      <c r="OTM3" s="27"/>
      <c r="OTN3" s="26"/>
      <c r="OTO3" s="27"/>
      <c r="OTP3" s="26"/>
      <c r="OTQ3" s="27"/>
      <c r="OTR3" s="26"/>
      <c r="OTS3" s="27"/>
      <c r="OTT3" s="26"/>
      <c r="OTU3" s="27"/>
      <c r="OTV3" s="26"/>
      <c r="OTW3" s="27"/>
      <c r="OTX3" s="26"/>
      <c r="OTY3" s="27"/>
      <c r="OTZ3" s="26"/>
      <c r="OUA3" s="27"/>
      <c r="OUB3" s="26"/>
      <c r="OUC3" s="27"/>
      <c r="OUD3" s="26"/>
      <c r="OUE3" s="27"/>
      <c r="OUF3" s="26"/>
      <c r="OUG3" s="27"/>
      <c r="OUH3" s="26"/>
      <c r="OUI3" s="27"/>
      <c r="OUJ3" s="26"/>
      <c r="OUK3" s="27"/>
      <c r="OUL3" s="26"/>
      <c r="OUM3" s="27"/>
      <c r="OUN3" s="26"/>
      <c r="OUO3" s="27"/>
      <c r="OUP3" s="26"/>
      <c r="OUQ3" s="27"/>
      <c r="OUR3" s="26"/>
      <c r="OUS3" s="27"/>
      <c r="OUT3" s="26"/>
      <c r="OUU3" s="27"/>
      <c r="OUV3" s="26"/>
      <c r="OUW3" s="27"/>
      <c r="OUX3" s="26"/>
      <c r="OUY3" s="27"/>
      <c r="OUZ3" s="26"/>
      <c r="OVA3" s="27"/>
      <c r="OVB3" s="26"/>
      <c r="OVC3" s="27"/>
      <c r="OVD3" s="26"/>
      <c r="OVE3" s="27"/>
      <c r="OVF3" s="26"/>
      <c r="OVG3" s="27"/>
      <c r="OVH3" s="26"/>
      <c r="OVI3" s="27"/>
      <c r="OVJ3" s="26"/>
      <c r="OVK3" s="27"/>
      <c r="OVL3" s="26"/>
      <c r="OVM3" s="27"/>
      <c r="OVN3" s="26"/>
      <c r="OVO3" s="27"/>
      <c r="OVP3" s="26"/>
      <c r="OVQ3" s="27"/>
      <c r="OVR3" s="26"/>
      <c r="OVS3" s="27"/>
      <c r="OVT3" s="26"/>
      <c r="OVU3" s="27"/>
      <c r="OVV3" s="26"/>
      <c r="OVW3" s="27"/>
      <c r="OVX3" s="26"/>
      <c r="OVY3" s="27"/>
      <c r="OVZ3" s="26"/>
      <c r="OWA3" s="27"/>
      <c r="OWB3" s="26"/>
      <c r="OWC3" s="27"/>
      <c r="OWD3" s="26"/>
      <c r="OWE3" s="27"/>
      <c r="OWF3" s="26"/>
      <c r="OWG3" s="27"/>
      <c r="OWH3" s="26"/>
      <c r="OWI3" s="27"/>
      <c r="OWJ3" s="26"/>
      <c r="OWK3" s="27"/>
      <c r="OWL3" s="26"/>
      <c r="OWM3" s="27"/>
      <c r="OWN3" s="26"/>
      <c r="OWO3" s="27"/>
      <c r="OWP3" s="26"/>
      <c r="OWQ3" s="27"/>
      <c r="OWR3" s="26"/>
      <c r="OWS3" s="27"/>
      <c r="OWT3" s="26"/>
      <c r="OWU3" s="27"/>
      <c r="OWV3" s="26"/>
      <c r="OWW3" s="27"/>
      <c r="OWX3" s="26"/>
      <c r="OWY3" s="27"/>
      <c r="OWZ3" s="26"/>
      <c r="OXA3" s="27"/>
      <c r="OXB3" s="26"/>
      <c r="OXC3" s="27"/>
      <c r="OXD3" s="26"/>
      <c r="OXE3" s="27"/>
      <c r="OXF3" s="26"/>
      <c r="OXG3" s="27"/>
      <c r="OXH3" s="26"/>
      <c r="OXI3" s="27"/>
      <c r="OXJ3" s="26"/>
      <c r="OXK3" s="27"/>
      <c r="OXL3" s="26"/>
      <c r="OXM3" s="27"/>
      <c r="OXN3" s="26"/>
      <c r="OXO3" s="27"/>
      <c r="OXP3" s="26"/>
      <c r="OXQ3" s="27"/>
      <c r="OXR3" s="26"/>
      <c r="OXS3" s="27"/>
      <c r="OXT3" s="26"/>
      <c r="OXU3" s="27"/>
      <c r="OXV3" s="26"/>
      <c r="OXW3" s="27"/>
      <c r="OXX3" s="26"/>
      <c r="OXY3" s="27"/>
      <c r="OXZ3" s="26"/>
      <c r="OYA3" s="27"/>
      <c r="OYB3" s="26"/>
      <c r="OYC3" s="27"/>
      <c r="OYD3" s="26"/>
      <c r="OYE3" s="27"/>
      <c r="OYF3" s="26"/>
      <c r="OYG3" s="27"/>
      <c r="OYH3" s="26"/>
      <c r="OYI3" s="27"/>
      <c r="OYJ3" s="26"/>
      <c r="OYK3" s="27"/>
      <c r="OYL3" s="26"/>
      <c r="OYM3" s="27"/>
      <c r="OYN3" s="26"/>
      <c r="OYO3" s="27"/>
      <c r="OYP3" s="26"/>
      <c r="OYQ3" s="27"/>
      <c r="OYR3" s="26"/>
      <c r="OYS3" s="27"/>
      <c r="OYT3" s="26"/>
      <c r="OYU3" s="27"/>
      <c r="OYV3" s="26"/>
      <c r="OYW3" s="27"/>
      <c r="OYX3" s="26"/>
      <c r="OYY3" s="27"/>
      <c r="OYZ3" s="26"/>
      <c r="OZA3" s="27"/>
      <c r="OZB3" s="26"/>
      <c r="OZC3" s="27"/>
      <c r="OZD3" s="26"/>
      <c r="OZE3" s="27"/>
      <c r="OZF3" s="26"/>
      <c r="OZG3" s="27"/>
      <c r="OZH3" s="26"/>
      <c r="OZI3" s="27"/>
      <c r="OZJ3" s="26"/>
      <c r="OZK3" s="27"/>
      <c r="OZL3" s="26"/>
      <c r="OZM3" s="27"/>
      <c r="OZN3" s="26"/>
      <c r="OZO3" s="27"/>
      <c r="OZP3" s="26"/>
      <c r="OZQ3" s="27"/>
      <c r="OZR3" s="26"/>
      <c r="OZS3" s="27"/>
      <c r="OZT3" s="26"/>
      <c r="OZU3" s="27"/>
      <c r="OZV3" s="26"/>
      <c r="OZW3" s="27"/>
      <c r="OZX3" s="26"/>
      <c r="OZY3" s="27"/>
      <c r="OZZ3" s="26"/>
      <c r="PAA3" s="27"/>
      <c r="PAB3" s="26"/>
      <c r="PAC3" s="27"/>
      <c r="PAD3" s="26"/>
      <c r="PAE3" s="27"/>
      <c r="PAF3" s="26"/>
      <c r="PAG3" s="27"/>
      <c r="PAH3" s="26"/>
      <c r="PAI3" s="27"/>
      <c r="PAJ3" s="26"/>
      <c r="PAK3" s="27"/>
      <c r="PAL3" s="26"/>
      <c r="PAM3" s="27"/>
      <c r="PAN3" s="26"/>
      <c r="PAO3" s="27"/>
      <c r="PAP3" s="26"/>
      <c r="PAQ3" s="27"/>
      <c r="PAR3" s="26"/>
      <c r="PAS3" s="27"/>
      <c r="PAT3" s="26"/>
      <c r="PAU3" s="27"/>
      <c r="PAV3" s="26"/>
      <c r="PAW3" s="27"/>
      <c r="PAX3" s="26"/>
      <c r="PAY3" s="27"/>
      <c r="PAZ3" s="26"/>
      <c r="PBA3" s="27"/>
      <c r="PBB3" s="26"/>
      <c r="PBC3" s="27"/>
      <c r="PBD3" s="26"/>
      <c r="PBE3" s="27"/>
      <c r="PBF3" s="26"/>
      <c r="PBG3" s="27"/>
      <c r="PBH3" s="26"/>
      <c r="PBI3" s="27"/>
      <c r="PBJ3" s="26"/>
      <c r="PBK3" s="27"/>
      <c r="PBL3" s="26"/>
      <c r="PBM3" s="27"/>
      <c r="PBN3" s="26"/>
      <c r="PBO3" s="27"/>
      <c r="PBP3" s="26"/>
      <c r="PBQ3" s="27"/>
      <c r="PBR3" s="26"/>
      <c r="PBS3" s="27"/>
      <c r="PBT3" s="26"/>
      <c r="PBU3" s="27"/>
      <c r="PBV3" s="26"/>
      <c r="PBW3" s="27"/>
      <c r="PBX3" s="26"/>
      <c r="PBY3" s="27"/>
      <c r="PBZ3" s="26"/>
      <c r="PCA3" s="27"/>
      <c r="PCB3" s="26"/>
      <c r="PCC3" s="27"/>
      <c r="PCD3" s="26"/>
      <c r="PCE3" s="27"/>
      <c r="PCF3" s="26"/>
      <c r="PCG3" s="27"/>
      <c r="PCH3" s="26"/>
      <c r="PCI3" s="27"/>
      <c r="PCJ3" s="26"/>
      <c r="PCK3" s="27"/>
      <c r="PCL3" s="26"/>
      <c r="PCM3" s="27"/>
      <c r="PCN3" s="26"/>
      <c r="PCO3" s="27"/>
      <c r="PCP3" s="26"/>
      <c r="PCQ3" s="27"/>
      <c r="PCR3" s="26"/>
      <c r="PCS3" s="27"/>
      <c r="PCT3" s="26"/>
      <c r="PCU3" s="27"/>
      <c r="PCV3" s="26"/>
      <c r="PCW3" s="27"/>
      <c r="PCX3" s="26"/>
      <c r="PCY3" s="27"/>
      <c r="PCZ3" s="26"/>
      <c r="PDA3" s="27"/>
      <c r="PDB3" s="26"/>
      <c r="PDC3" s="27"/>
      <c r="PDD3" s="26"/>
      <c r="PDE3" s="27"/>
      <c r="PDF3" s="26"/>
      <c r="PDG3" s="27"/>
      <c r="PDH3" s="26"/>
      <c r="PDI3" s="27"/>
      <c r="PDJ3" s="26"/>
      <c r="PDK3" s="27"/>
      <c r="PDL3" s="26"/>
      <c r="PDM3" s="27"/>
      <c r="PDN3" s="26"/>
      <c r="PDO3" s="27"/>
      <c r="PDP3" s="26"/>
      <c r="PDQ3" s="27"/>
      <c r="PDR3" s="26"/>
      <c r="PDS3" s="27"/>
      <c r="PDT3" s="26"/>
      <c r="PDU3" s="27"/>
      <c r="PDV3" s="26"/>
      <c r="PDW3" s="27"/>
      <c r="PDX3" s="26"/>
      <c r="PDY3" s="27"/>
      <c r="PDZ3" s="26"/>
      <c r="PEA3" s="27"/>
      <c r="PEB3" s="26"/>
      <c r="PEC3" s="27"/>
      <c r="PED3" s="26"/>
      <c r="PEE3" s="27"/>
      <c r="PEF3" s="26"/>
      <c r="PEG3" s="27"/>
      <c r="PEH3" s="26"/>
      <c r="PEI3" s="27"/>
      <c r="PEJ3" s="26"/>
      <c r="PEK3" s="27"/>
      <c r="PEL3" s="26"/>
      <c r="PEM3" s="27"/>
      <c r="PEN3" s="26"/>
      <c r="PEO3" s="27"/>
      <c r="PEP3" s="26"/>
      <c r="PEQ3" s="27"/>
      <c r="PER3" s="26"/>
      <c r="PES3" s="27"/>
      <c r="PET3" s="26"/>
      <c r="PEU3" s="27"/>
      <c r="PEV3" s="26"/>
      <c r="PEW3" s="27"/>
      <c r="PEX3" s="26"/>
      <c r="PEY3" s="27"/>
      <c r="PEZ3" s="26"/>
      <c r="PFA3" s="27"/>
      <c r="PFB3" s="26"/>
      <c r="PFC3" s="27"/>
      <c r="PFD3" s="26"/>
      <c r="PFE3" s="27"/>
      <c r="PFF3" s="26"/>
      <c r="PFG3" s="27"/>
      <c r="PFH3" s="26"/>
      <c r="PFI3" s="27"/>
      <c r="PFJ3" s="26"/>
      <c r="PFK3" s="27"/>
      <c r="PFL3" s="26"/>
      <c r="PFM3" s="27"/>
      <c r="PFN3" s="26"/>
      <c r="PFO3" s="27"/>
      <c r="PFP3" s="26"/>
      <c r="PFQ3" s="27"/>
      <c r="PFR3" s="26"/>
      <c r="PFS3" s="27"/>
      <c r="PFT3" s="26"/>
      <c r="PFU3" s="27"/>
      <c r="PFV3" s="26"/>
      <c r="PFW3" s="27"/>
      <c r="PFX3" s="26"/>
      <c r="PFY3" s="27"/>
      <c r="PFZ3" s="26"/>
      <c r="PGA3" s="27"/>
      <c r="PGB3" s="26"/>
      <c r="PGC3" s="27"/>
      <c r="PGD3" s="26"/>
      <c r="PGE3" s="27"/>
      <c r="PGF3" s="26"/>
      <c r="PGG3" s="27"/>
      <c r="PGH3" s="26"/>
      <c r="PGI3" s="27"/>
      <c r="PGJ3" s="26"/>
      <c r="PGK3" s="27"/>
      <c r="PGL3" s="26"/>
      <c r="PGM3" s="27"/>
      <c r="PGN3" s="26"/>
      <c r="PGO3" s="27"/>
      <c r="PGP3" s="26"/>
      <c r="PGQ3" s="27"/>
      <c r="PGR3" s="26"/>
      <c r="PGS3" s="27"/>
      <c r="PGT3" s="26"/>
      <c r="PGU3" s="27"/>
      <c r="PGV3" s="26"/>
      <c r="PGW3" s="27"/>
      <c r="PGX3" s="26"/>
      <c r="PGY3" s="27"/>
      <c r="PGZ3" s="26"/>
      <c r="PHA3" s="27"/>
      <c r="PHB3" s="26"/>
      <c r="PHC3" s="27"/>
      <c r="PHD3" s="26"/>
      <c r="PHE3" s="27"/>
      <c r="PHF3" s="26"/>
      <c r="PHG3" s="27"/>
      <c r="PHH3" s="26"/>
      <c r="PHI3" s="27"/>
      <c r="PHJ3" s="26"/>
      <c r="PHK3" s="27"/>
      <c r="PHL3" s="26"/>
      <c r="PHM3" s="27"/>
      <c r="PHN3" s="26"/>
      <c r="PHO3" s="27"/>
      <c r="PHP3" s="26"/>
      <c r="PHQ3" s="27"/>
      <c r="PHR3" s="26"/>
      <c r="PHS3" s="27"/>
      <c r="PHT3" s="26"/>
      <c r="PHU3" s="27"/>
      <c r="PHV3" s="26"/>
      <c r="PHW3" s="27"/>
      <c r="PHX3" s="26"/>
      <c r="PHY3" s="27"/>
      <c r="PHZ3" s="26"/>
      <c r="PIA3" s="27"/>
      <c r="PIB3" s="26"/>
      <c r="PIC3" s="27"/>
      <c r="PID3" s="26"/>
      <c r="PIE3" s="27"/>
      <c r="PIF3" s="26"/>
      <c r="PIG3" s="27"/>
      <c r="PIH3" s="26"/>
      <c r="PII3" s="27"/>
      <c r="PIJ3" s="26"/>
      <c r="PIK3" s="27"/>
      <c r="PIL3" s="26"/>
      <c r="PIM3" s="27"/>
      <c r="PIN3" s="26"/>
      <c r="PIO3" s="27"/>
      <c r="PIP3" s="26"/>
      <c r="PIQ3" s="27"/>
      <c r="PIR3" s="26"/>
      <c r="PIS3" s="27"/>
      <c r="PIT3" s="26"/>
      <c r="PIU3" s="27"/>
      <c r="PIV3" s="26"/>
      <c r="PIW3" s="27"/>
      <c r="PIX3" s="26"/>
      <c r="PIY3" s="27"/>
      <c r="PIZ3" s="26"/>
      <c r="PJA3" s="27"/>
      <c r="PJB3" s="26"/>
      <c r="PJC3" s="27"/>
      <c r="PJD3" s="26"/>
      <c r="PJE3" s="27"/>
      <c r="PJF3" s="26"/>
      <c r="PJG3" s="27"/>
      <c r="PJH3" s="26"/>
      <c r="PJI3" s="27"/>
      <c r="PJJ3" s="26"/>
      <c r="PJK3" s="27"/>
      <c r="PJL3" s="26"/>
      <c r="PJM3" s="27"/>
      <c r="PJN3" s="26"/>
      <c r="PJO3" s="27"/>
      <c r="PJP3" s="26"/>
      <c r="PJQ3" s="27"/>
      <c r="PJR3" s="26"/>
      <c r="PJS3" s="27"/>
      <c r="PJT3" s="26"/>
      <c r="PJU3" s="27"/>
      <c r="PJV3" s="26"/>
      <c r="PJW3" s="27"/>
      <c r="PJX3" s="26"/>
      <c r="PJY3" s="27"/>
      <c r="PJZ3" s="26"/>
      <c r="PKA3" s="27"/>
      <c r="PKB3" s="26"/>
      <c r="PKC3" s="27"/>
      <c r="PKD3" s="26"/>
      <c r="PKE3" s="27"/>
      <c r="PKF3" s="26"/>
      <c r="PKG3" s="27"/>
      <c r="PKH3" s="26"/>
      <c r="PKI3" s="27"/>
      <c r="PKJ3" s="26"/>
      <c r="PKK3" s="27"/>
      <c r="PKL3" s="26"/>
      <c r="PKM3" s="27"/>
      <c r="PKN3" s="26"/>
      <c r="PKO3" s="27"/>
      <c r="PKP3" s="26"/>
      <c r="PKQ3" s="27"/>
      <c r="PKR3" s="26"/>
      <c r="PKS3" s="27"/>
      <c r="PKT3" s="26"/>
      <c r="PKU3" s="27"/>
      <c r="PKV3" s="26"/>
      <c r="PKW3" s="27"/>
      <c r="PKX3" s="26"/>
      <c r="PKY3" s="27"/>
      <c r="PKZ3" s="26"/>
      <c r="PLA3" s="27"/>
      <c r="PLB3" s="26"/>
      <c r="PLC3" s="27"/>
      <c r="PLD3" s="26"/>
      <c r="PLE3" s="27"/>
      <c r="PLF3" s="26"/>
      <c r="PLG3" s="27"/>
      <c r="PLH3" s="26"/>
      <c r="PLI3" s="27"/>
      <c r="PLJ3" s="26"/>
      <c r="PLK3" s="27"/>
      <c r="PLL3" s="26"/>
      <c r="PLM3" s="27"/>
      <c r="PLN3" s="26"/>
      <c r="PLO3" s="27"/>
      <c r="PLP3" s="26"/>
      <c r="PLQ3" s="27"/>
      <c r="PLR3" s="26"/>
      <c r="PLS3" s="27"/>
      <c r="PLT3" s="26"/>
      <c r="PLU3" s="27"/>
      <c r="PLV3" s="26"/>
      <c r="PLW3" s="27"/>
      <c r="PLX3" s="26"/>
      <c r="PLY3" s="27"/>
      <c r="PLZ3" s="26"/>
      <c r="PMA3" s="27"/>
      <c r="PMB3" s="26"/>
      <c r="PMC3" s="27"/>
      <c r="PMD3" s="26"/>
      <c r="PME3" s="27"/>
      <c r="PMF3" s="26"/>
      <c r="PMG3" s="27"/>
      <c r="PMH3" s="26"/>
      <c r="PMI3" s="27"/>
      <c r="PMJ3" s="26"/>
      <c r="PMK3" s="27"/>
      <c r="PML3" s="26"/>
      <c r="PMM3" s="27"/>
      <c r="PMN3" s="26"/>
      <c r="PMO3" s="27"/>
      <c r="PMP3" s="26"/>
      <c r="PMQ3" s="27"/>
      <c r="PMR3" s="26"/>
      <c r="PMS3" s="27"/>
      <c r="PMT3" s="26"/>
      <c r="PMU3" s="27"/>
      <c r="PMV3" s="26"/>
      <c r="PMW3" s="27"/>
      <c r="PMX3" s="26"/>
      <c r="PMY3" s="27"/>
      <c r="PMZ3" s="26"/>
      <c r="PNA3" s="27"/>
      <c r="PNB3" s="26"/>
      <c r="PNC3" s="27"/>
      <c r="PND3" s="26"/>
      <c r="PNE3" s="27"/>
      <c r="PNF3" s="26"/>
      <c r="PNG3" s="27"/>
      <c r="PNH3" s="26"/>
      <c r="PNI3" s="27"/>
      <c r="PNJ3" s="26"/>
      <c r="PNK3" s="27"/>
      <c r="PNL3" s="26"/>
      <c r="PNM3" s="27"/>
      <c r="PNN3" s="26"/>
      <c r="PNO3" s="27"/>
      <c r="PNP3" s="26"/>
      <c r="PNQ3" s="27"/>
      <c r="PNR3" s="26"/>
      <c r="PNS3" s="27"/>
      <c r="PNT3" s="26"/>
      <c r="PNU3" s="27"/>
      <c r="PNV3" s="26"/>
      <c r="PNW3" s="27"/>
      <c r="PNX3" s="26"/>
      <c r="PNY3" s="27"/>
      <c r="PNZ3" s="26"/>
      <c r="POA3" s="27"/>
      <c r="POB3" s="26"/>
      <c r="POC3" s="27"/>
      <c r="POD3" s="26"/>
      <c r="POE3" s="27"/>
      <c r="POF3" s="26"/>
      <c r="POG3" s="27"/>
      <c r="POH3" s="26"/>
      <c r="POI3" s="27"/>
      <c r="POJ3" s="26"/>
      <c r="POK3" s="27"/>
      <c r="POL3" s="26"/>
      <c r="POM3" s="27"/>
      <c r="PON3" s="26"/>
      <c r="POO3" s="27"/>
      <c r="POP3" s="26"/>
      <c r="POQ3" s="27"/>
      <c r="POR3" s="26"/>
      <c r="POS3" s="27"/>
      <c r="POT3" s="26"/>
      <c r="POU3" s="27"/>
      <c r="POV3" s="26"/>
      <c r="POW3" s="27"/>
      <c r="POX3" s="26"/>
      <c r="POY3" s="27"/>
      <c r="POZ3" s="26"/>
      <c r="PPA3" s="27"/>
      <c r="PPB3" s="26"/>
      <c r="PPC3" s="27"/>
      <c r="PPD3" s="26"/>
      <c r="PPE3" s="27"/>
      <c r="PPF3" s="26"/>
      <c r="PPG3" s="27"/>
      <c r="PPH3" s="26"/>
      <c r="PPI3" s="27"/>
      <c r="PPJ3" s="26"/>
      <c r="PPK3" s="27"/>
      <c r="PPL3" s="26"/>
      <c r="PPM3" s="27"/>
      <c r="PPN3" s="26"/>
      <c r="PPO3" s="27"/>
      <c r="PPP3" s="26"/>
      <c r="PPQ3" s="27"/>
      <c r="PPR3" s="26"/>
      <c r="PPS3" s="27"/>
      <c r="PPT3" s="26"/>
      <c r="PPU3" s="27"/>
      <c r="PPV3" s="26"/>
      <c r="PPW3" s="27"/>
      <c r="PPX3" s="26"/>
      <c r="PPY3" s="27"/>
      <c r="PPZ3" s="26"/>
      <c r="PQA3" s="27"/>
      <c r="PQB3" s="26"/>
      <c r="PQC3" s="27"/>
      <c r="PQD3" s="26"/>
      <c r="PQE3" s="27"/>
      <c r="PQF3" s="26"/>
      <c r="PQG3" s="27"/>
      <c r="PQH3" s="26"/>
      <c r="PQI3" s="27"/>
      <c r="PQJ3" s="26"/>
      <c r="PQK3" s="27"/>
      <c r="PQL3" s="26"/>
      <c r="PQM3" s="27"/>
      <c r="PQN3" s="26"/>
      <c r="PQO3" s="27"/>
      <c r="PQP3" s="26"/>
      <c r="PQQ3" s="27"/>
      <c r="PQR3" s="26"/>
      <c r="PQS3" s="27"/>
      <c r="PQT3" s="26"/>
      <c r="PQU3" s="27"/>
      <c r="PQV3" s="26"/>
      <c r="PQW3" s="27"/>
      <c r="PQX3" s="26"/>
      <c r="PQY3" s="27"/>
      <c r="PQZ3" s="26"/>
      <c r="PRA3" s="27"/>
      <c r="PRB3" s="26"/>
      <c r="PRC3" s="27"/>
      <c r="PRD3" s="26"/>
      <c r="PRE3" s="27"/>
      <c r="PRF3" s="26"/>
      <c r="PRG3" s="27"/>
      <c r="PRH3" s="26"/>
      <c r="PRI3" s="27"/>
      <c r="PRJ3" s="26"/>
      <c r="PRK3" s="27"/>
      <c r="PRL3" s="26"/>
      <c r="PRM3" s="27"/>
      <c r="PRN3" s="26"/>
      <c r="PRO3" s="27"/>
      <c r="PRP3" s="26"/>
      <c r="PRQ3" s="27"/>
      <c r="PRR3" s="26"/>
      <c r="PRS3" s="27"/>
      <c r="PRT3" s="26"/>
      <c r="PRU3" s="27"/>
      <c r="PRV3" s="26"/>
      <c r="PRW3" s="27"/>
      <c r="PRX3" s="26"/>
      <c r="PRY3" s="27"/>
      <c r="PRZ3" s="26"/>
      <c r="PSA3" s="27"/>
      <c r="PSB3" s="26"/>
      <c r="PSC3" s="27"/>
      <c r="PSD3" s="26"/>
      <c r="PSE3" s="27"/>
      <c r="PSF3" s="26"/>
      <c r="PSG3" s="27"/>
      <c r="PSH3" s="26"/>
      <c r="PSI3" s="27"/>
      <c r="PSJ3" s="26"/>
      <c r="PSK3" s="27"/>
      <c r="PSL3" s="26"/>
      <c r="PSM3" s="27"/>
      <c r="PSN3" s="26"/>
      <c r="PSO3" s="27"/>
      <c r="PSP3" s="26"/>
      <c r="PSQ3" s="27"/>
      <c r="PSR3" s="26"/>
      <c r="PSS3" s="27"/>
      <c r="PST3" s="26"/>
      <c r="PSU3" s="27"/>
      <c r="PSV3" s="26"/>
      <c r="PSW3" s="27"/>
      <c r="PSX3" s="26"/>
      <c r="PSY3" s="27"/>
      <c r="PSZ3" s="26"/>
      <c r="PTA3" s="27"/>
      <c r="PTB3" s="26"/>
      <c r="PTC3" s="27"/>
      <c r="PTD3" s="26"/>
      <c r="PTE3" s="27"/>
      <c r="PTF3" s="26"/>
      <c r="PTG3" s="27"/>
      <c r="PTH3" s="26"/>
      <c r="PTI3" s="27"/>
      <c r="PTJ3" s="26"/>
      <c r="PTK3" s="27"/>
      <c r="PTL3" s="26"/>
      <c r="PTM3" s="27"/>
      <c r="PTN3" s="26"/>
      <c r="PTO3" s="27"/>
      <c r="PTP3" s="26"/>
      <c r="PTQ3" s="27"/>
      <c r="PTR3" s="26"/>
      <c r="PTS3" s="27"/>
      <c r="PTT3" s="26"/>
      <c r="PTU3" s="27"/>
      <c r="PTV3" s="26"/>
      <c r="PTW3" s="27"/>
      <c r="PTX3" s="26"/>
      <c r="PTY3" s="27"/>
      <c r="PTZ3" s="26"/>
      <c r="PUA3" s="27"/>
      <c r="PUB3" s="26"/>
      <c r="PUC3" s="27"/>
      <c r="PUD3" s="26"/>
      <c r="PUE3" s="27"/>
      <c r="PUF3" s="26"/>
      <c r="PUG3" s="27"/>
      <c r="PUH3" s="26"/>
      <c r="PUI3" s="27"/>
      <c r="PUJ3" s="26"/>
      <c r="PUK3" s="27"/>
      <c r="PUL3" s="26"/>
      <c r="PUM3" s="27"/>
      <c r="PUN3" s="26"/>
      <c r="PUO3" s="27"/>
      <c r="PUP3" s="26"/>
      <c r="PUQ3" s="27"/>
      <c r="PUR3" s="26"/>
      <c r="PUS3" s="27"/>
      <c r="PUT3" s="26"/>
      <c r="PUU3" s="27"/>
      <c r="PUV3" s="26"/>
      <c r="PUW3" s="27"/>
      <c r="PUX3" s="26"/>
      <c r="PUY3" s="27"/>
      <c r="PUZ3" s="26"/>
      <c r="PVA3" s="27"/>
      <c r="PVB3" s="26"/>
      <c r="PVC3" s="27"/>
      <c r="PVD3" s="26"/>
      <c r="PVE3" s="27"/>
      <c r="PVF3" s="26"/>
      <c r="PVG3" s="27"/>
      <c r="PVH3" s="26"/>
      <c r="PVI3" s="27"/>
      <c r="PVJ3" s="26"/>
      <c r="PVK3" s="27"/>
      <c r="PVL3" s="26"/>
      <c r="PVM3" s="27"/>
      <c r="PVN3" s="26"/>
      <c r="PVO3" s="27"/>
      <c r="PVP3" s="26"/>
      <c r="PVQ3" s="27"/>
      <c r="PVR3" s="26"/>
      <c r="PVS3" s="27"/>
      <c r="PVT3" s="26"/>
      <c r="PVU3" s="27"/>
      <c r="PVV3" s="26"/>
      <c r="PVW3" s="27"/>
      <c r="PVX3" s="26"/>
      <c r="PVY3" s="27"/>
      <c r="PVZ3" s="26"/>
      <c r="PWA3" s="27"/>
      <c r="PWB3" s="26"/>
      <c r="PWC3" s="27"/>
      <c r="PWD3" s="26"/>
      <c r="PWE3" s="27"/>
      <c r="PWF3" s="26"/>
      <c r="PWG3" s="27"/>
      <c r="PWH3" s="26"/>
      <c r="PWI3" s="27"/>
      <c r="PWJ3" s="26"/>
      <c r="PWK3" s="27"/>
      <c r="PWL3" s="26"/>
      <c r="PWM3" s="27"/>
      <c r="PWN3" s="26"/>
      <c r="PWO3" s="27"/>
      <c r="PWP3" s="26"/>
      <c r="PWQ3" s="27"/>
      <c r="PWR3" s="26"/>
      <c r="PWS3" s="27"/>
      <c r="PWT3" s="26"/>
      <c r="PWU3" s="27"/>
      <c r="PWV3" s="26"/>
      <c r="PWW3" s="27"/>
      <c r="PWX3" s="26"/>
      <c r="PWY3" s="27"/>
      <c r="PWZ3" s="26"/>
      <c r="PXA3" s="27"/>
      <c r="PXB3" s="26"/>
      <c r="PXC3" s="27"/>
      <c r="PXD3" s="26"/>
      <c r="PXE3" s="27"/>
      <c r="PXF3" s="26"/>
      <c r="PXG3" s="27"/>
      <c r="PXH3" s="26"/>
      <c r="PXI3" s="27"/>
      <c r="PXJ3" s="26"/>
      <c r="PXK3" s="27"/>
      <c r="PXL3" s="26"/>
      <c r="PXM3" s="27"/>
      <c r="PXN3" s="26"/>
      <c r="PXO3" s="27"/>
      <c r="PXP3" s="26"/>
      <c r="PXQ3" s="27"/>
      <c r="PXR3" s="26"/>
      <c r="PXS3" s="27"/>
      <c r="PXT3" s="26"/>
      <c r="PXU3" s="27"/>
      <c r="PXV3" s="26"/>
      <c r="PXW3" s="27"/>
      <c r="PXX3" s="26"/>
      <c r="PXY3" s="27"/>
      <c r="PXZ3" s="26"/>
      <c r="PYA3" s="27"/>
      <c r="PYB3" s="26"/>
      <c r="PYC3" s="27"/>
      <c r="PYD3" s="26"/>
      <c r="PYE3" s="27"/>
      <c r="PYF3" s="26"/>
      <c r="PYG3" s="27"/>
      <c r="PYH3" s="26"/>
      <c r="PYI3" s="27"/>
      <c r="PYJ3" s="26"/>
      <c r="PYK3" s="27"/>
      <c r="PYL3" s="26"/>
      <c r="PYM3" s="27"/>
      <c r="PYN3" s="26"/>
      <c r="PYO3" s="27"/>
      <c r="PYP3" s="26"/>
      <c r="PYQ3" s="27"/>
      <c r="PYR3" s="26"/>
      <c r="PYS3" s="27"/>
      <c r="PYT3" s="26"/>
      <c r="PYU3" s="27"/>
      <c r="PYV3" s="26"/>
      <c r="PYW3" s="27"/>
      <c r="PYX3" s="26"/>
      <c r="PYY3" s="27"/>
      <c r="PYZ3" s="26"/>
      <c r="PZA3" s="27"/>
      <c r="PZB3" s="26"/>
      <c r="PZC3" s="27"/>
      <c r="PZD3" s="26"/>
      <c r="PZE3" s="27"/>
      <c r="PZF3" s="26"/>
      <c r="PZG3" s="27"/>
      <c r="PZH3" s="26"/>
      <c r="PZI3" s="27"/>
      <c r="PZJ3" s="26"/>
      <c r="PZK3" s="27"/>
      <c r="PZL3" s="26"/>
      <c r="PZM3" s="27"/>
      <c r="PZN3" s="26"/>
      <c r="PZO3" s="27"/>
      <c r="PZP3" s="26"/>
      <c r="PZQ3" s="27"/>
      <c r="PZR3" s="26"/>
      <c r="PZS3" s="27"/>
      <c r="PZT3" s="26"/>
      <c r="PZU3" s="27"/>
      <c r="PZV3" s="26"/>
      <c r="PZW3" s="27"/>
      <c r="PZX3" s="26"/>
      <c r="PZY3" s="27"/>
      <c r="PZZ3" s="26"/>
      <c r="QAA3" s="27"/>
      <c r="QAB3" s="26"/>
      <c r="QAC3" s="27"/>
      <c r="QAD3" s="26"/>
      <c r="QAE3" s="27"/>
      <c r="QAF3" s="26"/>
      <c r="QAG3" s="27"/>
      <c r="QAH3" s="26"/>
      <c r="QAI3" s="27"/>
      <c r="QAJ3" s="26"/>
      <c r="QAK3" s="27"/>
      <c r="QAL3" s="26"/>
      <c r="QAM3" s="27"/>
      <c r="QAN3" s="26"/>
      <c r="QAO3" s="27"/>
      <c r="QAP3" s="26"/>
      <c r="QAQ3" s="27"/>
      <c r="QAR3" s="26"/>
      <c r="QAS3" s="27"/>
      <c r="QAT3" s="26"/>
      <c r="QAU3" s="27"/>
      <c r="QAV3" s="26"/>
      <c r="QAW3" s="27"/>
      <c r="QAX3" s="26"/>
      <c r="QAY3" s="27"/>
      <c r="QAZ3" s="26"/>
      <c r="QBA3" s="27"/>
      <c r="QBB3" s="26"/>
      <c r="QBC3" s="27"/>
      <c r="QBD3" s="26"/>
      <c r="QBE3" s="27"/>
      <c r="QBF3" s="26"/>
      <c r="QBG3" s="27"/>
      <c r="QBH3" s="26"/>
      <c r="QBI3" s="27"/>
      <c r="QBJ3" s="26"/>
      <c r="QBK3" s="27"/>
      <c r="QBL3" s="26"/>
      <c r="QBM3" s="27"/>
      <c r="QBN3" s="26"/>
      <c r="QBO3" s="27"/>
      <c r="QBP3" s="26"/>
      <c r="QBQ3" s="27"/>
      <c r="QBR3" s="26"/>
      <c r="QBS3" s="27"/>
      <c r="QBT3" s="26"/>
      <c r="QBU3" s="27"/>
      <c r="QBV3" s="26"/>
      <c r="QBW3" s="27"/>
      <c r="QBX3" s="26"/>
      <c r="QBY3" s="27"/>
      <c r="QBZ3" s="26"/>
      <c r="QCA3" s="27"/>
      <c r="QCB3" s="26"/>
      <c r="QCC3" s="27"/>
      <c r="QCD3" s="26"/>
      <c r="QCE3" s="27"/>
      <c r="QCF3" s="26"/>
      <c r="QCG3" s="27"/>
      <c r="QCH3" s="26"/>
      <c r="QCI3" s="27"/>
      <c r="QCJ3" s="26"/>
      <c r="QCK3" s="27"/>
      <c r="QCL3" s="26"/>
      <c r="QCM3" s="27"/>
      <c r="QCN3" s="26"/>
      <c r="QCO3" s="27"/>
      <c r="QCP3" s="26"/>
      <c r="QCQ3" s="27"/>
      <c r="QCR3" s="26"/>
      <c r="QCS3" s="27"/>
      <c r="QCT3" s="26"/>
      <c r="QCU3" s="27"/>
      <c r="QCV3" s="26"/>
      <c r="QCW3" s="27"/>
      <c r="QCX3" s="26"/>
      <c r="QCY3" s="27"/>
      <c r="QCZ3" s="26"/>
      <c r="QDA3" s="27"/>
      <c r="QDB3" s="26"/>
      <c r="QDC3" s="27"/>
      <c r="QDD3" s="26"/>
      <c r="QDE3" s="27"/>
      <c r="QDF3" s="26"/>
      <c r="QDG3" s="27"/>
      <c r="QDH3" s="26"/>
      <c r="QDI3" s="27"/>
      <c r="QDJ3" s="26"/>
      <c r="QDK3" s="27"/>
      <c r="QDL3" s="26"/>
      <c r="QDM3" s="27"/>
      <c r="QDN3" s="26"/>
      <c r="QDO3" s="27"/>
      <c r="QDP3" s="26"/>
      <c r="QDQ3" s="27"/>
      <c r="QDR3" s="26"/>
      <c r="QDS3" s="27"/>
      <c r="QDT3" s="26"/>
      <c r="QDU3" s="27"/>
      <c r="QDV3" s="26"/>
      <c r="QDW3" s="27"/>
      <c r="QDX3" s="26"/>
      <c r="QDY3" s="27"/>
      <c r="QDZ3" s="26"/>
      <c r="QEA3" s="27"/>
      <c r="QEB3" s="26"/>
      <c r="QEC3" s="27"/>
      <c r="QED3" s="26"/>
      <c r="QEE3" s="27"/>
      <c r="QEF3" s="26"/>
      <c r="QEG3" s="27"/>
      <c r="QEH3" s="26"/>
      <c r="QEI3" s="27"/>
      <c r="QEJ3" s="26"/>
      <c r="QEK3" s="27"/>
      <c r="QEL3" s="26"/>
      <c r="QEM3" s="27"/>
      <c r="QEN3" s="26"/>
      <c r="QEO3" s="27"/>
      <c r="QEP3" s="26"/>
      <c r="QEQ3" s="27"/>
      <c r="QER3" s="26"/>
      <c r="QES3" s="27"/>
      <c r="QET3" s="26"/>
      <c r="QEU3" s="27"/>
      <c r="QEV3" s="26"/>
      <c r="QEW3" s="27"/>
      <c r="QEX3" s="26"/>
      <c r="QEY3" s="27"/>
      <c r="QEZ3" s="26"/>
      <c r="QFA3" s="27"/>
      <c r="QFB3" s="26"/>
      <c r="QFC3" s="27"/>
      <c r="QFD3" s="26"/>
      <c r="QFE3" s="27"/>
      <c r="QFF3" s="26"/>
      <c r="QFG3" s="27"/>
      <c r="QFH3" s="26"/>
      <c r="QFI3" s="27"/>
      <c r="QFJ3" s="26"/>
      <c r="QFK3" s="27"/>
      <c r="QFL3" s="26"/>
      <c r="QFM3" s="27"/>
      <c r="QFN3" s="26"/>
      <c r="QFO3" s="27"/>
      <c r="QFP3" s="26"/>
      <c r="QFQ3" s="27"/>
      <c r="QFR3" s="26"/>
      <c r="QFS3" s="27"/>
      <c r="QFT3" s="26"/>
      <c r="QFU3" s="27"/>
      <c r="QFV3" s="26"/>
      <c r="QFW3" s="27"/>
      <c r="QFX3" s="26"/>
      <c r="QFY3" s="27"/>
      <c r="QFZ3" s="26"/>
      <c r="QGA3" s="27"/>
      <c r="QGB3" s="26"/>
      <c r="QGC3" s="27"/>
      <c r="QGD3" s="26"/>
      <c r="QGE3" s="27"/>
      <c r="QGF3" s="26"/>
      <c r="QGG3" s="27"/>
      <c r="QGH3" s="26"/>
      <c r="QGI3" s="27"/>
      <c r="QGJ3" s="26"/>
      <c r="QGK3" s="27"/>
      <c r="QGL3" s="26"/>
      <c r="QGM3" s="27"/>
      <c r="QGN3" s="26"/>
      <c r="QGO3" s="27"/>
      <c r="QGP3" s="26"/>
      <c r="QGQ3" s="27"/>
      <c r="QGR3" s="26"/>
      <c r="QGS3" s="27"/>
      <c r="QGT3" s="26"/>
      <c r="QGU3" s="27"/>
      <c r="QGV3" s="26"/>
      <c r="QGW3" s="27"/>
      <c r="QGX3" s="26"/>
      <c r="QGY3" s="27"/>
      <c r="QGZ3" s="26"/>
      <c r="QHA3" s="27"/>
      <c r="QHB3" s="26"/>
      <c r="QHC3" s="27"/>
      <c r="QHD3" s="26"/>
      <c r="QHE3" s="27"/>
      <c r="QHF3" s="26"/>
      <c r="QHG3" s="27"/>
      <c r="QHH3" s="26"/>
      <c r="QHI3" s="27"/>
      <c r="QHJ3" s="26"/>
      <c r="QHK3" s="27"/>
      <c r="QHL3" s="26"/>
      <c r="QHM3" s="27"/>
      <c r="QHN3" s="26"/>
      <c r="QHO3" s="27"/>
      <c r="QHP3" s="26"/>
      <c r="QHQ3" s="27"/>
      <c r="QHR3" s="26"/>
      <c r="QHS3" s="27"/>
      <c r="QHT3" s="26"/>
      <c r="QHU3" s="27"/>
      <c r="QHV3" s="26"/>
      <c r="QHW3" s="27"/>
      <c r="QHX3" s="26"/>
      <c r="QHY3" s="27"/>
      <c r="QHZ3" s="26"/>
      <c r="QIA3" s="27"/>
      <c r="QIB3" s="26"/>
      <c r="QIC3" s="27"/>
      <c r="QID3" s="26"/>
      <c r="QIE3" s="27"/>
      <c r="QIF3" s="26"/>
      <c r="QIG3" s="27"/>
      <c r="QIH3" s="26"/>
      <c r="QII3" s="27"/>
      <c r="QIJ3" s="26"/>
      <c r="QIK3" s="27"/>
      <c r="QIL3" s="26"/>
      <c r="QIM3" s="27"/>
      <c r="QIN3" s="26"/>
      <c r="QIO3" s="27"/>
      <c r="QIP3" s="26"/>
      <c r="QIQ3" s="27"/>
      <c r="QIR3" s="26"/>
      <c r="QIS3" s="27"/>
      <c r="QIT3" s="26"/>
      <c r="QIU3" s="27"/>
      <c r="QIV3" s="26"/>
      <c r="QIW3" s="27"/>
      <c r="QIX3" s="26"/>
      <c r="QIY3" s="27"/>
      <c r="QIZ3" s="26"/>
      <c r="QJA3" s="27"/>
      <c r="QJB3" s="26"/>
      <c r="QJC3" s="27"/>
      <c r="QJD3" s="26"/>
      <c r="QJE3" s="27"/>
      <c r="QJF3" s="26"/>
      <c r="QJG3" s="27"/>
      <c r="QJH3" s="26"/>
      <c r="QJI3" s="27"/>
      <c r="QJJ3" s="26"/>
      <c r="QJK3" s="27"/>
      <c r="QJL3" s="26"/>
      <c r="QJM3" s="27"/>
      <c r="QJN3" s="26"/>
      <c r="QJO3" s="27"/>
      <c r="QJP3" s="26"/>
      <c r="QJQ3" s="27"/>
      <c r="QJR3" s="26"/>
      <c r="QJS3" s="27"/>
      <c r="QJT3" s="26"/>
      <c r="QJU3" s="27"/>
      <c r="QJV3" s="26"/>
      <c r="QJW3" s="27"/>
      <c r="QJX3" s="26"/>
      <c r="QJY3" s="27"/>
      <c r="QJZ3" s="26"/>
      <c r="QKA3" s="27"/>
      <c r="QKB3" s="26"/>
      <c r="QKC3" s="27"/>
      <c r="QKD3" s="26"/>
      <c r="QKE3" s="27"/>
      <c r="QKF3" s="26"/>
      <c r="QKG3" s="27"/>
      <c r="QKH3" s="26"/>
      <c r="QKI3" s="27"/>
      <c r="QKJ3" s="26"/>
      <c r="QKK3" s="27"/>
      <c r="QKL3" s="26"/>
      <c r="QKM3" s="27"/>
      <c r="QKN3" s="26"/>
      <c r="QKO3" s="27"/>
      <c r="QKP3" s="26"/>
      <c r="QKQ3" s="27"/>
      <c r="QKR3" s="26"/>
      <c r="QKS3" s="27"/>
      <c r="QKT3" s="26"/>
      <c r="QKU3" s="27"/>
      <c r="QKV3" s="26"/>
      <c r="QKW3" s="27"/>
      <c r="QKX3" s="26"/>
      <c r="QKY3" s="27"/>
      <c r="QKZ3" s="26"/>
      <c r="QLA3" s="27"/>
      <c r="QLB3" s="26"/>
      <c r="QLC3" s="27"/>
      <c r="QLD3" s="26"/>
      <c r="QLE3" s="27"/>
      <c r="QLF3" s="26"/>
      <c r="QLG3" s="27"/>
      <c r="QLH3" s="26"/>
      <c r="QLI3" s="27"/>
      <c r="QLJ3" s="26"/>
      <c r="QLK3" s="27"/>
      <c r="QLL3" s="26"/>
      <c r="QLM3" s="27"/>
      <c r="QLN3" s="26"/>
      <c r="QLO3" s="27"/>
      <c r="QLP3" s="26"/>
      <c r="QLQ3" s="27"/>
      <c r="QLR3" s="26"/>
      <c r="QLS3" s="27"/>
      <c r="QLT3" s="26"/>
      <c r="QLU3" s="27"/>
      <c r="QLV3" s="26"/>
      <c r="QLW3" s="27"/>
      <c r="QLX3" s="26"/>
      <c r="QLY3" s="27"/>
      <c r="QLZ3" s="26"/>
      <c r="QMA3" s="27"/>
      <c r="QMB3" s="26"/>
      <c r="QMC3" s="27"/>
      <c r="QMD3" s="26"/>
      <c r="QME3" s="27"/>
      <c r="QMF3" s="26"/>
      <c r="QMG3" s="27"/>
      <c r="QMH3" s="26"/>
      <c r="QMI3" s="27"/>
      <c r="QMJ3" s="26"/>
      <c r="QMK3" s="27"/>
      <c r="QML3" s="26"/>
      <c r="QMM3" s="27"/>
      <c r="QMN3" s="26"/>
      <c r="QMO3" s="27"/>
      <c r="QMP3" s="26"/>
      <c r="QMQ3" s="27"/>
      <c r="QMR3" s="26"/>
      <c r="QMS3" s="27"/>
      <c r="QMT3" s="26"/>
      <c r="QMU3" s="27"/>
      <c r="QMV3" s="26"/>
      <c r="QMW3" s="27"/>
      <c r="QMX3" s="26"/>
      <c r="QMY3" s="27"/>
      <c r="QMZ3" s="26"/>
      <c r="QNA3" s="27"/>
      <c r="QNB3" s="26"/>
      <c r="QNC3" s="27"/>
      <c r="QND3" s="26"/>
      <c r="QNE3" s="27"/>
      <c r="QNF3" s="26"/>
      <c r="QNG3" s="27"/>
      <c r="QNH3" s="26"/>
      <c r="QNI3" s="27"/>
      <c r="QNJ3" s="26"/>
      <c r="QNK3" s="27"/>
      <c r="QNL3" s="26"/>
      <c r="QNM3" s="27"/>
      <c r="QNN3" s="26"/>
      <c r="QNO3" s="27"/>
      <c r="QNP3" s="26"/>
      <c r="QNQ3" s="27"/>
      <c r="QNR3" s="26"/>
      <c r="QNS3" s="27"/>
      <c r="QNT3" s="26"/>
      <c r="QNU3" s="27"/>
      <c r="QNV3" s="26"/>
      <c r="QNW3" s="27"/>
      <c r="QNX3" s="26"/>
      <c r="QNY3" s="27"/>
      <c r="QNZ3" s="26"/>
      <c r="QOA3" s="27"/>
      <c r="QOB3" s="26"/>
      <c r="QOC3" s="27"/>
      <c r="QOD3" s="26"/>
      <c r="QOE3" s="27"/>
      <c r="QOF3" s="26"/>
      <c r="QOG3" s="27"/>
      <c r="QOH3" s="26"/>
      <c r="QOI3" s="27"/>
      <c r="QOJ3" s="26"/>
      <c r="QOK3" s="27"/>
      <c r="QOL3" s="26"/>
      <c r="QOM3" s="27"/>
      <c r="QON3" s="26"/>
      <c r="QOO3" s="27"/>
      <c r="QOP3" s="26"/>
      <c r="QOQ3" s="27"/>
      <c r="QOR3" s="26"/>
      <c r="QOS3" s="27"/>
      <c r="QOT3" s="26"/>
      <c r="QOU3" s="27"/>
      <c r="QOV3" s="26"/>
      <c r="QOW3" s="27"/>
      <c r="QOX3" s="26"/>
      <c r="QOY3" s="27"/>
      <c r="QOZ3" s="26"/>
      <c r="QPA3" s="27"/>
      <c r="QPB3" s="26"/>
      <c r="QPC3" s="27"/>
      <c r="QPD3" s="26"/>
      <c r="QPE3" s="27"/>
      <c r="QPF3" s="26"/>
      <c r="QPG3" s="27"/>
      <c r="QPH3" s="26"/>
      <c r="QPI3" s="27"/>
      <c r="QPJ3" s="26"/>
      <c r="QPK3" s="27"/>
      <c r="QPL3" s="26"/>
      <c r="QPM3" s="27"/>
      <c r="QPN3" s="26"/>
      <c r="QPO3" s="27"/>
      <c r="QPP3" s="26"/>
      <c r="QPQ3" s="27"/>
      <c r="QPR3" s="26"/>
      <c r="QPS3" s="27"/>
      <c r="QPT3" s="26"/>
      <c r="QPU3" s="27"/>
      <c r="QPV3" s="26"/>
      <c r="QPW3" s="27"/>
      <c r="QPX3" s="26"/>
      <c r="QPY3" s="27"/>
      <c r="QPZ3" s="26"/>
      <c r="QQA3" s="27"/>
      <c r="QQB3" s="26"/>
      <c r="QQC3" s="27"/>
      <c r="QQD3" s="26"/>
      <c r="QQE3" s="27"/>
      <c r="QQF3" s="26"/>
      <c r="QQG3" s="27"/>
      <c r="QQH3" s="26"/>
      <c r="QQI3" s="27"/>
      <c r="QQJ3" s="26"/>
      <c r="QQK3" s="27"/>
      <c r="QQL3" s="26"/>
      <c r="QQM3" s="27"/>
      <c r="QQN3" s="26"/>
      <c r="QQO3" s="27"/>
      <c r="QQP3" s="26"/>
      <c r="QQQ3" s="27"/>
      <c r="QQR3" s="26"/>
      <c r="QQS3" s="27"/>
      <c r="QQT3" s="26"/>
      <c r="QQU3" s="27"/>
      <c r="QQV3" s="26"/>
      <c r="QQW3" s="27"/>
      <c r="QQX3" s="26"/>
      <c r="QQY3" s="27"/>
      <c r="QQZ3" s="26"/>
      <c r="QRA3" s="27"/>
      <c r="QRB3" s="26"/>
      <c r="QRC3" s="27"/>
      <c r="QRD3" s="26"/>
      <c r="QRE3" s="27"/>
      <c r="QRF3" s="26"/>
      <c r="QRG3" s="27"/>
      <c r="QRH3" s="26"/>
      <c r="QRI3" s="27"/>
      <c r="QRJ3" s="26"/>
      <c r="QRK3" s="27"/>
      <c r="QRL3" s="26"/>
      <c r="QRM3" s="27"/>
      <c r="QRN3" s="26"/>
      <c r="QRO3" s="27"/>
      <c r="QRP3" s="26"/>
      <c r="QRQ3" s="27"/>
      <c r="QRR3" s="26"/>
      <c r="QRS3" s="27"/>
      <c r="QRT3" s="26"/>
      <c r="QRU3" s="27"/>
      <c r="QRV3" s="26"/>
      <c r="QRW3" s="27"/>
      <c r="QRX3" s="26"/>
      <c r="QRY3" s="27"/>
      <c r="QRZ3" s="26"/>
      <c r="QSA3" s="27"/>
      <c r="QSB3" s="26"/>
      <c r="QSC3" s="27"/>
      <c r="QSD3" s="26"/>
      <c r="QSE3" s="27"/>
      <c r="QSF3" s="26"/>
      <c r="QSG3" s="27"/>
      <c r="QSH3" s="26"/>
      <c r="QSI3" s="27"/>
      <c r="QSJ3" s="26"/>
      <c r="QSK3" s="27"/>
      <c r="QSL3" s="26"/>
      <c r="QSM3" s="27"/>
      <c r="QSN3" s="26"/>
      <c r="QSO3" s="27"/>
      <c r="QSP3" s="26"/>
      <c r="QSQ3" s="27"/>
      <c r="QSR3" s="26"/>
      <c r="QSS3" s="27"/>
      <c r="QST3" s="26"/>
      <c r="QSU3" s="27"/>
      <c r="QSV3" s="26"/>
      <c r="QSW3" s="27"/>
      <c r="QSX3" s="26"/>
      <c r="QSY3" s="27"/>
      <c r="QSZ3" s="26"/>
      <c r="QTA3" s="27"/>
      <c r="QTB3" s="26"/>
      <c r="QTC3" s="27"/>
      <c r="QTD3" s="26"/>
      <c r="QTE3" s="27"/>
      <c r="QTF3" s="26"/>
      <c r="QTG3" s="27"/>
      <c r="QTH3" s="26"/>
      <c r="QTI3" s="27"/>
      <c r="QTJ3" s="26"/>
      <c r="QTK3" s="27"/>
      <c r="QTL3" s="26"/>
      <c r="QTM3" s="27"/>
      <c r="QTN3" s="26"/>
      <c r="QTO3" s="27"/>
      <c r="QTP3" s="26"/>
      <c r="QTQ3" s="27"/>
      <c r="QTR3" s="26"/>
      <c r="QTS3" s="27"/>
      <c r="QTT3" s="26"/>
      <c r="QTU3" s="27"/>
      <c r="QTV3" s="26"/>
      <c r="QTW3" s="27"/>
      <c r="QTX3" s="26"/>
      <c r="QTY3" s="27"/>
      <c r="QTZ3" s="26"/>
      <c r="QUA3" s="27"/>
      <c r="QUB3" s="26"/>
      <c r="QUC3" s="27"/>
      <c r="QUD3" s="26"/>
      <c r="QUE3" s="27"/>
      <c r="QUF3" s="26"/>
      <c r="QUG3" s="27"/>
      <c r="QUH3" s="26"/>
      <c r="QUI3" s="27"/>
      <c r="QUJ3" s="26"/>
      <c r="QUK3" s="27"/>
      <c r="QUL3" s="26"/>
      <c r="QUM3" s="27"/>
      <c r="QUN3" s="26"/>
      <c r="QUO3" s="27"/>
      <c r="QUP3" s="26"/>
      <c r="QUQ3" s="27"/>
      <c r="QUR3" s="26"/>
      <c r="QUS3" s="27"/>
      <c r="QUT3" s="26"/>
      <c r="QUU3" s="27"/>
      <c r="QUV3" s="26"/>
      <c r="QUW3" s="27"/>
      <c r="QUX3" s="26"/>
      <c r="QUY3" s="27"/>
      <c r="QUZ3" s="26"/>
      <c r="QVA3" s="27"/>
      <c r="QVB3" s="26"/>
      <c r="QVC3" s="27"/>
      <c r="QVD3" s="26"/>
      <c r="QVE3" s="27"/>
      <c r="QVF3" s="26"/>
      <c r="QVG3" s="27"/>
      <c r="QVH3" s="26"/>
      <c r="QVI3" s="27"/>
      <c r="QVJ3" s="26"/>
      <c r="QVK3" s="27"/>
      <c r="QVL3" s="26"/>
      <c r="QVM3" s="27"/>
      <c r="QVN3" s="26"/>
      <c r="QVO3" s="27"/>
      <c r="QVP3" s="26"/>
      <c r="QVQ3" s="27"/>
      <c r="QVR3" s="26"/>
      <c r="QVS3" s="27"/>
      <c r="QVT3" s="26"/>
      <c r="QVU3" s="27"/>
      <c r="QVV3" s="26"/>
      <c r="QVW3" s="27"/>
      <c r="QVX3" s="26"/>
      <c r="QVY3" s="27"/>
      <c r="QVZ3" s="26"/>
      <c r="QWA3" s="27"/>
      <c r="QWB3" s="26"/>
      <c r="QWC3" s="27"/>
      <c r="QWD3" s="26"/>
      <c r="QWE3" s="27"/>
      <c r="QWF3" s="26"/>
      <c r="QWG3" s="27"/>
      <c r="QWH3" s="26"/>
      <c r="QWI3" s="27"/>
      <c r="QWJ3" s="26"/>
      <c r="QWK3" s="27"/>
      <c r="QWL3" s="26"/>
      <c r="QWM3" s="27"/>
      <c r="QWN3" s="26"/>
      <c r="QWO3" s="27"/>
      <c r="QWP3" s="26"/>
      <c r="QWQ3" s="27"/>
      <c r="QWR3" s="26"/>
      <c r="QWS3" s="27"/>
      <c r="QWT3" s="26"/>
      <c r="QWU3" s="27"/>
      <c r="QWV3" s="26"/>
      <c r="QWW3" s="27"/>
      <c r="QWX3" s="26"/>
      <c r="QWY3" s="27"/>
      <c r="QWZ3" s="26"/>
      <c r="QXA3" s="27"/>
      <c r="QXB3" s="26"/>
      <c r="QXC3" s="27"/>
      <c r="QXD3" s="26"/>
      <c r="QXE3" s="27"/>
      <c r="QXF3" s="26"/>
      <c r="QXG3" s="27"/>
      <c r="QXH3" s="26"/>
      <c r="QXI3" s="27"/>
      <c r="QXJ3" s="26"/>
      <c r="QXK3" s="27"/>
      <c r="QXL3" s="26"/>
      <c r="QXM3" s="27"/>
      <c r="QXN3" s="26"/>
      <c r="QXO3" s="27"/>
      <c r="QXP3" s="26"/>
      <c r="QXQ3" s="27"/>
      <c r="QXR3" s="26"/>
      <c r="QXS3" s="27"/>
      <c r="QXT3" s="26"/>
      <c r="QXU3" s="27"/>
      <c r="QXV3" s="26"/>
      <c r="QXW3" s="27"/>
      <c r="QXX3" s="26"/>
      <c r="QXY3" s="27"/>
      <c r="QXZ3" s="26"/>
      <c r="QYA3" s="27"/>
      <c r="QYB3" s="26"/>
      <c r="QYC3" s="27"/>
      <c r="QYD3" s="26"/>
      <c r="QYE3" s="27"/>
      <c r="QYF3" s="26"/>
      <c r="QYG3" s="27"/>
      <c r="QYH3" s="26"/>
      <c r="QYI3" s="27"/>
      <c r="QYJ3" s="26"/>
      <c r="QYK3" s="27"/>
      <c r="QYL3" s="26"/>
      <c r="QYM3" s="27"/>
      <c r="QYN3" s="26"/>
      <c r="QYO3" s="27"/>
      <c r="QYP3" s="26"/>
      <c r="QYQ3" s="27"/>
      <c r="QYR3" s="26"/>
      <c r="QYS3" s="27"/>
      <c r="QYT3" s="26"/>
      <c r="QYU3" s="27"/>
      <c r="QYV3" s="26"/>
      <c r="QYW3" s="27"/>
      <c r="QYX3" s="26"/>
      <c r="QYY3" s="27"/>
      <c r="QYZ3" s="26"/>
      <c r="QZA3" s="27"/>
      <c r="QZB3" s="26"/>
      <c r="QZC3" s="27"/>
      <c r="QZD3" s="26"/>
      <c r="QZE3" s="27"/>
      <c r="QZF3" s="26"/>
      <c r="QZG3" s="27"/>
      <c r="QZH3" s="26"/>
      <c r="QZI3" s="27"/>
      <c r="QZJ3" s="26"/>
      <c r="QZK3" s="27"/>
      <c r="QZL3" s="26"/>
      <c r="QZM3" s="27"/>
      <c r="QZN3" s="26"/>
      <c r="QZO3" s="27"/>
      <c r="QZP3" s="26"/>
      <c r="QZQ3" s="27"/>
      <c r="QZR3" s="26"/>
      <c r="QZS3" s="27"/>
      <c r="QZT3" s="26"/>
      <c r="QZU3" s="27"/>
      <c r="QZV3" s="26"/>
      <c r="QZW3" s="27"/>
      <c r="QZX3" s="26"/>
      <c r="QZY3" s="27"/>
      <c r="QZZ3" s="26"/>
      <c r="RAA3" s="27"/>
      <c r="RAB3" s="26"/>
      <c r="RAC3" s="27"/>
      <c r="RAD3" s="26"/>
      <c r="RAE3" s="27"/>
      <c r="RAF3" s="26"/>
      <c r="RAG3" s="27"/>
      <c r="RAH3" s="26"/>
      <c r="RAI3" s="27"/>
      <c r="RAJ3" s="26"/>
      <c r="RAK3" s="27"/>
      <c r="RAL3" s="26"/>
      <c r="RAM3" s="27"/>
      <c r="RAN3" s="26"/>
      <c r="RAO3" s="27"/>
      <c r="RAP3" s="26"/>
      <c r="RAQ3" s="27"/>
      <c r="RAR3" s="26"/>
      <c r="RAS3" s="27"/>
      <c r="RAT3" s="26"/>
      <c r="RAU3" s="27"/>
      <c r="RAV3" s="26"/>
      <c r="RAW3" s="27"/>
      <c r="RAX3" s="26"/>
      <c r="RAY3" s="27"/>
      <c r="RAZ3" s="26"/>
      <c r="RBA3" s="27"/>
      <c r="RBB3" s="26"/>
      <c r="RBC3" s="27"/>
      <c r="RBD3" s="26"/>
      <c r="RBE3" s="27"/>
      <c r="RBF3" s="26"/>
      <c r="RBG3" s="27"/>
      <c r="RBH3" s="26"/>
      <c r="RBI3" s="27"/>
      <c r="RBJ3" s="26"/>
      <c r="RBK3" s="27"/>
      <c r="RBL3" s="26"/>
      <c r="RBM3" s="27"/>
      <c r="RBN3" s="26"/>
      <c r="RBO3" s="27"/>
      <c r="RBP3" s="26"/>
      <c r="RBQ3" s="27"/>
      <c r="RBR3" s="26"/>
      <c r="RBS3" s="27"/>
      <c r="RBT3" s="26"/>
      <c r="RBU3" s="27"/>
      <c r="RBV3" s="26"/>
      <c r="RBW3" s="27"/>
      <c r="RBX3" s="26"/>
      <c r="RBY3" s="27"/>
      <c r="RBZ3" s="26"/>
      <c r="RCA3" s="27"/>
      <c r="RCB3" s="26"/>
      <c r="RCC3" s="27"/>
      <c r="RCD3" s="26"/>
      <c r="RCE3" s="27"/>
      <c r="RCF3" s="26"/>
      <c r="RCG3" s="27"/>
      <c r="RCH3" s="26"/>
      <c r="RCI3" s="27"/>
      <c r="RCJ3" s="26"/>
      <c r="RCK3" s="27"/>
      <c r="RCL3" s="26"/>
      <c r="RCM3" s="27"/>
      <c r="RCN3" s="26"/>
      <c r="RCO3" s="27"/>
      <c r="RCP3" s="26"/>
      <c r="RCQ3" s="27"/>
      <c r="RCR3" s="26"/>
      <c r="RCS3" s="27"/>
      <c r="RCT3" s="26"/>
      <c r="RCU3" s="27"/>
      <c r="RCV3" s="26"/>
      <c r="RCW3" s="27"/>
      <c r="RCX3" s="26"/>
      <c r="RCY3" s="27"/>
      <c r="RCZ3" s="26"/>
      <c r="RDA3" s="27"/>
      <c r="RDB3" s="26"/>
      <c r="RDC3" s="27"/>
      <c r="RDD3" s="26"/>
      <c r="RDE3" s="27"/>
      <c r="RDF3" s="26"/>
      <c r="RDG3" s="27"/>
      <c r="RDH3" s="26"/>
      <c r="RDI3" s="27"/>
      <c r="RDJ3" s="26"/>
      <c r="RDK3" s="27"/>
      <c r="RDL3" s="26"/>
      <c r="RDM3" s="27"/>
      <c r="RDN3" s="26"/>
      <c r="RDO3" s="27"/>
      <c r="RDP3" s="26"/>
      <c r="RDQ3" s="27"/>
      <c r="RDR3" s="26"/>
      <c r="RDS3" s="27"/>
      <c r="RDT3" s="26"/>
      <c r="RDU3" s="27"/>
      <c r="RDV3" s="26"/>
      <c r="RDW3" s="27"/>
      <c r="RDX3" s="26"/>
      <c r="RDY3" s="27"/>
      <c r="RDZ3" s="26"/>
      <c r="REA3" s="27"/>
      <c r="REB3" s="26"/>
      <c r="REC3" s="27"/>
      <c r="RED3" s="26"/>
      <c r="REE3" s="27"/>
      <c r="REF3" s="26"/>
      <c r="REG3" s="27"/>
      <c r="REH3" s="26"/>
      <c r="REI3" s="27"/>
      <c r="REJ3" s="26"/>
      <c r="REK3" s="27"/>
      <c r="REL3" s="26"/>
      <c r="REM3" s="27"/>
      <c r="REN3" s="26"/>
      <c r="REO3" s="27"/>
      <c r="REP3" s="26"/>
      <c r="REQ3" s="27"/>
      <c r="RER3" s="26"/>
      <c r="RES3" s="27"/>
      <c r="RET3" s="26"/>
      <c r="REU3" s="27"/>
      <c r="REV3" s="26"/>
      <c r="REW3" s="27"/>
      <c r="REX3" s="26"/>
      <c r="REY3" s="27"/>
      <c r="REZ3" s="26"/>
      <c r="RFA3" s="27"/>
      <c r="RFB3" s="26"/>
      <c r="RFC3" s="27"/>
      <c r="RFD3" s="26"/>
      <c r="RFE3" s="27"/>
      <c r="RFF3" s="26"/>
      <c r="RFG3" s="27"/>
      <c r="RFH3" s="26"/>
      <c r="RFI3" s="27"/>
      <c r="RFJ3" s="26"/>
      <c r="RFK3" s="27"/>
      <c r="RFL3" s="26"/>
      <c r="RFM3" s="27"/>
      <c r="RFN3" s="26"/>
      <c r="RFO3" s="27"/>
      <c r="RFP3" s="26"/>
      <c r="RFQ3" s="27"/>
      <c r="RFR3" s="26"/>
      <c r="RFS3" s="27"/>
      <c r="RFT3" s="26"/>
      <c r="RFU3" s="27"/>
      <c r="RFV3" s="26"/>
      <c r="RFW3" s="27"/>
      <c r="RFX3" s="26"/>
      <c r="RFY3" s="27"/>
      <c r="RFZ3" s="26"/>
      <c r="RGA3" s="27"/>
      <c r="RGB3" s="26"/>
      <c r="RGC3" s="27"/>
      <c r="RGD3" s="26"/>
      <c r="RGE3" s="27"/>
      <c r="RGF3" s="26"/>
      <c r="RGG3" s="27"/>
      <c r="RGH3" s="26"/>
      <c r="RGI3" s="27"/>
      <c r="RGJ3" s="26"/>
      <c r="RGK3" s="27"/>
      <c r="RGL3" s="26"/>
      <c r="RGM3" s="27"/>
      <c r="RGN3" s="26"/>
      <c r="RGO3" s="27"/>
      <c r="RGP3" s="26"/>
      <c r="RGQ3" s="27"/>
      <c r="RGR3" s="26"/>
      <c r="RGS3" s="27"/>
      <c r="RGT3" s="26"/>
      <c r="RGU3" s="27"/>
      <c r="RGV3" s="26"/>
      <c r="RGW3" s="27"/>
      <c r="RGX3" s="26"/>
      <c r="RGY3" s="27"/>
      <c r="RGZ3" s="26"/>
      <c r="RHA3" s="27"/>
      <c r="RHB3" s="26"/>
      <c r="RHC3" s="27"/>
      <c r="RHD3" s="26"/>
      <c r="RHE3" s="27"/>
      <c r="RHF3" s="26"/>
      <c r="RHG3" s="27"/>
      <c r="RHH3" s="26"/>
      <c r="RHI3" s="27"/>
      <c r="RHJ3" s="26"/>
      <c r="RHK3" s="27"/>
      <c r="RHL3" s="26"/>
      <c r="RHM3" s="27"/>
      <c r="RHN3" s="26"/>
      <c r="RHO3" s="27"/>
      <c r="RHP3" s="26"/>
      <c r="RHQ3" s="27"/>
      <c r="RHR3" s="26"/>
      <c r="RHS3" s="27"/>
      <c r="RHT3" s="26"/>
      <c r="RHU3" s="27"/>
      <c r="RHV3" s="26"/>
      <c r="RHW3" s="27"/>
      <c r="RHX3" s="26"/>
      <c r="RHY3" s="27"/>
      <c r="RHZ3" s="26"/>
      <c r="RIA3" s="27"/>
      <c r="RIB3" s="26"/>
      <c r="RIC3" s="27"/>
      <c r="RID3" s="26"/>
      <c r="RIE3" s="27"/>
      <c r="RIF3" s="26"/>
      <c r="RIG3" s="27"/>
      <c r="RIH3" s="26"/>
      <c r="RII3" s="27"/>
      <c r="RIJ3" s="26"/>
      <c r="RIK3" s="27"/>
      <c r="RIL3" s="26"/>
      <c r="RIM3" s="27"/>
      <c r="RIN3" s="26"/>
      <c r="RIO3" s="27"/>
      <c r="RIP3" s="26"/>
      <c r="RIQ3" s="27"/>
      <c r="RIR3" s="26"/>
      <c r="RIS3" s="27"/>
      <c r="RIT3" s="26"/>
      <c r="RIU3" s="27"/>
      <c r="RIV3" s="26"/>
      <c r="RIW3" s="27"/>
      <c r="RIX3" s="26"/>
      <c r="RIY3" s="27"/>
      <c r="RIZ3" s="26"/>
      <c r="RJA3" s="27"/>
      <c r="RJB3" s="26"/>
      <c r="RJC3" s="27"/>
      <c r="RJD3" s="26"/>
      <c r="RJE3" s="27"/>
      <c r="RJF3" s="26"/>
      <c r="RJG3" s="27"/>
      <c r="RJH3" s="26"/>
      <c r="RJI3" s="27"/>
      <c r="RJJ3" s="26"/>
      <c r="RJK3" s="27"/>
      <c r="RJL3" s="26"/>
      <c r="RJM3" s="27"/>
      <c r="RJN3" s="26"/>
      <c r="RJO3" s="27"/>
      <c r="RJP3" s="26"/>
      <c r="RJQ3" s="27"/>
      <c r="RJR3" s="26"/>
      <c r="RJS3" s="27"/>
      <c r="RJT3" s="26"/>
      <c r="RJU3" s="27"/>
      <c r="RJV3" s="26"/>
      <c r="RJW3" s="27"/>
      <c r="RJX3" s="26"/>
      <c r="RJY3" s="27"/>
      <c r="RJZ3" s="26"/>
      <c r="RKA3" s="27"/>
      <c r="RKB3" s="26"/>
      <c r="RKC3" s="27"/>
      <c r="RKD3" s="26"/>
      <c r="RKE3" s="27"/>
      <c r="RKF3" s="26"/>
      <c r="RKG3" s="27"/>
      <c r="RKH3" s="26"/>
      <c r="RKI3" s="27"/>
      <c r="RKJ3" s="26"/>
      <c r="RKK3" s="27"/>
      <c r="RKL3" s="26"/>
      <c r="RKM3" s="27"/>
      <c r="RKN3" s="26"/>
      <c r="RKO3" s="27"/>
      <c r="RKP3" s="26"/>
      <c r="RKQ3" s="27"/>
      <c r="RKR3" s="26"/>
      <c r="RKS3" s="27"/>
      <c r="RKT3" s="26"/>
      <c r="RKU3" s="27"/>
      <c r="RKV3" s="26"/>
      <c r="RKW3" s="27"/>
      <c r="RKX3" s="26"/>
      <c r="RKY3" s="27"/>
      <c r="RKZ3" s="26"/>
      <c r="RLA3" s="27"/>
      <c r="RLB3" s="26"/>
      <c r="RLC3" s="27"/>
      <c r="RLD3" s="26"/>
      <c r="RLE3" s="27"/>
      <c r="RLF3" s="26"/>
      <c r="RLG3" s="27"/>
      <c r="RLH3" s="26"/>
      <c r="RLI3" s="27"/>
      <c r="RLJ3" s="26"/>
      <c r="RLK3" s="27"/>
      <c r="RLL3" s="26"/>
      <c r="RLM3" s="27"/>
      <c r="RLN3" s="26"/>
      <c r="RLO3" s="27"/>
      <c r="RLP3" s="26"/>
      <c r="RLQ3" s="27"/>
      <c r="RLR3" s="26"/>
      <c r="RLS3" s="27"/>
      <c r="RLT3" s="26"/>
      <c r="RLU3" s="27"/>
      <c r="RLV3" s="26"/>
      <c r="RLW3" s="27"/>
      <c r="RLX3" s="26"/>
      <c r="RLY3" s="27"/>
      <c r="RLZ3" s="26"/>
      <c r="RMA3" s="27"/>
      <c r="RMB3" s="26"/>
      <c r="RMC3" s="27"/>
      <c r="RMD3" s="26"/>
      <c r="RME3" s="27"/>
      <c r="RMF3" s="26"/>
      <c r="RMG3" s="27"/>
      <c r="RMH3" s="26"/>
      <c r="RMI3" s="27"/>
      <c r="RMJ3" s="26"/>
      <c r="RMK3" s="27"/>
      <c r="RML3" s="26"/>
      <c r="RMM3" s="27"/>
      <c r="RMN3" s="26"/>
      <c r="RMO3" s="27"/>
      <c r="RMP3" s="26"/>
      <c r="RMQ3" s="27"/>
      <c r="RMR3" s="26"/>
      <c r="RMS3" s="27"/>
      <c r="RMT3" s="26"/>
      <c r="RMU3" s="27"/>
      <c r="RMV3" s="26"/>
      <c r="RMW3" s="27"/>
      <c r="RMX3" s="26"/>
      <c r="RMY3" s="27"/>
      <c r="RMZ3" s="26"/>
      <c r="RNA3" s="27"/>
      <c r="RNB3" s="26"/>
      <c r="RNC3" s="27"/>
      <c r="RND3" s="26"/>
      <c r="RNE3" s="27"/>
      <c r="RNF3" s="26"/>
      <c r="RNG3" s="27"/>
      <c r="RNH3" s="26"/>
      <c r="RNI3" s="27"/>
      <c r="RNJ3" s="26"/>
      <c r="RNK3" s="27"/>
      <c r="RNL3" s="26"/>
      <c r="RNM3" s="27"/>
      <c r="RNN3" s="26"/>
      <c r="RNO3" s="27"/>
      <c r="RNP3" s="26"/>
      <c r="RNQ3" s="27"/>
      <c r="RNR3" s="26"/>
      <c r="RNS3" s="27"/>
      <c r="RNT3" s="26"/>
      <c r="RNU3" s="27"/>
      <c r="RNV3" s="26"/>
      <c r="RNW3" s="27"/>
      <c r="RNX3" s="26"/>
      <c r="RNY3" s="27"/>
      <c r="RNZ3" s="26"/>
      <c r="ROA3" s="27"/>
      <c r="ROB3" s="26"/>
      <c r="ROC3" s="27"/>
      <c r="ROD3" s="26"/>
      <c r="ROE3" s="27"/>
      <c r="ROF3" s="26"/>
      <c r="ROG3" s="27"/>
      <c r="ROH3" s="26"/>
      <c r="ROI3" s="27"/>
      <c r="ROJ3" s="26"/>
      <c r="ROK3" s="27"/>
      <c r="ROL3" s="26"/>
      <c r="ROM3" s="27"/>
      <c r="RON3" s="26"/>
      <c r="ROO3" s="27"/>
      <c r="ROP3" s="26"/>
      <c r="ROQ3" s="27"/>
      <c r="ROR3" s="26"/>
      <c r="ROS3" s="27"/>
      <c r="ROT3" s="26"/>
      <c r="ROU3" s="27"/>
      <c r="ROV3" s="26"/>
      <c r="ROW3" s="27"/>
      <c r="ROX3" s="26"/>
      <c r="ROY3" s="27"/>
      <c r="ROZ3" s="26"/>
      <c r="RPA3" s="27"/>
      <c r="RPB3" s="26"/>
      <c r="RPC3" s="27"/>
      <c r="RPD3" s="26"/>
      <c r="RPE3" s="27"/>
      <c r="RPF3" s="26"/>
      <c r="RPG3" s="27"/>
      <c r="RPH3" s="26"/>
      <c r="RPI3" s="27"/>
      <c r="RPJ3" s="26"/>
      <c r="RPK3" s="27"/>
      <c r="RPL3" s="26"/>
      <c r="RPM3" s="27"/>
      <c r="RPN3" s="26"/>
      <c r="RPO3" s="27"/>
      <c r="RPP3" s="26"/>
      <c r="RPQ3" s="27"/>
      <c r="RPR3" s="26"/>
      <c r="RPS3" s="27"/>
      <c r="RPT3" s="26"/>
      <c r="RPU3" s="27"/>
      <c r="RPV3" s="26"/>
      <c r="RPW3" s="27"/>
      <c r="RPX3" s="26"/>
      <c r="RPY3" s="27"/>
      <c r="RPZ3" s="26"/>
      <c r="RQA3" s="27"/>
      <c r="RQB3" s="26"/>
      <c r="RQC3" s="27"/>
      <c r="RQD3" s="26"/>
      <c r="RQE3" s="27"/>
      <c r="RQF3" s="26"/>
      <c r="RQG3" s="27"/>
      <c r="RQH3" s="26"/>
      <c r="RQI3" s="27"/>
      <c r="RQJ3" s="26"/>
      <c r="RQK3" s="27"/>
      <c r="RQL3" s="26"/>
      <c r="RQM3" s="27"/>
      <c r="RQN3" s="26"/>
      <c r="RQO3" s="27"/>
      <c r="RQP3" s="26"/>
      <c r="RQQ3" s="27"/>
      <c r="RQR3" s="26"/>
      <c r="RQS3" s="27"/>
      <c r="RQT3" s="26"/>
      <c r="RQU3" s="27"/>
      <c r="RQV3" s="26"/>
      <c r="RQW3" s="27"/>
      <c r="RQX3" s="26"/>
      <c r="RQY3" s="27"/>
      <c r="RQZ3" s="26"/>
      <c r="RRA3" s="27"/>
      <c r="RRB3" s="26"/>
      <c r="RRC3" s="27"/>
      <c r="RRD3" s="26"/>
      <c r="RRE3" s="27"/>
      <c r="RRF3" s="26"/>
      <c r="RRG3" s="27"/>
      <c r="RRH3" s="26"/>
      <c r="RRI3" s="27"/>
      <c r="RRJ3" s="26"/>
      <c r="RRK3" s="27"/>
      <c r="RRL3" s="26"/>
      <c r="RRM3" s="27"/>
      <c r="RRN3" s="26"/>
      <c r="RRO3" s="27"/>
      <c r="RRP3" s="26"/>
      <c r="RRQ3" s="27"/>
      <c r="RRR3" s="26"/>
      <c r="RRS3" s="27"/>
      <c r="RRT3" s="26"/>
      <c r="RRU3" s="27"/>
      <c r="RRV3" s="26"/>
      <c r="RRW3" s="27"/>
      <c r="RRX3" s="26"/>
      <c r="RRY3" s="27"/>
      <c r="RRZ3" s="26"/>
      <c r="RSA3" s="27"/>
      <c r="RSB3" s="26"/>
      <c r="RSC3" s="27"/>
      <c r="RSD3" s="26"/>
      <c r="RSE3" s="27"/>
      <c r="RSF3" s="26"/>
      <c r="RSG3" s="27"/>
      <c r="RSH3" s="26"/>
      <c r="RSI3" s="27"/>
      <c r="RSJ3" s="26"/>
      <c r="RSK3" s="27"/>
      <c r="RSL3" s="26"/>
      <c r="RSM3" s="27"/>
      <c r="RSN3" s="26"/>
      <c r="RSO3" s="27"/>
      <c r="RSP3" s="26"/>
      <c r="RSQ3" s="27"/>
      <c r="RSR3" s="26"/>
      <c r="RSS3" s="27"/>
      <c r="RST3" s="26"/>
      <c r="RSU3" s="27"/>
      <c r="RSV3" s="26"/>
      <c r="RSW3" s="27"/>
      <c r="RSX3" s="26"/>
      <c r="RSY3" s="27"/>
      <c r="RSZ3" s="26"/>
      <c r="RTA3" s="27"/>
      <c r="RTB3" s="26"/>
      <c r="RTC3" s="27"/>
      <c r="RTD3" s="26"/>
      <c r="RTE3" s="27"/>
      <c r="RTF3" s="26"/>
      <c r="RTG3" s="27"/>
      <c r="RTH3" s="26"/>
      <c r="RTI3" s="27"/>
      <c r="RTJ3" s="26"/>
      <c r="RTK3" s="27"/>
      <c r="RTL3" s="26"/>
      <c r="RTM3" s="27"/>
      <c r="RTN3" s="26"/>
      <c r="RTO3" s="27"/>
      <c r="RTP3" s="26"/>
      <c r="RTQ3" s="27"/>
      <c r="RTR3" s="26"/>
      <c r="RTS3" s="27"/>
      <c r="RTT3" s="26"/>
      <c r="RTU3" s="27"/>
      <c r="RTV3" s="26"/>
      <c r="RTW3" s="27"/>
      <c r="RTX3" s="26"/>
      <c r="RTY3" s="27"/>
      <c r="RTZ3" s="26"/>
      <c r="RUA3" s="27"/>
      <c r="RUB3" s="26"/>
      <c r="RUC3" s="27"/>
      <c r="RUD3" s="26"/>
      <c r="RUE3" s="27"/>
      <c r="RUF3" s="26"/>
      <c r="RUG3" s="27"/>
      <c r="RUH3" s="26"/>
      <c r="RUI3" s="27"/>
      <c r="RUJ3" s="26"/>
      <c r="RUK3" s="27"/>
      <c r="RUL3" s="26"/>
      <c r="RUM3" s="27"/>
      <c r="RUN3" s="26"/>
      <c r="RUO3" s="27"/>
      <c r="RUP3" s="26"/>
      <c r="RUQ3" s="27"/>
      <c r="RUR3" s="26"/>
      <c r="RUS3" s="27"/>
      <c r="RUT3" s="26"/>
      <c r="RUU3" s="27"/>
      <c r="RUV3" s="26"/>
      <c r="RUW3" s="27"/>
      <c r="RUX3" s="26"/>
      <c r="RUY3" s="27"/>
      <c r="RUZ3" s="26"/>
      <c r="RVA3" s="27"/>
      <c r="RVB3" s="26"/>
      <c r="RVC3" s="27"/>
      <c r="RVD3" s="26"/>
      <c r="RVE3" s="27"/>
      <c r="RVF3" s="26"/>
      <c r="RVG3" s="27"/>
      <c r="RVH3" s="26"/>
      <c r="RVI3" s="27"/>
      <c r="RVJ3" s="26"/>
      <c r="RVK3" s="27"/>
      <c r="RVL3" s="26"/>
      <c r="RVM3" s="27"/>
      <c r="RVN3" s="26"/>
      <c r="RVO3" s="27"/>
      <c r="RVP3" s="26"/>
      <c r="RVQ3" s="27"/>
      <c r="RVR3" s="26"/>
      <c r="RVS3" s="27"/>
      <c r="RVT3" s="26"/>
      <c r="RVU3" s="27"/>
      <c r="RVV3" s="26"/>
      <c r="RVW3" s="27"/>
      <c r="RVX3" s="26"/>
      <c r="RVY3" s="27"/>
      <c r="RVZ3" s="26"/>
      <c r="RWA3" s="27"/>
      <c r="RWB3" s="26"/>
      <c r="RWC3" s="27"/>
      <c r="RWD3" s="26"/>
      <c r="RWE3" s="27"/>
      <c r="RWF3" s="26"/>
      <c r="RWG3" s="27"/>
      <c r="RWH3" s="26"/>
      <c r="RWI3" s="27"/>
      <c r="RWJ3" s="26"/>
      <c r="RWK3" s="27"/>
      <c r="RWL3" s="26"/>
      <c r="RWM3" s="27"/>
      <c r="RWN3" s="26"/>
      <c r="RWO3" s="27"/>
      <c r="RWP3" s="26"/>
      <c r="RWQ3" s="27"/>
      <c r="RWR3" s="26"/>
      <c r="RWS3" s="27"/>
      <c r="RWT3" s="26"/>
      <c r="RWU3" s="27"/>
      <c r="RWV3" s="26"/>
      <c r="RWW3" s="27"/>
      <c r="RWX3" s="26"/>
      <c r="RWY3" s="27"/>
      <c r="RWZ3" s="26"/>
      <c r="RXA3" s="27"/>
      <c r="RXB3" s="26"/>
      <c r="RXC3" s="27"/>
      <c r="RXD3" s="26"/>
      <c r="RXE3" s="27"/>
      <c r="RXF3" s="26"/>
      <c r="RXG3" s="27"/>
      <c r="RXH3" s="26"/>
      <c r="RXI3" s="27"/>
      <c r="RXJ3" s="26"/>
      <c r="RXK3" s="27"/>
      <c r="RXL3" s="26"/>
      <c r="RXM3" s="27"/>
      <c r="RXN3" s="26"/>
      <c r="RXO3" s="27"/>
      <c r="RXP3" s="26"/>
      <c r="RXQ3" s="27"/>
      <c r="RXR3" s="26"/>
      <c r="RXS3" s="27"/>
      <c r="RXT3" s="26"/>
      <c r="RXU3" s="27"/>
      <c r="RXV3" s="26"/>
      <c r="RXW3" s="27"/>
      <c r="RXX3" s="26"/>
      <c r="RXY3" s="27"/>
      <c r="RXZ3" s="26"/>
      <c r="RYA3" s="27"/>
      <c r="RYB3" s="26"/>
      <c r="RYC3" s="27"/>
      <c r="RYD3" s="26"/>
      <c r="RYE3" s="27"/>
      <c r="RYF3" s="26"/>
      <c r="RYG3" s="27"/>
      <c r="RYH3" s="26"/>
      <c r="RYI3" s="27"/>
      <c r="RYJ3" s="26"/>
      <c r="RYK3" s="27"/>
      <c r="RYL3" s="26"/>
      <c r="RYM3" s="27"/>
      <c r="RYN3" s="26"/>
      <c r="RYO3" s="27"/>
      <c r="RYP3" s="26"/>
      <c r="RYQ3" s="27"/>
      <c r="RYR3" s="26"/>
      <c r="RYS3" s="27"/>
      <c r="RYT3" s="26"/>
      <c r="RYU3" s="27"/>
      <c r="RYV3" s="26"/>
      <c r="RYW3" s="27"/>
      <c r="RYX3" s="26"/>
      <c r="RYY3" s="27"/>
      <c r="RYZ3" s="26"/>
      <c r="RZA3" s="27"/>
      <c r="RZB3" s="26"/>
      <c r="RZC3" s="27"/>
      <c r="RZD3" s="26"/>
      <c r="RZE3" s="27"/>
      <c r="RZF3" s="26"/>
      <c r="RZG3" s="27"/>
      <c r="RZH3" s="26"/>
      <c r="RZI3" s="27"/>
      <c r="RZJ3" s="26"/>
      <c r="RZK3" s="27"/>
      <c r="RZL3" s="26"/>
      <c r="RZM3" s="27"/>
      <c r="RZN3" s="26"/>
      <c r="RZO3" s="27"/>
      <c r="RZP3" s="26"/>
      <c r="RZQ3" s="27"/>
      <c r="RZR3" s="26"/>
      <c r="RZS3" s="27"/>
      <c r="RZT3" s="26"/>
      <c r="RZU3" s="27"/>
      <c r="RZV3" s="26"/>
      <c r="RZW3" s="27"/>
      <c r="RZX3" s="26"/>
      <c r="RZY3" s="27"/>
      <c r="RZZ3" s="26"/>
      <c r="SAA3" s="27"/>
      <c r="SAB3" s="26"/>
      <c r="SAC3" s="27"/>
      <c r="SAD3" s="26"/>
      <c r="SAE3" s="27"/>
      <c r="SAF3" s="26"/>
      <c r="SAG3" s="27"/>
      <c r="SAH3" s="26"/>
      <c r="SAI3" s="27"/>
      <c r="SAJ3" s="26"/>
      <c r="SAK3" s="27"/>
      <c r="SAL3" s="26"/>
      <c r="SAM3" s="27"/>
      <c r="SAN3" s="26"/>
      <c r="SAO3" s="27"/>
      <c r="SAP3" s="26"/>
      <c r="SAQ3" s="27"/>
      <c r="SAR3" s="26"/>
      <c r="SAS3" s="27"/>
      <c r="SAT3" s="26"/>
      <c r="SAU3" s="27"/>
      <c r="SAV3" s="26"/>
      <c r="SAW3" s="27"/>
      <c r="SAX3" s="26"/>
      <c r="SAY3" s="27"/>
      <c r="SAZ3" s="26"/>
      <c r="SBA3" s="27"/>
      <c r="SBB3" s="26"/>
      <c r="SBC3" s="27"/>
      <c r="SBD3" s="26"/>
      <c r="SBE3" s="27"/>
      <c r="SBF3" s="26"/>
      <c r="SBG3" s="27"/>
      <c r="SBH3" s="26"/>
      <c r="SBI3" s="27"/>
      <c r="SBJ3" s="26"/>
      <c r="SBK3" s="27"/>
      <c r="SBL3" s="26"/>
      <c r="SBM3" s="27"/>
      <c r="SBN3" s="26"/>
      <c r="SBO3" s="27"/>
      <c r="SBP3" s="26"/>
      <c r="SBQ3" s="27"/>
      <c r="SBR3" s="26"/>
      <c r="SBS3" s="27"/>
      <c r="SBT3" s="26"/>
      <c r="SBU3" s="27"/>
      <c r="SBV3" s="26"/>
      <c r="SBW3" s="27"/>
      <c r="SBX3" s="26"/>
      <c r="SBY3" s="27"/>
      <c r="SBZ3" s="26"/>
      <c r="SCA3" s="27"/>
      <c r="SCB3" s="26"/>
      <c r="SCC3" s="27"/>
      <c r="SCD3" s="26"/>
      <c r="SCE3" s="27"/>
      <c r="SCF3" s="26"/>
      <c r="SCG3" s="27"/>
      <c r="SCH3" s="26"/>
      <c r="SCI3" s="27"/>
      <c r="SCJ3" s="26"/>
      <c r="SCK3" s="27"/>
      <c r="SCL3" s="26"/>
      <c r="SCM3" s="27"/>
      <c r="SCN3" s="26"/>
      <c r="SCO3" s="27"/>
      <c r="SCP3" s="26"/>
      <c r="SCQ3" s="27"/>
      <c r="SCR3" s="26"/>
      <c r="SCS3" s="27"/>
      <c r="SCT3" s="26"/>
      <c r="SCU3" s="27"/>
      <c r="SCV3" s="26"/>
      <c r="SCW3" s="27"/>
      <c r="SCX3" s="26"/>
      <c r="SCY3" s="27"/>
      <c r="SCZ3" s="26"/>
      <c r="SDA3" s="27"/>
      <c r="SDB3" s="26"/>
      <c r="SDC3" s="27"/>
      <c r="SDD3" s="26"/>
      <c r="SDE3" s="27"/>
      <c r="SDF3" s="26"/>
      <c r="SDG3" s="27"/>
      <c r="SDH3" s="26"/>
      <c r="SDI3" s="27"/>
      <c r="SDJ3" s="26"/>
      <c r="SDK3" s="27"/>
      <c r="SDL3" s="26"/>
      <c r="SDM3" s="27"/>
      <c r="SDN3" s="26"/>
      <c r="SDO3" s="27"/>
      <c r="SDP3" s="26"/>
      <c r="SDQ3" s="27"/>
      <c r="SDR3" s="26"/>
      <c r="SDS3" s="27"/>
      <c r="SDT3" s="26"/>
      <c r="SDU3" s="27"/>
      <c r="SDV3" s="26"/>
      <c r="SDW3" s="27"/>
      <c r="SDX3" s="26"/>
      <c r="SDY3" s="27"/>
      <c r="SDZ3" s="26"/>
      <c r="SEA3" s="27"/>
      <c r="SEB3" s="26"/>
      <c r="SEC3" s="27"/>
      <c r="SED3" s="26"/>
      <c r="SEE3" s="27"/>
      <c r="SEF3" s="26"/>
      <c r="SEG3" s="27"/>
      <c r="SEH3" s="26"/>
      <c r="SEI3" s="27"/>
      <c r="SEJ3" s="26"/>
      <c r="SEK3" s="27"/>
      <c r="SEL3" s="26"/>
      <c r="SEM3" s="27"/>
      <c r="SEN3" s="26"/>
      <c r="SEO3" s="27"/>
      <c r="SEP3" s="26"/>
      <c r="SEQ3" s="27"/>
      <c r="SER3" s="26"/>
      <c r="SES3" s="27"/>
      <c r="SET3" s="26"/>
      <c r="SEU3" s="27"/>
      <c r="SEV3" s="26"/>
      <c r="SEW3" s="27"/>
      <c r="SEX3" s="26"/>
      <c r="SEY3" s="27"/>
      <c r="SEZ3" s="26"/>
      <c r="SFA3" s="27"/>
      <c r="SFB3" s="26"/>
      <c r="SFC3" s="27"/>
      <c r="SFD3" s="26"/>
      <c r="SFE3" s="27"/>
      <c r="SFF3" s="26"/>
      <c r="SFG3" s="27"/>
      <c r="SFH3" s="26"/>
      <c r="SFI3" s="27"/>
      <c r="SFJ3" s="26"/>
      <c r="SFK3" s="27"/>
      <c r="SFL3" s="26"/>
      <c r="SFM3" s="27"/>
      <c r="SFN3" s="26"/>
      <c r="SFO3" s="27"/>
      <c r="SFP3" s="26"/>
      <c r="SFQ3" s="27"/>
      <c r="SFR3" s="26"/>
      <c r="SFS3" s="27"/>
      <c r="SFT3" s="26"/>
      <c r="SFU3" s="27"/>
      <c r="SFV3" s="26"/>
      <c r="SFW3" s="27"/>
      <c r="SFX3" s="26"/>
      <c r="SFY3" s="27"/>
      <c r="SFZ3" s="26"/>
      <c r="SGA3" s="27"/>
      <c r="SGB3" s="26"/>
      <c r="SGC3" s="27"/>
      <c r="SGD3" s="26"/>
      <c r="SGE3" s="27"/>
      <c r="SGF3" s="26"/>
      <c r="SGG3" s="27"/>
      <c r="SGH3" s="26"/>
      <c r="SGI3" s="27"/>
      <c r="SGJ3" s="26"/>
      <c r="SGK3" s="27"/>
      <c r="SGL3" s="26"/>
      <c r="SGM3" s="27"/>
      <c r="SGN3" s="26"/>
      <c r="SGO3" s="27"/>
      <c r="SGP3" s="26"/>
      <c r="SGQ3" s="27"/>
      <c r="SGR3" s="26"/>
      <c r="SGS3" s="27"/>
      <c r="SGT3" s="26"/>
      <c r="SGU3" s="27"/>
      <c r="SGV3" s="26"/>
      <c r="SGW3" s="27"/>
      <c r="SGX3" s="26"/>
      <c r="SGY3" s="27"/>
      <c r="SGZ3" s="26"/>
      <c r="SHA3" s="27"/>
      <c r="SHB3" s="26"/>
      <c r="SHC3" s="27"/>
      <c r="SHD3" s="26"/>
      <c r="SHE3" s="27"/>
      <c r="SHF3" s="26"/>
      <c r="SHG3" s="27"/>
      <c r="SHH3" s="26"/>
      <c r="SHI3" s="27"/>
      <c r="SHJ3" s="26"/>
      <c r="SHK3" s="27"/>
      <c r="SHL3" s="26"/>
      <c r="SHM3" s="27"/>
      <c r="SHN3" s="26"/>
      <c r="SHO3" s="27"/>
      <c r="SHP3" s="26"/>
      <c r="SHQ3" s="27"/>
      <c r="SHR3" s="26"/>
      <c r="SHS3" s="27"/>
      <c r="SHT3" s="26"/>
      <c r="SHU3" s="27"/>
      <c r="SHV3" s="26"/>
      <c r="SHW3" s="27"/>
      <c r="SHX3" s="26"/>
      <c r="SHY3" s="27"/>
      <c r="SHZ3" s="26"/>
      <c r="SIA3" s="27"/>
      <c r="SIB3" s="26"/>
      <c r="SIC3" s="27"/>
      <c r="SID3" s="26"/>
      <c r="SIE3" s="27"/>
      <c r="SIF3" s="26"/>
      <c r="SIG3" s="27"/>
      <c r="SIH3" s="26"/>
      <c r="SII3" s="27"/>
      <c r="SIJ3" s="26"/>
      <c r="SIK3" s="27"/>
      <c r="SIL3" s="26"/>
      <c r="SIM3" s="27"/>
      <c r="SIN3" s="26"/>
      <c r="SIO3" s="27"/>
      <c r="SIP3" s="26"/>
      <c r="SIQ3" s="27"/>
      <c r="SIR3" s="26"/>
      <c r="SIS3" s="27"/>
      <c r="SIT3" s="26"/>
      <c r="SIU3" s="27"/>
      <c r="SIV3" s="26"/>
      <c r="SIW3" s="27"/>
      <c r="SIX3" s="26"/>
      <c r="SIY3" s="27"/>
      <c r="SIZ3" s="26"/>
      <c r="SJA3" s="27"/>
      <c r="SJB3" s="26"/>
      <c r="SJC3" s="27"/>
      <c r="SJD3" s="26"/>
      <c r="SJE3" s="27"/>
      <c r="SJF3" s="26"/>
      <c r="SJG3" s="27"/>
      <c r="SJH3" s="26"/>
      <c r="SJI3" s="27"/>
      <c r="SJJ3" s="26"/>
      <c r="SJK3" s="27"/>
      <c r="SJL3" s="26"/>
      <c r="SJM3" s="27"/>
      <c r="SJN3" s="26"/>
      <c r="SJO3" s="27"/>
      <c r="SJP3" s="26"/>
      <c r="SJQ3" s="27"/>
      <c r="SJR3" s="26"/>
      <c r="SJS3" s="27"/>
      <c r="SJT3" s="26"/>
      <c r="SJU3" s="27"/>
      <c r="SJV3" s="26"/>
      <c r="SJW3" s="27"/>
      <c r="SJX3" s="26"/>
      <c r="SJY3" s="27"/>
      <c r="SJZ3" s="26"/>
      <c r="SKA3" s="27"/>
      <c r="SKB3" s="26"/>
      <c r="SKC3" s="27"/>
      <c r="SKD3" s="26"/>
      <c r="SKE3" s="27"/>
      <c r="SKF3" s="26"/>
      <c r="SKG3" s="27"/>
      <c r="SKH3" s="26"/>
      <c r="SKI3" s="27"/>
      <c r="SKJ3" s="26"/>
      <c r="SKK3" s="27"/>
      <c r="SKL3" s="26"/>
      <c r="SKM3" s="27"/>
      <c r="SKN3" s="26"/>
      <c r="SKO3" s="27"/>
      <c r="SKP3" s="26"/>
      <c r="SKQ3" s="27"/>
      <c r="SKR3" s="26"/>
      <c r="SKS3" s="27"/>
      <c r="SKT3" s="26"/>
      <c r="SKU3" s="27"/>
      <c r="SKV3" s="26"/>
      <c r="SKW3" s="27"/>
      <c r="SKX3" s="26"/>
      <c r="SKY3" s="27"/>
      <c r="SKZ3" s="26"/>
      <c r="SLA3" s="27"/>
      <c r="SLB3" s="26"/>
      <c r="SLC3" s="27"/>
      <c r="SLD3" s="26"/>
      <c r="SLE3" s="27"/>
      <c r="SLF3" s="26"/>
      <c r="SLG3" s="27"/>
      <c r="SLH3" s="26"/>
      <c r="SLI3" s="27"/>
      <c r="SLJ3" s="26"/>
      <c r="SLK3" s="27"/>
      <c r="SLL3" s="26"/>
      <c r="SLM3" s="27"/>
      <c r="SLN3" s="26"/>
      <c r="SLO3" s="27"/>
      <c r="SLP3" s="26"/>
      <c r="SLQ3" s="27"/>
      <c r="SLR3" s="26"/>
      <c r="SLS3" s="27"/>
      <c r="SLT3" s="26"/>
      <c r="SLU3" s="27"/>
      <c r="SLV3" s="26"/>
      <c r="SLW3" s="27"/>
      <c r="SLX3" s="26"/>
      <c r="SLY3" s="27"/>
      <c r="SLZ3" s="26"/>
      <c r="SMA3" s="27"/>
      <c r="SMB3" s="26"/>
      <c r="SMC3" s="27"/>
      <c r="SMD3" s="26"/>
      <c r="SME3" s="27"/>
      <c r="SMF3" s="26"/>
      <c r="SMG3" s="27"/>
      <c r="SMH3" s="26"/>
      <c r="SMI3" s="27"/>
      <c r="SMJ3" s="26"/>
      <c r="SMK3" s="27"/>
      <c r="SML3" s="26"/>
      <c r="SMM3" s="27"/>
      <c r="SMN3" s="26"/>
      <c r="SMO3" s="27"/>
      <c r="SMP3" s="26"/>
      <c r="SMQ3" s="27"/>
      <c r="SMR3" s="26"/>
      <c r="SMS3" s="27"/>
      <c r="SMT3" s="26"/>
      <c r="SMU3" s="27"/>
      <c r="SMV3" s="26"/>
      <c r="SMW3" s="27"/>
      <c r="SMX3" s="26"/>
      <c r="SMY3" s="27"/>
      <c r="SMZ3" s="26"/>
      <c r="SNA3" s="27"/>
      <c r="SNB3" s="26"/>
      <c r="SNC3" s="27"/>
      <c r="SND3" s="26"/>
      <c r="SNE3" s="27"/>
      <c r="SNF3" s="26"/>
      <c r="SNG3" s="27"/>
      <c r="SNH3" s="26"/>
      <c r="SNI3" s="27"/>
      <c r="SNJ3" s="26"/>
      <c r="SNK3" s="27"/>
      <c r="SNL3" s="26"/>
      <c r="SNM3" s="27"/>
      <c r="SNN3" s="26"/>
      <c r="SNO3" s="27"/>
      <c r="SNP3" s="26"/>
      <c r="SNQ3" s="27"/>
      <c r="SNR3" s="26"/>
      <c r="SNS3" s="27"/>
      <c r="SNT3" s="26"/>
      <c r="SNU3" s="27"/>
      <c r="SNV3" s="26"/>
      <c r="SNW3" s="27"/>
      <c r="SNX3" s="26"/>
      <c r="SNY3" s="27"/>
      <c r="SNZ3" s="26"/>
      <c r="SOA3" s="27"/>
      <c r="SOB3" s="26"/>
      <c r="SOC3" s="27"/>
      <c r="SOD3" s="26"/>
      <c r="SOE3" s="27"/>
      <c r="SOF3" s="26"/>
      <c r="SOG3" s="27"/>
      <c r="SOH3" s="26"/>
      <c r="SOI3" s="27"/>
      <c r="SOJ3" s="26"/>
      <c r="SOK3" s="27"/>
      <c r="SOL3" s="26"/>
      <c r="SOM3" s="27"/>
      <c r="SON3" s="26"/>
      <c r="SOO3" s="27"/>
      <c r="SOP3" s="26"/>
      <c r="SOQ3" s="27"/>
      <c r="SOR3" s="26"/>
      <c r="SOS3" s="27"/>
      <c r="SOT3" s="26"/>
      <c r="SOU3" s="27"/>
      <c r="SOV3" s="26"/>
      <c r="SOW3" s="27"/>
      <c r="SOX3" s="26"/>
      <c r="SOY3" s="27"/>
      <c r="SOZ3" s="26"/>
      <c r="SPA3" s="27"/>
      <c r="SPB3" s="26"/>
      <c r="SPC3" s="27"/>
      <c r="SPD3" s="26"/>
      <c r="SPE3" s="27"/>
      <c r="SPF3" s="26"/>
      <c r="SPG3" s="27"/>
      <c r="SPH3" s="26"/>
      <c r="SPI3" s="27"/>
      <c r="SPJ3" s="26"/>
      <c r="SPK3" s="27"/>
      <c r="SPL3" s="26"/>
      <c r="SPM3" s="27"/>
      <c r="SPN3" s="26"/>
      <c r="SPO3" s="27"/>
      <c r="SPP3" s="26"/>
      <c r="SPQ3" s="27"/>
      <c r="SPR3" s="26"/>
      <c r="SPS3" s="27"/>
      <c r="SPT3" s="26"/>
      <c r="SPU3" s="27"/>
      <c r="SPV3" s="26"/>
      <c r="SPW3" s="27"/>
      <c r="SPX3" s="26"/>
      <c r="SPY3" s="27"/>
      <c r="SPZ3" s="26"/>
      <c r="SQA3" s="27"/>
      <c r="SQB3" s="26"/>
      <c r="SQC3" s="27"/>
      <c r="SQD3" s="26"/>
      <c r="SQE3" s="27"/>
      <c r="SQF3" s="26"/>
      <c r="SQG3" s="27"/>
      <c r="SQH3" s="26"/>
      <c r="SQI3" s="27"/>
      <c r="SQJ3" s="26"/>
      <c r="SQK3" s="27"/>
      <c r="SQL3" s="26"/>
      <c r="SQM3" s="27"/>
      <c r="SQN3" s="26"/>
      <c r="SQO3" s="27"/>
      <c r="SQP3" s="26"/>
      <c r="SQQ3" s="27"/>
      <c r="SQR3" s="26"/>
      <c r="SQS3" s="27"/>
      <c r="SQT3" s="26"/>
      <c r="SQU3" s="27"/>
      <c r="SQV3" s="26"/>
      <c r="SQW3" s="27"/>
      <c r="SQX3" s="26"/>
      <c r="SQY3" s="27"/>
      <c r="SQZ3" s="26"/>
      <c r="SRA3" s="27"/>
      <c r="SRB3" s="26"/>
      <c r="SRC3" s="27"/>
      <c r="SRD3" s="26"/>
      <c r="SRE3" s="27"/>
      <c r="SRF3" s="26"/>
      <c r="SRG3" s="27"/>
      <c r="SRH3" s="26"/>
      <c r="SRI3" s="27"/>
      <c r="SRJ3" s="26"/>
      <c r="SRK3" s="27"/>
      <c r="SRL3" s="26"/>
      <c r="SRM3" s="27"/>
      <c r="SRN3" s="26"/>
      <c r="SRO3" s="27"/>
      <c r="SRP3" s="26"/>
      <c r="SRQ3" s="27"/>
      <c r="SRR3" s="26"/>
      <c r="SRS3" s="27"/>
      <c r="SRT3" s="26"/>
      <c r="SRU3" s="27"/>
      <c r="SRV3" s="26"/>
      <c r="SRW3" s="27"/>
      <c r="SRX3" s="26"/>
      <c r="SRY3" s="27"/>
      <c r="SRZ3" s="26"/>
      <c r="SSA3" s="27"/>
      <c r="SSB3" s="26"/>
      <c r="SSC3" s="27"/>
      <c r="SSD3" s="26"/>
      <c r="SSE3" s="27"/>
      <c r="SSF3" s="26"/>
      <c r="SSG3" s="27"/>
      <c r="SSH3" s="26"/>
      <c r="SSI3" s="27"/>
      <c r="SSJ3" s="26"/>
      <c r="SSK3" s="27"/>
      <c r="SSL3" s="26"/>
      <c r="SSM3" s="27"/>
      <c r="SSN3" s="26"/>
      <c r="SSO3" s="27"/>
      <c r="SSP3" s="26"/>
      <c r="SSQ3" s="27"/>
      <c r="SSR3" s="26"/>
      <c r="SSS3" s="27"/>
      <c r="SST3" s="26"/>
      <c r="SSU3" s="27"/>
      <c r="SSV3" s="26"/>
      <c r="SSW3" s="27"/>
      <c r="SSX3" s="26"/>
      <c r="SSY3" s="27"/>
      <c r="SSZ3" s="26"/>
      <c r="STA3" s="27"/>
      <c r="STB3" s="26"/>
      <c r="STC3" s="27"/>
      <c r="STD3" s="26"/>
      <c r="STE3" s="27"/>
      <c r="STF3" s="26"/>
      <c r="STG3" s="27"/>
      <c r="STH3" s="26"/>
      <c r="STI3" s="27"/>
      <c r="STJ3" s="26"/>
      <c r="STK3" s="27"/>
      <c r="STL3" s="26"/>
      <c r="STM3" s="27"/>
      <c r="STN3" s="26"/>
      <c r="STO3" s="27"/>
      <c r="STP3" s="26"/>
      <c r="STQ3" s="27"/>
      <c r="STR3" s="26"/>
      <c r="STS3" s="27"/>
      <c r="STT3" s="26"/>
      <c r="STU3" s="27"/>
      <c r="STV3" s="26"/>
      <c r="STW3" s="27"/>
      <c r="STX3" s="26"/>
      <c r="STY3" s="27"/>
      <c r="STZ3" s="26"/>
      <c r="SUA3" s="27"/>
      <c r="SUB3" s="26"/>
      <c r="SUC3" s="27"/>
      <c r="SUD3" s="26"/>
      <c r="SUE3" s="27"/>
      <c r="SUF3" s="26"/>
      <c r="SUG3" s="27"/>
      <c r="SUH3" s="26"/>
      <c r="SUI3" s="27"/>
      <c r="SUJ3" s="26"/>
      <c r="SUK3" s="27"/>
      <c r="SUL3" s="26"/>
      <c r="SUM3" s="27"/>
      <c r="SUN3" s="26"/>
      <c r="SUO3" s="27"/>
      <c r="SUP3" s="26"/>
      <c r="SUQ3" s="27"/>
      <c r="SUR3" s="26"/>
      <c r="SUS3" s="27"/>
      <c r="SUT3" s="26"/>
      <c r="SUU3" s="27"/>
      <c r="SUV3" s="26"/>
      <c r="SUW3" s="27"/>
      <c r="SUX3" s="26"/>
      <c r="SUY3" s="27"/>
      <c r="SUZ3" s="26"/>
      <c r="SVA3" s="27"/>
      <c r="SVB3" s="26"/>
      <c r="SVC3" s="27"/>
      <c r="SVD3" s="26"/>
      <c r="SVE3" s="27"/>
      <c r="SVF3" s="26"/>
      <c r="SVG3" s="27"/>
      <c r="SVH3" s="26"/>
      <c r="SVI3" s="27"/>
      <c r="SVJ3" s="26"/>
      <c r="SVK3" s="27"/>
      <c r="SVL3" s="26"/>
      <c r="SVM3" s="27"/>
      <c r="SVN3" s="26"/>
      <c r="SVO3" s="27"/>
      <c r="SVP3" s="26"/>
      <c r="SVQ3" s="27"/>
      <c r="SVR3" s="26"/>
      <c r="SVS3" s="27"/>
      <c r="SVT3" s="26"/>
      <c r="SVU3" s="27"/>
      <c r="SVV3" s="26"/>
      <c r="SVW3" s="27"/>
      <c r="SVX3" s="26"/>
      <c r="SVY3" s="27"/>
      <c r="SVZ3" s="26"/>
      <c r="SWA3" s="27"/>
      <c r="SWB3" s="26"/>
      <c r="SWC3" s="27"/>
      <c r="SWD3" s="26"/>
      <c r="SWE3" s="27"/>
      <c r="SWF3" s="26"/>
      <c r="SWG3" s="27"/>
      <c r="SWH3" s="26"/>
      <c r="SWI3" s="27"/>
      <c r="SWJ3" s="26"/>
      <c r="SWK3" s="27"/>
      <c r="SWL3" s="26"/>
      <c r="SWM3" s="27"/>
      <c r="SWN3" s="26"/>
      <c r="SWO3" s="27"/>
      <c r="SWP3" s="26"/>
      <c r="SWQ3" s="27"/>
      <c r="SWR3" s="26"/>
      <c r="SWS3" s="27"/>
      <c r="SWT3" s="26"/>
      <c r="SWU3" s="27"/>
      <c r="SWV3" s="26"/>
      <c r="SWW3" s="27"/>
      <c r="SWX3" s="26"/>
      <c r="SWY3" s="27"/>
      <c r="SWZ3" s="26"/>
      <c r="SXA3" s="27"/>
      <c r="SXB3" s="26"/>
      <c r="SXC3" s="27"/>
      <c r="SXD3" s="26"/>
      <c r="SXE3" s="27"/>
      <c r="SXF3" s="26"/>
      <c r="SXG3" s="27"/>
      <c r="SXH3" s="26"/>
      <c r="SXI3" s="27"/>
      <c r="SXJ3" s="26"/>
      <c r="SXK3" s="27"/>
      <c r="SXL3" s="26"/>
      <c r="SXM3" s="27"/>
      <c r="SXN3" s="26"/>
      <c r="SXO3" s="27"/>
      <c r="SXP3" s="26"/>
      <c r="SXQ3" s="27"/>
      <c r="SXR3" s="26"/>
      <c r="SXS3" s="27"/>
      <c r="SXT3" s="26"/>
      <c r="SXU3" s="27"/>
      <c r="SXV3" s="26"/>
      <c r="SXW3" s="27"/>
      <c r="SXX3" s="26"/>
      <c r="SXY3" s="27"/>
      <c r="SXZ3" s="26"/>
      <c r="SYA3" s="27"/>
      <c r="SYB3" s="26"/>
      <c r="SYC3" s="27"/>
      <c r="SYD3" s="26"/>
      <c r="SYE3" s="27"/>
      <c r="SYF3" s="26"/>
      <c r="SYG3" s="27"/>
      <c r="SYH3" s="26"/>
      <c r="SYI3" s="27"/>
      <c r="SYJ3" s="26"/>
      <c r="SYK3" s="27"/>
      <c r="SYL3" s="26"/>
      <c r="SYM3" s="27"/>
      <c r="SYN3" s="26"/>
      <c r="SYO3" s="27"/>
      <c r="SYP3" s="26"/>
      <c r="SYQ3" s="27"/>
      <c r="SYR3" s="26"/>
      <c r="SYS3" s="27"/>
      <c r="SYT3" s="26"/>
      <c r="SYU3" s="27"/>
      <c r="SYV3" s="26"/>
      <c r="SYW3" s="27"/>
      <c r="SYX3" s="26"/>
      <c r="SYY3" s="27"/>
      <c r="SYZ3" s="26"/>
      <c r="SZA3" s="27"/>
      <c r="SZB3" s="26"/>
      <c r="SZC3" s="27"/>
      <c r="SZD3" s="26"/>
      <c r="SZE3" s="27"/>
      <c r="SZF3" s="26"/>
      <c r="SZG3" s="27"/>
      <c r="SZH3" s="26"/>
      <c r="SZI3" s="27"/>
      <c r="SZJ3" s="26"/>
      <c r="SZK3" s="27"/>
      <c r="SZL3" s="26"/>
      <c r="SZM3" s="27"/>
      <c r="SZN3" s="26"/>
      <c r="SZO3" s="27"/>
      <c r="SZP3" s="26"/>
      <c r="SZQ3" s="27"/>
      <c r="SZR3" s="26"/>
      <c r="SZS3" s="27"/>
      <c r="SZT3" s="26"/>
      <c r="SZU3" s="27"/>
      <c r="SZV3" s="26"/>
      <c r="SZW3" s="27"/>
      <c r="SZX3" s="26"/>
      <c r="SZY3" s="27"/>
      <c r="SZZ3" s="26"/>
      <c r="TAA3" s="27"/>
      <c r="TAB3" s="26"/>
      <c r="TAC3" s="27"/>
      <c r="TAD3" s="26"/>
      <c r="TAE3" s="27"/>
      <c r="TAF3" s="26"/>
      <c r="TAG3" s="27"/>
      <c r="TAH3" s="26"/>
      <c r="TAI3" s="27"/>
      <c r="TAJ3" s="26"/>
      <c r="TAK3" s="27"/>
      <c r="TAL3" s="26"/>
      <c r="TAM3" s="27"/>
      <c r="TAN3" s="26"/>
      <c r="TAO3" s="27"/>
      <c r="TAP3" s="26"/>
      <c r="TAQ3" s="27"/>
      <c r="TAR3" s="26"/>
      <c r="TAS3" s="27"/>
      <c r="TAT3" s="26"/>
      <c r="TAU3" s="27"/>
      <c r="TAV3" s="26"/>
      <c r="TAW3" s="27"/>
      <c r="TAX3" s="26"/>
      <c r="TAY3" s="27"/>
      <c r="TAZ3" s="26"/>
      <c r="TBA3" s="27"/>
      <c r="TBB3" s="26"/>
      <c r="TBC3" s="27"/>
      <c r="TBD3" s="26"/>
      <c r="TBE3" s="27"/>
      <c r="TBF3" s="26"/>
      <c r="TBG3" s="27"/>
      <c r="TBH3" s="26"/>
      <c r="TBI3" s="27"/>
      <c r="TBJ3" s="26"/>
      <c r="TBK3" s="27"/>
      <c r="TBL3" s="26"/>
      <c r="TBM3" s="27"/>
      <c r="TBN3" s="26"/>
      <c r="TBO3" s="27"/>
      <c r="TBP3" s="26"/>
      <c r="TBQ3" s="27"/>
      <c r="TBR3" s="26"/>
      <c r="TBS3" s="27"/>
      <c r="TBT3" s="26"/>
      <c r="TBU3" s="27"/>
      <c r="TBV3" s="26"/>
      <c r="TBW3" s="27"/>
      <c r="TBX3" s="26"/>
      <c r="TBY3" s="27"/>
      <c r="TBZ3" s="26"/>
      <c r="TCA3" s="27"/>
      <c r="TCB3" s="26"/>
      <c r="TCC3" s="27"/>
      <c r="TCD3" s="26"/>
      <c r="TCE3" s="27"/>
      <c r="TCF3" s="26"/>
      <c r="TCG3" s="27"/>
      <c r="TCH3" s="26"/>
      <c r="TCI3" s="27"/>
      <c r="TCJ3" s="26"/>
      <c r="TCK3" s="27"/>
      <c r="TCL3" s="26"/>
      <c r="TCM3" s="27"/>
      <c r="TCN3" s="26"/>
      <c r="TCO3" s="27"/>
      <c r="TCP3" s="26"/>
      <c r="TCQ3" s="27"/>
      <c r="TCR3" s="26"/>
      <c r="TCS3" s="27"/>
      <c r="TCT3" s="26"/>
      <c r="TCU3" s="27"/>
      <c r="TCV3" s="26"/>
      <c r="TCW3" s="27"/>
      <c r="TCX3" s="26"/>
      <c r="TCY3" s="27"/>
      <c r="TCZ3" s="26"/>
      <c r="TDA3" s="27"/>
      <c r="TDB3" s="26"/>
      <c r="TDC3" s="27"/>
      <c r="TDD3" s="26"/>
      <c r="TDE3" s="27"/>
      <c r="TDF3" s="26"/>
      <c r="TDG3" s="27"/>
      <c r="TDH3" s="26"/>
      <c r="TDI3" s="27"/>
      <c r="TDJ3" s="26"/>
      <c r="TDK3" s="27"/>
      <c r="TDL3" s="26"/>
      <c r="TDM3" s="27"/>
      <c r="TDN3" s="26"/>
      <c r="TDO3" s="27"/>
      <c r="TDP3" s="26"/>
      <c r="TDQ3" s="27"/>
      <c r="TDR3" s="26"/>
      <c r="TDS3" s="27"/>
      <c r="TDT3" s="26"/>
      <c r="TDU3" s="27"/>
      <c r="TDV3" s="26"/>
      <c r="TDW3" s="27"/>
      <c r="TDX3" s="26"/>
      <c r="TDY3" s="27"/>
      <c r="TDZ3" s="26"/>
      <c r="TEA3" s="27"/>
      <c r="TEB3" s="26"/>
      <c r="TEC3" s="27"/>
      <c r="TED3" s="26"/>
      <c r="TEE3" s="27"/>
      <c r="TEF3" s="26"/>
      <c r="TEG3" s="27"/>
      <c r="TEH3" s="26"/>
      <c r="TEI3" s="27"/>
      <c r="TEJ3" s="26"/>
      <c r="TEK3" s="27"/>
      <c r="TEL3" s="26"/>
      <c r="TEM3" s="27"/>
      <c r="TEN3" s="26"/>
      <c r="TEO3" s="27"/>
      <c r="TEP3" s="26"/>
      <c r="TEQ3" s="27"/>
      <c r="TER3" s="26"/>
      <c r="TES3" s="27"/>
      <c r="TET3" s="26"/>
      <c r="TEU3" s="27"/>
      <c r="TEV3" s="26"/>
      <c r="TEW3" s="27"/>
      <c r="TEX3" s="26"/>
      <c r="TEY3" s="27"/>
      <c r="TEZ3" s="26"/>
      <c r="TFA3" s="27"/>
      <c r="TFB3" s="26"/>
      <c r="TFC3" s="27"/>
      <c r="TFD3" s="26"/>
      <c r="TFE3" s="27"/>
      <c r="TFF3" s="26"/>
      <c r="TFG3" s="27"/>
      <c r="TFH3" s="26"/>
      <c r="TFI3" s="27"/>
      <c r="TFJ3" s="26"/>
      <c r="TFK3" s="27"/>
      <c r="TFL3" s="26"/>
      <c r="TFM3" s="27"/>
      <c r="TFN3" s="26"/>
      <c r="TFO3" s="27"/>
      <c r="TFP3" s="26"/>
      <c r="TFQ3" s="27"/>
      <c r="TFR3" s="26"/>
      <c r="TFS3" s="27"/>
      <c r="TFT3" s="26"/>
      <c r="TFU3" s="27"/>
      <c r="TFV3" s="26"/>
      <c r="TFW3" s="27"/>
      <c r="TFX3" s="26"/>
      <c r="TFY3" s="27"/>
      <c r="TFZ3" s="26"/>
      <c r="TGA3" s="27"/>
      <c r="TGB3" s="26"/>
      <c r="TGC3" s="27"/>
      <c r="TGD3" s="26"/>
      <c r="TGE3" s="27"/>
      <c r="TGF3" s="26"/>
      <c r="TGG3" s="27"/>
      <c r="TGH3" s="26"/>
      <c r="TGI3" s="27"/>
      <c r="TGJ3" s="26"/>
      <c r="TGK3" s="27"/>
      <c r="TGL3" s="26"/>
      <c r="TGM3" s="27"/>
      <c r="TGN3" s="26"/>
      <c r="TGO3" s="27"/>
      <c r="TGP3" s="26"/>
      <c r="TGQ3" s="27"/>
      <c r="TGR3" s="26"/>
      <c r="TGS3" s="27"/>
      <c r="TGT3" s="26"/>
      <c r="TGU3" s="27"/>
      <c r="TGV3" s="26"/>
      <c r="TGW3" s="27"/>
      <c r="TGX3" s="26"/>
      <c r="TGY3" s="27"/>
      <c r="TGZ3" s="26"/>
      <c r="THA3" s="27"/>
      <c r="THB3" s="26"/>
      <c r="THC3" s="27"/>
      <c r="THD3" s="26"/>
      <c r="THE3" s="27"/>
      <c r="THF3" s="26"/>
      <c r="THG3" s="27"/>
      <c r="THH3" s="26"/>
      <c r="THI3" s="27"/>
      <c r="THJ3" s="26"/>
      <c r="THK3" s="27"/>
      <c r="THL3" s="26"/>
      <c r="THM3" s="27"/>
      <c r="THN3" s="26"/>
      <c r="THO3" s="27"/>
      <c r="THP3" s="26"/>
      <c r="THQ3" s="27"/>
      <c r="THR3" s="26"/>
      <c r="THS3" s="27"/>
      <c r="THT3" s="26"/>
      <c r="THU3" s="27"/>
      <c r="THV3" s="26"/>
      <c r="THW3" s="27"/>
      <c r="THX3" s="26"/>
      <c r="THY3" s="27"/>
      <c r="THZ3" s="26"/>
      <c r="TIA3" s="27"/>
      <c r="TIB3" s="26"/>
      <c r="TIC3" s="27"/>
      <c r="TID3" s="26"/>
      <c r="TIE3" s="27"/>
      <c r="TIF3" s="26"/>
      <c r="TIG3" s="27"/>
      <c r="TIH3" s="26"/>
      <c r="TII3" s="27"/>
      <c r="TIJ3" s="26"/>
      <c r="TIK3" s="27"/>
      <c r="TIL3" s="26"/>
      <c r="TIM3" s="27"/>
      <c r="TIN3" s="26"/>
      <c r="TIO3" s="27"/>
      <c r="TIP3" s="26"/>
      <c r="TIQ3" s="27"/>
      <c r="TIR3" s="26"/>
      <c r="TIS3" s="27"/>
      <c r="TIT3" s="26"/>
      <c r="TIU3" s="27"/>
      <c r="TIV3" s="26"/>
      <c r="TIW3" s="27"/>
      <c r="TIX3" s="26"/>
      <c r="TIY3" s="27"/>
      <c r="TIZ3" s="26"/>
      <c r="TJA3" s="27"/>
      <c r="TJB3" s="26"/>
      <c r="TJC3" s="27"/>
      <c r="TJD3" s="26"/>
      <c r="TJE3" s="27"/>
      <c r="TJF3" s="26"/>
      <c r="TJG3" s="27"/>
      <c r="TJH3" s="26"/>
      <c r="TJI3" s="27"/>
      <c r="TJJ3" s="26"/>
      <c r="TJK3" s="27"/>
      <c r="TJL3" s="26"/>
      <c r="TJM3" s="27"/>
      <c r="TJN3" s="26"/>
      <c r="TJO3" s="27"/>
      <c r="TJP3" s="26"/>
      <c r="TJQ3" s="27"/>
      <c r="TJR3" s="26"/>
      <c r="TJS3" s="27"/>
      <c r="TJT3" s="26"/>
      <c r="TJU3" s="27"/>
      <c r="TJV3" s="26"/>
      <c r="TJW3" s="27"/>
      <c r="TJX3" s="26"/>
      <c r="TJY3" s="27"/>
      <c r="TJZ3" s="26"/>
      <c r="TKA3" s="27"/>
      <c r="TKB3" s="26"/>
      <c r="TKC3" s="27"/>
      <c r="TKD3" s="26"/>
      <c r="TKE3" s="27"/>
      <c r="TKF3" s="26"/>
      <c r="TKG3" s="27"/>
      <c r="TKH3" s="26"/>
      <c r="TKI3" s="27"/>
      <c r="TKJ3" s="26"/>
      <c r="TKK3" s="27"/>
      <c r="TKL3" s="26"/>
      <c r="TKM3" s="27"/>
      <c r="TKN3" s="26"/>
      <c r="TKO3" s="27"/>
      <c r="TKP3" s="26"/>
      <c r="TKQ3" s="27"/>
      <c r="TKR3" s="26"/>
      <c r="TKS3" s="27"/>
      <c r="TKT3" s="26"/>
      <c r="TKU3" s="27"/>
      <c r="TKV3" s="26"/>
      <c r="TKW3" s="27"/>
      <c r="TKX3" s="26"/>
      <c r="TKY3" s="27"/>
      <c r="TKZ3" s="26"/>
      <c r="TLA3" s="27"/>
      <c r="TLB3" s="26"/>
      <c r="TLC3" s="27"/>
      <c r="TLD3" s="26"/>
      <c r="TLE3" s="27"/>
      <c r="TLF3" s="26"/>
      <c r="TLG3" s="27"/>
      <c r="TLH3" s="26"/>
      <c r="TLI3" s="27"/>
      <c r="TLJ3" s="26"/>
      <c r="TLK3" s="27"/>
      <c r="TLL3" s="26"/>
      <c r="TLM3" s="27"/>
      <c r="TLN3" s="26"/>
      <c r="TLO3" s="27"/>
      <c r="TLP3" s="26"/>
      <c r="TLQ3" s="27"/>
      <c r="TLR3" s="26"/>
      <c r="TLS3" s="27"/>
      <c r="TLT3" s="26"/>
      <c r="TLU3" s="27"/>
      <c r="TLV3" s="26"/>
      <c r="TLW3" s="27"/>
      <c r="TLX3" s="26"/>
      <c r="TLY3" s="27"/>
      <c r="TLZ3" s="26"/>
      <c r="TMA3" s="27"/>
      <c r="TMB3" s="26"/>
      <c r="TMC3" s="27"/>
      <c r="TMD3" s="26"/>
      <c r="TME3" s="27"/>
      <c r="TMF3" s="26"/>
      <c r="TMG3" s="27"/>
      <c r="TMH3" s="26"/>
      <c r="TMI3" s="27"/>
      <c r="TMJ3" s="26"/>
      <c r="TMK3" s="27"/>
      <c r="TML3" s="26"/>
      <c r="TMM3" s="27"/>
      <c r="TMN3" s="26"/>
      <c r="TMO3" s="27"/>
      <c r="TMP3" s="26"/>
      <c r="TMQ3" s="27"/>
      <c r="TMR3" s="26"/>
      <c r="TMS3" s="27"/>
      <c r="TMT3" s="26"/>
      <c r="TMU3" s="27"/>
      <c r="TMV3" s="26"/>
      <c r="TMW3" s="27"/>
      <c r="TMX3" s="26"/>
      <c r="TMY3" s="27"/>
      <c r="TMZ3" s="26"/>
      <c r="TNA3" s="27"/>
      <c r="TNB3" s="26"/>
      <c r="TNC3" s="27"/>
      <c r="TND3" s="26"/>
      <c r="TNE3" s="27"/>
      <c r="TNF3" s="26"/>
      <c r="TNG3" s="27"/>
      <c r="TNH3" s="26"/>
      <c r="TNI3" s="27"/>
      <c r="TNJ3" s="26"/>
      <c r="TNK3" s="27"/>
      <c r="TNL3" s="26"/>
      <c r="TNM3" s="27"/>
      <c r="TNN3" s="26"/>
      <c r="TNO3" s="27"/>
      <c r="TNP3" s="26"/>
      <c r="TNQ3" s="27"/>
      <c r="TNR3" s="26"/>
      <c r="TNS3" s="27"/>
      <c r="TNT3" s="26"/>
      <c r="TNU3" s="27"/>
      <c r="TNV3" s="26"/>
      <c r="TNW3" s="27"/>
      <c r="TNX3" s="26"/>
      <c r="TNY3" s="27"/>
      <c r="TNZ3" s="26"/>
      <c r="TOA3" s="27"/>
      <c r="TOB3" s="26"/>
      <c r="TOC3" s="27"/>
      <c r="TOD3" s="26"/>
      <c r="TOE3" s="27"/>
      <c r="TOF3" s="26"/>
      <c r="TOG3" s="27"/>
      <c r="TOH3" s="26"/>
      <c r="TOI3" s="27"/>
      <c r="TOJ3" s="26"/>
      <c r="TOK3" s="27"/>
      <c r="TOL3" s="26"/>
      <c r="TOM3" s="27"/>
      <c r="TON3" s="26"/>
      <c r="TOO3" s="27"/>
      <c r="TOP3" s="26"/>
      <c r="TOQ3" s="27"/>
      <c r="TOR3" s="26"/>
      <c r="TOS3" s="27"/>
      <c r="TOT3" s="26"/>
      <c r="TOU3" s="27"/>
      <c r="TOV3" s="26"/>
      <c r="TOW3" s="27"/>
      <c r="TOX3" s="26"/>
      <c r="TOY3" s="27"/>
      <c r="TOZ3" s="26"/>
      <c r="TPA3" s="27"/>
      <c r="TPB3" s="26"/>
      <c r="TPC3" s="27"/>
      <c r="TPD3" s="26"/>
      <c r="TPE3" s="27"/>
      <c r="TPF3" s="26"/>
      <c r="TPG3" s="27"/>
      <c r="TPH3" s="26"/>
      <c r="TPI3" s="27"/>
      <c r="TPJ3" s="26"/>
      <c r="TPK3" s="27"/>
      <c r="TPL3" s="26"/>
      <c r="TPM3" s="27"/>
      <c r="TPN3" s="26"/>
      <c r="TPO3" s="27"/>
      <c r="TPP3" s="26"/>
      <c r="TPQ3" s="27"/>
      <c r="TPR3" s="26"/>
      <c r="TPS3" s="27"/>
      <c r="TPT3" s="26"/>
      <c r="TPU3" s="27"/>
      <c r="TPV3" s="26"/>
      <c r="TPW3" s="27"/>
      <c r="TPX3" s="26"/>
      <c r="TPY3" s="27"/>
      <c r="TPZ3" s="26"/>
      <c r="TQA3" s="27"/>
      <c r="TQB3" s="26"/>
      <c r="TQC3" s="27"/>
      <c r="TQD3" s="26"/>
      <c r="TQE3" s="27"/>
      <c r="TQF3" s="26"/>
      <c r="TQG3" s="27"/>
      <c r="TQH3" s="26"/>
      <c r="TQI3" s="27"/>
      <c r="TQJ3" s="26"/>
      <c r="TQK3" s="27"/>
      <c r="TQL3" s="26"/>
      <c r="TQM3" s="27"/>
      <c r="TQN3" s="26"/>
      <c r="TQO3" s="27"/>
      <c r="TQP3" s="26"/>
      <c r="TQQ3" s="27"/>
      <c r="TQR3" s="26"/>
      <c r="TQS3" s="27"/>
      <c r="TQT3" s="26"/>
      <c r="TQU3" s="27"/>
      <c r="TQV3" s="26"/>
      <c r="TQW3" s="27"/>
      <c r="TQX3" s="26"/>
      <c r="TQY3" s="27"/>
      <c r="TQZ3" s="26"/>
      <c r="TRA3" s="27"/>
      <c r="TRB3" s="26"/>
      <c r="TRC3" s="27"/>
      <c r="TRD3" s="26"/>
      <c r="TRE3" s="27"/>
      <c r="TRF3" s="26"/>
      <c r="TRG3" s="27"/>
      <c r="TRH3" s="26"/>
      <c r="TRI3" s="27"/>
      <c r="TRJ3" s="26"/>
      <c r="TRK3" s="27"/>
      <c r="TRL3" s="26"/>
      <c r="TRM3" s="27"/>
      <c r="TRN3" s="26"/>
      <c r="TRO3" s="27"/>
      <c r="TRP3" s="26"/>
      <c r="TRQ3" s="27"/>
      <c r="TRR3" s="26"/>
      <c r="TRS3" s="27"/>
      <c r="TRT3" s="26"/>
      <c r="TRU3" s="27"/>
      <c r="TRV3" s="26"/>
      <c r="TRW3" s="27"/>
      <c r="TRX3" s="26"/>
      <c r="TRY3" s="27"/>
      <c r="TRZ3" s="26"/>
      <c r="TSA3" s="27"/>
      <c r="TSB3" s="26"/>
      <c r="TSC3" s="27"/>
      <c r="TSD3" s="26"/>
      <c r="TSE3" s="27"/>
      <c r="TSF3" s="26"/>
      <c r="TSG3" s="27"/>
      <c r="TSH3" s="26"/>
      <c r="TSI3" s="27"/>
      <c r="TSJ3" s="26"/>
      <c r="TSK3" s="27"/>
      <c r="TSL3" s="26"/>
      <c r="TSM3" s="27"/>
      <c r="TSN3" s="26"/>
      <c r="TSO3" s="27"/>
      <c r="TSP3" s="26"/>
      <c r="TSQ3" s="27"/>
      <c r="TSR3" s="26"/>
      <c r="TSS3" s="27"/>
      <c r="TST3" s="26"/>
      <c r="TSU3" s="27"/>
      <c r="TSV3" s="26"/>
      <c r="TSW3" s="27"/>
      <c r="TSX3" s="26"/>
      <c r="TSY3" s="27"/>
      <c r="TSZ3" s="26"/>
      <c r="TTA3" s="27"/>
      <c r="TTB3" s="26"/>
      <c r="TTC3" s="27"/>
      <c r="TTD3" s="26"/>
      <c r="TTE3" s="27"/>
      <c r="TTF3" s="26"/>
      <c r="TTG3" s="27"/>
      <c r="TTH3" s="26"/>
      <c r="TTI3" s="27"/>
      <c r="TTJ3" s="26"/>
      <c r="TTK3" s="27"/>
      <c r="TTL3" s="26"/>
      <c r="TTM3" s="27"/>
      <c r="TTN3" s="26"/>
      <c r="TTO3" s="27"/>
      <c r="TTP3" s="26"/>
      <c r="TTQ3" s="27"/>
      <c r="TTR3" s="26"/>
      <c r="TTS3" s="27"/>
      <c r="TTT3" s="26"/>
      <c r="TTU3" s="27"/>
      <c r="TTV3" s="26"/>
      <c r="TTW3" s="27"/>
      <c r="TTX3" s="26"/>
      <c r="TTY3" s="27"/>
      <c r="TTZ3" s="26"/>
      <c r="TUA3" s="27"/>
      <c r="TUB3" s="26"/>
      <c r="TUC3" s="27"/>
      <c r="TUD3" s="26"/>
      <c r="TUE3" s="27"/>
      <c r="TUF3" s="26"/>
      <c r="TUG3" s="27"/>
      <c r="TUH3" s="26"/>
      <c r="TUI3" s="27"/>
      <c r="TUJ3" s="26"/>
      <c r="TUK3" s="27"/>
      <c r="TUL3" s="26"/>
      <c r="TUM3" s="27"/>
      <c r="TUN3" s="26"/>
      <c r="TUO3" s="27"/>
      <c r="TUP3" s="26"/>
      <c r="TUQ3" s="27"/>
      <c r="TUR3" s="26"/>
      <c r="TUS3" s="27"/>
      <c r="TUT3" s="26"/>
      <c r="TUU3" s="27"/>
      <c r="TUV3" s="26"/>
      <c r="TUW3" s="27"/>
      <c r="TUX3" s="26"/>
      <c r="TUY3" s="27"/>
      <c r="TUZ3" s="26"/>
      <c r="TVA3" s="27"/>
      <c r="TVB3" s="26"/>
      <c r="TVC3" s="27"/>
      <c r="TVD3" s="26"/>
      <c r="TVE3" s="27"/>
      <c r="TVF3" s="26"/>
      <c r="TVG3" s="27"/>
      <c r="TVH3" s="26"/>
      <c r="TVI3" s="27"/>
      <c r="TVJ3" s="26"/>
      <c r="TVK3" s="27"/>
      <c r="TVL3" s="26"/>
      <c r="TVM3" s="27"/>
      <c r="TVN3" s="26"/>
      <c r="TVO3" s="27"/>
      <c r="TVP3" s="26"/>
      <c r="TVQ3" s="27"/>
      <c r="TVR3" s="26"/>
      <c r="TVS3" s="27"/>
      <c r="TVT3" s="26"/>
      <c r="TVU3" s="27"/>
      <c r="TVV3" s="26"/>
      <c r="TVW3" s="27"/>
      <c r="TVX3" s="26"/>
      <c r="TVY3" s="27"/>
      <c r="TVZ3" s="26"/>
      <c r="TWA3" s="27"/>
      <c r="TWB3" s="26"/>
      <c r="TWC3" s="27"/>
      <c r="TWD3" s="26"/>
      <c r="TWE3" s="27"/>
      <c r="TWF3" s="26"/>
      <c r="TWG3" s="27"/>
      <c r="TWH3" s="26"/>
      <c r="TWI3" s="27"/>
      <c r="TWJ3" s="26"/>
      <c r="TWK3" s="27"/>
      <c r="TWL3" s="26"/>
      <c r="TWM3" s="27"/>
      <c r="TWN3" s="26"/>
      <c r="TWO3" s="27"/>
      <c r="TWP3" s="26"/>
      <c r="TWQ3" s="27"/>
      <c r="TWR3" s="26"/>
      <c r="TWS3" s="27"/>
      <c r="TWT3" s="26"/>
      <c r="TWU3" s="27"/>
      <c r="TWV3" s="26"/>
      <c r="TWW3" s="27"/>
      <c r="TWX3" s="26"/>
      <c r="TWY3" s="27"/>
      <c r="TWZ3" s="26"/>
      <c r="TXA3" s="27"/>
      <c r="TXB3" s="26"/>
      <c r="TXC3" s="27"/>
      <c r="TXD3" s="26"/>
      <c r="TXE3" s="27"/>
      <c r="TXF3" s="26"/>
      <c r="TXG3" s="27"/>
      <c r="TXH3" s="26"/>
      <c r="TXI3" s="27"/>
      <c r="TXJ3" s="26"/>
      <c r="TXK3" s="27"/>
      <c r="TXL3" s="26"/>
      <c r="TXM3" s="27"/>
      <c r="TXN3" s="26"/>
      <c r="TXO3" s="27"/>
      <c r="TXP3" s="26"/>
      <c r="TXQ3" s="27"/>
      <c r="TXR3" s="26"/>
      <c r="TXS3" s="27"/>
      <c r="TXT3" s="26"/>
      <c r="TXU3" s="27"/>
      <c r="TXV3" s="26"/>
      <c r="TXW3" s="27"/>
      <c r="TXX3" s="26"/>
      <c r="TXY3" s="27"/>
      <c r="TXZ3" s="26"/>
      <c r="TYA3" s="27"/>
      <c r="TYB3" s="26"/>
      <c r="TYC3" s="27"/>
      <c r="TYD3" s="26"/>
      <c r="TYE3" s="27"/>
      <c r="TYF3" s="26"/>
      <c r="TYG3" s="27"/>
      <c r="TYH3" s="26"/>
      <c r="TYI3" s="27"/>
      <c r="TYJ3" s="26"/>
      <c r="TYK3" s="27"/>
      <c r="TYL3" s="26"/>
      <c r="TYM3" s="27"/>
      <c r="TYN3" s="26"/>
      <c r="TYO3" s="27"/>
      <c r="TYP3" s="26"/>
      <c r="TYQ3" s="27"/>
      <c r="TYR3" s="26"/>
      <c r="TYS3" s="27"/>
      <c r="TYT3" s="26"/>
      <c r="TYU3" s="27"/>
      <c r="TYV3" s="26"/>
      <c r="TYW3" s="27"/>
      <c r="TYX3" s="26"/>
      <c r="TYY3" s="27"/>
      <c r="TYZ3" s="26"/>
      <c r="TZA3" s="27"/>
      <c r="TZB3" s="26"/>
      <c r="TZC3" s="27"/>
      <c r="TZD3" s="26"/>
      <c r="TZE3" s="27"/>
      <c r="TZF3" s="26"/>
      <c r="TZG3" s="27"/>
      <c r="TZH3" s="26"/>
      <c r="TZI3" s="27"/>
      <c r="TZJ3" s="26"/>
      <c r="TZK3" s="27"/>
      <c r="TZL3" s="26"/>
      <c r="TZM3" s="27"/>
      <c r="TZN3" s="26"/>
      <c r="TZO3" s="27"/>
      <c r="TZP3" s="26"/>
      <c r="TZQ3" s="27"/>
      <c r="TZR3" s="26"/>
      <c r="TZS3" s="27"/>
      <c r="TZT3" s="26"/>
      <c r="TZU3" s="27"/>
      <c r="TZV3" s="26"/>
      <c r="TZW3" s="27"/>
      <c r="TZX3" s="26"/>
      <c r="TZY3" s="27"/>
      <c r="TZZ3" s="26"/>
      <c r="UAA3" s="27"/>
      <c r="UAB3" s="26"/>
      <c r="UAC3" s="27"/>
      <c r="UAD3" s="26"/>
      <c r="UAE3" s="27"/>
      <c r="UAF3" s="26"/>
      <c r="UAG3" s="27"/>
      <c r="UAH3" s="26"/>
      <c r="UAI3" s="27"/>
      <c r="UAJ3" s="26"/>
      <c r="UAK3" s="27"/>
      <c r="UAL3" s="26"/>
      <c r="UAM3" s="27"/>
      <c r="UAN3" s="26"/>
      <c r="UAO3" s="27"/>
      <c r="UAP3" s="26"/>
      <c r="UAQ3" s="27"/>
      <c r="UAR3" s="26"/>
      <c r="UAS3" s="27"/>
      <c r="UAT3" s="26"/>
      <c r="UAU3" s="27"/>
      <c r="UAV3" s="26"/>
      <c r="UAW3" s="27"/>
      <c r="UAX3" s="26"/>
      <c r="UAY3" s="27"/>
      <c r="UAZ3" s="26"/>
      <c r="UBA3" s="27"/>
      <c r="UBB3" s="26"/>
      <c r="UBC3" s="27"/>
      <c r="UBD3" s="26"/>
      <c r="UBE3" s="27"/>
      <c r="UBF3" s="26"/>
      <c r="UBG3" s="27"/>
      <c r="UBH3" s="26"/>
      <c r="UBI3" s="27"/>
      <c r="UBJ3" s="26"/>
      <c r="UBK3" s="27"/>
      <c r="UBL3" s="26"/>
      <c r="UBM3" s="27"/>
      <c r="UBN3" s="26"/>
      <c r="UBO3" s="27"/>
      <c r="UBP3" s="26"/>
      <c r="UBQ3" s="27"/>
      <c r="UBR3" s="26"/>
      <c r="UBS3" s="27"/>
      <c r="UBT3" s="26"/>
      <c r="UBU3" s="27"/>
      <c r="UBV3" s="26"/>
      <c r="UBW3" s="27"/>
      <c r="UBX3" s="26"/>
      <c r="UBY3" s="27"/>
      <c r="UBZ3" s="26"/>
      <c r="UCA3" s="27"/>
      <c r="UCB3" s="26"/>
      <c r="UCC3" s="27"/>
      <c r="UCD3" s="26"/>
      <c r="UCE3" s="27"/>
      <c r="UCF3" s="26"/>
      <c r="UCG3" s="27"/>
      <c r="UCH3" s="26"/>
      <c r="UCI3" s="27"/>
      <c r="UCJ3" s="26"/>
      <c r="UCK3" s="27"/>
      <c r="UCL3" s="26"/>
      <c r="UCM3" s="27"/>
      <c r="UCN3" s="26"/>
      <c r="UCO3" s="27"/>
      <c r="UCP3" s="26"/>
      <c r="UCQ3" s="27"/>
      <c r="UCR3" s="26"/>
      <c r="UCS3" s="27"/>
      <c r="UCT3" s="26"/>
      <c r="UCU3" s="27"/>
      <c r="UCV3" s="26"/>
      <c r="UCW3" s="27"/>
      <c r="UCX3" s="26"/>
      <c r="UCY3" s="27"/>
      <c r="UCZ3" s="26"/>
      <c r="UDA3" s="27"/>
      <c r="UDB3" s="26"/>
      <c r="UDC3" s="27"/>
      <c r="UDD3" s="26"/>
      <c r="UDE3" s="27"/>
      <c r="UDF3" s="26"/>
      <c r="UDG3" s="27"/>
      <c r="UDH3" s="26"/>
      <c r="UDI3" s="27"/>
      <c r="UDJ3" s="26"/>
      <c r="UDK3" s="27"/>
      <c r="UDL3" s="26"/>
      <c r="UDM3" s="27"/>
      <c r="UDN3" s="26"/>
      <c r="UDO3" s="27"/>
      <c r="UDP3" s="26"/>
      <c r="UDQ3" s="27"/>
      <c r="UDR3" s="26"/>
      <c r="UDS3" s="27"/>
      <c r="UDT3" s="26"/>
      <c r="UDU3" s="27"/>
      <c r="UDV3" s="26"/>
      <c r="UDW3" s="27"/>
      <c r="UDX3" s="26"/>
      <c r="UDY3" s="27"/>
      <c r="UDZ3" s="26"/>
      <c r="UEA3" s="27"/>
      <c r="UEB3" s="26"/>
      <c r="UEC3" s="27"/>
      <c r="UED3" s="26"/>
      <c r="UEE3" s="27"/>
      <c r="UEF3" s="26"/>
      <c r="UEG3" s="27"/>
      <c r="UEH3" s="26"/>
      <c r="UEI3" s="27"/>
      <c r="UEJ3" s="26"/>
      <c r="UEK3" s="27"/>
      <c r="UEL3" s="26"/>
      <c r="UEM3" s="27"/>
      <c r="UEN3" s="26"/>
      <c r="UEO3" s="27"/>
      <c r="UEP3" s="26"/>
      <c r="UEQ3" s="27"/>
      <c r="UER3" s="26"/>
      <c r="UES3" s="27"/>
      <c r="UET3" s="26"/>
      <c r="UEU3" s="27"/>
      <c r="UEV3" s="26"/>
      <c r="UEW3" s="27"/>
      <c r="UEX3" s="26"/>
      <c r="UEY3" s="27"/>
      <c r="UEZ3" s="26"/>
      <c r="UFA3" s="27"/>
      <c r="UFB3" s="26"/>
      <c r="UFC3" s="27"/>
      <c r="UFD3" s="26"/>
      <c r="UFE3" s="27"/>
      <c r="UFF3" s="26"/>
      <c r="UFG3" s="27"/>
      <c r="UFH3" s="26"/>
      <c r="UFI3" s="27"/>
      <c r="UFJ3" s="26"/>
      <c r="UFK3" s="27"/>
      <c r="UFL3" s="26"/>
      <c r="UFM3" s="27"/>
      <c r="UFN3" s="26"/>
      <c r="UFO3" s="27"/>
      <c r="UFP3" s="26"/>
      <c r="UFQ3" s="27"/>
      <c r="UFR3" s="26"/>
      <c r="UFS3" s="27"/>
      <c r="UFT3" s="26"/>
      <c r="UFU3" s="27"/>
      <c r="UFV3" s="26"/>
      <c r="UFW3" s="27"/>
      <c r="UFX3" s="26"/>
      <c r="UFY3" s="27"/>
      <c r="UFZ3" s="26"/>
      <c r="UGA3" s="27"/>
      <c r="UGB3" s="26"/>
      <c r="UGC3" s="27"/>
      <c r="UGD3" s="26"/>
      <c r="UGE3" s="27"/>
      <c r="UGF3" s="26"/>
      <c r="UGG3" s="27"/>
      <c r="UGH3" s="26"/>
      <c r="UGI3" s="27"/>
      <c r="UGJ3" s="26"/>
      <c r="UGK3" s="27"/>
      <c r="UGL3" s="26"/>
      <c r="UGM3" s="27"/>
      <c r="UGN3" s="26"/>
      <c r="UGO3" s="27"/>
      <c r="UGP3" s="26"/>
      <c r="UGQ3" s="27"/>
      <c r="UGR3" s="26"/>
      <c r="UGS3" s="27"/>
      <c r="UGT3" s="26"/>
      <c r="UGU3" s="27"/>
      <c r="UGV3" s="26"/>
      <c r="UGW3" s="27"/>
      <c r="UGX3" s="26"/>
      <c r="UGY3" s="27"/>
      <c r="UGZ3" s="26"/>
      <c r="UHA3" s="27"/>
      <c r="UHB3" s="26"/>
      <c r="UHC3" s="27"/>
      <c r="UHD3" s="26"/>
      <c r="UHE3" s="27"/>
      <c r="UHF3" s="26"/>
      <c r="UHG3" s="27"/>
      <c r="UHH3" s="26"/>
      <c r="UHI3" s="27"/>
      <c r="UHJ3" s="26"/>
      <c r="UHK3" s="27"/>
      <c r="UHL3" s="26"/>
      <c r="UHM3" s="27"/>
      <c r="UHN3" s="26"/>
      <c r="UHO3" s="27"/>
      <c r="UHP3" s="26"/>
      <c r="UHQ3" s="27"/>
      <c r="UHR3" s="26"/>
      <c r="UHS3" s="27"/>
      <c r="UHT3" s="26"/>
      <c r="UHU3" s="27"/>
      <c r="UHV3" s="26"/>
      <c r="UHW3" s="27"/>
      <c r="UHX3" s="26"/>
      <c r="UHY3" s="27"/>
      <c r="UHZ3" s="26"/>
      <c r="UIA3" s="27"/>
      <c r="UIB3" s="26"/>
      <c r="UIC3" s="27"/>
      <c r="UID3" s="26"/>
      <c r="UIE3" s="27"/>
      <c r="UIF3" s="26"/>
      <c r="UIG3" s="27"/>
      <c r="UIH3" s="26"/>
      <c r="UII3" s="27"/>
      <c r="UIJ3" s="26"/>
      <c r="UIK3" s="27"/>
      <c r="UIL3" s="26"/>
      <c r="UIM3" s="27"/>
      <c r="UIN3" s="26"/>
      <c r="UIO3" s="27"/>
      <c r="UIP3" s="26"/>
      <c r="UIQ3" s="27"/>
      <c r="UIR3" s="26"/>
      <c r="UIS3" s="27"/>
      <c r="UIT3" s="26"/>
      <c r="UIU3" s="27"/>
      <c r="UIV3" s="26"/>
      <c r="UIW3" s="27"/>
      <c r="UIX3" s="26"/>
      <c r="UIY3" s="27"/>
      <c r="UIZ3" s="26"/>
      <c r="UJA3" s="27"/>
      <c r="UJB3" s="26"/>
      <c r="UJC3" s="27"/>
      <c r="UJD3" s="26"/>
      <c r="UJE3" s="27"/>
      <c r="UJF3" s="26"/>
      <c r="UJG3" s="27"/>
      <c r="UJH3" s="26"/>
      <c r="UJI3" s="27"/>
      <c r="UJJ3" s="26"/>
      <c r="UJK3" s="27"/>
      <c r="UJL3" s="26"/>
      <c r="UJM3" s="27"/>
      <c r="UJN3" s="26"/>
      <c r="UJO3" s="27"/>
      <c r="UJP3" s="26"/>
      <c r="UJQ3" s="27"/>
      <c r="UJR3" s="26"/>
      <c r="UJS3" s="27"/>
      <c r="UJT3" s="26"/>
      <c r="UJU3" s="27"/>
      <c r="UJV3" s="26"/>
      <c r="UJW3" s="27"/>
      <c r="UJX3" s="26"/>
      <c r="UJY3" s="27"/>
      <c r="UJZ3" s="26"/>
      <c r="UKA3" s="27"/>
      <c r="UKB3" s="26"/>
      <c r="UKC3" s="27"/>
      <c r="UKD3" s="26"/>
      <c r="UKE3" s="27"/>
      <c r="UKF3" s="26"/>
      <c r="UKG3" s="27"/>
      <c r="UKH3" s="26"/>
      <c r="UKI3" s="27"/>
      <c r="UKJ3" s="26"/>
      <c r="UKK3" s="27"/>
      <c r="UKL3" s="26"/>
      <c r="UKM3" s="27"/>
      <c r="UKN3" s="26"/>
      <c r="UKO3" s="27"/>
      <c r="UKP3" s="26"/>
      <c r="UKQ3" s="27"/>
      <c r="UKR3" s="26"/>
      <c r="UKS3" s="27"/>
      <c r="UKT3" s="26"/>
      <c r="UKU3" s="27"/>
      <c r="UKV3" s="26"/>
      <c r="UKW3" s="27"/>
      <c r="UKX3" s="26"/>
      <c r="UKY3" s="27"/>
      <c r="UKZ3" s="26"/>
      <c r="ULA3" s="27"/>
      <c r="ULB3" s="26"/>
      <c r="ULC3" s="27"/>
      <c r="ULD3" s="26"/>
      <c r="ULE3" s="27"/>
      <c r="ULF3" s="26"/>
      <c r="ULG3" s="27"/>
      <c r="ULH3" s="26"/>
      <c r="ULI3" s="27"/>
      <c r="ULJ3" s="26"/>
      <c r="ULK3" s="27"/>
      <c r="ULL3" s="26"/>
      <c r="ULM3" s="27"/>
      <c r="ULN3" s="26"/>
      <c r="ULO3" s="27"/>
      <c r="ULP3" s="26"/>
      <c r="ULQ3" s="27"/>
      <c r="ULR3" s="26"/>
      <c r="ULS3" s="27"/>
      <c r="ULT3" s="26"/>
      <c r="ULU3" s="27"/>
      <c r="ULV3" s="26"/>
      <c r="ULW3" s="27"/>
      <c r="ULX3" s="26"/>
      <c r="ULY3" s="27"/>
      <c r="ULZ3" s="26"/>
      <c r="UMA3" s="27"/>
      <c r="UMB3" s="26"/>
      <c r="UMC3" s="27"/>
      <c r="UMD3" s="26"/>
      <c r="UME3" s="27"/>
      <c r="UMF3" s="26"/>
      <c r="UMG3" s="27"/>
      <c r="UMH3" s="26"/>
      <c r="UMI3" s="27"/>
      <c r="UMJ3" s="26"/>
      <c r="UMK3" s="27"/>
      <c r="UML3" s="26"/>
      <c r="UMM3" s="27"/>
      <c r="UMN3" s="26"/>
      <c r="UMO3" s="27"/>
      <c r="UMP3" s="26"/>
      <c r="UMQ3" s="27"/>
      <c r="UMR3" s="26"/>
      <c r="UMS3" s="27"/>
      <c r="UMT3" s="26"/>
      <c r="UMU3" s="27"/>
      <c r="UMV3" s="26"/>
      <c r="UMW3" s="27"/>
      <c r="UMX3" s="26"/>
      <c r="UMY3" s="27"/>
      <c r="UMZ3" s="26"/>
      <c r="UNA3" s="27"/>
      <c r="UNB3" s="26"/>
      <c r="UNC3" s="27"/>
      <c r="UND3" s="26"/>
      <c r="UNE3" s="27"/>
      <c r="UNF3" s="26"/>
      <c r="UNG3" s="27"/>
      <c r="UNH3" s="26"/>
      <c r="UNI3" s="27"/>
      <c r="UNJ3" s="26"/>
      <c r="UNK3" s="27"/>
      <c r="UNL3" s="26"/>
      <c r="UNM3" s="27"/>
      <c r="UNN3" s="26"/>
      <c r="UNO3" s="27"/>
      <c r="UNP3" s="26"/>
      <c r="UNQ3" s="27"/>
      <c r="UNR3" s="26"/>
      <c r="UNS3" s="27"/>
      <c r="UNT3" s="26"/>
      <c r="UNU3" s="27"/>
      <c r="UNV3" s="26"/>
      <c r="UNW3" s="27"/>
      <c r="UNX3" s="26"/>
      <c r="UNY3" s="27"/>
      <c r="UNZ3" s="26"/>
      <c r="UOA3" s="27"/>
      <c r="UOB3" s="26"/>
      <c r="UOC3" s="27"/>
      <c r="UOD3" s="26"/>
      <c r="UOE3" s="27"/>
      <c r="UOF3" s="26"/>
      <c r="UOG3" s="27"/>
      <c r="UOH3" s="26"/>
      <c r="UOI3" s="27"/>
      <c r="UOJ3" s="26"/>
      <c r="UOK3" s="27"/>
      <c r="UOL3" s="26"/>
      <c r="UOM3" s="27"/>
      <c r="UON3" s="26"/>
      <c r="UOO3" s="27"/>
      <c r="UOP3" s="26"/>
      <c r="UOQ3" s="27"/>
      <c r="UOR3" s="26"/>
      <c r="UOS3" s="27"/>
      <c r="UOT3" s="26"/>
      <c r="UOU3" s="27"/>
      <c r="UOV3" s="26"/>
      <c r="UOW3" s="27"/>
      <c r="UOX3" s="26"/>
      <c r="UOY3" s="27"/>
      <c r="UOZ3" s="26"/>
      <c r="UPA3" s="27"/>
      <c r="UPB3" s="26"/>
      <c r="UPC3" s="27"/>
      <c r="UPD3" s="26"/>
      <c r="UPE3" s="27"/>
      <c r="UPF3" s="26"/>
      <c r="UPG3" s="27"/>
      <c r="UPH3" s="26"/>
      <c r="UPI3" s="27"/>
      <c r="UPJ3" s="26"/>
      <c r="UPK3" s="27"/>
      <c r="UPL3" s="26"/>
      <c r="UPM3" s="27"/>
      <c r="UPN3" s="26"/>
      <c r="UPO3" s="27"/>
      <c r="UPP3" s="26"/>
      <c r="UPQ3" s="27"/>
      <c r="UPR3" s="26"/>
      <c r="UPS3" s="27"/>
      <c r="UPT3" s="26"/>
      <c r="UPU3" s="27"/>
      <c r="UPV3" s="26"/>
      <c r="UPW3" s="27"/>
      <c r="UPX3" s="26"/>
      <c r="UPY3" s="27"/>
      <c r="UPZ3" s="26"/>
      <c r="UQA3" s="27"/>
      <c r="UQB3" s="26"/>
      <c r="UQC3" s="27"/>
      <c r="UQD3" s="26"/>
      <c r="UQE3" s="27"/>
      <c r="UQF3" s="26"/>
      <c r="UQG3" s="27"/>
      <c r="UQH3" s="26"/>
      <c r="UQI3" s="27"/>
      <c r="UQJ3" s="26"/>
      <c r="UQK3" s="27"/>
      <c r="UQL3" s="26"/>
      <c r="UQM3" s="27"/>
      <c r="UQN3" s="26"/>
      <c r="UQO3" s="27"/>
      <c r="UQP3" s="26"/>
      <c r="UQQ3" s="27"/>
      <c r="UQR3" s="26"/>
      <c r="UQS3" s="27"/>
      <c r="UQT3" s="26"/>
      <c r="UQU3" s="27"/>
      <c r="UQV3" s="26"/>
      <c r="UQW3" s="27"/>
      <c r="UQX3" s="26"/>
      <c r="UQY3" s="27"/>
      <c r="UQZ3" s="26"/>
      <c r="URA3" s="27"/>
      <c r="URB3" s="26"/>
      <c r="URC3" s="27"/>
      <c r="URD3" s="26"/>
      <c r="URE3" s="27"/>
      <c r="URF3" s="26"/>
      <c r="URG3" s="27"/>
      <c r="URH3" s="26"/>
      <c r="URI3" s="27"/>
      <c r="URJ3" s="26"/>
      <c r="URK3" s="27"/>
      <c r="URL3" s="26"/>
      <c r="URM3" s="27"/>
      <c r="URN3" s="26"/>
      <c r="URO3" s="27"/>
      <c r="URP3" s="26"/>
      <c r="URQ3" s="27"/>
      <c r="URR3" s="26"/>
      <c r="URS3" s="27"/>
      <c r="URT3" s="26"/>
      <c r="URU3" s="27"/>
      <c r="URV3" s="26"/>
      <c r="URW3" s="27"/>
      <c r="URX3" s="26"/>
      <c r="URY3" s="27"/>
      <c r="URZ3" s="26"/>
      <c r="USA3" s="27"/>
      <c r="USB3" s="26"/>
      <c r="USC3" s="27"/>
      <c r="USD3" s="26"/>
      <c r="USE3" s="27"/>
      <c r="USF3" s="26"/>
      <c r="USG3" s="27"/>
      <c r="USH3" s="26"/>
      <c r="USI3" s="27"/>
      <c r="USJ3" s="26"/>
      <c r="USK3" s="27"/>
      <c r="USL3" s="26"/>
      <c r="USM3" s="27"/>
      <c r="USN3" s="26"/>
      <c r="USO3" s="27"/>
      <c r="USP3" s="26"/>
      <c r="USQ3" s="27"/>
      <c r="USR3" s="26"/>
      <c r="USS3" s="27"/>
      <c r="UST3" s="26"/>
      <c r="USU3" s="27"/>
      <c r="USV3" s="26"/>
      <c r="USW3" s="27"/>
      <c r="USX3" s="26"/>
      <c r="USY3" s="27"/>
      <c r="USZ3" s="26"/>
      <c r="UTA3" s="27"/>
      <c r="UTB3" s="26"/>
      <c r="UTC3" s="27"/>
      <c r="UTD3" s="26"/>
      <c r="UTE3" s="27"/>
      <c r="UTF3" s="26"/>
      <c r="UTG3" s="27"/>
      <c r="UTH3" s="26"/>
      <c r="UTI3" s="27"/>
      <c r="UTJ3" s="26"/>
      <c r="UTK3" s="27"/>
      <c r="UTL3" s="26"/>
      <c r="UTM3" s="27"/>
      <c r="UTN3" s="26"/>
      <c r="UTO3" s="27"/>
      <c r="UTP3" s="26"/>
      <c r="UTQ3" s="27"/>
      <c r="UTR3" s="26"/>
      <c r="UTS3" s="27"/>
      <c r="UTT3" s="26"/>
      <c r="UTU3" s="27"/>
      <c r="UTV3" s="26"/>
      <c r="UTW3" s="27"/>
      <c r="UTX3" s="26"/>
      <c r="UTY3" s="27"/>
      <c r="UTZ3" s="26"/>
      <c r="UUA3" s="27"/>
      <c r="UUB3" s="26"/>
      <c r="UUC3" s="27"/>
      <c r="UUD3" s="26"/>
      <c r="UUE3" s="27"/>
      <c r="UUF3" s="26"/>
      <c r="UUG3" s="27"/>
      <c r="UUH3" s="26"/>
      <c r="UUI3" s="27"/>
      <c r="UUJ3" s="26"/>
      <c r="UUK3" s="27"/>
      <c r="UUL3" s="26"/>
      <c r="UUM3" s="27"/>
      <c r="UUN3" s="26"/>
      <c r="UUO3" s="27"/>
      <c r="UUP3" s="26"/>
      <c r="UUQ3" s="27"/>
      <c r="UUR3" s="26"/>
      <c r="UUS3" s="27"/>
      <c r="UUT3" s="26"/>
      <c r="UUU3" s="27"/>
      <c r="UUV3" s="26"/>
      <c r="UUW3" s="27"/>
      <c r="UUX3" s="26"/>
      <c r="UUY3" s="27"/>
      <c r="UUZ3" s="26"/>
      <c r="UVA3" s="27"/>
      <c r="UVB3" s="26"/>
      <c r="UVC3" s="27"/>
      <c r="UVD3" s="26"/>
      <c r="UVE3" s="27"/>
      <c r="UVF3" s="26"/>
      <c r="UVG3" s="27"/>
      <c r="UVH3" s="26"/>
      <c r="UVI3" s="27"/>
      <c r="UVJ3" s="26"/>
      <c r="UVK3" s="27"/>
      <c r="UVL3" s="26"/>
      <c r="UVM3" s="27"/>
      <c r="UVN3" s="26"/>
      <c r="UVO3" s="27"/>
      <c r="UVP3" s="26"/>
      <c r="UVQ3" s="27"/>
      <c r="UVR3" s="26"/>
      <c r="UVS3" s="27"/>
      <c r="UVT3" s="26"/>
      <c r="UVU3" s="27"/>
      <c r="UVV3" s="26"/>
      <c r="UVW3" s="27"/>
      <c r="UVX3" s="26"/>
      <c r="UVY3" s="27"/>
      <c r="UVZ3" s="26"/>
      <c r="UWA3" s="27"/>
      <c r="UWB3" s="26"/>
      <c r="UWC3" s="27"/>
      <c r="UWD3" s="26"/>
      <c r="UWE3" s="27"/>
      <c r="UWF3" s="26"/>
      <c r="UWG3" s="27"/>
      <c r="UWH3" s="26"/>
      <c r="UWI3" s="27"/>
      <c r="UWJ3" s="26"/>
      <c r="UWK3" s="27"/>
      <c r="UWL3" s="26"/>
      <c r="UWM3" s="27"/>
      <c r="UWN3" s="26"/>
      <c r="UWO3" s="27"/>
      <c r="UWP3" s="26"/>
      <c r="UWQ3" s="27"/>
      <c r="UWR3" s="26"/>
      <c r="UWS3" s="27"/>
      <c r="UWT3" s="26"/>
      <c r="UWU3" s="27"/>
      <c r="UWV3" s="26"/>
      <c r="UWW3" s="27"/>
      <c r="UWX3" s="26"/>
      <c r="UWY3" s="27"/>
      <c r="UWZ3" s="26"/>
      <c r="UXA3" s="27"/>
      <c r="UXB3" s="26"/>
      <c r="UXC3" s="27"/>
      <c r="UXD3" s="26"/>
      <c r="UXE3" s="27"/>
      <c r="UXF3" s="26"/>
      <c r="UXG3" s="27"/>
      <c r="UXH3" s="26"/>
      <c r="UXI3" s="27"/>
      <c r="UXJ3" s="26"/>
      <c r="UXK3" s="27"/>
      <c r="UXL3" s="26"/>
      <c r="UXM3" s="27"/>
      <c r="UXN3" s="26"/>
      <c r="UXO3" s="27"/>
      <c r="UXP3" s="26"/>
      <c r="UXQ3" s="27"/>
      <c r="UXR3" s="26"/>
      <c r="UXS3" s="27"/>
      <c r="UXT3" s="26"/>
      <c r="UXU3" s="27"/>
      <c r="UXV3" s="26"/>
      <c r="UXW3" s="27"/>
      <c r="UXX3" s="26"/>
      <c r="UXY3" s="27"/>
      <c r="UXZ3" s="26"/>
      <c r="UYA3" s="27"/>
      <c r="UYB3" s="26"/>
      <c r="UYC3" s="27"/>
      <c r="UYD3" s="26"/>
      <c r="UYE3" s="27"/>
      <c r="UYF3" s="26"/>
      <c r="UYG3" s="27"/>
      <c r="UYH3" s="26"/>
      <c r="UYI3" s="27"/>
      <c r="UYJ3" s="26"/>
      <c r="UYK3" s="27"/>
      <c r="UYL3" s="26"/>
      <c r="UYM3" s="27"/>
      <c r="UYN3" s="26"/>
      <c r="UYO3" s="27"/>
      <c r="UYP3" s="26"/>
      <c r="UYQ3" s="27"/>
      <c r="UYR3" s="26"/>
      <c r="UYS3" s="27"/>
      <c r="UYT3" s="26"/>
      <c r="UYU3" s="27"/>
      <c r="UYV3" s="26"/>
      <c r="UYW3" s="27"/>
      <c r="UYX3" s="26"/>
      <c r="UYY3" s="27"/>
      <c r="UYZ3" s="26"/>
      <c r="UZA3" s="27"/>
      <c r="UZB3" s="26"/>
      <c r="UZC3" s="27"/>
      <c r="UZD3" s="26"/>
      <c r="UZE3" s="27"/>
      <c r="UZF3" s="26"/>
      <c r="UZG3" s="27"/>
      <c r="UZH3" s="26"/>
      <c r="UZI3" s="27"/>
      <c r="UZJ3" s="26"/>
      <c r="UZK3" s="27"/>
      <c r="UZL3" s="26"/>
      <c r="UZM3" s="27"/>
      <c r="UZN3" s="26"/>
      <c r="UZO3" s="27"/>
      <c r="UZP3" s="26"/>
      <c r="UZQ3" s="27"/>
      <c r="UZR3" s="26"/>
      <c r="UZS3" s="27"/>
      <c r="UZT3" s="26"/>
      <c r="UZU3" s="27"/>
      <c r="UZV3" s="26"/>
      <c r="UZW3" s="27"/>
      <c r="UZX3" s="26"/>
      <c r="UZY3" s="27"/>
      <c r="UZZ3" s="26"/>
      <c r="VAA3" s="27"/>
      <c r="VAB3" s="26"/>
      <c r="VAC3" s="27"/>
      <c r="VAD3" s="26"/>
      <c r="VAE3" s="27"/>
      <c r="VAF3" s="26"/>
      <c r="VAG3" s="27"/>
      <c r="VAH3" s="26"/>
      <c r="VAI3" s="27"/>
      <c r="VAJ3" s="26"/>
      <c r="VAK3" s="27"/>
      <c r="VAL3" s="26"/>
      <c r="VAM3" s="27"/>
      <c r="VAN3" s="26"/>
      <c r="VAO3" s="27"/>
      <c r="VAP3" s="26"/>
      <c r="VAQ3" s="27"/>
      <c r="VAR3" s="26"/>
      <c r="VAS3" s="27"/>
      <c r="VAT3" s="26"/>
      <c r="VAU3" s="27"/>
      <c r="VAV3" s="26"/>
      <c r="VAW3" s="27"/>
      <c r="VAX3" s="26"/>
      <c r="VAY3" s="27"/>
      <c r="VAZ3" s="26"/>
      <c r="VBA3" s="27"/>
      <c r="VBB3" s="26"/>
      <c r="VBC3" s="27"/>
      <c r="VBD3" s="26"/>
      <c r="VBE3" s="27"/>
      <c r="VBF3" s="26"/>
      <c r="VBG3" s="27"/>
      <c r="VBH3" s="26"/>
      <c r="VBI3" s="27"/>
      <c r="VBJ3" s="26"/>
      <c r="VBK3" s="27"/>
      <c r="VBL3" s="26"/>
      <c r="VBM3" s="27"/>
      <c r="VBN3" s="26"/>
      <c r="VBO3" s="27"/>
      <c r="VBP3" s="26"/>
      <c r="VBQ3" s="27"/>
      <c r="VBR3" s="26"/>
      <c r="VBS3" s="27"/>
      <c r="VBT3" s="26"/>
      <c r="VBU3" s="27"/>
      <c r="VBV3" s="26"/>
      <c r="VBW3" s="27"/>
      <c r="VBX3" s="26"/>
      <c r="VBY3" s="27"/>
      <c r="VBZ3" s="26"/>
      <c r="VCA3" s="27"/>
      <c r="VCB3" s="26"/>
      <c r="VCC3" s="27"/>
      <c r="VCD3" s="26"/>
      <c r="VCE3" s="27"/>
      <c r="VCF3" s="26"/>
      <c r="VCG3" s="27"/>
      <c r="VCH3" s="26"/>
      <c r="VCI3" s="27"/>
      <c r="VCJ3" s="26"/>
      <c r="VCK3" s="27"/>
      <c r="VCL3" s="26"/>
      <c r="VCM3" s="27"/>
      <c r="VCN3" s="26"/>
      <c r="VCO3" s="27"/>
      <c r="VCP3" s="26"/>
      <c r="VCQ3" s="27"/>
      <c r="VCR3" s="26"/>
      <c r="VCS3" s="27"/>
      <c r="VCT3" s="26"/>
      <c r="VCU3" s="27"/>
      <c r="VCV3" s="26"/>
      <c r="VCW3" s="27"/>
      <c r="VCX3" s="26"/>
      <c r="VCY3" s="27"/>
      <c r="VCZ3" s="26"/>
      <c r="VDA3" s="27"/>
      <c r="VDB3" s="26"/>
      <c r="VDC3" s="27"/>
      <c r="VDD3" s="26"/>
      <c r="VDE3" s="27"/>
      <c r="VDF3" s="26"/>
      <c r="VDG3" s="27"/>
      <c r="VDH3" s="26"/>
      <c r="VDI3" s="27"/>
      <c r="VDJ3" s="26"/>
      <c r="VDK3" s="27"/>
      <c r="VDL3" s="26"/>
      <c r="VDM3" s="27"/>
      <c r="VDN3" s="26"/>
      <c r="VDO3" s="27"/>
      <c r="VDP3" s="26"/>
      <c r="VDQ3" s="27"/>
      <c r="VDR3" s="26"/>
      <c r="VDS3" s="27"/>
      <c r="VDT3" s="26"/>
      <c r="VDU3" s="27"/>
      <c r="VDV3" s="26"/>
      <c r="VDW3" s="27"/>
      <c r="VDX3" s="26"/>
      <c r="VDY3" s="27"/>
      <c r="VDZ3" s="26"/>
      <c r="VEA3" s="27"/>
      <c r="VEB3" s="26"/>
      <c r="VEC3" s="27"/>
      <c r="VED3" s="26"/>
      <c r="VEE3" s="27"/>
      <c r="VEF3" s="26"/>
      <c r="VEG3" s="27"/>
      <c r="VEH3" s="26"/>
      <c r="VEI3" s="27"/>
      <c r="VEJ3" s="26"/>
      <c r="VEK3" s="27"/>
      <c r="VEL3" s="26"/>
      <c r="VEM3" s="27"/>
      <c r="VEN3" s="26"/>
      <c r="VEO3" s="27"/>
      <c r="VEP3" s="26"/>
      <c r="VEQ3" s="27"/>
      <c r="VER3" s="26"/>
      <c r="VES3" s="27"/>
      <c r="VET3" s="26"/>
      <c r="VEU3" s="27"/>
      <c r="VEV3" s="26"/>
      <c r="VEW3" s="27"/>
      <c r="VEX3" s="26"/>
      <c r="VEY3" s="27"/>
      <c r="VEZ3" s="26"/>
      <c r="VFA3" s="27"/>
      <c r="VFB3" s="26"/>
      <c r="VFC3" s="27"/>
      <c r="VFD3" s="26"/>
      <c r="VFE3" s="27"/>
      <c r="VFF3" s="26"/>
      <c r="VFG3" s="27"/>
      <c r="VFH3" s="26"/>
      <c r="VFI3" s="27"/>
      <c r="VFJ3" s="26"/>
      <c r="VFK3" s="27"/>
      <c r="VFL3" s="26"/>
      <c r="VFM3" s="27"/>
      <c r="VFN3" s="26"/>
      <c r="VFO3" s="27"/>
      <c r="VFP3" s="26"/>
      <c r="VFQ3" s="27"/>
      <c r="VFR3" s="26"/>
      <c r="VFS3" s="27"/>
      <c r="VFT3" s="26"/>
      <c r="VFU3" s="27"/>
      <c r="VFV3" s="26"/>
      <c r="VFW3" s="27"/>
      <c r="VFX3" s="26"/>
      <c r="VFY3" s="27"/>
      <c r="VFZ3" s="26"/>
      <c r="VGA3" s="27"/>
      <c r="VGB3" s="26"/>
      <c r="VGC3" s="27"/>
      <c r="VGD3" s="26"/>
      <c r="VGE3" s="27"/>
      <c r="VGF3" s="26"/>
      <c r="VGG3" s="27"/>
      <c r="VGH3" s="26"/>
      <c r="VGI3" s="27"/>
      <c r="VGJ3" s="26"/>
      <c r="VGK3" s="27"/>
      <c r="VGL3" s="26"/>
      <c r="VGM3" s="27"/>
      <c r="VGN3" s="26"/>
      <c r="VGO3" s="27"/>
      <c r="VGP3" s="26"/>
      <c r="VGQ3" s="27"/>
      <c r="VGR3" s="26"/>
      <c r="VGS3" s="27"/>
      <c r="VGT3" s="26"/>
      <c r="VGU3" s="27"/>
      <c r="VGV3" s="26"/>
      <c r="VGW3" s="27"/>
      <c r="VGX3" s="26"/>
      <c r="VGY3" s="27"/>
      <c r="VGZ3" s="26"/>
      <c r="VHA3" s="27"/>
      <c r="VHB3" s="26"/>
      <c r="VHC3" s="27"/>
      <c r="VHD3" s="26"/>
      <c r="VHE3" s="27"/>
      <c r="VHF3" s="26"/>
      <c r="VHG3" s="27"/>
      <c r="VHH3" s="26"/>
      <c r="VHI3" s="27"/>
      <c r="VHJ3" s="26"/>
      <c r="VHK3" s="27"/>
      <c r="VHL3" s="26"/>
      <c r="VHM3" s="27"/>
      <c r="VHN3" s="26"/>
      <c r="VHO3" s="27"/>
      <c r="VHP3" s="26"/>
      <c r="VHQ3" s="27"/>
      <c r="VHR3" s="26"/>
      <c r="VHS3" s="27"/>
      <c r="VHT3" s="26"/>
      <c r="VHU3" s="27"/>
      <c r="VHV3" s="26"/>
      <c r="VHW3" s="27"/>
      <c r="VHX3" s="26"/>
      <c r="VHY3" s="27"/>
      <c r="VHZ3" s="26"/>
      <c r="VIA3" s="27"/>
      <c r="VIB3" s="26"/>
      <c r="VIC3" s="27"/>
      <c r="VID3" s="26"/>
      <c r="VIE3" s="27"/>
      <c r="VIF3" s="26"/>
      <c r="VIG3" s="27"/>
      <c r="VIH3" s="26"/>
      <c r="VII3" s="27"/>
      <c r="VIJ3" s="26"/>
      <c r="VIK3" s="27"/>
      <c r="VIL3" s="26"/>
      <c r="VIM3" s="27"/>
      <c r="VIN3" s="26"/>
      <c r="VIO3" s="27"/>
      <c r="VIP3" s="26"/>
      <c r="VIQ3" s="27"/>
      <c r="VIR3" s="26"/>
      <c r="VIS3" s="27"/>
      <c r="VIT3" s="26"/>
      <c r="VIU3" s="27"/>
      <c r="VIV3" s="26"/>
      <c r="VIW3" s="27"/>
      <c r="VIX3" s="26"/>
      <c r="VIY3" s="27"/>
      <c r="VIZ3" s="26"/>
      <c r="VJA3" s="27"/>
      <c r="VJB3" s="26"/>
      <c r="VJC3" s="27"/>
      <c r="VJD3" s="26"/>
      <c r="VJE3" s="27"/>
      <c r="VJF3" s="26"/>
      <c r="VJG3" s="27"/>
      <c r="VJH3" s="26"/>
      <c r="VJI3" s="27"/>
      <c r="VJJ3" s="26"/>
      <c r="VJK3" s="27"/>
      <c r="VJL3" s="26"/>
      <c r="VJM3" s="27"/>
      <c r="VJN3" s="26"/>
      <c r="VJO3" s="27"/>
      <c r="VJP3" s="26"/>
      <c r="VJQ3" s="27"/>
      <c r="VJR3" s="26"/>
      <c r="VJS3" s="27"/>
      <c r="VJT3" s="26"/>
      <c r="VJU3" s="27"/>
      <c r="VJV3" s="26"/>
      <c r="VJW3" s="27"/>
      <c r="VJX3" s="26"/>
      <c r="VJY3" s="27"/>
      <c r="VJZ3" s="26"/>
      <c r="VKA3" s="27"/>
      <c r="VKB3" s="26"/>
      <c r="VKC3" s="27"/>
      <c r="VKD3" s="26"/>
      <c r="VKE3" s="27"/>
      <c r="VKF3" s="26"/>
      <c r="VKG3" s="27"/>
      <c r="VKH3" s="26"/>
      <c r="VKI3" s="27"/>
      <c r="VKJ3" s="26"/>
      <c r="VKK3" s="27"/>
      <c r="VKL3" s="26"/>
      <c r="VKM3" s="27"/>
      <c r="VKN3" s="26"/>
      <c r="VKO3" s="27"/>
      <c r="VKP3" s="26"/>
      <c r="VKQ3" s="27"/>
      <c r="VKR3" s="26"/>
      <c r="VKS3" s="27"/>
      <c r="VKT3" s="26"/>
      <c r="VKU3" s="27"/>
      <c r="VKV3" s="26"/>
      <c r="VKW3" s="27"/>
      <c r="VKX3" s="26"/>
      <c r="VKY3" s="27"/>
      <c r="VKZ3" s="26"/>
      <c r="VLA3" s="27"/>
      <c r="VLB3" s="26"/>
      <c r="VLC3" s="27"/>
      <c r="VLD3" s="26"/>
      <c r="VLE3" s="27"/>
      <c r="VLF3" s="26"/>
      <c r="VLG3" s="27"/>
      <c r="VLH3" s="26"/>
      <c r="VLI3" s="27"/>
      <c r="VLJ3" s="26"/>
      <c r="VLK3" s="27"/>
      <c r="VLL3" s="26"/>
      <c r="VLM3" s="27"/>
      <c r="VLN3" s="26"/>
      <c r="VLO3" s="27"/>
      <c r="VLP3" s="26"/>
      <c r="VLQ3" s="27"/>
      <c r="VLR3" s="26"/>
      <c r="VLS3" s="27"/>
      <c r="VLT3" s="26"/>
      <c r="VLU3" s="27"/>
      <c r="VLV3" s="26"/>
      <c r="VLW3" s="27"/>
      <c r="VLX3" s="26"/>
      <c r="VLY3" s="27"/>
      <c r="VLZ3" s="26"/>
      <c r="VMA3" s="27"/>
      <c r="VMB3" s="26"/>
      <c r="VMC3" s="27"/>
      <c r="VMD3" s="26"/>
      <c r="VME3" s="27"/>
      <c r="VMF3" s="26"/>
      <c r="VMG3" s="27"/>
      <c r="VMH3" s="26"/>
      <c r="VMI3" s="27"/>
      <c r="VMJ3" s="26"/>
      <c r="VMK3" s="27"/>
      <c r="VML3" s="26"/>
      <c r="VMM3" s="27"/>
      <c r="VMN3" s="26"/>
      <c r="VMO3" s="27"/>
      <c r="VMP3" s="26"/>
      <c r="VMQ3" s="27"/>
      <c r="VMR3" s="26"/>
      <c r="VMS3" s="27"/>
      <c r="VMT3" s="26"/>
      <c r="VMU3" s="27"/>
      <c r="VMV3" s="26"/>
      <c r="VMW3" s="27"/>
      <c r="VMX3" s="26"/>
      <c r="VMY3" s="27"/>
      <c r="VMZ3" s="26"/>
      <c r="VNA3" s="27"/>
      <c r="VNB3" s="26"/>
      <c r="VNC3" s="27"/>
      <c r="VND3" s="26"/>
      <c r="VNE3" s="27"/>
      <c r="VNF3" s="26"/>
      <c r="VNG3" s="27"/>
      <c r="VNH3" s="26"/>
      <c r="VNI3" s="27"/>
      <c r="VNJ3" s="26"/>
      <c r="VNK3" s="27"/>
      <c r="VNL3" s="26"/>
      <c r="VNM3" s="27"/>
      <c r="VNN3" s="26"/>
      <c r="VNO3" s="27"/>
      <c r="VNP3" s="26"/>
      <c r="VNQ3" s="27"/>
      <c r="VNR3" s="26"/>
      <c r="VNS3" s="27"/>
      <c r="VNT3" s="26"/>
      <c r="VNU3" s="27"/>
      <c r="VNV3" s="26"/>
      <c r="VNW3" s="27"/>
      <c r="VNX3" s="26"/>
      <c r="VNY3" s="27"/>
      <c r="VNZ3" s="26"/>
      <c r="VOA3" s="27"/>
      <c r="VOB3" s="26"/>
      <c r="VOC3" s="27"/>
      <c r="VOD3" s="26"/>
      <c r="VOE3" s="27"/>
      <c r="VOF3" s="26"/>
      <c r="VOG3" s="27"/>
      <c r="VOH3" s="26"/>
      <c r="VOI3" s="27"/>
      <c r="VOJ3" s="26"/>
      <c r="VOK3" s="27"/>
      <c r="VOL3" s="26"/>
      <c r="VOM3" s="27"/>
      <c r="VON3" s="26"/>
      <c r="VOO3" s="27"/>
      <c r="VOP3" s="26"/>
      <c r="VOQ3" s="27"/>
      <c r="VOR3" s="26"/>
      <c r="VOS3" s="27"/>
      <c r="VOT3" s="26"/>
      <c r="VOU3" s="27"/>
      <c r="VOV3" s="26"/>
      <c r="VOW3" s="27"/>
      <c r="VOX3" s="26"/>
      <c r="VOY3" s="27"/>
      <c r="VOZ3" s="26"/>
      <c r="VPA3" s="27"/>
      <c r="VPB3" s="26"/>
      <c r="VPC3" s="27"/>
      <c r="VPD3" s="26"/>
      <c r="VPE3" s="27"/>
      <c r="VPF3" s="26"/>
      <c r="VPG3" s="27"/>
      <c r="VPH3" s="26"/>
      <c r="VPI3" s="27"/>
      <c r="VPJ3" s="26"/>
      <c r="VPK3" s="27"/>
      <c r="VPL3" s="26"/>
      <c r="VPM3" s="27"/>
      <c r="VPN3" s="26"/>
      <c r="VPO3" s="27"/>
      <c r="VPP3" s="26"/>
      <c r="VPQ3" s="27"/>
      <c r="VPR3" s="26"/>
      <c r="VPS3" s="27"/>
      <c r="VPT3" s="26"/>
      <c r="VPU3" s="27"/>
      <c r="VPV3" s="26"/>
      <c r="VPW3" s="27"/>
      <c r="VPX3" s="26"/>
      <c r="VPY3" s="27"/>
      <c r="VPZ3" s="26"/>
      <c r="VQA3" s="27"/>
      <c r="VQB3" s="26"/>
      <c r="VQC3" s="27"/>
      <c r="VQD3" s="26"/>
      <c r="VQE3" s="27"/>
      <c r="VQF3" s="26"/>
      <c r="VQG3" s="27"/>
      <c r="VQH3" s="26"/>
      <c r="VQI3" s="27"/>
      <c r="VQJ3" s="26"/>
      <c r="VQK3" s="27"/>
      <c r="VQL3" s="26"/>
      <c r="VQM3" s="27"/>
      <c r="VQN3" s="26"/>
      <c r="VQO3" s="27"/>
      <c r="VQP3" s="26"/>
      <c r="VQQ3" s="27"/>
      <c r="VQR3" s="26"/>
      <c r="VQS3" s="27"/>
      <c r="VQT3" s="26"/>
      <c r="VQU3" s="27"/>
      <c r="VQV3" s="26"/>
      <c r="VQW3" s="27"/>
      <c r="VQX3" s="26"/>
      <c r="VQY3" s="27"/>
      <c r="VQZ3" s="26"/>
      <c r="VRA3" s="27"/>
      <c r="VRB3" s="26"/>
      <c r="VRC3" s="27"/>
      <c r="VRD3" s="26"/>
      <c r="VRE3" s="27"/>
      <c r="VRF3" s="26"/>
      <c r="VRG3" s="27"/>
      <c r="VRH3" s="26"/>
      <c r="VRI3" s="27"/>
      <c r="VRJ3" s="26"/>
      <c r="VRK3" s="27"/>
      <c r="VRL3" s="26"/>
      <c r="VRM3" s="27"/>
      <c r="VRN3" s="26"/>
      <c r="VRO3" s="27"/>
      <c r="VRP3" s="26"/>
      <c r="VRQ3" s="27"/>
      <c r="VRR3" s="26"/>
      <c r="VRS3" s="27"/>
      <c r="VRT3" s="26"/>
      <c r="VRU3" s="27"/>
      <c r="VRV3" s="26"/>
      <c r="VRW3" s="27"/>
      <c r="VRX3" s="26"/>
      <c r="VRY3" s="27"/>
      <c r="VRZ3" s="26"/>
      <c r="VSA3" s="27"/>
      <c r="VSB3" s="26"/>
      <c r="VSC3" s="27"/>
      <c r="VSD3" s="26"/>
      <c r="VSE3" s="27"/>
      <c r="VSF3" s="26"/>
      <c r="VSG3" s="27"/>
      <c r="VSH3" s="26"/>
      <c r="VSI3" s="27"/>
      <c r="VSJ3" s="26"/>
      <c r="VSK3" s="27"/>
      <c r="VSL3" s="26"/>
      <c r="VSM3" s="27"/>
      <c r="VSN3" s="26"/>
      <c r="VSO3" s="27"/>
      <c r="VSP3" s="26"/>
      <c r="VSQ3" s="27"/>
      <c r="VSR3" s="26"/>
      <c r="VSS3" s="27"/>
      <c r="VST3" s="26"/>
      <c r="VSU3" s="27"/>
      <c r="VSV3" s="26"/>
      <c r="VSW3" s="27"/>
      <c r="VSX3" s="26"/>
      <c r="VSY3" s="27"/>
      <c r="VSZ3" s="26"/>
      <c r="VTA3" s="27"/>
      <c r="VTB3" s="26"/>
      <c r="VTC3" s="27"/>
      <c r="VTD3" s="26"/>
      <c r="VTE3" s="27"/>
      <c r="VTF3" s="26"/>
      <c r="VTG3" s="27"/>
      <c r="VTH3" s="26"/>
      <c r="VTI3" s="27"/>
      <c r="VTJ3" s="26"/>
      <c r="VTK3" s="27"/>
      <c r="VTL3" s="26"/>
      <c r="VTM3" s="27"/>
      <c r="VTN3" s="26"/>
      <c r="VTO3" s="27"/>
      <c r="VTP3" s="26"/>
      <c r="VTQ3" s="27"/>
      <c r="VTR3" s="26"/>
      <c r="VTS3" s="27"/>
      <c r="VTT3" s="26"/>
      <c r="VTU3" s="27"/>
      <c r="VTV3" s="26"/>
      <c r="VTW3" s="27"/>
      <c r="VTX3" s="26"/>
      <c r="VTY3" s="27"/>
      <c r="VTZ3" s="26"/>
      <c r="VUA3" s="27"/>
      <c r="VUB3" s="26"/>
      <c r="VUC3" s="27"/>
      <c r="VUD3" s="26"/>
      <c r="VUE3" s="27"/>
      <c r="VUF3" s="26"/>
      <c r="VUG3" s="27"/>
      <c r="VUH3" s="26"/>
      <c r="VUI3" s="27"/>
      <c r="VUJ3" s="26"/>
      <c r="VUK3" s="27"/>
      <c r="VUL3" s="26"/>
      <c r="VUM3" s="27"/>
      <c r="VUN3" s="26"/>
      <c r="VUO3" s="27"/>
      <c r="VUP3" s="26"/>
      <c r="VUQ3" s="27"/>
      <c r="VUR3" s="26"/>
      <c r="VUS3" s="27"/>
      <c r="VUT3" s="26"/>
      <c r="VUU3" s="27"/>
      <c r="VUV3" s="26"/>
      <c r="VUW3" s="27"/>
      <c r="VUX3" s="26"/>
      <c r="VUY3" s="27"/>
      <c r="VUZ3" s="26"/>
      <c r="VVA3" s="27"/>
      <c r="VVB3" s="26"/>
      <c r="VVC3" s="27"/>
      <c r="VVD3" s="26"/>
      <c r="VVE3" s="27"/>
      <c r="VVF3" s="26"/>
      <c r="VVG3" s="27"/>
      <c r="VVH3" s="26"/>
      <c r="VVI3" s="27"/>
      <c r="VVJ3" s="26"/>
      <c r="VVK3" s="27"/>
      <c r="VVL3" s="26"/>
      <c r="VVM3" s="27"/>
      <c r="VVN3" s="26"/>
      <c r="VVO3" s="27"/>
      <c r="VVP3" s="26"/>
      <c r="VVQ3" s="27"/>
      <c r="VVR3" s="26"/>
      <c r="VVS3" s="27"/>
      <c r="VVT3" s="26"/>
      <c r="VVU3" s="27"/>
      <c r="VVV3" s="26"/>
      <c r="VVW3" s="27"/>
      <c r="VVX3" s="26"/>
      <c r="VVY3" s="27"/>
      <c r="VVZ3" s="26"/>
      <c r="VWA3" s="27"/>
      <c r="VWB3" s="26"/>
      <c r="VWC3" s="27"/>
      <c r="VWD3" s="26"/>
      <c r="VWE3" s="27"/>
      <c r="VWF3" s="26"/>
      <c r="VWG3" s="27"/>
      <c r="VWH3" s="26"/>
      <c r="VWI3" s="27"/>
      <c r="VWJ3" s="26"/>
      <c r="VWK3" s="27"/>
      <c r="VWL3" s="26"/>
      <c r="VWM3" s="27"/>
      <c r="VWN3" s="26"/>
      <c r="VWO3" s="27"/>
      <c r="VWP3" s="26"/>
      <c r="VWQ3" s="27"/>
      <c r="VWR3" s="26"/>
      <c r="VWS3" s="27"/>
      <c r="VWT3" s="26"/>
      <c r="VWU3" s="27"/>
      <c r="VWV3" s="26"/>
      <c r="VWW3" s="27"/>
      <c r="VWX3" s="26"/>
      <c r="VWY3" s="27"/>
      <c r="VWZ3" s="26"/>
      <c r="VXA3" s="27"/>
      <c r="VXB3" s="26"/>
      <c r="VXC3" s="27"/>
      <c r="VXD3" s="26"/>
      <c r="VXE3" s="27"/>
      <c r="VXF3" s="26"/>
      <c r="VXG3" s="27"/>
      <c r="VXH3" s="26"/>
      <c r="VXI3" s="27"/>
      <c r="VXJ3" s="26"/>
      <c r="VXK3" s="27"/>
      <c r="VXL3" s="26"/>
      <c r="VXM3" s="27"/>
      <c r="VXN3" s="26"/>
      <c r="VXO3" s="27"/>
      <c r="VXP3" s="26"/>
      <c r="VXQ3" s="27"/>
      <c r="VXR3" s="26"/>
      <c r="VXS3" s="27"/>
      <c r="VXT3" s="26"/>
      <c r="VXU3" s="27"/>
      <c r="VXV3" s="26"/>
      <c r="VXW3" s="27"/>
      <c r="VXX3" s="26"/>
      <c r="VXY3" s="27"/>
      <c r="VXZ3" s="26"/>
      <c r="VYA3" s="27"/>
      <c r="VYB3" s="26"/>
      <c r="VYC3" s="27"/>
      <c r="VYD3" s="26"/>
      <c r="VYE3" s="27"/>
      <c r="VYF3" s="26"/>
      <c r="VYG3" s="27"/>
      <c r="VYH3" s="26"/>
      <c r="VYI3" s="27"/>
      <c r="VYJ3" s="26"/>
      <c r="VYK3" s="27"/>
      <c r="VYL3" s="26"/>
      <c r="VYM3" s="27"/>
      <c r="VYN3" s="26"/>
      <c r="VYO3" s="27"/>
      <c r="VYP3" s="26"/>
      <c r="VYQ3" s="27"/>
      <c r="VYR3" s="26"/>
      <c r="VYS3" s="27"/>
      <c r="VYT3" s="26"/>
      <c r="VYU3" s="27"/>
      <c r="VYV3" s="26"/>
      <c r="VYW3" s="27"/>
      <c r="VYX3" s="26"/>
      <c r="VYY3" s="27"/>
      <c r="VYZ3" s="26"/>
      <c r="VZA3" s="27"/>
      <c r="VZB3" s="26"/>
      <c r="VZC3" s="27"/>
      <c r="VZD3" s="26"/>
      <c r="VZE3" s="27"/>
      <c r="VZF3" s="26"/>
      <c r="VZG3" s="27"/>
      <c r="VZH3" s="26"/>
      <c r="VZI3" s="27"/>
      <c r="VZJ3" s="26"/>
      <c r="VZK3" s="27"/>
      <c r="VZL3" s="26"/>
      <c r="VZM3" s="27"/>
      <c r="VZN3" s="26"/>
      <c r="VZO3" s="27"/>
      <c r="VZP3" s="26"/>
      <c r="VZQ3" s="27"/>
      <c r="VZR3" s="26"/>
      <c r="VZS3" s="27"/>
      <c r="VZT3" s="26"/>
      <c r="VZU3" s="27"/>
      <c r="VZV3" s="26"/>
      <c r="VZW3" s="27"/>
      <c r="VZX3" s="26"/>
      <c r="VZY3" s="27"/>
      <c r="VZZ3" s="26"/>
      <c r="WAA3" s="27"/>
      <c r="WAB3" s="26"/>
      <c r="WAC3" s="27"/>
      <c r="WAD3" s="26"/>
      <c r="WAE3" s="27"/>
      <c r="WAF3" s="26"/>
      <c r="WAG3" s="27"/>
      <c r="WAH3" s="26"/>
      <c r="WAI3" s="27"/>
      <c r="WAJ3" s="26"/>
      <c r="WAK3" s="27"/>
      <c r="WAL3" s="26"/>
      <c r="WAM3" s="27"/>
      <c r="WAN3" s="26"/>
      <c r="WAO3" s="27"/>
      <c r="WAP3" s="26"/>
      <c r="WAQ3" s="27"/>
      <c r="WAR3" s="26"/>
      <c r="WAS3" s="27"/>
      <c r="WAT3" s="26"/>
      <c r="WAU3" s="27"/>
      <c r="WAV3" s="26"/>
      <c r="WAW3" s="27"/>
      <c r="WAX3" s="26"/>
      <c r="WAY3" s="27"/>
      <c r="WAZ3" s="26"/>
      <c r="WBA3" s="27"/>
      <c r="WBB3" s="26"/>
      <c r="WBC3" s="27"/>
      <c r="WBD3" s="26"/>
      <c r="WBE3" s="27"/>
      <c r="WBF3" s="26"/>
      <c r="WBG3" s="27"/>
      <c r="WBH3" s="26"/>
      <c r="WBI3" s="27"/>
      <c r="WBJ3" s="26"/>
      <c r="WBK3" s="27"/>
      <c r="WBL3" s="26"/>
      <c r="WBM3" s="27"/>
      <c r="WBN3" s="26"/>
      <c r="WBO3" s="27"/>
      <c r="WBP3" s="26"/>
      <c r="WBQ3" s="27"/>
      <c r="WBR3" s="26"/>
      <c r="WBS3" s="27"/>
      <c r="WBT3" s="26"/>
      <c r="WBU3" s="27"/>
      <c r="WBV3" s="26"/>
      <c r="WBW3" s="27"/>
      <c r="WBX3" s="26"/>
      <c r="WBY3" s="27"/>
      <c r="WBZ3" s="26"/>
      <c r="WCA3" s="27"/>
      <c r="WCB3" s="26"/>
      <c r="WCC3" s="27"/>
      <c r="WCD3" s="26"/>
      <c r="WCE3" s="27"/>
      <c r="WCF3" s="26"/>
      <c r="WCG3" s="27"/>
      <c r="WCH3" s="26"/>
      <c r="WCI3" s="27"/>
      <c r="WCJ3" s="26"/>
      <c r="WCK3" s="27"/>
      <c r="WCL3" s="26"/>
      <c r="WCM3" s="27"/>
      <c r="WCN3" s="26"/>
      <c r="WCO3" s="27"/>
      <c r="WCP3" s="26"/>
      <c r="WCQ3" s="27"/>
      <c r="WCR3" s="26"/>
      <c r="WCS3" s="27"/>
      <c r="WCT3" s="26"/>
      <c r="WCU3" s="27"/>
      <c r="WCV3" s="26"/>
      <c r="WCW3" s="27"/>
      <c r="WCX3" s="26"/>
      <c r="WCY3" s="27"/>
      <c r="WCZ3" s="26"/>
      <c r="WDA3" s="27"/>
      <c r="WDB3" s="26"/>
      <c r="WDC3" s="27"/>
      <c r="WDD3" s="26"/>
      <c r="WDE3" s="27"/>
      <c r="WDF3" s="26"/>
      <c r="WDG3" s="27"/>
      <c r="WDH3" s="26"/>
      <c r="WDI3" s="27"/>
      <c r="WDJ3" s="26"/>
      <c r="WDK3" s="27"/>
      <c r="WDL3" s="26"/>
      <c r="WDM3" s="27"/>
      <c r="WDN3" s="26"/>
      <c r="WDO3" s="27"/>
      <c r="WDP3" s="26"/>
      <c r="WDQ3" s="27"/>
      <c r="WDR3" s="26"/>
      <c r="WDS3" s="27"/>
      <c r="WDT3" s="26"/>
      <c r="WDU3" s="27"/>
      <c r="WDV3" s="26"/>
      <c r="WDW3" s="27"/>
      <c r="WDX3" s="26"/>
      <c r="WDY3" s="27"/>
      <c r="WDZ3" s="26"/>
      <c r="WEA3" s="27"/>
      <c r="WEB3" s="26"/>
      <c r="WEC3" s="27"/>
      <c r="WED3" s="26"/>
      <c r="WEE3" s="27"/>
      <c r="WEF3" s="26"/>
      <c r="WEG3" s="27"/>
      <c r="WEH3" s="26"/>
      <c r="WEI3" s="27"/>
      <c r="WEJ3" s="26"/>
      <c r="WEK3" s="27"/>
      <c r="WEL3" s="26"/>
      <c r="WEM3" s="27"/>
      <c r="WEN3" s="26"/>
      <c r="WEO3" s="27"/>
      <c r="WEP3" s="26"/>
      <c r="WEQ3" s="27"/>
      <c r="WER3" s="26"/>
      <c r="WES3" s="27"/>
      <c r="WET3" s="26"/>
      <c r="WEU3" s="27"/>
      <c r="WEV3" s="26"/>
      <c r="WEW3" s="27"/>
      <c r="WEX3" s="26"/>
      <c r="WEY3" s="27"/>
      <c r="WEZ3" s="26"/>
      <c r="WFA3" s="27"/>
      <c r="WFB3" s="26"/>
      <c r="WFC3" s="27"/>
      <c r="WFD3" s="26"/>
      <c r="WFE3" s="27"/>
      <c r="WFF3" s="26"/>
      <c r="WFG3" s="27"/>
      <c r="WFH3" s="26"/>
      <c r="WFI3" s="27"/>
      <c r="WFJ3" s="26"/>
      <c r="WFK3" s="27"/>
      <c r="WFL3" s="26"/>
      <c r="WFM3" s="27"/>
      <c r="WFN3" s="26"/>
      <c r="WFO3" s="27"/>
      <c r="WFP3" s="26"/>
      <c r="WFQ3" s="27"/>
      <c r="WFR3" s="26"/>
      <c r="WFS3" s="27"/>
      <c r="WFT3" s="26"/>
      <c r="WFU3" s="27"/>
      <c r="WFV3" s="26"/>
      <c r="WFW3" s="27"/>
      <c r="WFX3" s="26"/>
      <c r="WFY3" s="27"/>
      <c r="WFZ3" s="26"/>
      <c r="WGA3" s="27"/>
      <c r="WGB3" s="26"/>
      <c r="WGC3" s="27"/>
      <c r="WGD3" s="26"/>
      <c r="WGE3" s="27"/>
      <c r="WGF3" s="26"/>
      <c r="WGG3" s="27"/>
      <c r="WGH3" s="26"/>
      <c r="WGI3" s="27"/>
      <c r="WGJ3" s="26"/>
      <c r="WGK3" s="27"/>
      <c r="WGL3" s="26"/>
      <c r="WGM3" s="27"/>
      <c r="WGN3" s="26"/>
      <c r="WGO3" s="27"/>
      <c r="WGP3" s="26"/>
      <c r="WGQ3" s="27"/>
      <c r="WGR3" s="26"/>
      <c r="WGS3" s="27"/>
      <c r="WGT3" s="26"/>
      <c r="WGU3" s="27"/>
      <c r="WGV3" s="26"/>
      <c r="WGW3" s="27"/>
      <c r="WGX3" s="26"/>
      <c r="WGY3" s="27"/>
      <c r="WGZ3" s="26"/>
      <c r="WHA3" s="27"/>
      <c r="WHB3" s="26"/>
      <c r="WHC3" s="27"/>
      <c r="WHD3" s="26"/>
      <c r="WHE3" s="27"/>
      <c r="WHF3" s="26"/>
      <c r="WHG3" s="27"/>
      <c r="WHH3" s="26"/>
      <c r="WHI3" s="27"/>
      <c r="WHJ3" s="26"/>
      <c r="WHK3" s="27"/>
      <c r="WHL3" s="26"/>
      <c r="WHM3" s="27"/>
      <c r="WHN3" s="26"/>
      <c r="WHO3" s="27"/>
      <c r="WHP3" s="26"/>
      <c r="WHQ3" s="27"/>
      <c r="WHR3" s="26"/>
      <c r="WHS3" s="27"/>
      <c r="WHT3" s="26"/>
      <c r="WHU3" s="27"/>
      <c r="WHV3" s="26"/>
      <c r="WHW3" s="27"/>
      <c r="WHX3" s="26"/>
      <c r="WHY3" s="27"/>
      <c r="WHZ3" s="26"/>
      <c r="WIA3" s="27"/>
      <c r="WIB3" s="26"/>
      <c r="WIC3" s="27"/>
      <c r="WID3" s="26"/>
      <c r="WIE3" s="27"/>
      <c r="WIF3" s="26"/>
      <c r="WIG3" s="27"/>
      <c r="WIH3" s="26"/>
      <c r="WII3" s="27"/>
      <c r="WIJ3" s="26"/>
      <c r="WIK3" s="27"/>
      <c r="WIL3" s="26"/>
      <c r="WIM3" s="27"/>
      <c r="WIN3" s="26"/>
      <c r="WIO3" s="27"/>
      <c r="WIP3" s="26"/>
      <c r="WIQ3" s="27"/>
      <c r="WIR3" s="26"/>
      <c r="WIS3" s="27"/>
      <c r="WIT3" s="26"/>
      <c r="WIU3" s="27"/>
      <c r="WIV3" s="26"/>
      <c r="WIW3" s="27"/>
      <c r="WIX3" s="26"/>
      <c r="WIY3" s="27"/>
      <c r="WIZ3" s="26"/>
      <c r="WJA3" s="27"/>
      <c r="WJB3" s="26"/>
      <c r="WJC3" s="27"/>
      <c r="WJD3" s="26"/>
      <c r="WJE3" s="27"/>
      <c r="WJF3" s="26"/>
      <c r="WJG3" s="27"/>
      <c r="WJH3" s="26"/>
      <c r="WJI3" s="27"/>
      <c r="WJJ3" s="26"/>
      <c r="WJK3" s="27"/>
      <c r="WJL3" s="26"/>
      <c r="WJM3" s="27"/>
      <c r="WJN3" s="26"/>
      <c r="WJO3" s="27"/>
      <c r="WJP3" s="26"/>
      <c r="WJQ3" s="27"/>
      <c r="WJR3" s="26"/>
      <c r="WJS3" s="27"/>
      <c r="WJT3" s="26"/>
      <c r="WJU3" s="27"/>
      <c r="WJV3" s="26"/>
      <c r="WJW3" s="27"/>
      <c r="WJX3" s="26"/>
      <c r="WJY3" s="27"/>
      <c r="WJZ3" s="26"/>
      <c r="WKA3" s="27"/>
      <c r="WKB3" s="26"/>
      <c r="WKC3" s="27"/>
      <c r="WKD3" s="26"/>
      <c r="WKE3" s="27"/>
      <c r="WKF3" s="26"/>
      <c r="WKG3" s="27"/>
      <c r="WKH3" s="26"/>
      <c r="WKI3" s="27"/>
      <c r="WKJ3" s="26"/>
      <c r="WKK3" s="27"/>
      <c r="WKL3" s="26"/>
      <c r="WKM3" s="27"/>
      <c r="WKN3" s="26"/>
      <c r="WKO3" s="27"/>
      <c r="WKP3" s="26"/>
      <c r="WKQ3" s="27"/>
      <c r="WKR3" s="26"/>
      <c r="WKS3" s="27"/>
      <c r="WKT3" s="26"/>
      <c r="WKU3" s="27"/>
      <c r="WKV3" s="26"/>
      <c r="WKW3" s="27"/>
      <c r="WKX3" s="26"/>
      <c r="WKY3" s="27"/>
      <c r="WKZ3" s="26"/>
      <c r="WLA3" s="27"/>
      <c r="WLB3" s="26"/>
      <c r="WLC3" s="27"/>
      <c r="WLD3" s="26"/>
      <c r="WLE3" s="27"/>
      <c r="WLF3" s="26"/>
      <c r="WLG3" s="27"/>
      <c r="WLH3" s="26"/>
      <c r="WLI3" s="27"/>
      <c r="WLJ3" s="26"/>
      <c r="WLK3" s="27"/>
      <c r="WLL3" s="26"/>
      <c r="WLM3" s="27"/>
      <c r="WLN3" s="26"/>
      <c r="WLO3" s="27"/>
      <c r="WLP3" s="26"/>
      <c r="WLQ3" s="27"/>
      <c r="WLR3" s="26"/>
      <c r="WLS3" s="27"/>
      <c r="WLT3" s="26"/>
      <c r="WLU3" s="27"/>
      <c r="WLV3" s="26"/>
      <c r="WLW3" s="27"/>
      <c r="WLX3" s="26"/>
      <c r="WLY3" s="27"/>
      <c r="WLZ3" s="26"/>
      <c r="WMA3" s="27"/>
      <c r="WMB3" s="26"/>
      <c r="WMC3" s="27"/>
      <c r="WMD3" s="26"/>
      <c r="WME3" s="27"/>
      <c r="WMF3" s="26"/>
      <c r="WMG3" s="27"/>
      <c r="WMH3" s="26"/>
      <c r="WMI3" s="27"/>
      <c r="WMJ3" s="26"/>
      <c r="WMK3" s="27"/>
      <c r="WML3" s="26"/>
      <c r="WMM3" s="27"/>
      <c r="WMN3" s="26"/>
      <c r="WMO3" s="27"/>
      <c r="WMP3" s="26"/>
      <c r="WMQ3" s="27"/>
      <c r="WMR3" s="26"/>
      <c r="WMS3" s="27"/>
      <c r="WMT3" s="26"/>
      <c r="WMU3" s="27"/>
      <c r="WMV3" s="26"/>
      <c r="WMW3" s="27"/>
      <c r="WMX3" s="26"/>
      <c r="WMY3" s="27"/>
      <c r="WMZ3" s="26"/>
      <c r="WNA3" s="27"/>
      <c r="WNB3" s="26"/>
      <c r="WNC3" s="27"/>
      <c r="WND3" s="26"/>
      <c r="WNE3" s="27"/>
      <c r="WNF3" s="26"/>
      <c r="WNG3" s="27"/>
      <c r="WNH3" s="26"/>
      <c r="WNI3" s="27"/>
      <c r="WNJ3" s="26"/>
      <c r="WNK3" s="27"/>
      <c r="WNL3" s="26"/>
      <c r="WNM3" s="27"/>
      <c r="WNN3" s="26"/>
      <c r="WNO3" s="27"/>
      <c r="WNP3" s="26"/>
      <c r="WNQ3" s="27"/>
      <c r="WNR3" s="26"/>
      <c r="WNS3" s="27"/>
      <c r="WNT3" s="26"/>
      <c r="WNU3" s="27"/>
      <c r="WNV3" s="26"/>
      <c r="WNW3" s="27"/>
      <c r="WNX3" s="26"/>
      <c r="WNY3" s="27"/>
      <c r="WNZ3" s="26"/>
      <c r="WOA3" s="27"/>
      <c r="WOB3" s="26"/>
      <c r="WOC3" s="27"/>
      <c r="WOD3" s="26"/>
      <c r="WOE3" s="27"/>
      <c r="WOF3" s="26"/>
      <c r="WOG3" s="27"/>
      <c r="WOH3" s="26"/>
      <c r="WOI3" s="27"/>
      <c r="WOJ3" s="26"/>
      <c r="WOK3" s="27"/>
      <c r="WOL3" s="26"/>
      <c r="WOM3" s="27"/>
      <c r="WON3" s="26"/>
      <c r="WOO3" s="27"/>
      <c r="WOP3" s="26"/>
      <c r="WOQ3" s="27"/>
      <c r="WOR3" s="26"/>
      <c r="WOS3" s="27"/>
      <c r="WOT3" s="26"/>
      <c r="WOU3" s="27"/>
      <c r="WOV3" s="26"/>
      <c r="WOW3" s="27"/>
      <c r="WOX3" s="26"/>
      <c r="WOY3" s="27"/>
      <c r="WOZ3" s="26"/>
      <c r="WPA3" s="27"/>
      <c r="WPB3" s="26"/>
      <c r="WPC3" s="27"/>
      <c r="WPD3" s="26"/>
      <c r="WPE3" s="27"/>
      <c r="WPF3" s="26"/>
      <c r="WPG3" s="27"/>
      <c r="WPH3" s="26"/>
      <c r="WPI3" s="27"/>
      <c r="WPJ3" s="26"/>
      <c r="WPK3" s="27"/>
      <c r="WPL3" s="26"/>
      <c r="WPM3" s="27"/>
      <c r="WPN3" s="26"/>
      <c r="WPO3" s="27"/>
      <c r="WPP3" s="26"/>
      <c r="WPQ3" s="27"/>
      <c r="WPR3" s="26"/>
      <c r="WPS3" s="27"/>
      <c r="WPT3" s="26"/>
      <c r="WPU3" s="27"/>
      <c r="WPV3" s="26"/>
      <c r="WPW3" s="27"/>
      <c r="WPX3" s="26"/>
      <c r="WPY3" s="27"/>
      <c r="WPZ3" s="26"/>
      <c r="WQA3" s="27"/>
      <c r="WQB3" s="26"/>
      <c r="WQC3" s="27"/>
      <c r="WQD3" s="26"/>
      <c r="WQE3" s="27"/>
      <c r="WQF3" s="26"/>
      <c r="WQG3" s="27"/>
      <c r="WQH3" s="26"/>
      <c r="WQI3" s="27"/>
      <c r="WQJ3" s="26"/>
      <c r="WQK3" s="27"/>
      <c r="WQL3" s="26"/>
      <c r="WQM3" s="27"/>
      <c r="WQN3" s="26"/>
      <c r="WQO3" s="27"/>
      <c r="WQP3" s="26"/>
      <c r="WQQ3" s="27"/>
      <c r="WQR3" s="26"/>
      <c r="WQS3" s="27"/>
      <c r="WQT3" s="26"/>
      <c r="WQU3" s="27"/>
      <c r="WQV3" s="26"/>
      <c r="WQW3" s="27"/>
      <c r="WQX3" s="26"/>
      <c r="WQY3" s="27"/>
      <c r="WQZ3" s="26"/>
      <c r="WRA3" s="27"/>
      <c r="WRB3" s="26"/>
      <c r="WRC3" s="27"/>
      <c r="WRD3" s="26"/>
      <c r="WRE3" s="27"/>
      <c r="WRF3" s="26"/>
      <c r="WRG3" s="27"/>
      <c r="WRH3" s="26"/>
      <c r="WRI3" s="27"/>
      <c r="WRJ3" s="26"/>
      <c r="WRK3" s="27"/>
      <c r="WRL3" s="26"/>
      <c r="WRM3" s="27"/>
      <c r="WRN3" s="26"/>
      <c r="WRO3" s="27"/>
      <c r="WRP3" s="26"/>
      <c r="WRQ3" s="27"/>
      <c r="WRR3" s="26"/>
      <c r="WRS3" s="27"/>
      <c r="WRT3" s="26"/>
      <c r="WRU3" s="27"/>
      <c r="WRV3" s="26"/>
      <c r="WRW3" s="27"/>
      <c r="WRX3" s="26"/>
      <c r="WRY3" s="27"/>
      <c r="WRZ3" s="26"/>
      <c r="WSA3" s="27"/>
      <c r="WSB3" s="26"/>
      <c r="WSC3" s="27"/>
      <c r="WSD3" s="26"/>
      <c r="WSE3" s="27"/>
      <c r="WSF3" s="26"/>
      <c r="WSG3" s="27"/>
      <c r="WSH3" s="26"/>
      <c r="WSI3" s="27"/>
      <c r="WSJ3" s="26"/>
      <c r="WSK3" s="27"/>
      <c r="WSL3" s="26"/>
      <c r="WSM3" s="27"/>
      <c r="WSN3" s="26"/>
      <c r="WSO3" s="27"/>
      <c r="WSP3" s="26"/>
      <c r="WSQ3" s="27"/>
      <c r="WSR3" s="26"/>
      <c r="WSS3" s="27"/>
      <c r="WST3" s="26"/>
      <c r="WSU3" s="27"/>
      <c r="WSV3" s="26"/>
      <c r="WSW3" s="27"/>
      <c r="WSX3" s="26"/>
      <c r="WSY3" s="27"/>
      <c r="WSZ3" s="26"/>
      <c r="WTA3" s="27"/>
      <c r="WTB3" s="26"/>
      <c r="WTC3" s="27"/>
      <c r="WTD3" s="26"/>
      <c r="WTE3" s="27"/>
      <c r="WTF3" s="26"/>
      <c r="WTG3" s="27"/>
      <c r="WTH3" s="26"/>
      <c r="WTI3" s="27"/>
      <c r="WTJ3" s="26"/>
      <c r="WTK3" s="27"/>
      <c r="WTL3" s="26"/>
      <c r="WTM3" s="27"/>
      <c r="WTN3" s="26"/>
      <c r="WTO3" s="27"/>
      <c r="WTP3" s="26"/>
      <c r="WTQ3" s="27"/>
      <c r="WTR3" s="26"/>
      <c r="WTS3" s="27"/>
      <c r="WTT3" s="26"/>
      <c r="WTU3" s="27"/>
      <c r="WTV3" s="26"/>
      <c r="WTW3" s="27"/>
      <c r="WTX3" s="26"/>
      <c r="WTY3" s="27"/>
      <c r="WTZ3" s="26"/>
      <c r="WUA3" s="27"/>
      <c r="WUB3" s="26"/>
      <c r="WUC3" s="27"/>
      <c r="WUD3" s="26"/>
      <c r="WUE3" s="27"/>
      <c r="WUF3" s="26"/>
      <c r="WUG3" s="27"/>
      <c r="WUH3" s="26"/>
      <c r="WUI3" s="27"/>
      <c r="WUJ3" s="26"/>
      <c r="WUK3" s="27"/>
      <c r="WUL3" s="26"/>
      <c r="WUM3" s="27"/>
      <c r="WUN3" s="26"/>
      <c r="WUO3" s="27"/>
      <c r="WUP3" s="26"/>
      <c r="WUQ3" s="27"/>
      <c r="WUR3" s="26"/>
      <c r="WUS3" s="27"/>
      <c r="WUT3" s="26"/>
      <c r="WUU3" s="27"/>
      <c r="WUV3" s="26"/>
      <c r="WUW3" s="27"/>
      <c r="WUX3" s="26"/>
      <c r="WUY3" s="27"/>
      <c r="WUZ3" s="26"/>
      <c r="WVA3" s="27"/>
      <c r="WVB3" s="26"/>
      <c r="WVC3" s="27"/>
      <c r="WVD3" s="26"/>
      <c r="WVE3" s="27"/>
      <c r="WVF3" s="26"/>
      <c r="WVG3" s="27"/>
      <c r="WVH3" s="26"/>
      <c r="WVI3" s="27"/>
      <c r="WVJ3" s="26"/>
      <c r="WVK3" s="27"/>
      <c r="WVL3" s="26"/>
      <c r="WVM3" s="27"/>
      <c r="WVN3" s="26"/>
      <c r="WVO3" s="27"/>
      <c r="WVP3" s="26"/>
      <c r="WVQ3" s="27"/>
      <c r="WVR3" s="26"/>
      <c r="WVS3" s="27"/>
      <c r="WVT3" s="26"/>
      <c r="WVU3" s="27"/>
      <c r="WVV3" s="26"/>
      <c r="WVW3" s="27"/>
      <c r="WVX3" s="26"/>
      <c r="WVY3" s="27"/>
      <c r="WVZ3" s="26"/>
      <c r="WWA3" s="27"/>
      <c r="WWB3" s="26"/>
      <c r="WWC3" s="27"/>
      <c r="WWD3" s="26"/>
      <c r="WWE3" s="27"/>
      <c r="WWF3" s="26"/>
      <c r="WWG3" s="27"/>
      <c r="WWH3" s="26"/>
      <c r="WWI3" s="27"/>
      <c r="WWJ3" s="26"/>
      <c r="WWK3" s="27"/>
      <c r="WWL3" s="26"/>
      <c r="WWM3" s="27"/>
      <c r="WWN3" s="26"/>
      <c r="WWO3" s="27"/>
      <c r="WWP3" s="26"/>
      <c r="WWQ3" s="27"/>
      <c r="WWR3" s="26"/>
      <c r="WWS3" s="27"/>
      <c r="WWT3" s="26"/>
      <c r="WWU3" s="27"/>
      <c r="WWV3" s="26"/>
      <c r="WWW3" s="27"/>
      <c r="WWX3" s="26"/>
      <c r="WWY3" s="27"/>
      <c r="WWZ3" s="26"/>
      <c r="WXA3" s="27"/>
      <c r="WXB3" s="26"/>
      <c r="WXC3" s="27"/>
      <c r="WXD3" s="26"/>
      <c r="WXE3" s="27"/>
      <c r="WXF3" s="26"/>
      <c r="WXG3" s="27"/>
      <c r="WXH3" s="26"/>
      <c r="WXI3" s="27"/>
      <c r="WXJ3" s="26"/>
      <c r="WXK3" s="27"/>
      <c r="WXL3" s="26"/>
      <c r="WXM3" s="27"/>
      <c r="WXN3" s="26"/>
      <c r="WXO3" s="27"/>
      <c r="WXP3" s="26"/>
      <c r="WXQ3" s="27"/>
      <c r="WXR3" s="26"/>
      <c r="WXS3" s="27"/>
      <c r="WXT3" s="26"/>
      <c r="WXU3" s="27"/>
      <c r="WXV3" s="26"/>
      <c r="WXW3" s="27"/>
      <c r="WXX3" s="26"/>
      <c r="WXY3" s="27"/>
      <c r="WXZ3" s="26"/>
      <c r="WYA3" s="27"/>
      <c r="WYB3" s="26"/>
      <c r="WYC3" s="27"/>
      <c r="WYD3" s="26"/>
      <c r="WYE3" s="27"/>
      <c r="WYF3" s="26"/>
      <c r="WYG3" s="27"/>
      <c r="WYH3" s="26"/>
      <c r="WYI3" s="27"/>
      <c r="WYJ3" s="26"/>
      <c r="WYK3" s="27"/>
      <c r="WYL3" s="26"/>
      <c r="WYM3" s="27"/>
      <c r="WYN3" s="26"/>
      <c r="WYO3" s="27"/>
      <c r="WYP3" s="26"/>
      <c r="WYQ3" s="27"/>
      <c r="WYR3" s="26"/>
      <c r="WYS3" s="27"/>
      <c r="WYT3" s="26"/>
      <c r="WYU3" s="27"/>
      <c r="WYV3" s="26"/>
      <c r="WYW3" s="27"/>
      <c r="WYX3" s="26"/>
      <c r="WYY3" s="27"/>
      <c r="WYZ3" s="26"/>
      <c r="WZA3" s="27"/>
      <c r="WZB3" s="26"/>
      <c r="WZC3" s="27"/>
      <c r="WZD3" s="26"/>
      <c r="WZE3" s="27"/>
      <c r="WZF3" s="26"/>
      <c r="WZG3" s="27"/>
      <c r="WZH3" s="26"/>
      <c r="WZI3" s="27"/>
      <c r="WZJ3" s="26"/>
      <c r="WZK3" s="27"/>
      <c r="WZL3" s="26"/>
      <c r="WZM3" s="27"/>
      <c r="WZN3" s="26"/>
      <c r="WZO3" s="27"/>
      <c r="WZP3" s="26"/>
      <c r="WZQ3" s="27"/>
      <c r="WZR3" s="26"/>
      <c r="WZS3" s="27"/>
      <c r="WZT3" s="26"/>
      <c r="WZU3" s="27"/>
      <c r="WZV3" s="26"/>
      <c r="WZW3" s="27"/>
      <c r="WZX3" s="26"/>
      <c r="WZY3" s="27"/>
      <c r="WZZ3" s="26"/>
      <c r="XAA3" s="27"/>
      <c r="XAB3" s="26"/>
      <c r="XAC3" s="27"/>
      <c r="XAD3" s="26"/>
      <c r="XAE3" s="27"/>
      <c r="XAF3" s="26"/>
      <c r="XAG3" s="27"/>
      <c r="XAH3" s="26"/>
      <c r="XAI3" s="27"/>
      <c r="XAJ3" s="26"/>
      <c r="XAK3" s="27"/>
      <c r="XAL3" s="26"/>
      <c r="XAM3" s="27"/>
      <c r="XAN3" s="26"/>
      <c r="XAO3" s="27"/>
      <c r="XAP3" s="26"/>
      <c r="XAQ3" s="27"/>
      <c r="XAR3" s="26"/>
      <c r="XAS3" s="27"/>
      <c r="XAT3" s="26"/>
      <c r="XAU3" s="27"/>
      <c r="XAV3" s="26"/>
      <c r="XAW3" s="27"/>
      <c r="XAX3" s="26"/>
      <c r="XAY3" s="27"/>
      <c r="XAZ3" s="26"/>
      <c r="XBA3" s="27"/>
      <c r="XBB3" s="26"/>
      <c r="XBC3" s="27"/>
      <c r="XBD3" s="26"/>
      <c r="XBE3" s="27"/>
      <c r="XBF3" s="26"/>
      <c r="XBG3" s="27"/>
      <c r="XBH3" s="26"/>
      <c r="XBI3" s="27"/>
      <c r="XBJ3" s="26"/>
      <c r="XBK3" s="27"/>
      <c r="XBL3" s="26"/>
      <c r="XBM3" s="27"/>
      <c r="XBN3" s="26"/>
      <c r="XBO3" s="27"/>
      <c r="XBP3" s="26"/>
      <c r="XBQ3" s="27"/>
      <c r="XBR3" s="26"/>
      <c r="XBS3" s="27"/>
      <c r="XBT3" s="26"/>
      <c r="XBU3" s="27"/>
      <c r="XBV3" s="26"/>
      <c r="XBW3" s="27"/>
      <c r="XBX3" s="26"/>
      <c r="XBY3" s="27"/>
      <c r="XBZ3" s="26"/>
      <c r="XCA3" s="27"/>
      <c r="XCB3" s="26"/>
      <c r="XCC3" s="27"/>
      <c r="XCD3" s="26"/>
      <c r="XCE3" s="27"/>
      <c r="XCF3" s="26"/>
      <c r="XCG3" s="27"/>
      <c r="XCH3" s="26"/>
      <c r="XCI3" s="27"/>
      <c r="XCJ3" s="26"/>
      <c r="XCK3" s="27"/>
      <c r="XCL3" s="26"/>
      <c r="XCM3" s="27"/>
      <c r="XCN3" s="26"/>
      <c r="XCO3" s="27"/>
      <c r="XCP3" s="26"/>
      <c r="XCQ3" s="27"/>
      <c r="XCR3" s="26"/>
      <c r="XCS3" s="27"/>
      <c r="XCT3" s="26"/>
      <c r="XCU3" s="27"/>
      <c r="XCV3" s="26"/>
      <c r="XCW3" s="27"/>
      <c r="XCX3" s="26"/>
      <c r="XCY3" s="27"/>
      <c r="XCZ3" s="26"/>
      <c r="XDA3" s="27"/>
      <c r="XDB3" s="26"/>
      <c r="XDC3" s="27"/>
      <c r="XDD3" s="26"/>
      <c r="XDE3" s="27"/>
      <c r="XDF3" s="26"/>
      <c r="XDG3" s="27"/>
      <c r="XDH3" s="26"/>
      <c r="XDI3" s="27"/>
      <c r="XDJ3" s="26"/>
      <c r="XDK3" s="27"/>
      <c r="XDL3" s="26"/>
      <c r="XDM3" s="27"/>
      <c r="XDN3" s="26"/>
      <c r="XDO3" s="27"/>
      <c r="XDP3" s="26"/>
      <c r="XDQ3" s="27"/>
      <c r="XDR3" s="26"/>
      <c r="XDS3" s="27"/>
      <c r="XDT3" s="26"/>
      <c r="XDU3" s="27"/>
      <c r="XDV3" s="26"/>
      <c r="XDW3" s="27"/>
      <c r="XDX3" s="26"/>
      <c r="XDY3" s="27"/>
      <c r="XDZ3" s="26"/>
      <c r="XEA3" s="27"/>
      <c r="XEB3" s="26"/>
      <c r="XEC3" s="27"/>
      <c r="XED3" s="26"/>
      <c r="XEE3" s="27"/>
      <c r="XEF3" s="26"/>
      <c r="XEG3" s="27"/>
      <c r="XEH3" s="26"/>
      <c r="XEI3" s="27"/>
      <c r="XEJ3" s="26"/>
      <c r="XEK3" s="27"/>
      <c r="XEL3" s="26"/>
      <c r="XEM3" s="27"/>
      <c r="XEN3" s="26"/>
      <c r="XEO3" s="27"/>
      <c r="XEP3" s="26"/>
      <c r="XEQ3" s="27"/>
      <c r="XER3" s="26"/>
      <c r="XES3" s="27"/>
      <c r="XET3" s="26"/>
      <c r="XEU3" s="27"/>
      <c r="XEV3" s="26"/>
      <c r="XEW3" s="27"/>
      <c r="XEX3" s="26"/>
      <c r="XEY3" s="27"/>
      <c r="XEZ3" s="26"/>
      <c r="XFA3" s="27"/>
      <c r="XFB3" s="26"/>
      <c r="XFC3" s="27"/>
    </row>
    <row r="4" spans="2:16383" s="28" customFormat="1" ht="56" customHeight="1" thickBot="1">
      <c r="B4" s="35"/>
      <c r="C4" s="362" t="s">
        <v>5</v>
      </c>
      <c r="D4" s="39">
        <f>记录仪!$D$11</f>
        <v>2.4180000000000001</v>
      </c>
      <c r="E4" s="37" t="s">
        <v>16</v>
      </c>
      <c r="F4" s="895">
        <f>INDEX(神经网络!F10:BN70,MATCH(ROUND(卓尔金历!D9*2,1)/2,神经网络!D10:D70,0),MATCH(ROUND(卓尔金历!D7*2,1)/2,神经网络!F8:BN8,0))</f>
        <v>1.4268355696627217</v>
      </c>
      <c r="G4" s="896"/>
      <c r="H4" s="891">
        <f>(F4+H5)/2</f>
        <v>1.5835475737583826</v>
      </c>
      <c r="I4" s="34" t="s">
        <v>356</v>
      </c>
      <c r="J4" s="29"/>
      <c r="K4" s="319"/>
      <c r="L4" s="258"/>
      <c r="M4" s="258"/>
      <c r="N4" s="258"/>
      <c r="O4" s="34"/>
      <c r="P4" s="34"/>
      <c r="Q4" s="34"/>
      <c r="R4" s="34"/>
      <c r="S4" s="34"/>
      <c r="T4" s="34"/>
      <c r="U4" s="34"/>
      <c r="V4" s="258"/>
      <c r="W4" s="258"/>
      <c r="X4" s="258"/>
      <c r="Y4" s="319"/>
      <c r="Z4" s="29"/>
      <c r="AA4" s="30"/>
      <c r="AB4" s="29"/>
      <c r="AC4" s="30"/>
      <c r="AD4" s="29"/>
      <c r="AE4" s="30"/>
      <c r="AF4" s="29"/>
      <c r="AG4" s="30"/>
      <c r="AH4" s="29"/>
      <c r="AI4" s="30"/>
      <c r="AJ4" s="29"/>
      <c r="AK4" s="30"/>
      <c r="AL4" s="29"/>
      <c r="AM4" s="30"/>
      <c r="AN4" s="29"/>
      <c r="AO4" s="30"/>
      <c r="AP4" s="29"/>
      <c r="AQ4" s="30"/>
      <c r="AR4" s="29"/>
      <c r="AS4" s="30"/>
      <c r="AT4" s="29"/>
      <c r="AU4" s="30"/>
      <c r="AV4" s="29"/>
      <c r="AW4" s="30"/>
      <c r="AX4" s="29"/>
      <c r="AY4" s="30"/>
      <c r="AZ4" s="29"/>
      <c r="BA4" s="30"/>
      <c r="BB4" s="29"/>
      <c r="BC4" s="30"/>
      <c r="BD4" s="29"/>
      <c r="BE4" s="30"/>
      <c r="BF4" s="29"/>
      <c r="BG4" s="30"/>
      <c r="BH4" s="29"/>
      <c r="BI4" s="30"/>
      <c r="BJ4" s="29"/>
      <c r="BK4" s="30"/>
      <c r="BL4" s="29"/>
      <c r="BM4" s="30"/>
      <c r="BN4" s="29"/>
      <c r="BO4" s="30"/>
      <c r="BP4" s="29"/>
      <c r="BQ4" s="30"/>
      <c r="BR4" s="29"/>
      <c r="BS4" s="30"/>
      <c r="BT4" s="29"/>
      <c r="BU4" s="30"/>
      <c r="BV4" s="29"/>
      <c r="BW4" s="30"/>
      <c r="BX4" s="29"/>
      <c r="BY4" s="30"/>
      <c r="BZ4" s="29"/>
      <c r="CA4" s="30"/>
      <c r="CB4" s="29"/>
      <c r="CC4" s="30"/>
      <c r="CD4" s="29"/>
      <c r="CE4" s="30"/>
      <c r="CF4" s="29"/>
      <c r="CG4" s="30"/>
      <c r="CH4" s="29"/>
      <c r="CI4" s="30"/>
      <c r="CJ4" s="29"/>
      <c r="CK4" s="30"/>
      <c r="CL4" s="29"/>
      <c r="CM4" s="30"/>
      <c r="CN4" s="29"/>
      <c r="CO4" s="30"/>
      <c r="CP4" s="29"/>
      <c r="CQ4" s="30"/>
      <c r="CR4" s="29"/>
      <c r="CS4" s="30"/>
      <c r="CT4" s="29"/>
      <c r="CU4" s="30"/>
      <c r="CV4" s="29"/>
      <c r="CW4" s="30"/>
      <c r="CX4" s="29"/>
      <c r="CY4" s="30"/>
      <c r="CZ4" s="29"/>
      <c r="DA4" s="30"/>
      <c r="DB4" s="29"/>
      <c r="DC4" s="30"/>
      <c r="DD4" s="29"/>
      <c r="DE4" s="30"/>
      <c r="DF4" s="29"/>
      <c r="DG4" s="30"/>
      <c r="DH4" s="29"/>
      <c r="DI4" s="30"/>
      <c r="DJ4" s="29"/>
      <c r="DK4" s="30"/>
      <c r="DL4" s="29"/>
      <c r="DM4" s="30"/>
      <c r="DN4" s="29"/>
      <c r="DO4" s="30"/>
      <c r="DP4" s="29"/>
      <c r="DQ4" s="30"/>
      <c r="DR4" s="29"/>
      <c r="DS4" s="30"/>
      <c r="DT4" s="29"/>
      <c r="DU4" s="30"/>
      <c r="DV4" s="29"/>
      <c r="DW4" s="30"/>
      <c r="DX4" s="29"/>
      <c r="DY4" s="30"/>
      <c r="DZ4" s="29"/>
      <c r="EA4" s="30"/>
      <c r="EB4" s="29"/>
      <c r="EC4" s="30"/>
      <c r="ED4" s="29"/>
      <c r="EE4" s="30"/>
      <c r="EF4" s="29"/>
      <c r="EG4" s="30"/>
      <c r="EH4" s="29"/>
      <c r="EI4" s="30"/>
      <c r="EJ4" s="29"/>
      <c r="EK4" s="30"/>
      <c r="EL4" s="29"/>
      <c r="EM4" s="30"/>
      <c r="EN4" s="29"/>
      <c r="EO4" s="30"/>
      <c r="EP4" s="29"/>
      <c r="EQ4" s="30"/>
      <c r="ER4" s="29"/>
      <c r="ES4" s="30"/>
      <c r="ET4" s="29"/>
      <c r="EU4" s="30"/>
      <c r="EV4" s="29"/>
      <c r="EW4" s="30"/>
      <c r="EX4" s="29"/>
      <c r="EY4" s="30"/>
      <c r="EZ4" s="29"/>
      <c r="FA4" s="30"/>
      <c r="FB4" s="29"/>
      <c r="FC4" s="30"/>
      <c r="FD4" s="29"/>
      <c r="FE4" s="30"/>
      <c r="FF4" s="29"/>
      <c r="FG4" s="30"/>
      <c r="FH4" s="29"/>
      <c r="FI4" s="30"/>
      <c r="FJ4" s="29"/>
      <c r="FK4" s="30"/>
      <c r="FL4" s="29"/>
      <c r="FM4" s="30"/>
      <c r="FN4" s="29"/>
      <c r="FO4" s="30"/>
      <c r="FP4" s="29"/>
      <c r="FQ4" s="30"/>
      <c r="FR4" s="29"/>
      <c r="FS4" s="30"/>
      <c r="FT4" s="29"/>
      <c r="FU4" s="30"/>
      <c r="FV4" s="29"/>
      <c r="FW4" s="30"/>
      <c r="FX4" s="29"/>
      <c r="FY4" s="30"/>
      <c r="FZ4" s="29"/>
      <c r="GA4" s="30"/>
      <c r="GB4" s="29"/>
      <c r="GC4" s="30"/>
      <c r="GD4" s="29"/>
      <c r="GE4" s="30"/>
      <c r="GF4" s="29"/>
      <c r="GG4" s="30"/>
      <c r="GH4" s="29"/>
      <c r="GI4" s="30"/>
      <c r="GJ4" s="29"/>
      <c r="GK4" s="30"/>
      <c r="GL4" s="29"/>
      <c r="GM4" s="30"/>
      <c r="GN4" s="29"/>
      <c r="GO4" s="30"/>
      <c r="GP4" s="29"/>
      <c r="GQ4" s="30"/>
      <c r="GR4" s="29"/>
      <c r="GS4" s="30"/>
      <c r="GT4" s="29"/>
      <c r="GU4" s="30"/>
      <c r="GV4" s="29"/>
      <c r="GW4" s="30"/>
      <c r="GX4" s="29"/>
      <c r="GY4" s="30"/>
      <c r="GZ4" s="29"/>
      <c r="HA4" s="30"/>
      <c r="HB4" s="29"/>
      <c r="HC4" s="30"/>
      <c r="HD4" s="29"/>
      <c r="HE4" s="30"/>
      <c r="HF4" s="29"/>
      <c r="HG4" s="30"/>
      <c r="HH4" s="29"/>
      <c r="HI4" s="30"/>
      <c r="HJ4" s="29"/>
      <c r="HK4" s="30"/>
      <c r="HL4" s="29"/>
      <c r="HM4" s="30"/>
      <c r="HN4" s="29"/>
      <c r="HO4" s="30"/>
      <c r="HP4" s="29"/>
      <c r="HQ4" s="30"/>
      <c r="HR4" s="29"/>
      <c r="HS4" s="30"/>
      <c r="HT4" s="29"/>
      <c r="HU4" s="30"/>
      <c r="HV4" s="29"/>
      <c r="HW4" s="30"/>
      <c r="HX4" s="29"/>
      <c r="HY4" s="30"/>
      <c r="HZ4" s="29"/>
      <c r="IA4" s="30"/>
      <c r="IB4" s="29"/>
      <c r="IC4" s="30"/>
      <c r="ID4" s="29"/>
      <c r="IE4" s="30"/>
      <c r="IF4" s="29"/>
      <c r="IG4" s="30"/>
      <c r="IH4" s="29"/>
      <c r="II4" s="30"/>
      <c r="IJ4" s="29"/>
      <c r="IK4" s="30"/>
      <c r="IL4" s="29"/>
      <c r="IM4" s="30"/>
      <c r="IN4" s="29"/>
      <c r="IO4" s="30"/>
      <c r="IP4" s="29"/>
      <c r="IQ4" s="30"/>
      <c r="IR4" s="29"/>
      <c r="IS4" s="30"/>
      <c r="IT4" s="29"/>
      <c r="IU4" s="30"/>
      <c r="IV4" s="29"/>
      <c r="IW4" s="30"/>
      <c r="IX4" s="29"/>
      <c r="IY4" s="30"/>
      <c r="IZ4" s="29"/>
      <c r="JA4" s="30"/>
      <c r="JB4" s="29"/>
      <c r="JC4" s="30"/>
      <c r="JD4" s="29"/>
      <c r="JE4" s="30"/>
      <c r="JF4" s="29"/>
      <c r="JG4" s="30"/>
      <c r="JH4" s="29"/>
      <c r="JI4" s="30"/>
      <c r="JJ4" s="29"/>
      <c r="JK4" s="30"/>
      <c r="JL4" s="29"/>
      <c r="JM4" s="30"/>
      <c r="JN4" s="29"/>
      <c r="JO4" s="30"/>
      <c r="JP4" s="29"/>
      <c r="JQ4" s="30"/>
      <c r="JR4" s="29"/>
      <c r="JS4" s="30"/>
      <c r="JT4" s="29"/>
      <c r="JU4" s="30"/>
      <c r="JV4" s="29"/>
      <c r="JW4" s="30"/>
      <c r="JX4" s="29"/>
      <c r="JY4" s="30"/>
      <c r="JZ4" s="29"/>
      <c r="KA4" s="30"/>
      <c r="KB4" s="29"/>
      <c r="KC4" s="30"/>
      <c r="KD4" s="29"/>
      <c r="KE4" s="30"/>
      <c r="KF4" s="29"/>
      <c r="KG4" s="30"/>
      <c r="KH4" s="29"/>
      <c r="KI4" s="30"/>
      <c r="KJ4" s="29"/>
      <c r="KK4" s="30"/>
      <c r="KL4" s="29"/>
      <c r="KM4" s="30"/>
      <c r="KN4" s="29"/>
      <c r="KO4" s="30"/>
      <c r="KP4" s="29"/>
      <c r="KQ4" s="30"/>
      <c r="KR4" s="29"/>
      <c r="KS4" s="30"/>
      <c r="KT4" s="29"/>
      <c r="KU4" s="30"/>
      <c r="KV4" s="29"/>
      <c r="KW4" s="30"/>
      <c r="KX4" s="29"/>
      <c r="KY4" s="30"/>
      <c r="KZ4" s="29"/>
      <c r="LA4" s="30"/>
      <c r="LB4" s="29"/>
      <c r="LC4" s="30"/>
      <c r="LD4" s="29"/>
      <c r="LE4" s="30"/>
      <c r="LF4" s="29"/>
      <c r="LG4" s="30"/>
      <c r="LH4" s="29"/>
      <c r="LI4" s="30"/>
      <c r="LJ4" s="29"/>
      <c r="LK4" s="30"/>
      <c r="LL4" s="29"/>
      <c r="LM4" s="30"/>
      <c r="LN4" s="29"/>
      <c r="LO4" s="30"/>
      <c r="LP4" s="29"/>
      <c r="LQ4" s="30"/>
      <c r="LR4" s="29"/>
      <c r="LS4" s="30"/>
      <c r="LT4" s="29"/>
      <c r="LU4" s="30"/>
      <c r="LV4" s="29"/>
      <c r="LW4" s="30"/>
      <c r="LX4" s="29"/>
      <c r="LY4" s="30"/>
      <c r="LZ4" s="29"/>
      <c r="MA4" s="30"/>
      <c r="MB4" s="29"/>
      <c r="MC4" s="30"/>
      <c r="MD4" s="29"/>
      <c r="ME4" s="30"/>
      <c r="MF4" s="29"/>
      <c r="MG4" s="30"/>
      <c r="MH4" s="29"/>
      <c r="MI4" s="30"/>
      <c r="MJ4" s="29"/>
      <c r="MK4" s="30"/>
      <c r="ML4" s="29"/>
      <c r="MM4" s="30"/>
      <c r="MN4" s="29"/>
      <c r="MO4" s="30"/>
      <c r="MP4" s="29"/>
      <c r="MQ4" s="30"/>
      <c r="MR4" s="29"/>
      <c r="MS4" s="30"/>
      <c r="MT4" s="29"/>
      <c r="MU4" s="30"/>
      <c r="MV4" s="29"/>
      <c r="MW4" s="30"/>
      <c r="MX4" s="29"/>
      <c r="MY4" s="30"/>
      <c r="MZ4" s="29"/>
      <c r="NA4" s="30"/>
      <c r="NB4" s="29"/>
      <c r="NC4" s="30"/>
      <c r="ND4" s="29"/>
      <c r="NE4" s="30"/>
      <c r="NF4" s="29"/>
      <c r="NG4" s="30"/>
      <c r="NH4" s="29"/>
      <c r="NI4" s="30"/>
      <c r="NJ4" s="29"/>
      <c r="NK4" s="30"/>
      <c r="NL4" s="29"/>
      <c r="NM4" s="30"/>
      <c r="NN4" s="29"/>
      <c r="NO4" s="30"/>
      <c r="NP4" s="29"/>
      <c r="NQ4" s="30"/>
      <c r="NR4" s="29"/>
      <c r="NS4" s="30"/>
      <c r="NT4" s="29"/>
      <c r="NU4" s="30"/>
      <c r="NV4" s="29"/>
      <c r="NW4" s="30"/>
      <c r="NX4" s="29"/>
      <c r="NY4" s="30"/>
      <c r="NZ4" s="29"/>
      <c r="OA4" s="30"/>
      <c r="OB4" s="29"/>
      <c r="OC4" s="30"/>
      <c r="OD4" s="29"/>
      <c r="OE4" s="30"/>
      <c r="OF4" s="29"/>
      <c r="OG4" s="30"/>
      <c r="OH4" s="29"/>
      <c r="OI4" s="30"/>
      <c r="OJ4" s="29"/>
      <c r="OK4" s="30"/>
      <c r="OL4" s="29"/>
      <c r="OM4" s="30"/>
      <c r="ON4" s="29"/>
      <c r="OO4" s="30"/>
      <c r="OP4" s="29"/>
      <c r="OQ4" s="30"/>
      <c r="OR4" s="29"/>
      <c r="OS4" s="30"/>
      <c r="OT4" s="29"/>
      <c r="OU4" s="30"/>
      <c r="OV4" s="29"/>
      <c r="OW4" s="30"/>
      <c r="OX4" s="29"/>
      <c r="OY4" s="30"/>
      <c r="OZ4" s="29"/>
      <c r="PA4" s="30"/>
      <c r="PB4" s="29"/>
      <c r="PC4" s="30"/>
      <c r="PD4" s="29"/>
      <c r="PE4" s="30"/>
      <c r="PF4" s="29"/>
      <c r="PG4" s="30"/>
      <c r="PH4" s="29"/>
      <c r="PI4" s="30"/>
      <c r="PJ4" s="29"/>
      <c r="PK4" s="30"/>
      <c r="PL4" s="29"/>
      <c r="PM4" s="30"/>
      <c r="PN4" s="29"/>
      <c r="PO4" s="30"/>
      <c r="PP4" s="29"/>
      <c r="PQ4" s="30"/>
      <c r="PR4" s="29"/>
      <c r="PS4" s="30"/>
      <c r="PT4" s="29"/>
      <c r="PU4" s="30"/>
      <c r="PV4" s="29"/>
      <c r="PW4" s="30"/>
      <c r="PX4" s="29"/>
      <c r="PY4" s="30"/>
      <c r="PZ4" s="29"/>
      <c r="QA4" s="30"/>
      <c r="QB4" s="29"/>
      <c r="QC4" s="30"/>
      <c r="QD4" s="29"/>
      <c r="QE4" s="30"/>
      <c r="QF4" s="29"/>
      <c r="QG4" s="30"/>
      <c r="QH4" s="29"/>
      <c r="QI4" s="30"/>
      <c r="QJ4" s="29"/>
      <c r="QK4" s="30"/>
      <c r="QL4" s="29"/>
      <c r="QM4" s="30"/>
      <c r="QN4" s="29"/>
      <c r="QO4" s="30"/>
      <c r="QP4" s="29"/>
      <c r="QQ4" s="30"/>
      <c r="QR4" s="29"/>
      <c r="QS4" s="30"/>
      <c r="QT4" s="29"/>
      <c r="QU4" s="30"/>
      <c r="QV4" s="29"/>
      <c r="QW4" s="30"/>
      <c r="QX4" s="29"/>
      <c r="QY4" s="30"/>
      <c r="QZ4" s="29"/>
      <c r="RA4" s="30"/>
      <c r="RB4" s="29"/>
      <c r="RC4" s="30"/>
      <c r="RD4" s="29"/>
      <c r="RE4" s="30"/>
      <c r="RF4" s="29"/>
      <c r="RG4" s="30"/>
      <c r="RH4" s="29"/>
      <c r="RI4" s="30"/>
      <c r="RJ4" s="29"/>
      <c r="RK4" s="30"/>
      <c r="RL4" s="29"/>
      <c r="RM4" s="30"/>
      <c r="RN4" s="29"/>
      <c r="RO4" s="30"/>
      <c r="RP4" s="29"/>
      <c r="RQ4" s="30"/>
      <c r="RR4" s="29"/>
      <c r="RS4" s="30"/>
      <c r="RT4" s="29"/>
      <c r="RU4" s="30"/>
      <c r="RV4" s="29"/>
      <c r="RW4" s="30"/>
      <c r="RX4" s="29"/>
      <c r="RY4" s="30"/>
      <c r="RZ4" s="29"/>
      <c r="SA4" s="30"/>
      <c r="SB4" s="29"/>
      <c r="SC4" s="30"/>
      <c r="SD4" s="29"/>
      <c r="SE4" s="30"/>
      <c r="SF4" s="29"/>
      <c r="SG4" s="30"/>
      <c r="SH4" s="29"/>
      <c r="SI4" s="30"/>
      <c r="SJ4" s="29"/>
      <c r="SK4" s="30"/>
      <c r="SL4" s="29"/>
      <c r="SM4" s="30"/>
      <c r="SN4" s="29"/>
      <c r="SO4" s="30"/>
      <c r="SP4" s="29"/>
      <c r="SQ4" s="30"/>
      <c r="SR4" s="29"/>
      <c r="SS4" s="30"/>
      <c r="ST4" s="29"/>
      <c r="SU4" s="30"/>
      <c r="SV4" s="29"/>
      <c r="SW4" s="30"/>
      <c r="SX4" s="29"/>
      <c r="SY4" s="30"/>
      <c r="SZ4" s="29"/>
      <c r="TA4" s="30"/>
      <c r="TB4" s="29"/>
      <c r="TC4" s="30"/>
      <c r="TD4" s="29"/>
      <c r="TE4" s="30"/>
      <c r="TF4" s="29"/>
      <c r="TG4" s="30"/>
      <c r="TH4" s="29"/>
      <c r="TI4" s="30"/>
      <c r="TJ4" s="29"/>
      <c r="TK4" s="30"/>
      <c r="TL4" s="29"/>
      <c r="TM4" s="30"/>
      <c r="TN4" s="29"/>
      <c r="TO4" s="30"/>
      <c r="TP4" s="29"/>
      <c r="TQ4" s="30"/>
      <c r="TR4" s="29"/>
      <c r="TS4" s="30"/>
      <c r="TT4" s="29"/>
      <c r="TU4" s="30"/>
      <c r="TV4" s="29"/>
      <c r="TW4" s="30"/>
      <c r="TX4" s="29"/>
      <c r="TY4" s="30"/>
      <c r="TZ4" s="29"/>
      <c r="UA4" s="30"/>
      <c r="UB4" s="29"/>
      <c r="UC4" s="30"/>
      <c r="UD4" s="29"/>
      <c r="UE4" s="30"/>
      <c r="UF4" s="29"/>
      <c r="UG4" s="30"/>
      <c r="UH4" s="29"/>
      <c r="UI4" s="30"/>
      <c r="UJ4" s="29"/>
      <c r="UK4" s="30"/>
      <c r="UL4" s="29"/>
      <c r="UM4" s="30"/>
      <c r="UN4" s="29"/>
      <c r="UO4" s="30"/>
      <c r="UP4" s="29"/>
      <c r="UQ4" s="30"/>
      <c r="UR4" s="29"/>
      <c r="US4" s="30"/>
      <c r="UT4" s="29"/>
      <c r="UU4" s="30"/>
      <c r="UV4" s="29"/>
      <c r="UW4" s="30"/>
      <c r="UX4" s="29"/>
      <c r="UY4" s="30"/>
      <c r="UZ4" s="29"/>
      <c r="VA4" s="30"/>
      <c r="VB4" s="29"/>
      <c r="VC4" s="30"/>
      <c r="VD4" s="29"/>
      <c r="VE4" s="30"/>
      <c r="VF4" s="29"/>
      <c r="VG4" s="30"/>
      <c r="VH4" s="29"/>
      <c r="VI4" s="30"/>
      <c r="VJ4" s="29"/>
      <c r="VK4" s="30"/>
      <c r="VL4" s="29"/>
      <c r="VM4" s="30"/>
      <c r="VN4" s="29"/>
      <c r="VO4" s="30"/>
      <c r="VP4" s="29"/>
      <c r="VQ4" s="30"/>
      <c r="VR4" s="29"/>
      <c r="VS4" s="30"/>
      <c r="VT4" s="29"/>
      <c r="VU4" s="30"/>
      <c r="VV4" s="29"/>
      <c r="VW4" s="30"/>
      <c r="VX4" s="29"/>
      <c r="VY4" s="30"/>
      <c r="VZ4" s="29"/>
      <c r="WA4" s="30"/>
      <c r="WB4" s="29"/>
      <c r="WC4" s="30"/>
      <c r="WD4" s="29"/>
      <c r="WE4" s="30"/>
      <c r="WF4" s="29"/>
      <c r="WG4" s="30"/>
      <c r="WH4" s="29"/>
      <c r="WI4" s="30"/>
      <c r="WJ4" s="29"/>
      <c r="WK4" s="30"/>
      <c r="WL4" s="29"/>
      <c r="WM4" s="30"/>
      <c r="WN4" s="29"/>
      <c r="WO4" s="30"/>
      <c r="WP4" s="29"/>
      <c r="WQ4" s="30"/>
      <c r="WR4" s="29"/>
      <c r="WS4" s="30"/>
      <c r="WT4" s="29"/>
      <c r="WU4" s="30"/>
      <c r="WV4" s="29"/>
      <c r="WW4" s="30"/>
      <c r="WX4" s="29"/>
      <c r="WY4" s="30"/>
      <c r="WZ4" s="29"/>
      <c r="XA4" s="30"/>
      <c r="XB4" s="29"/>
      <c r="XC4" s="30"/>
      <c r="XD4" s="29"/>
      <c r="XE4" s="30"/>
      <c r="XF4" s="29"/>
      <c r="XG4" s="30"/>
      <c r="XH4" s="29"/>
      <c r="XI4" s="30"/>
      <c r="XJ4" s="29"/>
      <c r="XK4" s="30"/>
      <c r="XL4" s="29"/>
      <c r="XM4" s="30"/>
      <c r="XN4" s="29"/>
      <c r="XO4" s="30"/>
      <c r="XP4" s="29"/>
      <c r="XQ4" s="30"/>
      <c r="XR4" s="29"/>
      <c r="XS4" s="30"/>
      <c r="XT4" s="29"/>
      <c r="XU4" s="30"/>
      <c r="XV4" s="29"/>
      <c r="XW4" s="30"/>
      <c r="XX4" s="29"/>
      <c r="XY4" s="30"/>
      <c r="XZ4" s="29"/>
      <c r="YA4" s="30"/>
      <c r="YB4" s="29"/>
      <c r="YC4" s="30"/>
      <c r="YD4" s="29"/>
      <c r="YE4" s="30"/>
      <c r="YF4" s="29"/>
      <c r="YG4" s="30"/>
      <c r="YH4" s="29"/>
      <c r="YI4" s="30"/>
      <c r="YJ4" s="29"/>
      <c r="YK4" s="30"/>
      <c r="YL4" s="29"/>
      <c r="YM4" s="30"/>
      <c r="YN4" s="29"/>
      <c r="YO4" s="30"/>
      <c r="YP4" s="29"/>
      <c r="YQ4" s="30"/>
      <c r="YR4" s="29"/>
      <c r="YS4" s="30"/>
      <c r="YT4" s="29"/>
      <c r="YU4" s="30"/>
      <c r="YV4" s="29"/>
      <c r="YW4" s="30"/>
      <c r="YX4" s="29"/>
      <c r="YY4" s="30"/>
      <c r="YZ4" s="29"/>
      <c r="ZA4" s="30"/>
      <c r="ZB4" s="29"/>
      <c r="ZC4" s="30"/>
      <c r="ZD4" s="29"/>
      <c r="ZE4" s="30"/>
      <c r="ZF4" s="29"/>
      <c r="ZG4" s="30"/>
      <c r="ZH4" s="29"/>
      <c r="ZI4" s="30"/>
      <c r="ZJ4" s="29"/>
      <c r="ZK4" s="30"/>
      <c r="ZL4" s="29"/>
      <c r="ZM4" s="30"/>
      <c r="ZN4" s="29"/>
      <c r="ZO4" s="30"/>
      <c r="ZP4" s="29"/>
      <c r="ZQ4" s="30"/>
      <c r="ZR4" s="29"/>
      <c r="ZS4" s="30"/>
      <c r="ZT4" s="29"/>
      <c r="ZU4" s="30"/>
      <c r="ZV4" s="29"/>
      <c r="ZW4" s="30"/>
      <c r="ZX4" s="29"/>
      <c r="ZY4" s="30"/>
      <c r="ZZ4" s="29"/>
      <c r="AAA4" s="30"/>
      <c r="AAB4" s="29"/>
      <c r="AAC4" s="30"/>
      <c r="AAD4" s="29"/>
      <c r="AAE4" s="30"/>
      <c r="AAF4" s="29"/>
      <c r="AAG4" s="30"/>
      <c r="AAH4" s="29"/>
      <c r="AAI4" s="30"/>
      <c r="AAJ4" s="29"/>
      <c r="AAK4" s="30"/>
      <c r="AAL4" s="29"/>
      <c r="AAM4" s="30"/>
      <c r="AAN4" s="29"/>
      <c r="AAO4" s="30"/>
      <c r="AAP4" s="29"/>
      <c r="AAQ4" s="30"/>
      <c r="AAR4" s="29"/>
      <c r="AAS4" s="30"/>
      <c r="AAT4" s="29"/>
      <c r="AAU4" s="30"/>
      <c r="AAV4" s="29"/>
      <c r="AAW4" s="30"/>
      <c r="AAX4" s="29"/>
      <c r="AAY4" s="30"/>
      <c r="AAZ4" s="29"/>
      <c r="ABA4" s="30"/>
      <c r="ABB4" s="29"/>
      <c r="ABC4" s="30"/>
      <c r="ABD4" s="29"/>
      <c r="ABE4" s="30"/>
      <c r="ABF4" s="29"/>
      <c r="ABG4" s="30"/>
      <c r="ABH4" s="29"/>
      <c r="ABI4" s="30"/>
      <c r="ABJ4" s="29"/>
      <c r="ABK4" s="30"/>
      <c r="ABL4" s="29"/>
      <c r="ABM4" s="30"/>
      <c r="ABN4" s="29"/>
      <c r="ABO4" s="30"/>
      <c r="ABP4" s="29"/>
      <c r="ABQ4" s="30"/>
      <c r="ABR4" s="29"/>
      <c r="ABS4" s="30"/>
      <c r="ABT4" s="29"/>
      <c r="ABU4" s="30"/>
      <c r="ABV4" s="29"/>
      <c r="ABW4" s="30"/>
      <c r="ABX4" s="29"/>
      <c r="ABY4" s="30"/>
      <c r="ABZ4" s="29"/>
      <c r="ACA4" s="30"/>
      <c r="ACB4" s="29"/>
      <c r="ACC4" s="30"/>
      <c r="ACD4" s="29"/>
      <c r="ACE4" s="30"/>
      <c r="ACF4" s="29"/>
      <c r="ACG4" s="30"/>
      <c r="ACH4" s="29"/>
      <c r="ACI4" s="30"/>
      <c r="ACJ4" s="29"/>
      <c r="ACK4" s="30"/>
      <c r="ACL4" s="29"/>
      <c r="ACM4" s="30"/>
      <c r="ACN4" s="29"/>
      <c r="ACO4" s="30"/>
      <c r="ACP4" s="29"/>
      <c r="ACQ4" s="30"/>
      <c r="ACR4" s="29"/>
      <c r="ACS4" s="30"/>
      <c r="ACT4" s="29"/>
      <c r="ACU4" s="30"/>
      <c r="ACV4" s="29"/>
      <c r="ACW4" s="30"/>
      <c r="ACX4" s="29"/>
      <c r="ACY4" s="30"/>
      <c r="ACZ4" s="29"/>
      <c r="ADA4" s="30"/>
      <c r="ADB4" s="29"/>
      <c r="ADC4" s="30"/>
      <c r="ADD4" s="29"/>
      <c r="ADE4" s="30"/>
      <c r="ADF4" s="29"/>
      <c r="ADG4" s="30"/>
      <c r="ADH4" s="29"/>
      <c r="ADI4" s="30"/>
      <c r="ADJ4" s="29"/>
      <c r="ADK4" s="30"/>
      <c r="ADL4" s="29"/>
      <c r="ADM4" s="30"/>
      <c r="ADN4" s="29"/>
      <c r="ADO4" s="30"/>
      <c r="ADP4" s="29"/>
      <c r="ADQ4" s="30"/>
      <c r="ADR4" s="29"/>
      <c r="ADS4" s="30"/>
      <c r="ADT4" s="29"/>
      <c r="ADU4" s="30"/>
      <c r="ADV4" s="29"/>
      <c r="ADW4" s="30"/>
      <c r="ADX4" s="29"/>
      <c r="ADY4" s="30"/>
      <c r="ADZ4" s="29"/>
      <c r="AEA4" s="30"/>
      <c r="AEB4" s="29"/>
      <c r="AEC4" s="30"/>
      <c r="AED4" s="29"/>
      <c r="AEE4" s="30"/>
      <c r="AEF4" s="29"/>
      <c r="AEG4" s="30"/>
      <c r="AEH4" s="29"/>
      <c r="AEI4" s="30"/>
      <c r="AEJ4" s="29"/>
      <c r="AEK4" s="30"/>
      <c r="AEL4" s="29"/>
      <c r="AEM4" s="30"/>
      <c r="AEN4" s="29"/>
      <c r="AEO4" s="30"/>
      <c r="AEP4" s="29"/>
      <c r="AEQ4" s="30"/>
      <c r="AER4" s="29"/>
      <c r="AES4" s="30"/>
      <c r="AET4" s="29"/>
      <c r="AEU4" s="30"/>
      <c r="AEV4" s="29"/>
      <c r="AEW4" s="30"/>
      <c r="AEX4" s="29"/>
      <c r="AEY4" s="30"/>
      <c r="AEZ4" s="29"/>
      <c r="AFA4" s="30"/>
      <c r="AFB4" s="29"/>
      <c r="AFC4" s="30"/>
      <c r="AFD4" s="29"/>
      <c r="AFE4" s="30"/>
      <c r="AFF4" s="29"/>
      <c r="AFG4" s="30"/>
      <c r="AFH4" s="29"/>
      <c r="AFI4" s="30"/>
      <c r="AFJ4" s="29"/>
      <c r="AFK4" s="30"/>
      <c r="AFL4" s="29"/>
      <c r="AFM4" s="30"/>
      <c r="AFN4" s="29"/>
      <c r="AFO4" s="30"/>
      <c r="AFP4" s="29"/>
      <c r="AFQ4" s="30"/>
      <c r="AFR4" s="29"/>
      <c r="AFS4" s="30"/>
      <c r="AFT4" s="29"/>
      <c r="AFU4" s="30"/>
      <c r="AFV4" s="29"/>
      <c r="AFW4" s="30"/>
      <c r="AFX4" s="29"/>
      <c r="AFY4" s="30"/>
      <c r="AFZ4" s="29"/>
      <c r="AGA4" s="30"/>
      <c r="AGB4" s="29"/>
      <c r="AGC4" s="30"/>
      <c r="AGD4" s="29"/>
      <c r="AGE4" s="30"/>
      <c r="AGF4" s="29"/>
      <c r="AGG4" s="30"/>
      <c r="AGH4" s="29"/>
      <c r="AGI4" s="30"/>
      <c r="AGJ4" s="29"/>
      <c r="AGK4" s="30"/>
      <c r="AGL4" s="29"/>
      <c r="AGM4" s="30"/>
      <c r="AGN4" s="29"/>
      <c r="AGO4" s="30"/>
      <c r="AGP4" s="29"/>
      <c r="AGQ4" s="30"/>
      <c r="AGR4" s="29"/>
      <c r="AGS4" s="30"/>
      <c r="AGT4" s="29"/>
      <c r="AGU4" s="30"/>
      <c r="AGV4" s="29"/>
      <c r="AGW4" s="30"/>
      <c r="AGX4" s="29"/>
      <c r="AGY4" s="30"/>
      <c r="AGZ4" s="29"/>
      <c r="AHA4" s="30"/>
      <c r="AHB4" s="29"/>
      <c r="AHC4" s="30"/>
      <c r="AHD4" s="29"/>
      <c r="AHE4" s="30"/>
      <c r="AHF4" s="29"/>
      <c r="AHG4" s="30"/>
      <c r="AHH4" s="29"/>
      <c r="AHI4" s="30"/>
      <c r="AHJ4" s="29"/>
      <c r="AHK4" s="30"/>
      <c r="AHL4" s="29"/>
      <c r="AHM4" s="30"/>
      <c r="AHN4" s="29"/>
      <c r="AHO4" s="30"/>
      <c r="AHP4" s="29"/>
      <c r="AHQ4" s="30"/>
      <c r="AHR4" s="29"/>
      <c r="AHS4" s="30"/>
      <c r="AHT4" s="29"/>
      <c r="AHU4" s="30"/>
      <c r="AHV4" s="29"/>
      <c r="AHW4" s="30"/>
      <c r="AHX4" s="29"/>
      <c r="AHY4" s="30"/>
      <c r="AHZ4" s="29"/>
      <c r="AIA4" s="30"/>
      <c r="AIB4" s="29"/>
      <c r="AIC4" s="30"/>
      <c r="AID4" s="29"/>
      <c r="AIE4" s="30"/>
      <c r="AIF4" s="29"/>
      <c r="AIG4" s="30"/>
      <c r="AIH4" s="29"/>
      <c r="AII4" s="30"/>
      <c r="AIJ4" s="29"/>
      <c r="AIK4" s="30"/>
      <c r="AIL4" s="29"/>
      <c r="AIM4" s="30"/>
      <c r="AIN4" s="29"/>
      <c r="AIO4" s="30"/>
      <c r="AIP4" s="29"/>
      <c r="AIQ4" s="30"/>
      <c r="AIR4" s="29"/>
      <c r="AIS4" s="30"/>
      <c r="AIT4" s="29"/>
      <c r="AIU4" s="30"/>
      <c r="AIV4" s="29"/>
      <c r="AIW4" s="30"/>
      <c r="AIX4" s="29"/>
      <c r="AIY4" s="30"/>
      <c r="AIZ4" s="29"/>
      <c r="AJA4" s="30"/>
      <c r="AJB4" s="29"/>
      <c r="AJC4" s="30"/>
      <c r="AJD4" s="29"/>
      <c r="AJE4" s="30"/>
      <c r="AJF4" s="29"/>
      <c r="AJG4" s="30"/>
      <c r="AJH4" s="29"/>
      <c r="AJI4" s="30"/>
      <c r="AJJ4" s="29"/>
      <c r="AJK4" s="30"/>
      <c r="AJL4" s="29"/>
      <c r="AJM4" s="30"/>
      <c r="AJN4" s="29"/>
      <c r="AJO4" s="30"/>
      <c r="AJP4" s="29"/>
      <c r="AJQ4" s="30"/>
      <c r="AJR4" s="29"/>
      <c r="AJS4" s="30"/>
      <c r="AJT4" s="29"/>
      <c r="AJU4" s="30"/>
      <c r="AJV4" s="29"/>
      <c r="AJW4" s="30"/>
      <c r="AJX4" s="29"/>
      <c r="AJY4" s="30"/>
      <c r="AJZ4" s="29"/>
      <c r="AKA4" s="30"/>
      <c r="AKB4" s="29"/>
      <c r="AKC4" s="30"/>
      <c r="AKD4" s="29"/>
      <c r="AKE4" s="30"/>
      <c r="AKF4" s="29"/>
      <c r="AKG4" s="30"/>
      <c r="AKH4" s="29"/>
      <c r="AKI4" s="30"/>
      <c r="AKJ4" s="29"/>
      <c r="AKK4" s="30"/>
      <c r="AKL4" s="29"/>
      <c r="AKM4" s="30"/>
      <c r="AKN4" s="29"/>
      <c r="AKO4" s="30"/>
      <c r="AKP4" s="29"/>
      <c r="AKQ4" s="30"/>
      <c r="AKR4" s="29"/>
      <c r="AKS4" s="30"/>
      <c r="AKT4" s="29"/>
      <c r="AKU4" s="30"/>
      <c r="AKV4" s="29"/>
      <c r="AKW4" s="30"/>
      <c r="AKX4" s="29"/>
      <c r="AKY4" s="30"/>
      <c r="AKZ4" s="29"/>
      <c r="ALA4" s="30"/>
      <c r="ALB4" s="29"/>
      <c r="ALC4" s="30"/>
      <c r="ALD4" s="29"/>
      <c r="ALE4" s="30"/>
      <c r="ALF4" s="29"/>
      <c r="ALG4" s="30"/>
      <c r="ALH4" s="29"/>
      <c r="ALI4" s="30"/>
      <c r="ALJ4" s="29"/>
      <c r="ALK4" s="30"/>
      <c r="ALL4" s="29"/>
      <c r="ALM4" s="30"/>
      <c r="ALN4" s="29"/>
      <c r="ALO4" s="30"/>
      <c r="ALP4" s="29"/>
      <c r="ALQ4" s="30"/>
      <c r="ALR4" s="29"/>
      <c r="ALS4" s="30"/>
      <c r="ALT4" s="29"/>
      <c r="ALU4" s="30"/>
      <c r="ALV4" s="29"/>
      <c r="ALW4" s="30"/>
      <c r="ALX4" s="29"/>
      <c r="ALY4" s="30"/>
      <c r="ALZ4" s="29"/>
      <c r="AMA4" s="30"/>
      <c r="AMB4" s="29"/>
      <c r="AMC4" s="30"/>
      <c r="AMD4" s="29"/>
      <c r="AME4" s="30"/>
      <c r="AMF4" s="29"/>
      <c r="AMG4" s="30"/>
      <c r="AMH4" s="29"/>
      <c r="AMI4" s="30"/>
      <c r="AMJ4" s="29"/>
      <c r="AMK4" s="30"/>
      <c r="AML4" s="29"/>
      <c r="AMM4" s="30"/>
      <c r="AMN4" s="29"/>
      <c r="AMO4" s="30"/>
      <c r="AMP4" s="29"/>
      <c r="AMQ4" s="30"/>
      <c r="AMR4" s="29"/>
      <c r="AMS4" s="30"/>
      <c r="AMT4" s="29"/>
      <c r="AMU4" s="30"/>
      <c r="AMV4" s="29"/>
      <c r="AMW4" s="30"/>
      <c r="AMX4" s="29"/>
      <c r="AMY4" s="30"/>
      <c r="AMZ4" s="29"/>
      <c r="ANA4" s="30"/>
      <c r="ANB4" s="29"/>
      <c r="ANC4" s="30"/>
      <c r="AND4" s="29"/>
      <c r="ANE4" s="30"/>
      <c r="ANF4" s="29"/>
      <c r="ANG4" s="30"/>
      <c r="ANH4" s="29"/>
      <c r="ANI4" s="30"/>
      <c r="ANJ4" s="29"/>
      <c r="ANK4" s="30"/>
      <c r="ANL4" s="29"/>
      <c r="ANM4" s="30"/>
      <c r="ANN4" s="29"/>
      <c r="ANO4" s="30"/>
      <c r="ANP4" s="29"/>
      <c r="ANQ4" s="30"/>
      <c r="ANR4" s="29"/>
      <c r="ANS4" s="30"/>
      <c r="ANT4" s="29"/>
      <c r="ANU4" s="30"/>
      <c r="ANV4" s="29"/>
      <c r="ANW4" s="30"/>
      <c r="ANX4" s="29"/>
      <c r="ANY4" s="30"/>
      <c r="ANZ4" s="29"/>
      <c r="AOA4" s="30"/>
      <c r="AOB4" s="29"/>
      <c r="AOC4" s="30"/>
      <c r="AOD4" s="29"/>
      <c r="AOE4" s="30"/>
      <c r="AOF4" s="29"/>
      <c r="AOG4" s="30"/>
      <c r="AOH4" s="29"/>
      <c r="AOI4" s="30"/>
      <c r="AOJ4" s="29"/>
      <c r="AOK4" s="30"/>
      <c r="AOL4" s="29"/>
      <c r="AOM4" s="30"/>
      <c r="AON4" s="29"/>
      <c r="AOO4" s="30"/>
      <c r="AOP4" s="29"/>
      <c r="AOQ4" s="30"/>
      <c r="AOR4" s="29"/>
      <c r="AOS4" s="30"/>
      <c r="AOT4" s="29"/>
      <c r="AOU4" s="30"/>
      <c r="AOV4" s="29"/>
      <c r="AOW4" s="30"/>
      <c r="AOX4" s="29"/>
      <c r="AOY4" s="30"/>
      <c r="AOZ4" s="29"/>
      <c r="APA4" s="30"/>
      <c r="APB4" s="29"/>
      <c r="APC4" s="30"/>
      <c r="APD4" s="29"/>
      <c r="APE4" s="30"/>
      <c r="APF4" s="29"/>
      <c r="APG4" s="30"/>
      <c r="APH4" s="29"/>
      <c r="API4" s="30"/>
      <c r="APJ4" s="29"/>
      <c r="APK4" s="30"/>
      <c r="APL4" s="29"/>
      <c r="APM4" s="30"/>
      <c r="APN4" s="29"/>
      <c r="APO4" s="30"/>
      <c r="APP4" s="29"/>
      <c r="APQ4" s="30"/>
      <c r="APR4" s="29"/>
      <c r="APS4" s="30"/>
      <c r="APT4" s="29"/>
      <c r="APU4" s="30"/>
      <c r="APV4" s="29"/>
      <c r="APW4" s="30"/>
      <c r="APX4" s="29"/>
      <c r="APY4" s="30"/>
      <c r="APZ4" s="29"/>
      <c r="AQA4" s="30"/>
      <c r="AQB4" s="29"/>
      <c r="AQC4" s="30"/>
      <c r="AQD4" s="29"/>
      <c r="AQE4" s="30"/>
      <c r="AQF4" s="29"/>
      <c r="AQG4" s="30"/>
      <c r="AQH4" s="29"/>
      <c r="AQI4" s="30"/>
      <c r="AQJ4" s="29"/>
      <c r="AQK4" s="30"/>
      <c r="AQL4" s="29"/>
      <c r="AQM4" s="30"/>
      <c r="AQN4" s="29"/>
      <c r="AQO4" s="30"/>
      <c r="AQP4" s="29"/>
      <c r="AQQ4" s="30"/>
      <c r="AQR4" s="29"/>
      <c r="AQS4" s="30"/>
      <c r="AQT4" s="29"/>
      <c r="AQU4" s="30"/>
      <c r="AQV4" s="29"/>
      <c r="AQW4" s="30"/>
      <c r="AQX4" s="29"/>
      <c r="AQY4" s="30"/>
      <c r="AQZ4" s="29"/>
      <c r="ARA4" s="30"/>
      <c r="ARB4" s="29"/>
      <c r="ARC4" s="30"/>
      <c r="ARD4" s="29"/>
      <c r="ARE4" s="30"/>
      <c r="ARF4" s="29"/>
      <c r="ARG4" s="30"/>
      <c r="ARH4" s="29"/>
      <c r="ARI4" s="30"/>
      <c r="ARJ4" s="29"/>
      <c r="ARK4" s="30"/>
      <c r="ARL4" s="29"/>
      <c r="ARM4" s="30"/>
      <c r="ARN4" s="29"/>
      <c r="ARO4" s="30"/>
      <c r="ARP4" s="29"/>
      <c r="ARQ4" s="30"/>
      <c r="ARR4" s="29"/>
      <c r="ARS4" s="30"/>
      <c r="ART4" s="29"/>
      <c r="ARU4" s="30"/>
      <c r="ARV4" s="29"/>
      <c r="ARW4" s="30"/>
      <c r="ARX4" s="29"/>
      <c r="ARY4" s="30"/>
      <c r="ARZ4" s="29"/>
      <c r="ASA4" s="30"/>
      <c r="ASB4" s="29"/>
      <c r="ASC4" s="30"/>
      <c r="ASD4" s="29"/>
      <c r="ASE4" s="30"/>
      <c r="ASF4" s="29"/>
      <c r="ASG4" s="30"/>
      <c r="ASH4" s="29"/>
      <c r="ASI4" s="30"/>
      <c r="ASJ4" s="29"/>
      <c r="ASK4" s="30"/>
      <c r="ASL4" s="29"/>
      <c r="ASM4" s="30"/>
      <c r="ASN4" s="29"/>
      <c r="ASO4" s="30"/>
      <c r="ASP4" s="29"/>
      <c r="ASQ4" s="30"/>
      <c r="ASR4" s="29"/>
      <c r="ASS4" s="30"/>
      <c r="AST4" s="29"/>
      <c r="ASU4" s="30"/>
      <c r="ASV4" s="29"/>
      <c r="ASW4" s="30"/>
      <c r="ASX4" s="29"/>
      <c r="ASY4" s="30"/>
      <c r="ASZ4" s="29"/>
      <c r="ATA4" s="30"/>
      <c r="ATB4" s="29"/>
      <c r="ATC4" s="30"/>
      <c r="ATD4" s="29"/>
      <c r="ATE4" s="30"/>
      <c r="ATF4" s="29"/>
      <c r="ATG4" s="30"/>
      <c r="ATH4" s="29"/>
      <c r="ATI4" s="30"/>
      <c r="ATJ4" s="29"/>
      <c r="ATK4" s="30"/>
      <c r="ATL4" s="29"/>
      <c r="ATM4" s="30"/>
      <c r="ATN4" s="29"/>
      <c r="ATO4" s="30"/>
      <c r="ATP4" s="29"/>
      <c r="ATQ4" s="30"/>
      <c r="ATR4" s="29"/>
      <c r="ATS4" s="30"/>
      <c r="ATT4" s="29"/>
      <c r="ATU4" s="30"/>
      <c r="ATV4" s="29"/>
      <c r="ATW4" s="30"/>
      <c r="ATX4" s="29"/>
      <c r="ATY4" s="30"/>
      <c r="ATZ4" s="29"/>
      <c r="AUA4" s="30"/>
      <c r="AUB4" s="29"/>
      <c r="AUC4" s="30"/>
      <c r="AUD4" s="29"/>
      <c r="AUE4" s="30"/>
      <c r="AUF4" s="29"/>
      <c r="AUG4" s="30"/>
      <c r="AUH4" s="29"/>
      <c r="AUI4" s="30"/>
      <c r="AUJ4" s="29"/>
      <c r="AUK4" s="30"/>
      <c r="AUL4" s="29"/>
      <c r="AUM4" s="30"/>
      <c r="AUN4" s="29"/>
      <c r="AUO4" s="30"/>
      <c r="AUP4" s="29"/>
      <c r="AUQ4" s="30"/>
      <c r="AUR4" s="29"/>
      <c r="AUS4" s="30"/>
      <c r="AUT4" s="29"/>
      <c r="AUU4" s="30"/>
      <c r="AUV4" s="29"/>
      <c r="AUW4" s="30"/>
      <c r="AUX4" s="29"/>
      <c r="AUY4" s="30"/>
      <c r="AUZ4" s="29"/>
      <c r="AVA4" s="30"/>
      <c r="AVB4" s="29"/>
      <c r="AVC4" s="30"/>
      <c r="AVD4" s="29"/>
      <c r="AVE4" s="30"/>
      <c r="AVF4" s="29"/>
      <c r="AVG4" s="30"/>
      <c r="AVH4" s="29"/>
      <c r="AVI4" s="30"/>
      <c r="AVJ4" s="29"/>
      <c r="AVK4" s="30"/>
      <c r="AVL4" s="29"/>
      <c r="AVM4" s="30"/>
      <c r="AVN4" s="29"/>
      <c r="AVO4" s="30"/>
      <c r="AVP4" s="29"/>
      <c r="AVQ4" s="30"/>
      <c r="AVR4" s="29"/>
      <c r="AVS4" s="30"/>
      <c r="AVT4" s="29"/>
      <c r="AVU4" s="30"/>
      <c r="AVV4" s="29"/>
      <c r="AVW4" s="30"/>
      <c r="AVX4" s="29"/>
      <c r="AVY4" s="30"/>
      <c r="AVZ4" s="29"/>
      <c r="AWA4" s="30"/>
      <c r="AWB4" s="29"/>
      <c r="AWC4" s="30"/>
      <c r="AWD4" s="29"/>
      <c r="AWE4" s="30"/>
      <c r="AWF4" s="29"/>
      <c r="AWG4" s="30"/>
      <c r="AWH4" s="29"/>
      <c r="AWI4" s="30"/>
      <c r="AWJ4" s="29"/>
      <c r="AWK4" s="30"/>
      <c r="AWL4" s="29"/>
      <c r="AWM4" s="30"/>
      <c r="AWN4" s="29"/>
      <c r="AWO4" s="30"/>
      <c r="AWP4" s="29"/>
      <c r="AWQ4" s="30"/>
      <c r="AWR4" s="29"/>
      <c r="AWS4" s="30"/>
      <c r="AWT4" s="29"/>
      <c r="AWU4" s="30"/>
      <c r="AWV4" s="29"/>
      <c r="AWW4" s="30"/>
      <c r="AWX4" s="29"/>
      <c r="AWY4" s="30"/>
      <c r="AWZ4" s="29"/>
      <c r="AXA4" s="30"/>
      <c r="AXB4" s="29"/>
      <c r="AXC4" s="30"/>
      <c r="AXD4" s="29"/>
      <c r="AXE4" s="30"/>
      <c r="AXF4" s="29"/>
      <c r="AXG4" s="30"/>
      <c r="AXH4" s="29"/>
      <c r="AXI4" s="30"/>
      <c r="AXJ4" s="29"/>
      <c r="AXK4" s="30"/>
      <c r="AXL4" s="29"/>
      <c r="AXM4" s="30"/>
      <c r="AXN4" s="29"/>
      <c r="AXO4" s="30"/>
      <c r="AXP4" s="29"/>
      <c r="AXQ4" s="30"/>
      <c r="AXR4" s="29"/>
      <c r="AXS4" s="30"/>
      <c r="AXT4" s="29"/>
      <c r="AXU4" s="30"/>
      <c r="AXV4" s="29"/>
      <c r="AXW4" s="30"/>
      <c r="AXX4" s="29"/>
      <c r="AXY4" s="30"/>
      <c r="AXZ4" s="29"/>
      <c r="AYA4" s="30"/>
      <c r="AYB4" s="29"/>
      <c r="AYC4" s="30"/>
      <c r="AYD4" s="29"/>
      <c r="AYE4" s="30"/>
      <c r="AYF4" s="29"/>
      <c r="AYG4" s="30"/>
      <c r="AYH4" s="29"/>
      <c r="AYI4" s="30"/>
      <c r="AYJ4" s="29"/>
      <c r="AYK4" s="30"/>
      <c r="AYL4" s="29"/>
      <c r="AYM4" s="30"/>
      <c r="AYN4" s="29"/>
      <c r="AYO4" s="30"/>
      <c r="AYP4" s="29"/>
      <c r="AYQ4" s="30"/>
      <c r="AYR4" s="29"/>
      <c r="AYS4" s="30"/>
      <c r="AYT4" s="29"/>
      <c r="AYU4" s="30"/>
      <c r="AYV4" s="29"/>
      <c r="AYW4" s="30"/>
      <c r="AYX4" s="29"/>
      <c r="AYY4" s="30"/>
      <c r="AYZ4" s="29"/>
      <c r="AZA4" s="30"/>
      <c r="AZB4" s="29"/>
      <c r="AZC4" s="30"/>
      <c r="AZD4" s="29"/>
      <c r="AZE4" s="30"/>
      <c r="AZF4" s="29"/>
      <c r="AZG4" s="30"/>
      <c r="AZH4" s="29"/>
      <c r="AZI4" s="30"/>
      <c r="AZJ4" s="29"/>
      <c r="AZK4" s="30"/>
      <c r="AZL4" s="29"/>
      <c r="AZM4" s="30"/>
      <c r="AZN4" s="29"/>
      <c r="AZO4" s="30"/>
      <c r="AZP4" s="29"/>
      <c r="AZQ4" s="30"/>
      <c r="AZR4" s="29"/>
      <c r="AZS4" s="30"/>
      <c r="AZT4" s="29"/>
      <c r="AZU4" s="30"/>
      <c r="AZV4" s="29"/>
      <c r="AZW4" s="30"/>
      <c r="AZX4" s="29"/>
      <c r="AZY4" s="30"/>
      <c r="AZZ4" s="29"/>
      <c r="BAA4" s="30"/>
      <c r="BAB4" s="29"/>
      <c r="BAC4" s="30"/>
      <c r="BAD4" s="29"/>
      <c r="BAE4" s="30"/>
      <c r="BAF4" s="29"/>
      <c r="BAG4" s="30"/>
      <c r="BAH4" s="29"/>
      <c r="BAI4" s="30"/>
      <c r="BAJ4" s="29"/>
      <c r="BAK4" s="30"/>
      <c r="BAL4" s="29"/>
      <c r="BAM4" s="30"/>
      <c r="BAN4" s="29"/>
      <c r="BAO4" s="30"/>
      <c r="BAP4" s="29"/>
      <c r="BAQ4" s="30"/>
      <c r="BAR4" s="29"/>
      <c r="BAS4" s="30"/>
      <c r="BAT4" s="29"/>
      <c r="BAU4" s="30"/>
      <c r="BAV4" s="29"/>
      <c r="BAW4" s="30"/>
      <c r="BAX4" s="29"/>
      <c r="BAY4" s="30"/>
      <c r="BAZ4" s="29"/>
      <c r="BBA4" s="30"/>
      <c r="BBB4" s="29"/>
      <c r="BBC4" s="30"/>
      <c r="BBD4" s="29"/>
      <c r="BBE4" s="30"/>
      <c r="BBF4" s="29"/>
      <c r="BBG4" s="30"/>
      <c r="BBH4" s="29"/>
      <c r="BBI4" s="30"/>
      <c r="BBJ4" s="29"/>
      <c r="BBK4" s="30"/>
      <c r="BBL4" s="29"/>
      <c r="BBM4" s="30"/>
      <c r="BBN4" s="29"/>
      <c r="BBO4" s="30"/>
      <c r="BBP4" s="29"/>
      <c r="BBQ4" s="30"/>
      <c r="BBR4" s="29"/>
      <c r="BBS4" s="30"/>
      <c r="BBT4" s="29"/>
      <c r="BBU4" s="30"/>
      <c r="BBV4" s="29"/>
      <c r="BBW4" s="30"/>
      <c r="BBX4" s="29"/>
      <c r="BBY4" s="30"/>
      <c r="BBZ4" s="29"/>
      <c r="BCA4" s="30"/>
      <c r="BCB4" s="29"/>
      <c r="BCC4" s="30"/>
      <c r="BCD4" s="29"/>
      <c r="BCE4" s="30"/>
      <c r="BCF4" s="29"/>
      <c r="BCG4" s="30"/>
      <c r="BCH4" s="29"/>
      <c r="BCI4" s="30"/>
      <c r="BCJ4" s="29"/>
      <c r="BCK4" s="30"/>
      <c r="BCL4" s="29"/>
      <c r="BCM4" s="30"/>
      <c r="BCN4" s="29"/>
      <c r="BCO4" s="30"/>
      <c r="BCP4" s="29"/>
      <c r="BCQ4" s="30"/>
      <c r="BCR4" s="29"/>
      <c r="BCS4" s="30"/>
      <c r="BCT4" s="29"/>
      <c r="BCU4" s="30"/>
      <c r="BCV4" s="29"/>
      <c r="BCW4" s="30"/>
      <c r="BCX4" s="29"/>
      <c r="BCY4" s="30"/>
      <c r="BCZ4" s="29"/>
      <c r="BDA4" s="30"/>
      <c r="BDB4" s="29"/>
      <c r="BDC4" s="30"/>
      <c r="BDD4" s="29"/>
      <c r="BDE4" s="30"/>
      <c r="BDF4" s="29"/>
      <c r="BDG4" s="30"/>
      <c r="BDH4" s="29"/>
      <c r="BDI4" s="30"/>
      <c r="BDJ4" s="29"/>
      <c r="BDK4" s="30"/>
      <c r="BDL4" s="29"/>
      <c r="BDM4" s="30"/>
      <c r="BDN4" s="29"/>
      <c r="BDO4" s="30"/>
      <c r="BDP4" s="29"/>
      <c r="BDQ4" s="30"/>
      <c r="BDR4" s="29"/>
      <c r="BDS4" s="30"/>
      <c r="BDT4" s="29"/>
      <c r="BDU4" s="30"/>
      <c r="BDV4" s="29"/>
      <c r="BDW4" s="30"/>
      <c r="BDX4" s="29"/>
      <c r="BDY4" s="30"/>
      <c r="BDZ4" s="29"/>
      <c r="BEA4" s="30"/>
      <c r="BEB4" s="29"/>
      <c r="BEC4" s="30"/>
      <c r="BED4" s="29"/>
      <c r="BEE4" s="30"/>
      <c r="BEF4" s="29"/>
      <c r="BEG4" s="30"/>
      <c r="BEH4" s="29"/>
      <c r="BEI4" s="30"/>
      <c r="BEJ4" s="29"/>
      <c r="BEK4" s="30"/>
      <c r="BEL4" s="29"/>
      <c r="BEM4" s="30"/>
      <c r="BEN4" s="29"/>
      <c r="BEO4" s="30"/>
      <c r="BEP4" s="29"/>
      <c r="BEQ4" s="30"/>
      <c r="BER4" s="29"/>
      <c r="BES4" s="30"/>
      <c r="BET4" s="29"/>
      <c r="BEU4" s="30"/>
      <c r="BEV4" s="29"/>
      <c r="BEW4" s="30"/>
      <c r="BEX4" s="29"/>
      <c r="BEY4" s="30"/>
      <c r="BEZ4" s="29"/>
      <c r="BFA4" s="30"/>
      <c r="BFB4" s="29"/>
      <c r="BFC4" s="30"/>
      <c r="BFD4" s="29"/>
      <c r="BFE4" s="30"/>
      <c r="BFF4" s="29"/>
      <c r="BFG4" s="30"/>
      <c r="BFH4" s="29"/>
      <c r="BFI4" s="30"/>
      <c r="BFJ4" s="29"/>
      <c r="BFK4" s="30"/>
      <c r="BFL4" s="29"/>
      <c r="BFM4" s="30"/>
      <c r="BFN4" s="29"/>
      <c r="BFO4" s="30"/>
      <c r="BFP4" s="29"/>
      <c r="BFQ4" s="30"/>
      <c r="BFR4" s="29"/>
      <c r="BFS4" s="30"/>
      <c r="BFT4" s="29"/>
      <c r="BFU4" s="30"/>
      <c r="BFV4" s="29"/>
      <c r="BFW4" s="30"/>
      <c r="BFX4" s="29"/>
      <c r="BFY4" s="30"/>
      <c r="BFZ4" s="29"/>
      <c r="BGA4" s="30"/>
      <c r="BGB4" s="29"/>
      <c r="BGC4" s="30"/>
      <c r="BGD4" s="29"/>
      <c r="BGE4" s="30"/>
      <c r="BGF4" s="29"/>
      <c r="BGG4" s="30"/>
      <c r="BGH4" s="29"/>
      <c r="BGI4" s="30"/>
      <c r="BGJ4" s="29"/>
      <c r="BGK4" s="30"/>
      <c r="BGL4" s="29"/>
      <c r="BGM4" s="30"/>
      <c r="BGN4" s="29"/>
      <c r="BGO4" s="30"/>
      <c r="BGP4" s="29"/>
      <c r="BGQ4" s="30"/>
      <c r="BGR4" s="29"/>
      <c r="BGS4" s="30"/>
      <c r="BGT4" s="29"/>
      <c r="BGU4" s="30"/>
      <c r="BGV4" s="29"/>
      <c r="BGW4" s="30"/>
      <c r="BGX4" s="29"/>
      <c r="BGY4" s="30"/>
      <c r="BGZ4" s="29"/>
      <c r="BHA4" s="30"/>
      <c r="BHB4" s="29"/>
      <c r="BHC4" s="30"/>
      <c r="BHD4" s="29"/>
      <c r="BHE4" s="30"/>
      <c r="BHF4" s="29"/>
      <c r="BHG4" s="30"/>
      <c r="BHH4" s="29"/>
      <c r="BHI4" s="30"/>
      <c r="BHJ4" s="29"/>
      <c r="BHK4" s="30"/>
      <c r="BHL4" s="29"/>
      <c r="BHM4" s="30"/>
      <c r="BHN4" s="29"/>
      <c r="BHO4" s="30"/>
      <c r="BHP4" s="29"/>
      <c r="BHQ4" s="30"/>
      <c r="BHR4" s="29"/>
      <c r="BHS4" s="30"/>
      <c r="BHT4" s="29"/>
      <c r="BHU4" s="30"/>
      <c r="BHV4" s="29"/>
      <c r="BHW4" s="30"/>
      <c r="BHX4" s="29"/>
      <c r="BHY4" s="30"/>
      <c r="BHZ4" s="29"/>
      <c r="BIA4" s="30"/>
      <c r="BIB4" s="29"/>
      <c r="BIC4" s="30"/>
      <c r="BID4" s="29"/>
      <c r="BIE4" s="30"/>
      <c r="BIF4" s="29"/>
      <c r="BIG4" s="30"/>
      <c r="BIH4" s="29"/>
      <c r="BII4" s="30"/>
      <c r="BIJ4" s="29"/>
      <c r="BIK4" s="30"/>
      <c r="BIL4" s="29"/>
      <c r="BIM4" s="30"/>
      <c r="BIN4" s="29"/>
      <c r="BIO4" s="30"/>
      <c r="BIP4" s="29"/>
      <c r="BIQ4" s="30"/>
      <c r="BIR4" s="29"/>
      <c r="BIS4" s="30"/>
      <c r="BIT4" s="29"/>
      <c r="BIU4" s="30"/>
      <c r="BIV4" s="29"/>
      <c r="BIW4" s="30"/>
      <c r="BIX4" s="29"/>
      <c r="BIY4" s="30"/>
      <c r="BIZ4" s="29"/>
      <c r="BJA4" s="30"/>
      <c r="BJB4" s="29"/>
      <c r="BJC4" s="30"/>
      <c r="BJD4" s="29"/>
      <c r="BJE4" s="30"/>
      <c r="BJF4" s="29"/>
      <c r="BJG4" s="30"/>
      <c r="BJH4" s="29"/>
      <c r="BJI4" s="30"/>
      <c r="BJJ4" s="29"/>
      <c r="BJK4" s="30"/>
      <c r="BJL4" s="29"/>
      <c r="BJM4" s="30"/>
      <c r="BJN4" s="29"/>
      <c r="BJO4" s="30"/>
      <c r="BJP4" s="29"/>
      <c r="BJQ4" s="30"/>
      <c r="BJR4" s="29"/>
      <c r="BJS4" s="30"/>
      <c r="BJT4" s="29"/>
      <c r="BJU4" s="30"/>
      <c r="BJV4" s="29"/>
      <c r="BJW4" s="30"/>
      <c r="BJX4" s="29"/>
      <c r="BJY4" s="30"/>
      <c r="BJZ4" s="29"/>
      <c r="BKA4" s="30"/>
      <c r="BKB4" s="29"/>
      <c r="BKC4" s="30"/>
      <c r="BKD4" s="29"/>
      <c r="BKE4" s="30"/>
      <c r="BKF4" s="29"/>
      <c r="BKG4" s="30"/>
      <c r="BKH4" s="29"/>
      <c r="BKI4" s="30"/>
      <c r="BKJ4" s="29"/>
      <c r="BKK4" s="30"/>
      <c r="BKL4" s="29"/>
      <c r="BKM4" s="30"/>
      <c r="BKN4" s="29"/>
      <c r="BKO4" s="30"/>
      <c r="BKP4" s="29"/>
      <c r="BKQ4" s="30"/>
      <c r="BKR4" s="29"/>
      <c r="BKS4" s="30"/>
      <c r="BKT4" s="29"/>
      <c r="BKU4" s="30"/>
      <c r="BKV4" s="29"/>
      <c r="BKW4" s="30"/>
      <c r="BKX4" s="29"/>
      <c r="BKY4" s="30"/>
      <c r="BKZ4" s="29"/>
      <c r="BLA4" s="30"/>
      <c r="BLB4" s="29"/>
      <c r="BLC4" s="30"/>
      <c r="BLD4" s="29"/>
      <c r="BLE4" s="30"/>
      <c r="BLF4" s="29"/>
      <c r="BLG4" s="30"/>
      <c r="BLH4" s="29"/>
      <c r="BLI4" s="30"/>
      <c r="BLJ4" s="29"/>
      <c r="BLK4" s="30"/>
      <c r="BLL4" s="29"/>
      <c r="BLM4" s="30"/>
      <c r="BLN4" s="29"/>
      <c r="BLO4" s="30"/>
      <c r="BLP4" s="29"/>
      <c r="BLQ4" s="30"/>
      <c r="BLR4" s="29"/>
      <c r="BLS4" s="30"/>
      <c r="BLT4" s="29"/>
      <c r="BLU4" s="30"/>
      <c r="BLV4" s="29"/>
      <c r="BLW4" s="30"/>
      <c r="BLX4" s="29"/>
      <c r="BLY4" s="30"/>
      <c r="BLZ4" s="29"/>
      <c r="BMA4" s="30"/>
      <c r="BMB4" s="29"/>
      <c r="BMC4" s="30"/>
      <c r="BMD4" s="29"/>
      <c r="BME4" s="30"/>
      <c r="BMF4" s="29"/>
      <c r="BMG4" s="30"/>
      <c r="BMH4" s="29"/>
      <c r="BMI4" s="30"/>
      <c r="BMJ4" s="29"/>
      <c r="BMK4" s="30"/>
      <c r="BML4" s="29"/>
      <c r="BMM4" s="30"/>
      <c r="BMN4" s="29"/>
      <c r="BMO4" s="30"/>
      <c r="BMP4" s="29"/>
      <c r="BMQ4" s="30"/>
      <c r="BMR4" s="29"/>
      <c r="BMS4" s="30"/>
      <c r="BMT4" s="29"/>
      <c r="BMU4" s="30"/>
      <c r="BMV4" s="29"/>
      <c r="BMW4" s="30"/>
      <c r="BMX4" s="29"/>
      <c r="BMY4" s="30"/>
      <c r="BMZ4" s="29"/>
      <c r="BNA4" s="30"/>
      <c r="BNB4" s="29"/>
      <c r="BNC4" s="30"/>
      <c r="BND4" s="29"/>
      <c r="BNE4" s="30"/>
      <c r="BNF4" s="29"/>
      <c r="BNG4" s="30"/>
      <c r="BNH4" s="29"/>
      <c r="BNI4" s="30"/>
      <c r="BNJ4" s="29"/>
      <c r="BNK4" s="30"/>
      <c r="BNL4" s="29"/>
      <c r="BNM4" s="30"/>
      <c r="BNN4" s="29"/>
      <c r="BNO4" s="30"/>
      <c r="BNP4" s="29"/>
      <c r="BNQ4" s="30"/>
      <c r="BNR4" s="29"/>
      <c r="BNS4" s="30"/>
      <c r="BNT4" s="29"/>
      <c r="BNU4" s="30"/>
      <c r="BNV4" s="29"/>
      <c r="BNW4" s="30"/>
      <c r="BNX4" s="29"/>
      <c r="BNY4" s="30"/>
      <c r="BNZ4" s="29"/>
      <c r="BOA4" s="30"/>
      <c r="BOB4" s="29"/>
      <c r="BOC4" s="30"/>
      <c r="BOD4" s="29"/>
      <c r="BOE4" s="30"/>
      <c r="BOF4" s="29"/>
      <c r="BOG4" s="30"/>
      <c r="BOH4" s="29"/>
      <c r="BOI4" s="30"/>
      <c r="BOJ4" s="29"/>
      <c r="BOK4" s="30"/>
      <c r="BOL4" s="29"/>
      <c r="BOM4" s="30"/>
      <c r="BON4" s="29"/>
      <c r="BOO4" s="30"/>
      <c r="BOP4" s="29"/>
      <c r="BOQ4" s="30"/>
      <c r="BOR4" s="29"/>
      <c r="BOS4" s="30"/>
      <c r="BOT4" s="29"/>
      <c r="BOU4" s="30"/>
      <c r="BOV4" s="29"/>
      <c r="BOW4" s="30"/>
      <c r="BOX4" s="29"/>
      <c r="BOY4" s="30"/>
      <c r="BOZ4" s="29"/>
      <c r="BPA4" s="30"/>
      <c r="BPB4" s="29"/>
      <c r="BPC4" s="30"/>
      <c r="BPD4" s="29"/>
      <c r="BPE4" s="30"/>
      <c r="BPF4" s="29"/>
      <c r="BPG4" s="30"/>
      <c r="BPH4" s="29"/>
      <c r="BPI4" s="30"/>
      <c r="BPJ4" s="29"/>
      <c r="BPK4" s="30"/>
      <c r="BPL4" s="29"/>
      <c r="BPM4" s="30"/>
      <c r="BPN4" s="29"/>
      <c r="BPO4" s="30"/>
      <c r="BPP4" s="29"/>
      <c r="BPQ4" s="30"/>
      <c r="BPR4" s="29"/>
      <c r="BPS4" s="30"/>
      <c r="BPT4" s="29"/>
      <c r="BPU4" s="30"/>
      <c r="BPV4" s="29"/>
      <c r="BPW4" s="30"/>
      <c r="BPX4" s="29"/>
      <c r="BPY4" s="30"/>
      <c r="BPZ4" s="29"/>
      <c r="BQA4" s="30"/>
      <c r="BQB4" s="29"/>
      <c r="BQC4" s="30"/>
      <c r="BQD4" s="29"/>
      <c r="BQE4" s="30"/>
      <c r="BQF4" s="29"/>
      <c r="BQG4" s="30"/>
      <c r="BQH4" s="29"/>
      <c r="BQI4" s="30"/>
      <c r="BQJ4" s="29"/>
      <c r="BQK4" s="30"/>
      <c r="BQL4" s="29"/>
      <c r="BQM4" s="30"/>
      <c r="BQN4" s="29"/>
      <c r="BQO4" s="30"/>
      <c r="BQP4" s="29"/>
      <c r="BQQ4" s="30"/>
      <c r="BQR4" s="29"/>
      <c r="BQS4" s="30"/>
      <c r="BQT4" s="29"/>
      <c r="BQU4" s="30"/>
      <c r="BQV4" s="29"/>
      <c r="BQW4" s="30"/>
      <c r="BQX4" s="29"/>
      <c r="BQY4" s="30"/>
      <c r="BQZ4" s="29"/>
      <c r="BRA4" s="30"/>
      <c r="BRB4" s="29"/>
      <c r="BRC4" s="30"/>
      <c r="BRD4" s="29"/>
      <c r="BRE4" s="30"/>
      <c r="BRF4" s="29"/>
      <c r="BRG4" s="30"/>
      <c r="BRH4" s="29"/>
      <c r="BRI4" s="30"/>
      <c r="BRJ4" s="29"/>
      <c r="BRK4" s="30"/>
      <c r="BRL4" s="29"/>
      <c r="BRM4" s="30"/>
      <c r="BRN4" s="29"/>
      <c r="BRO4" s="30"/>
      <c r="BRP4" s="29"/>
      <c r="BRQ4" s="30"/>
      <c r="BRR4" s="29"/>
      <c r="BRS4" s="30"/>
      <c r="BRT4" s="29"/>
      <c r="BRU4" s="30"/>
      <c r="BRV4" s="29"/>
      <c r="BRW4" s="30"/>
      <c r="BRX4" s="29"/>
      <c r="BRY4" s="30"/>
      <c r="BRZ4" s="29"/>
      <c r="BSA4" s="30"/>
      <c r="BSB4" s="29"/>
      <c r="BSC4" s="30"/>
      <c r="BSD4" s="29"/>
      <c r="BSE4" s="30"/>
      <c r="BSF4" s="29"/>
      <c r="BSG4" s="30"/>
      <c r="BSH4" s="29"/>
      <c r="BSI4" s="30"/>
      <c r="BSJ4" s="29"/>
      <c r="BSK4" s="30"/>
      <c r="BSL4" s="29"/>
      <c r="BSM4" s="30"/>
      <c r="BSN4" s="29"/>
      <c r="BSO4" s="30"/>
      <c r="BSP4" s="29"/>
      <c r="BSQ4" s="30"/>
      <c r="BSR4" s="29"/>
      <c r="BSS4" s="30"/>
      <c r="BST4" s="29"/>
      <c r="BSU4" s="30"/>
      <c r="BSV4" s="29"/>
      <c r="BSW4" s="30"/>
      <c r="BSX4" s="29"/>
      <c r="BSY4" s="30"/>
      <c r="BSZ4" s="29"/>
      <c r="BTA4" s="30"/>
      <c r="BTB4" s="29"/>
      <c r="BTC4" s="30"/>
      <c r="BTD4" s="29"/>
      <c r="BTE4" s="30"/>
      <c r="BTF4" s="29"/>
      <c r="BTG4" s="30"/>
      <c r="BTH4" s="29"/>
      <c r="BTI4" s="30"/>
      <c r="BTJ4" s="29"/>
      <c r="BTK4" s="30"/>
      <c r="BTL4" s="29"/>
      <c r="BTM4" s="30"/>
      <c r="BTN4" s="29"/>
      <c r="BTO4" s="30"/>
      <c r="BTP4" s="29"/>
      <c r="BTQ4" s="30"/>
      <c r="BTR4" s="29"/>
      <c r="BTS4" s="30"/>
      <c r="BTT4" s="29"/>
      <c r="BTU4" s="30"/>
      <c r="BTV4" s="29"/>
      <c r="BTW4" s="30"/>
      <c r="BTX4" s="29"/>
      <c r="BTY4" s="30"/>
      <c r="BTZ4" s="29"/>
      <c r="BUA4" s="30"/>
      <c r="BUB4" s="29"/>
      <c r="BUC4" s="30"/>
      <c r="BUD4" s="29"/>
      <c r="BUE4" s="30"/>
      <c r="BUF4" s="29"/>
      <c r="BUG4" s="30"/>
      <c r="BUH4" s="29"/>
      <c r="BUI4" s="30"/>
      <c r="BUJ4" s="29"/>
      <c r="BUK4" s="30"/>
      <c r="BUL4" s="29"/>
      <c r="BUM4" s="30"/>
      <c r="BUN4" s="29"/>
      <c r="BUO4" s="30"/>
      <c r="BUP4" s="29"/>
      <c r="BUQ4" s="30"/>
      <c r="BUR4" s="29"/>
      <c r="BUS4" s="30"/>
      <c r="BUT4" s="29"/>
      <c r="BUU4" s="30"/>
      <c r="BUV4" s="29"/>
      <c r="BUW4" s="30"/>
      <c r="BUX4" s="29"/>
      <c r="BUY4" s="30"/>
      <c r="BUZ4" s="29"/>
      <c r="BVA4" s="30"/>
      <c r="BVB4" s="29"/>
      <c r="BVC4" s="30"/>
      <c r="BVD4" s="29"/>
      <c r="BVE4" s="30"/>
      <c r="BVF4" s="29"/>
      <c r="BVG4" s="30"/>
      <c r="BVH4" s="29"/>
      <c r="BVI4" s="30"/>
      <c r="BVJ4" s="29"/>
      <c r="BVK4" s="30"/>
      <c r="BVL4" s="29"/>
      <c r="BVM4" s="30"/>
      <c r="BVN4" s="29"/>
      <c r="BVO4" s="30"/>
      <c r="BVP4" s="29"/>
      <c r="BVQ4" s="30"/>
      <c r="BVR4" s="29"/>
      <c r="BVS4" s="30"/>
      <c r="BVT4" s="29"/>
      <c r="BVU4" s="30"/>
      <c r="BVV4" s="29"/>
      <c r="BVW4" s="30"/>
      <c r="BVX4" s="29"/>
      <c r="BVY4" s="30"/>
      <c r="BVZ4" s="29"/>
      <c r="BWA4" s="30"/>
      <c r="BWB4" s="29"/>
      <c r="BWC4" s="30"/>
      <c r="BWD4" s="29"/>
      <c r="BWE4" s="30"/>
      <c r="BWF4" s="29"/>
      <c r="BWG4" s="30"/>
      <c r="BWH4" s="29"/>
      <c r="BWI4" s="30"/>
      <c r="BWJ4" s="29"/>
      <c r="BWK4" s="30"/>
      <c r="BWL4" s="29"/>
      <c r="BWM4" s="30"/>
      <c r="BWN4" s="29"/>
      <c r="BWO4" s="30"/>
      <c r="BWP4" s="29"/>
      <c r="BWQ4" s="30"/>
      <c r="BWR4" s="29"/>
      <c r="BWS4" s="30"/>
      <c r="BWT4" s="29"/>
      <c r="BWU4" s="30"/>
      <c r="BWV4" s="29"/>
      <c r="BWW4" s="30"/>
      <c r="BWX4" s="29"/>
      <c r="BWY4" s="30"/>
      <c r="BWZ4" s="29"/>
      <c r="BXA4" s="30"/>
      <c r="BXB4" s="29"/>
      <c r="BXC4" s="30"/>
      <c r="BXD4" s="29"/>
      <c r="BXE4" s="30"/>
      <c r="BXF4" s="29"/>
      <c r="BXG4" s="30"/>
      <c r="BXH4" s="29"/>
      <c r="BXI4" s="30"/>
      <c r="BXJ4" s="29"/>
      <c r="BXK4" s="30"/>
      <c r="BXL4" s="29"/>
      <c r="BXM4" s="30"/>
      <c r="BXN4" s="29"/>
      <c r="BXO4" s="30"/>
      <c r="BXP4" s="29"/>
      <c r="BXQ4" s="30"/>
      <c r="BXR4" s="29"/>
      <c r="BXS4" s="30"/>
      <c r="BXT4" s="29"/>
      <c r="BXU4" s="30"/>
      <c r="BXV4" s="29"/>
      <c r="BXW4" s="30"/>
      <c r="BXX4" s="29"/>
      <c r="BXY4" s="30"/>
      <c r="BXZ4" s="29"/>
      <c r="BYA4" s="30"/>
      <c r="BYB4" s="29"/>
      <c r="BYC4" s="30"/>
      <c r="BYD4" s="29"/>
      <c r="BYE4" s="30"/>
      <c r="BYF4" s="29"/>
      <c r="BYG4" s="30"/>
      <c r="BYH4" s="29"/>
      <c r="BYI4" s="30"/>
      <c r="BYJ4" s="29"/>
      <c r="BYK4" s="30"/>
      <c r="BYL4" s="29"/>
      <c r="BYM4" s="30"/>
      <c r="BYN4" s="29"/>
      <c r="BYO4" s="30"/>
      <c r="BYP4" s="29"/>
      <c r="BYQ4" s="30"/>
      <c r="BYR4" s="29"/>
      <c r="BYS4" s="30"/>
      <c r="BYT4" s="29"/>
      <c r="BYU4" s="30"/>
      <c r="BYV4" s="29"/>
      <c r="BYW4" s="30"/>
      <c r="BYX4" s="29"/>
      <c r="BYY4" s="30"/>
      <c r="BYZ4" s="29"/>
      <c r="BZA4" s="30"/>
      <c r="BZB4" s="29"/>
      <c r="BZC4" s="30"/>
      <c r="BZD4" s="29"/>
      <c r="BZE4" s="30"/>
      <c r="BZF4" s="29"/>
      <c r="BZG4" s="30"/>
      <c r="BZH4" s="29"/>
      <c r="BZI4" s="30"/>
      <c r="BZJ4" s="29"/>
      <c r="BZK4" s="30"/>
      <c r="BZL4" s="29"/>
      <c r="BZM4" s="30"/>
      <c r="BZN4" s="29"/>
      <c r="BZO4" s="30"/>
      <c r="BZP4" s="29"/>
      <c r="BZQ4" s="30"/>
      <c r="BZR4" s="29"/>
      <c r="BZS4" s="30"/>
      <c r="BZT4" s="29"/>
      <c r="BZU4" s="30"/>
      <c r="BZV4" s="29"/>
      <c r="BZW4" s="30"/>
      <c r="BZX4" s="29"/>
      <c r="BZY4" s="30"/>
      <c r="BZZ4" s="29"/>
      <c r="CAA4" s="30"/>
      <c r="CAB4" s="29"/>
      <c r="CAC4" s="30"/>
      <c r="CAD4" s="29"/>
      <c r="CAE4" s="30"/>
      <c r="CAF4" s="29"/>
      <c r="CAG4" s="30"/>
      <c r="CAH4" s="29"/>
      <c r="CAI4" s="30"/>
      <c r="CAJ4" s="29"/>
      <c r="CAK4" s="30"/>
      <c r="CAL4" s="29"/>
      <c r="CAM4" s="30"/>
      <c r="CAN4" s="29"/>
      <c r="CAO4" s="30"/>
      <c r="CAP4" s="29"/>
      <c r="CAQ4" s="30"/>
      <c r="CAR4" s="29"/>
      <c r="CAS4" s="30"/>
      <c r="CAT4" s="29"/>
      <c r="CAU4" s="30"/>
      <c r="CAV4" s="29"/>
      <c r="CAW4" s="30"/>
      <c r="CAX4" s="29"/>
      <c r="CAY4" s="30"/>
      <c r="CAZ4" s="29"/>
      <c r="CBA4" s="30"/>
      <c r="CBB4" s="29"/>
      <c r="CBC4" s="30"/>
      <c r="CBD4" s="29"/>
      <c r="CBE4" s="30"/>
      <c r="CBF4" s="29"/>
      <c r="CBG4" s="30"/>
      <c r="CBH4" s="29"/>
      <c r="CBI4" s="30"/>
      <c r="CBJ4" s="29"/>
      <c r="CBK4" s="30"/>
      <c r="CBL4" s="29"/>
      <c r="CBM4" s="30"/>
      <c r="CBN4" s="29"/>
      <c r="CBO4" s="30"/>
      <c r="CBP4" s="29"/>
      <c r="CBQ4" s="30"/>
      <c r="CBR4" s="29"/>
      <c r="CBS4" s="30"/>
      <c r="CBT4" s="29"/>
      <c r="CBU4" s="30"/>
      <c r="CBV4" s="29"/>
      <c r="CBW4" s="30"/>
      <c r="CBX4" s="29"/>
      <c r="CBY4" s="30"/>
      <c r="CBZ4" s="29"/>
      <c r="CCA4" s="30"/>
      <c r="CCB4" s="29"/>
      <c r="CCC4" s="30"/>
      <c r="CCD4" s="29"/>
      <c r="CCE4" s="30"/>
      <c r="CCF4" s="29"/>
      <c r="CCG4" s="30"/>
      <c r="CCH4" s="29"/>
      <c r="CCI4" s="30"/>
      <c r="CCJ4" s="29"/>
      <c r="CCK4" s="30"/>
      <c r="CCL4" s="29"/>
      <c r="CCM4" s="30"/>
      <c r="CCN4" s="29"/>
      <c r="CCO4" s="30"/>
      <c r="CCP4" s="29"/>
      <c r="CCQ4" s="30"/>
      <c r="CCR4" s="29"/>
      <c r="CCS4" s="30"/>
      <c r="CCT4" s="29"/>
      <c r="CCU4" s="30"/>
      <c r="CCV4" s="29"/>
      <c r="CCW4" s="30"/>
      <c r="CCX4" s="29"/>
      <c r="CCY4" s="30"/>
      <c r="CCZ4" s="29"/>
      <c r="CDA4" s="30"/>
      <c r="CDB4" s="29"/>
      <c r="CDC4" s="30"/>
      <c r="CDD4" s="29"/>
      <c r="CDE4" s="30"/>
      <c r="CDF4" s="29"/>
      <c r="CDG4" s="30"/>
      <c r="CDH4" s="29"/>
      <c r="CDI4" s="30"/>
      <c r="CDJ4" s="29"/>
      <c r="CDK4" s="30"/>
      <c r="CDL4" s="29"/>
      <c r="CDM4" s="30"/>
      <c r="CDN4" s="29"/>
      <c r="CDO4" s="30"/>
      <c r="CDP4" s="29"/>
      <c r="CDQ4" s="30"/>
      <c r="CDR4" s="29"/>
      <c r="CDS4" s="30"/>
      <c r="CDT4" s="29"/>
      <c r="CDU4" s="30"/>
      <c r="CDV4" s="29"/>
      <c r="CDW4" s="30"/>
      <c r="CDX4" s="29"/>
      <c r="CDY4" s="30"/>
      <c r="CDZ4" s="29"/>
      <c r="CEA4" s="30"/>
      <c r="CEB4" s="29"/>
      <c r="CEC4" s="30"/>
      <c r="CED4" s="29"/>
      <c r="CEE4" s="30"/>
      <c r="CEF4" s="29"/>
      <c r="CEG4" s="30"/>
      <c r="CEH4" s="29"/>
      <c r="CEI4" s="30"/>
      <c r="CEJ4" s="29"/>
      <c r="CEK4" s="30"/>
      <c r="CEL4" s="29"/>
      <c r="CEM4" s="30"/>
      <c r="CEN4" s="29"/>
      <c r="CEO4" s="30"/>
      <c r="CEP4" s="29"/>
      <c r="CEQ4" s="30"/>
      <c r="CER4" s="29"/>
      <c r="CES4" s="30"/>
      <c r="CET4" s="29"/>
      <c r="CEU4" s="30"/>
      <c r="CEV4" s="29"/>
      <c r="CEW4" s="30"/>
      <c r="CEX4" s="29"/>
      <c r="CEY4" s="30"/>
      <c r="CEZ4" s="29"/>
      <c r="CFA4" s="30"/>
      <c r="CFB4" s="29"/>
      <c r="CFC4" s="30"/>
      <c r="CFD4" s="29"/>
      <c r="CFE4" s="30"/>
      <c r="CFF4" s="29"/>
      <c r="CFG4" s="30"/>
      <c r="CFH4" s="29"/>
      <c r="CFI4" s="30"/>
      <c r="CFJ4" s="29"/>
      <c r="CFK4" s="30"/>
      <c r="CFL4" s="29"/>
      <c r="CFM4" s="30"/>
      <c r="CFN4" s="29"/>
      <c r="CFO4" s="30"/>
      <c r="CFP4" s="29"/>
      <c r="CFQ4" s="30"/>
      <c r="CFR4" s="29"/>
      <c r="CFS4" s="30"/>
      <c r="CFT4" s="29"/>
      <c r="CFU4" s="30"/>
      <c r="CFV4" s="29"/>
      <c r="CFW4" s="30"/>
      <c r="CFX4" s="29"/>
      <c r="CFY4" s="30"/>
      <c r="CFZ4" s="29"/>
      <c r="CGA4" s="30"/>
      <c r="CGB4" s="29"/>
      <c r="CGC4" s="30"/>
      <c r="CGD4" s="29"/>
      <c r="CGE4" s="30"/>
      <c r="CGF4" s="29"/>
      <c r="CGG4" s="30"/>
      <c r="CGH4" s="29"/>
      <c r="CGI4" s="30"/>
      <c r="CGJ4" s="29"/>
      <c r="CGK4" s="30"/>
      <c r="CGL4" s="29"/>
      <c r="CGM4" s="30"/>
      <c r="CGN4" s="29"/>
      <c r="CGO4" s="30"/>
      <c r="CGP4" s="29"/>
      <c r="CGQ4" s="30"/>
      <c r="CGR4" s="29"/>
      <c r="CGS4" s="30"/>
      <c r="CGT4" s="29"/>
      <c r="CGU4" s="30"/>
      <c r="CGV4" s="29"/>
      <c r="CGW4" s="30"/>
      <c r="CGX4" s="29"/>
      <c r="CGY4" s="30"/>
      <c r="CGZ4" s="29"/>
      <c r="CHA4" s="30"/>
      <c r="CHB4" s="29"/>
      <c r="CHC4" s="30"/>
      <c r="CHD4" s="29"/>
      <c r="CHE4" s="30"/>
      <c r="CHF4" s="29"/>
      <c r="CHG4" s="30"/>
      <c r="CHH4" s="29"/>
      <c r="CHI4" s="30"/>
      <c r="CHJ4" s="29"/>
      <c r="CHK4" s="30"/>
      <c r="CHL4" s="29"/>
      <c r="CHM4" s="30"/>
      <c r="CHN4" s="29"/>
      <c r="CHO4" s="30"/>
      <c r="CHP4" s="29"/>
      <c r="CHQ4" s="30"/>
      <c r="CHR4" s="29"/>
      <c r="CHS4" s="30"/>
      <c r="CHT4" s="29"/>
      <c r="CHU4" s="30"/>
      <c r="CHV4" s="29"/>
      <c r="CHW4" s="30"/>
      <c r="CHX4" s="29"/>
      <c r="CHY4" s="30"/>
      <c r="CHZ4" s="29"/>
      <c r="CIA4" s="30"/>
      <c r="CIB4" s="29"/>
      <c r="CIC4" s="30"/>
      <c r="CID4" s="29"/>
      <c r="CIE4" s="30"/>
      <c r="CIF4" s="29"/>
      <c r="CIG4" s="30"/>
      <c r="CIH4" s="29"/>
      <c r="CII4" s="30"/>
      <c r="CIJ4" s="29"/>
      <c r="CIK4" s="30"/>
      <c r="CIL4" s="29"/>
      <c r="CIM4" s="30"/>
      <c r="CIN4" s="29"/>
      <c r="CIO4" s="30"/>
      <c r="CIP4" s="29"/>
      <c r="CIQ4" s="30"/>
      <c r="CIR4" s="29"/>
      <c r="CIS4" s="30"/>
      <c r="CIT4" s="29"/>
      <c r="CIU4" s="30"/>
      <c r="CIV4" s="29"/>
      <c r="CIW4" s="30"/>
      <c r="CIX4" s="29"/>
      <c r="CIY4" s="30"/>
      <c r="CIZ4" s="29"/>
      <c r="CJA4" s="30"/>
      <c r="CJB4" s="29"/>
      <c r="CJC4" s="30"/>
      <c r="CJD4" s="29"/>
      <c r="CJE4" s="30"/>
      <c r="CJF4" s="29"/>
      <c r="CJG4" s="30"/>
      <c r="CJH4" s="29"/>
      <c r="CJI4" s="30"/>
      <c r="CJJ4" s="29"/>
      <c r="CJK4" s="30"/>
      <c r="CJL4" s="29"/>
      <c r="CJM4" s="30"/>
      <c r="CJN4" s="29"/>
      <c r="CJO4" s="30"/>
      <c r="CJP4" s="29"/>
      <c r="CJQ4" s="30"/>
      <c r="CJR4" s="29"/>
      <c r="CJS4" s="30"/>
      <c r="CJT4" s="29"/>
      <c r="CJU4" s="30"/>
      <c r="CJV4" s="29"/>
      <c r="CJW4" s="30"/>
      <c r="CJX4" s="29"/>
      <c r="CJY4" s="30"/>
      <c r="CJZ4" s="29"/>
      <c r="CKA4" s="30"/>
      <c r="CKB4" s="29"/>
      <c r="CKC4" s="30"/>
      <c r="CKD4" s="29"/>
      <c r="CKE4" s="30"/>
      <c r="CKF4" s="29"/>
      <c r="CKG4" s="30"/>
      <c r="CKH4" s="29"/>
      <c r="CKI4" s="30"/>
      <c r="CKJ4" s="29"/>
      <c r="CKK4" s="30"/>
      <c r="CKL4" s="29"/>
      <c r="CKM4" s="30"/>
      <c r="CKN4" s="29"/>
      <c r="CKO4" s="30"/>
      <c r="CKP4" s="29"/>
      <c r="CKQ4" s="30"/>
      <c r="CKR4" s="29"/>
      <c r="CKS4" s="30"/>
      <c r="CKT4" s="29"/>
      <c r="CKU4" s="30"/>
      <c r="CKV4" s="29"/>
      <c r="CKW4" s="30"/>
      <c r="CKX4" s="29"/>
      <c r="CKY4" s="30"/>
      <c r="CKZ4" s="29"/>
      <c r="CLA4" s="30"/>
      <c r="CLB4" s="29"/>
      <c r="CLC4" s="30"/>
      <c r="CLD4" s="29"/>
      <c r="CLE4" s="30"/>
      <c r="CLF4" s="29"/>
      <c r="CLG4" s="30"/>
      <c r="CLH4" s="29"/>
      <c r="CLI4" s="30"/>
      <c r="CLJ4" s="29"/>
      <c r="CLK4" s="30"/>
      <c r="CLL4" s="29"/>
      <c r="CLM4" s="30"/>
      <c r="CLN4" s="29"/>
      <c r="CLO4" s="30"/>
      <c r="CLP4" s="29"/>
      <c r="CLQ4" s="30"/>
      <c r="CLR4" s="29"/>
      <c r="CLS4" s="30"/>
      <c r="CLT4" s="29"/>
      <c r="CLU4" s="30"/>
      <c r="CLV4" s="29"/>
      <c r="CLW4" s="30"/>
      <c r="CLX4" s="29"/>
      <c r="CLY4" s="30"/>
      <c r="CLZ4" s="29"/>
      <c r="CMA4" s="30"/>
      <c r="CMB4" s="29"/>
      <c r="CMC4" s="30"/>
      <c r="CMD4" s="29"/>
      <c r="CME4" s="30"/>
      <c r="CMF4" s="29"/>
      <c r="CMG4" s="30"/>
      <c r="CMH4" s="29"/>
      <c r="CMI4" s="30"/>
      <c r="CMJ4" s="29"/>
      <c r="CMK4" s="30"/>
      <c r="CML4" s="29"/>
      <c r="CMM4" s="30"/>
      <c r="CMN4" s="29"/>
      <c r="CMO4" s="30"/>
      <c r="CMP4" s="29"/>
      <c r="CMQ4" s="30"/>
      <c r="CMR4" s="29"/>
      <c r="CMS4" s="30"/>
      <c r="CMT4" s="29"/>
      <c r="CMU4" s="30"/>
      <c r="CMV4" s="29"/>
      <c r="CMW4" s="30"/>
      <c r="CMX4" s="29"/>
      <c r="CMY4" s="30"/>
      <c r="CMZ4" s="29"/>
      <c r="CNA4" s="30"/>
      <c r="CNB4" s="29"/>
      <c r="CNC4" s="30"/>
      <c r="CND4" s="29"/>
      <c r="CNE4" s="30"/>
      <c r="CNF4" s="29"/>
      <c r="CNG4" s="30"/>
      <c r="CNH4" s="29"/>
      <c r="CNI4" s="30"/>
      <c r="CNJ4" s="29"/>
      <c r="CNK4" s="30"/>
      <c r="CNL4" s="29"/>
      <c r="CNM4" s="30"/>
      <c r="CNN4" s="29"/>
      <c r="CNO4" s="30"/>
      <c r="CNP4" s="29"/>
      <c r="CNQ4" s="30"/>
      <c r="CNR4" s="29"/>
      <c r="CNS4" s="30"/>
      <c r="CNT4" s="29"/>
      <c r="CNU4" s="30"/>
      <c r="CNV4" s="29"/>
      <c r="CNW4" s="30"/>
      <c r="CNX4" s="29"/>
      <c r="CNY4" s="30"/>
      <c r="CNZ4" s="29"/>
      <c r="COA4" s="30"/>
      <c r="COB4" s="29"/>
      <c r="COC4" s="30"/>
      <c r="COD4" s="29"/>
      <c r="COE4" s="30"/>
      <c r="COF4" s="29"/>
      <c r="COG4" s="30"/>
      <c r="COH4" s="29"/>
      <c r="COI4" s="30"/>
      <c r="COJ4" s="29"/>
      <c r="COK4" s="30"/>
      <c r="COL4" s="29"/>
      <c r="COM4" s="30"/>
      <c r="CON4" s="29"/>
      <c r="COO4" s="30"/>
      <c r="COP4" s="29"/>
      <c r="COQ4" s="30"/>
      <c r="COR4" s="29"/>
      <c r="COS4" s="30"/>
      <c r="COT4" s="29"/>
      <c r="COU4" s="30"/>
      <c r="COV4" s="29"/>
      <c r="COW4" s="30"/>
      <c r="COX4" s="29"/>
      <c r="COY4" s="30"/>
      <c r="COZ4" s="29"/>
      <c r="CPA4" s="30"/>
      <c r="CPB4" s="29"/>
      <c r="CPC4" s="30"/>
      <c r="CPD4" s="29"/>
      <c r="CPE4" s="30"/>
      <c r="CPF4" s="29"/>
      <c r="CPG4" s="30"/>
      <c r="CPH4" s="29"/>
      <c r="CPI4" s="30"/>
      <c r="CPJ4" s="29"/>
      <c r="CPK4" s="30"/>
      <c r="CPL4" s="29"/>
      <c r="CPM4" s="30"/>
      <c r="CPN4" s="29"/>
      <c r="CPO4" s="30"/>
      <c r="CPP4" s="29"/>
      <c r="CPQ4" s="30"/>
      <c r="CPR4" s="29"/>
      <c r="CPS4" s="30"/>
      <c r="CPT4" s="29"/>
      <c r="CPU4" s="30"/>
      <c r="CPV4" s="29"/>
      <c r="CPW4" s="30"/>
      <c r="CPX4" s="29"/>
      <c r="CPY4" s="30"/>
      <c r="CPZ4" s="29"/>
      <c r="CQA4" s="30"/>
      <c r="CQB4" s="29"/>
      <c r="CQC4" s="30"/>
      <c r="CQD4" s="29"/>
      <c r="CQE4" s="30"/>
      <c r="CQF4" s="29"/>
      <c r="CQG4" s="30"/>
      <c r="CQH4" s="29"/>
      <c r="CQI4" s="30"/>
      <c r="CQJ4" s="29"/>
      <c r="CQK4" s="30"/>
      <c r="CQL4" s="29"/>
      <c r="CQM4" s="30"/>
      <c r="CQN4" s="29"/>
      <c r="CQO4" s="30"/>
      <c r="CQP4" s="29"/>
      <c r="CQQ4" s="30"/>
      <c r="CQR4" s="29"/>
      <c r="CQS4" s="30"/>
      <c r="CQT4" s="29"/>
      <c r="CQU4" s="30"/>
      <c r="CQV4" s="29"/>
      <c r="CQW4" s="30"/>
      <c r="CQX4" s="29"/>
      <c r="CQY4" s="30"/>
      <c r="CQZ4" s="29"/>
      <c r="CRA4" s="30"/>
      <c r="CRB4" s="29"/>
      <c r="CRC4" s="30"/>
      <c r="CRD4" s="29"/>
      <c r="CRE4" s="30"/>
      <c r="CRF4" s="29"/>
      <c r="CRG4" s="30"/>
      <c r="CRH4" s="29"/>
      <c r="CRI4" s="30"/>
      <c r="CRJ4" s="29"/>
      <c r="CRK4" s="30"/>
      <c r="CRL4" s="29"/>
      <c r="CRM4" s="30"/>
      <c r="CRN4" s="29"/>
      <c r="CRO4" s="30"/>
      <c r="CRP4" s="29"/>
      <c r="CRQ4" s="30"/>
      <c r="CRR4" s="29"/>
      <c r="CRS4" s="30"/>
      <c r="CRT4" s="29"/>
      <c r="CRU4" s="30"/>
      <c r="CRV4" s="29"/>
      <c r="CRW4" s="30"/>
      <c r="CRX4" s="29"/>
      <c r="CRY4" s="30"/>
      <c r="CRZ4" s="29"/>
      <c r="CSA4" s="30"/>
      <c r="CSB4" s="29"/>
      <c r="CSC4" s="30"/>
      <c r="CSD4" s="29"/>
      <c r="CSE4" s="30"/>
      <c r="CSF4" s="29"/>
      <c r="CSG4" s="30"/>
      <c r="CSH4" s="29"/>
      <c r="CSI4" s="30"/>
      <c r="CSJ4" s="29"/>
      <c r="CSK4" s="30"/>
      <c r="CSL4" s="29"/>
      <c r="CSM4" s="30"/>
      <c r="CSN4" s="29"/>
      <c r="CSO4" s="30"/>
      <c r="CSP4" s="29"/>
      <c r="CSQ4" s="30"/>
      <c r="CSR4" s="29"/>
      <c r="CSS4" s="30"/>
      <c r="CST4" s="29"/>
      <c r="CSU4" s="30"/>
      <c r="CSV4" s="29"/>
      <c r="CSW4" s="30"/>
      <c r="CSX4" s="29"/>
      <c r="CSY4" s="30"/>
      <c r="CSZ4" s="29"/>
      <c r="CTA4" s="30"/>
      <c r="CTB4" s="29"/>
      <c r="CTC4" s="30"/>
      <c r="CTD4" s="29"/>
      <c r="CTE4" s="30"/>
      <c r="CTF4" s="29"/>
      <c r="CTG4" s="30"/>
      <c r="CTH4" s="29"/>
      <c r="CTI4" s="30"/>
      <c r="CTJ4" s="29"/>
      <c r="CTK4" s="30"/>
      <c r="CTL4" s="29"/>
      <c r="CTM4" s="30"/>
      <c r="CTN4" s="29"/>
      <c r="CTO4" s="30"/>
      <c r="CTP4" s="29"/>
      <c r="CTQ4" s="30"/>
      <c r="CTR4" s="29"/>
      <c r="CTS4" s="30"/>
      <c r="CTT4" s="29"/>
      <c r="CTU4" s="30"/>
      <c r="CTV4" s="29"/>
      <c r="CTW4" s="30"/>
      <c r="CTX4" s="29"/>
      <c r="CTY4" s="30"/>
      <c r="CTZ4" s="29"/>
      <c r="CUA4" s="30"/>
      <c r="CUB4" s="29"/>
      <c r="CUC4" s="30"/>
      <c r="CUD4" s="29"/>
      <c r="CUE4" s="30"/>
      <c r="CUF4" s="29"/>
      <c r="CUG4" s="30"/>
      <c r="CUH4" s="29"/>
      <c r="CUI4" s="30"/>
      <c r="CUJ4" s="29"/>
      <c r="CUK4" s="30"/>
      <c r="CUL4" s="29"/>
      <c r="CUM4" s="30"/>
      <c r="CUN4" s="29"/>
      <c r="CUO4" s="30"/>
      <c r="CUP4" s="29"/>
      <c r="CUQ4" s="30"/>
      <c r="CUR4" s="29"/>
      <c r="CUS4" s="30"/>
      <c r="CUT4" s="29"/>
      <c r="CUU4" s="30"/>
      <c r="CUV4" s="29"/>
      <c r="CUW4" s="30"/>
      <c r="CUX4" s="29"/>
      <c r="CUY4" s="30"/>
      <c r="CUZ4" s="29"/>
      <c r="CVA4" s="30"/>
      <c r="CVB4" s="29"/>
      <c r="CVC4" s="30"/>
      <c r="CVD4" s="29"/>
      <c r="CVE4" s="30"/>
      <c r="CVF4" s="29"/>
      <c r="CVG4" s="30"/>
      <c r="CVH4" s="29"/>
      <c r="CVI4" s="30"/>
      <c r="CVJ4" s="29"/>
      <c r="CVK4" s="30"/>
      <c r="CVL4" s="29"/>
      <c r="CVM4" s="30"/>
      <c r="CVN4" s="29"/>
      <c r="CVO4" s="30"/>
      <c r="CVP4" s="29"/>
      <c r="CVQ4" s="30"/>
      <c r="CVR4" s="29"/>
      <c r="CVS4" s="30"/>
      <c r="CVT4" s="29"/>
      <c r="CVU4" s="30"/>
      <c r="CVV4" s="29"/>
      <c r="CVW4" s="30"/>
      <c r="CVX4" s="29"/>
      <c r="CVY4" s="30"/>
      <c r="CVZ4" s="29"/>
      <c r="CWA4" s="30"/>
      <c r="CWB4" s="29"/>
      <c r="CWC4" s="30"/>
      <c r="CWD4" s="29"/>
      <c r="CWE4" s="30"/>
      <c r="CWF4" s="29"/>
      <c r="CWG4" s="30"/>
      <c r="CWH4" s="29"/>
      <c r="CWI4" s="30"/>
      <c r="CWJ4" s="29"/>
      <c r="CWK4" s="30"/>
      <c r="CWL4" s="29"/>
      <c r="CWM4" s="30"/>
      <c r="CWN4" s="29"/>
      <c r="CWO4" s="30"/>
      <c r="CWP4" s="29"/>
      <c r="CWQ4" s="30"/>
      <c r="CWR4" s="29"/>
      <c r="CWS4" s="30"/>
      <c r="CWT4" s="29"/>
      <c r="CWU4" s="30"/>
      <c r="CWV4" s="29"/>
      <c r="CWW4" s="30"/>
      <c r="CWX4" s="29"/>
      <c r="CWY4" s="30"/>
      <c r="CWZ4" s="29"/>
      <c r="CXA4" s="30"/>
      <c r="CXB4" s="29"/>
      <c r="CXC4" s="30"/>
      <c r="CXD4" s="29"/>
      <c r="CXE4" s="30"/>
      <c r="CXF4" s="29"/>
      <c r="CXG4" s="30"/>
      <c r="CXH4" s="29"/>
      <c r="CXI4" s="30"/>
      <c r="CXJ4" s="29"/>
      <c r="CXK4" s="30"/>
      <c r="CXL4" s="29"/>
      <c r="CXM4" s="30"/>
      <c r="CXN4" s="29"/>
      <c r="CXO4" s="30"/>
      <c r="CXP4" s="29"/>
      <c r="CXQ4" s="30"/>
      <c r="CXR4" s="29"/>
      <c r="CXS4" s="30"/>
      <c r="CXT4" s="29"/>
      <c r="CXU4" s="30"/>
      <c r="CXV4" s="29"/>
      <c r="CXW4" s="30"/>
      <c r="CXX4" s="29"/>
      <c r="CXY4" s="30"/>
      <c r="CXZ4" s="29"/>
      <c r="CYA4" s="30"/>
      <c r="CYB4" s="29"/>
      <c r="CYC4" s="30"/>
      <c r="CYD4" s="29"/>
      <c r="CYE4" s="30"/>
      <c r="CYF4" s="29"/>
      <c r="CYG4" s="30"/>
      <c r="CYH4" s="29"/>
      <c r="CYI4" s="30"/>
      <c r="CYJ4" s="29"/>
      <c r="CYK4" s="30"/>
      <c r="CYL4" s="29"/>
      <c r="CYM4" s="30"/>
      <c r="CYN4" s="29"/>
      <c r="CYO4" s="30"/>
      <c r="CYP4" s="29"/>
      <c r="CYQ4" s="30"/>
      <c r="CYR4" s="29"/>
      <c r="CYS4" s="30"/>
      <c r="CYT4" s="29"/>
      <c r="CYU4" s="30"/>
      <c r="CYV4" s="29"/>
      <c r="CYW4" s="30"/>
      <c r="CYX4" s="29"/>
      <c r="CYY4" s="30"/>
      <c r="CYZ4" s="29"/>
      <c r="CZA4" s="30"/>
      <c r="CZB4" s="29"/>
      <c r="CZC4" s="30"/>
      <c r="CZD4" s="29"/>
      <c r="CZE4" s="30"/>
      <c r="CZF4" s="29"/>
      <c r="CZG4" s="30"/>
      <c r="CZH4" s="29"/>
      <c r="CZI4" s="30"/>
      <c r="CZJ4" s="29"/>
      <c r="CZK4" s="30"/>
      <c r="CZL4" s="29"/>
      <c r="CZM4" s="30"/>
      <c r="CZN4" s="29"/>
      <c r="CZO4" s="30"/>
      <c r="CZP4" s="29"/>
      <c r="CZQ4" s="30"/>
      <c r="CZR4" s="29"/>
      <c r="CZS4" s="30"/>
      <c r="CZT4" s="29"/>
      <c r="CZU4" s="30"/>
      <c r="CZV4" s="29"/>
      <c r="CZW4" s="30"/>
      <c r="CZX4" s="29"/>
      <c r="CZY4" s="30"/>
      <c r="CZZ4" s="29"/>
      <c r="DAA4" s="30"/>
      <c r="DAB4" s="29"/>
      <c r="DAC4" s="30"/>
      <c r="DAD4" s="29"/>
      <c r="DAE4" s="30"/>
      <c r="DAF4" s="29"/>
      <c r="DAG4" s="30"/>
      <c r="DAH4" s="29"/>
      <c r="DAI4" s="30"/>
      <c r="DAJ4" s="29"/>
      <c r="DAK4" s="30"/>
      <c r="DAL4" s="29"/>
      <c r="DAM4" s="30"/>
      <c r="DAN4" s="29"/>
      <c r="DAO4" s="30"/>
      <c r="DAP4" s="29"/>
      <c r="DAQ4" s="30"/>
      <c r="DAR4" s="29"/>
      <c r="DAS4" s="30"/>
      <c r="DAT4" s="29"/>
      <c r="DAU4" s="30"/>
      <c r="DAV4" s="29"/>
      <c r="DAW4" s="30"/>
      <c r="DAX4" s="29"/>
      <c r="DAY4" s="30"/>
      <c r="DAZ4" s="29"/>
      <c r="DBA4" s="30"/>
      <c r="DBB4" s="29"/>
      <c r="DBC4" s="30"/>
      <c r="DBD4" s="29"/>
      <c r="DBE4" s="30"/>
      <c r="DBF4" s="29"/>
      <c r="DBG4" s="30"/>
      <c r="DBH4" s="29"/>
      <c r="DBI4" s="30"/>
      <c r="DBJ4" s="29"/>
      <c r="DBK4" s="30"/>
      <c r="DBL4" s="29"/>
      <c r="DBM4" s="30"/>
      <c r="DBN4" s="29"/>
      <c r="DBO4" s="30"/>
      <c r="DBP4" s="29"/>
      <c r="DBQ4" s="30"/>
      <c r="DBR4" s="29"/>
      <c r="DBS4" s="30"/>
      <c r="DBT4" s="29"/>
      <c r="DBU4" s="30"/>
      <c r="DBV4" s="29"/>
      <c r="DBW4" s="30"/>
      <c r="DBX4" s="29"/>
      <c r="DBY4" s="30"/>
      <c r="DBZ4" s="29"/>
      <c r="DCA4" s="30"/>
      <c r="DCB4" s="29"/>
      <c r="DCC4" s="30"/>
      <c r="DCD4" s="29"/>
      <c r="DCE4" s="30"/>
      <c r="DCF4" s="29"/>
      <c r="DCG4" s="30"/>
      <c r="DCH4" s="29"/>
      <c r="DCI4" s="30"/>
      <c r="DCJ4" s="29"/>
      <c r="DCK4" s="30"/>
      <c r="DCL4" s="29"/>
      <c r="DCM4" s="30"/>
      <c r="DCN4" s="29"/>
      <c r="DCO4" s="30"/>
      <c r="DCP4" s="29"/>
      <c r="DCQ4" s="30"/>
      <c r="DCR4" s="29"/>
      <c r="DCS4" s="30"/>
      <c r="DCT4" s="29"/>
      <c r="DCU4" s="30"/>
      <c r="DCV4" s="29"/>
      <c r="DCW4" s="30"/>
      <c r="DCX4" s="29"/>
      <c r="DCY4" s="30"/>
      <c r="DCZ4" s="29"/>
      <c r="DDA4" s="30"/>
      <c r="DDB4" s="29"/>
      <c r="DDC4" s="30"/>
      <c r="DDD4" s="29"/>
      <c r="DDE4" s="30"/>
      <c r="DDF4" s="29"/>
      <c r="DDG4" s="30"/>
      <c r="DDH4" s="29"/>
      <c r="DDI4" s="30"/>
      <c r="DDJ4" s="29"/>
      <c r="DDK4" s="30"/>
      <c r="DDL4" s="29"/>
      <c r="DDM4" s="30"/>
      <c r="DDN4" s="29"/>
      <c r="DDO4" s="30"/>
      <c r="DDP4" s="29"/>
      <c r="DDQ4" s="30"/>
      <c r="DDR4" s="29"/>
      <c r="DDS4" s="30"/>
      <c r="DDT4" s="29"/>
      <c r="DDU4" s="30"/>
      <c r="DDV4" s="29"/>
      <c r="DDW4" s="30"/>
      <c r="DDX4" s="29"/>
      <c r="DDY4" s="30"/>
      <c r="DDZ4" s="29"/>
      <c r="DEA4" s="30"/>
      <c r="DEB4" s="29"/>
      <c r="DEC4" s="30"/>
      <c r="DED4" s="29"/>
      <c r="DEE4" s="30"/>
      <c r="DEF4" s="29"/>
      <c r="DEG4" s="30"/>
      <c r="DEH4" s="29"/>
      <c r="DEI4" s="30"/>
      <c r="DEJ4" s="29"/>
      <c r="DEK4" s="30"/>
      <c r="DEL4" s="29"/>
      <c r="DEM4" s="30"/>
      <c r="DEN4" s="29"/>
      <c r="DEO4" s="30"/>
      <c r="DEP4" s="29"/>
      <c r="DEQ4" s="30"/>
      <c r="DER4" s="29"/>
      <c r="DES4" s="30"/>
      <c r="DET4" s="29"/>
      <c r="DEU4" s="30"/>
      <c r="DEV4" s="29"/>
      <c r="DEW4" s="30"/>
      <c r="DEX4" s="29"/>
      <c r="DEY4" s="30"/>
      <c r="DEZ4" s="29"/>
      <c r="DFA4" s="30"/>
      <c r="DFB4" s="29"/>
      <c r="DFC4" s="30"/>
      <c r="DFD4" s="29"/>
      <c r="DFE4" s="30"/>
      <c r="DFF4" s="29"/>
      <c r="DFG4" s="30"/>
      <c r="DFH4" s="29"/>
      <c r="DFI4" s="30"/>
      <c r="DFJ4" s="29"/>
      <c r="DFK4" s="30"/>
      <c r="DFL4" s="29"/>
      <c r="DFM4" s="30"/>
      <c r="DFN4" s="29"/>
      <c r="DFO4" s="30"/>
      <c r="DFP4" s="29"/>
      <c r="DFQ4" s="30"/>
      <c r="DFR4" s="29"/>
      <c r="DFS4" s="30"/>
      <c r="DFT4" s="29"/>
      <c r="DFU4" s="30"/>
      <c r="DFV4" s="29"/>
      <c r="DFW4" s="30"/>
      <c r="DFX4" s="29"/>
      <c r="DFY4" s="30"/>
      <c r="DFZ4" s="29"/>
      <c r="DGA4" s="30"/>
      <c r="DGB4" s="29"/>
      <c r="DGC4" s="30"/>
      <c r="DGD4" s="29"/>
      <c r="DGE4" s="30"/>
      <c r="DGF4" s="29"/>
      <c r="DGG4" s="30"/>
      <c r="DGH4" s="29"/>
      <c r="DGI4" s="30"/>
      <c r="DGJ4" s="29"/>
      <c r="DGK4" s="30"/>
      <c r="DGL4" s="29"/>
      <c r="DGM4" s="30"/>
      <c r="DGN4" s="29"/>
      <c r="DGO4" s="30"/>
      <c r="DGP4" s="29"/>
      <c r="DGQ4" s="30"/>
      <c r="DGR4" s="29"/>
      <c r="DGS4" s="30"/>
      <c r="DGT4" s="29"/>
      <c r="DGU4" s="30"/>
      <c r="DGV4" s="29"/>
      <c r="DGW4" s="30"/>
      <c r="DGX4" s="29"/>
      <c r="DGY4" s="30"/>
      <c r="DGZ4" s="29"/>
      <c r="DHA4" s="30"/>
      <c r="DHB4" s="29"/>
      <c r="DHC4" s="30"/>
      <c r="DHD4" s="29"/>
      <c r="DHE4" s="30"/>
      <c r="DHF4" s="29"/>
      <c r="DHG4" s="30"/>
      <c r="DHH4" s="29"/>
      <c r="DHI4" s="30"/>
      <c r="DHJ4" s="29"/>
      <c r="DHK4" s="30"/>
      <c r="DHL4" s="29"/>
      <c r="DHM4" s="30"/>
      <c r="DHN4" s="29"/>
      <c r="DHO4" s="30"/>
      <c r="DHP4" s="29"/>
      <c r="DHQ4" s="30"/>
      <c r="DHR4" s="29"/>
      <c r="DHS4" s="30"/>
      <c r="DHT4" s="29"/>
      <c r="DHU4" s="30"/>
      <c r="DHV4" s="29"/>
      <c r="DHW4" s="30"/>
      <c r="DHX4" s="29"/>
      <c r="DHY4" s="30"/>
      <c r="DHZ4" s="29"/>
      <c r="DIA4" s="30"/>
      <c r="DIB4" s="29"/>
      <c r="DIC4" s="30"/>
      <c r="DID4" s="29"/>
      <c r="DIE4" s="30"/>
      <c r="DIF4" s="29"/>
      <c r="DIG4" s="30"/>
      <c r="DIH4" s="29"/>
      <c r="DII4" s="30"/>
      <c r="DIJ4" s="29"/>
      <c r="DIK4" s="30"/>
      <c r="DIL4" s="29"/>
      <c r="DIM4" s="30"/>
      <c r="DIN4" s="29"/>
      <c r="DIO4" s="30"/>
      <c r="DIP4" s="29"/>
      <c r="DIQ4" s="30"/>
      <c r="DIR4" s="29"/>
      <c r="DIS4" s="30"/>
      <c r="DIT4" s="29"/>
      <c r="DIU4" s="30"/>
      <c r="DIV4" s="29"/>
      <c r="DIW4" s="30"/>
      <c r="DIX4" s="29"/>
      <c r="DIY4" s="30"/>
      <c r="DIZ4" s="29"/>
      <c r="DJA4" s="30"/>
      <c r="DJB4" s="29"/>
      <c r="DJC4" s="30"/>
      <c r="DJD4" s="29"/>
      <c r="DJE4" s="30"/>
      <c r="DJF4" s="29"/>
      <c r="DJG4" s="30"/>
      <c r="DJH4" s="29"/>
      <c r="DJI4" s="30"/>
      <c r="DJJ4" s="29"/>
      <c r="DJK4" s="30"/>
      <c r="DJL4" s="29"/>
      <c r="DJM4" s="30"/>
      <c r="DJN4" s="29"/>
      <c r="DJO4" s="30"/>
      <c r="DJP4" s="29"/>
      <c r="DJQ4" s="30"/>
      <c r="DJR4" s="29"/>
      <c r="DJS4" s="30"/>
      <c r="DJT4" s="29"/>
      <c r="DJU4" s="30"/>
      <c r="DJV4" s="29"/>
      <c r="DJW4" s="30"/>
      <c r="DJX4" s="29"/>
      <c r="DJY4" s="30"/>
      <c r="DJZ4" s="29"/>
      <c r="DKA4" s="30"/>
      <c r="DKB4" s="29"/>
      <c r="DKC4" s="30"/>
      <c r="DKD4" s="29"/>
      <c r="DKE4" s="30"/>
      <c r="DKF4" s="29"/>
      <c r="DKG4" s="30"/>
      <c r="DKH4" s="29"/>
      <c r="DKI4" s="30"/>
      <c r="DKJ4" s="29"/>
      <c r="DKK4" s="30"/>
      <c r="DKL4" s="29"/>
      <c r="DKM4" s="30"/>
      <c r="DKN4" s="29"/>
      <c r="DKO4" s="30"/>
      <c r="DKP4" s="29"/>
      <c r="DKQ4" s="30"/>
      <c r="DKR4" s="29"/>
      <c r="DKS4" s="30"/>
      <c r="DKT4" s="29"/>
      <c r="DKU4" s="30"/>
      <c r="DKV4" s="29"/>
      <c r="DKW4" s="30"/>
      <c r="DKX4" s="29"/>
      <c r="DKY4" s="30"/>
      <c r="DKZ4" s="29"/>
      <c r="DLA4" s="30"/>
      <c r="DLB4" s="29"/>
      <c r="DLC4" s="30"/>
      <c r="DLD4" s="29"/>
      <c r="DLE4" s="30"/>
      <c r="DLF4" s="29"/>
      <c r="DLG4" s="30"/>
      <c r="DLH4" s="29"/>
      <c r="DLI4" s="30"/>
      <c r="DLJ4" s="29"/>
      <c r="DLK4" s="30"/>
      <c r="DLL4" s="29"/>
      <c r="DLM4" s="30"/>
      <c r="DLN4" s="29"/>
      <c r="DLO4" s="30"/>
      <c r="DLP4" s="29"/>
      <c r="DLQ4" s="30"/>
      <c r="DLR4" s="29"/>
      <c r="DLS4" s="30"/>
      <c r="DLT4" s="29"/>
      <c r="DLU4" s="30"/>
      <c r="DLV4" s="29"/>
      <c r="DLW4" s="30"/>
      <c r="DLX4" s="29"/>
      <c r="DLY4" s="30"/>
      <c r="DLZ4" s="29"/>
      <c r="DMA4" s="30"/>
      <c r="DMB4" s="29"/>
      <c r="DMC4" s="30"/>
      <c r="DMD4" s="29"/>
      <c r="DME4" s="30"/>
      <c r="DMF4" s="29"/>
      <c r="DMG4" s="30"/>
      <c r="DMH4" s="29"/>
      <c r="DMI4" s="30"/>
      <c r="DMJ4" s="29"/>
      <c r="DMK4" s="30"/>
      <c r="DML4" s="29"/>
      <c r="DMM4" s="30"/>
      <c r="DMN4" s="29"/>
      <c r="DMO4" s="30"/>
      <c r="DMP4" s="29"/>
      <c r="DMQ4" s="30"/>
      <c r="DMR4" s="29"/>
      <c r="DMS4" s="30"/>
      <c r="DMT4" s="29"/>
      <c r="DMU4" s="30"/>
      <c r="DMV4" s="29"/>
      <c r="DMW4" s="30"/>
      <c r="DMX4" s="29"/>
      <c r="DMY4" s="30"/>
      <c r="DMZ4" s="29"/>
      <c r="DNA4" s="30"/>
      <c r="DNB4" s="29"/>
      <c r="DNC4" s="30"/>
      <c r="DND4" s="29"/>
      <c r="DNE4" s="30"/>
      <c r="DNF4" s="29"/>
      <c r="DNG4" s="30"/>
      <c r="DNH4" s="29"/>
      <c r="DNI4" s="30"/>
      <c r="DNJ4" s="29"/>
      <c r="DNK4" s="30"/>
      <c r="DNL4" s="29"/>
      <c r="DNM4" s="30"/>
      <c r="DNN4" s="29"/>
      <c r="DNO4" s="30"/>
      <c r="DNP4" s="29"/>
      <c r="DNQ4" s="30"/>
      <c r="DNR4" s="29"/>
      <c r="DNS4" s="30"/>
      <c r="DNT4" s="29"/>
      <c r="DNU4" s="30"/>
      <c r="DNV4" s="29"/>
      <c r="DNW4" s="30"/>
      <c r="DNX4" s="29"/>
      <c r="DNY4" s="30"/>
      <c r="DNZ4" s="29"/>
      <c r="DOA4" s="30"/>
      <c r="DOB4" s="29"/>
      <c r="DOC4" s="30"/>
      <c r="DOD4" s="29"/>
      <c r="DOE4" s="30"/>
      <c r="DOF4" s="29"/>
      <c r="DOG4" s="30"/>
      <c r="DOH4" s="29"/>
      <c r="DOI4" s="30"/>
      <c r="DOJ4" s="29"/>
      <c r="DOK4" s="30"/>
      <c r="DOL4" s="29"/>
      <c r="DOM4" s="30"/>
      <c r="DON4" s="29"/>
      <c r="DOO4" s="30"/>
      <c r="DOP4" s="29"/>
      <c r="DOQ4" s="30"/>
      <c r="DOR4" s="29"/>
      <c r="DOS4" s="30"/>
      <c r="DOT4" s="29"/>
      <c r="DOU4" s="30"/>
      <c r="DOV4" s="29"/>
      <c r="DOW4" s="30"/>
      <c r="DOX4" s="29"/>
      <c r="DOY4" s="30"/>
      <c r="DOZ4" s="29"/>
      <c r="DPA4" s="30"/>
      <c r="DPB4" s="29"/>
      <c r="DPC4" s="30"/>
      <c r="DPD4" s="29"/>
      <c r="DPE4" s="30"/>
      <c r="DPF4" s="29"/>
      <c r="DPG4" s="30"/>
      <c r="DPH4" s="29"/>
      <c r="DPI4" s="30"/>
      <c r="DPJ4" s="29"/>
      <c r="DPK4" s="30"/>
      <c r="DPL4" s="29"/>
      <c r="DPM4" s="30"/>
      <c r="DPN4" s="29"/>
      <c r="DPO4" s="30"/>
      <c r="DPP4" s="29"/>
      <c r="DPQ4" s="30"/>
      <c r="DPR4" s="29"/>
      <c r="DPS4" s="30"/>
      <c r="DPT4" s="29"/>
      <c r="DPU4" s="30"/>
      <c r="DPV4" s="29"/>
      <c r="DPW4" s="30"/>
      <c r="DPX4" s="29"/>
      <c r="DPY4" s="30"/>
      <c r="DPZ4" s="29"/>
      <c r="DQA4" s="30"/>
      <c r="DQB4" s="29"/>
      <c r="DQC4" s="30"/>
      <c r="DQD4" s="29"/>
      <c r="DQE4" s="30"/>
      <c r="DQF4" s="29"/>
      <c r="DQG4" s="30"/>
      <c r="DQH4" s="29"/>
      <c r="DQI4" s="30"/>
      <c r="DQJ4" s="29"/>
      <c r="DQK4" s="30"/>
      <c r="DQL4" s="29"/>
      <c r="DQM4" s="30"/>
      <c r="DQN4" s="29"/>
      <c r="DQO4" s="30"/>
      <c r="DQP4" s="29"/>
      <c r="DQQ4" s="30"/>
      <c r="DQR4" s="29"/>
      <c r="DQS4" s="30"/>
      <c r="DQT4" s="29"/>
      <c r="DQU4" s="30"/>
      <c r="DQV4" s="29"/>
      <c r="DQW4" s="30"/>
      <c r="DQX4" s="29"/>
      <c r="DQY4" s="30"/>
      <c r="DQZ4" s="29"/>
      <c r="DRA4" s="30"/>
      <c r="DRB4" s="29"/>
      <c r="DRC4" s="30"/>
      <c r="DRD4" s="29"/>
      <c r="DRE4" s="30"/>
      <c r="DRF4" s="29"/>
      <c r="DRG4" s="30"/>
      <c r="DRH4" s="29"/>
      <c r="DRI4" s="30"/>
      <c r="DRJ4" s="29"/>
      <c r="DRK4" s="30"/>
      <c r="DRL4" s="29"/>
      <c r="DRM4" s="30"/>
      <c r="DRN4" s="29"/>
      <c r="DRO4" s="30"/>
      <c r="DRP4" s="29"/>
      <c r="DRQ4" s="30"/>
      <c r="DRR4" s="29"/>
      <c r="DRS4" s="30"/>
      <c r="DRT4" s="29"/>
      <c r="DRU4" s="30"/>
      <c r="DRV4" s="29"/>
      <c r="DRW4" s="30"/>
      <c r="DRX4" s="29"/>
      <c r="DRY4" s="30"/>
      <c r="DRZ4" s="29"/>
      <c r="DSA4" s="30"/>
      <c r="DSB4" s="29"/>
      <c r="DSC4" s="30"/>
      <c r="DSD4" s="29"/>
      <c r="DSE4" s="30"/>
      <c r="DSF4" s="29"/>
      <c r="DSG4" s="30"/>
      <c r="DSH4" s="29"/>
      <c r="DSI4" s="30"/>
      <c r="DSJ4" s="29"/>
      <c r="DSK4" s="30"/>
      <c r="DSL4" s="29"/>
      <c r="DSM4" s="30"/>
      <c r="DSN4" s="29"/>
      <c r="DSO4" s="30"/>
      <c r="DSP4" s="29"/>
      <c r="DSQ4" s="30"/>
      <c r="DSR4" s="29"/>
      <c r="DSS4" s="30"/>
      <c r="DST4" s="29"/>
      <c r="DSU4" s="30"/>
      <c r="DSV4" s="29"/>
      <c r="DSW4" s="30"/>
      <c r="DSX4" s="29"/>
      <c r="DSY4" s="30"/>
      <c r="DSZ4" s="29"/>
      <c r="DTA4" s="30"/>
      <c r="DTB4" s="29"/>
      <c r="DTC4" s="30"/>
      <c r="DTD4" s="29"/>
      <c r="DTE4" s="30"/>
      <c r="DTF4" s="29"/>
      <c r="DTG4" s="30"/>
      <c r="DTH4" s="29"/>
      <c r="DTI4" s="30"/>
      <c r="DTJ4" s="29"/>
      <c r="DTK4" s="30"/>
      <c r="DTL4" s="29"/>
      <c r="DTM4" s="30"/>
      <c r="DTN4" s="29"/>
      <c r="DTO4" s="30"/>
      <c r="DTP4" s="29"/>
      <c r="DTQ4" s="30"/>
      <c r="DTR4" s="29"/>
      <c r="DTS4" s="30"/>
      <c r="DTT4" s="29"/>
      <c r="DTU4" s="30"/>
      <c r="DTV4" s="29"/>
      <c r="DTW4" s="30"/>
      <c r="DTX4" s="29"/>
      <c r="DTY4" s="30"/>
      <c r="DTZ4" s="29"/>
      <c r="DUA4" s="30"/>
      <c r="DUB4" s="29"/>
      <c r="DUC4" s="30"/>
      <c r="DUD4" s="29"/>
      <c r="DUE4" s="30"/>
      <c r="DUF4" s="29"/>
      <c r="DUG4" s="30"/>
      <c r="DUH4" s="29"/>
      <c r="DUI4" s="30"/>
      <c r="DUJ4" s="29"/>
      <c r="DUK4" s="30"/>
      <c r="DUL4" s="29"/>
      <c r="DUM4" s="30"/>
      <c r="DUN4" s="29"/>
      <c r="DUO4" s="30"/>
      <c r="DUP4" s="29"/>
      <c r="DUQ4" s="30"/>
      <c r="DUR4" s="29"/>
      <c r="DUS4" s="30"/>
      <c r="DUT4" s="29"/>
      <c r="DUU4" s="30"/>
      <c r="DUV4" s="29"/>
      <c r="DUW4" s="30"/>
      <c r="DUX4" s="29"/>
      <c r="DUY4" s="30"/>
      <c r="DUZ4" s="29"/>
      <c r="DVA4" s="30"/>
      <c r="DVB4" s="29"/>
      <c r="DVC4" s="30"/>
      <c r="DVD4" s="29"/>
      <c r="DVE4" s="30"/>
      <c r="DVF4" s="29"/>
      <c r="DVG4" s="30"/>
      <c r="DVH4" s="29"/>
      <c r="DVI4" s="30"/>
      <c r="DVJ4" s="29"/>
      <c r="DVK4" s="30"/>
      <c r="DVL4" s="29"/>
      <c r="DVM4" s="30"/>
      <c r="DVN4" s="29"/>
      <c r="DVO4" s="30"/>
      <c r="DVP4" s="29"/>
      <c r="DVQ4" s="30"/>
      <c r="DVR4" s="29"/>
      <c r="DVS4" s="30"/>
      <c r="DVT4" s="29"/>
      <c r="DVU4" s="30"/>
      <c r="DVV4" s="29"/>
      <c r="DVW4" s="30"/>
      <c r="DVX4" s="29"/>
      <c r="DVY4" s="30"/>
      <c r="DVZ4" s="29"/>
      <c r="DWA4" s="30"/>
      <c r="DWB4" s="29"/>
      <c r="DWC4" s="30"/>
      <c r="DWD4" s="29"/>
      <c r="DWE4" s="30"/>
      <c r="DWF4" s="29"/>
      <c r="DWG4" s="30"/>
      <c r="DWH4" s="29"/>
      <c r="DWI4" s="30"/>
      <c r="DWJ4" s="29"/>
      <c r="DWK4" s="30"/>
      <c r="DWL4" s="29"/>
      <c r="DWM4" s="30"/>
      <c r="DWN4" s="29"/>
      <c r="DWO4" s="30"/>
      <c r="DWP4" s="29"/>
      <c r="DWQ4" s="30"/>
      <c r="DWR4" s="29"/>
      <c r="DWS4" s="30"/>
      <c r="DWT4" s="29"/>
      <c r="DWU4" s="30"/>
      <c r="DWV4" s="29"/>
      <c r="DWW4" s="30"/>
      <c r="DWX4" s="29"/>
      <c r="DWY4" s="30"/>
      <c r="DWZ4" s="29"/>
      <c r="DXA4" s="30"/>
      <c r="DXB4" s="29"/>
      <c r="DXC4" s="30"/>
      <c r="DXD4" s="29"/>
      <c r="DXE4" s="30"/>
      <c r="DXF4" s="29"/>
      <c r="DXG4" s="30"/>
      <c r="DXH4" s="29"/>
      <c r="DXI4" s="30"/>
      <c r="DXJ4" s="29"/>
      <c r="DXK4" s="30"/>
      <c r="DXL4" s="29"/>
      <c r="DXM4" s="30"/>
      <c r="DXN4" s="29"/>
      <c r="DXO4" s="30"/>
      <c r="DXP4" s="29"/>
      <c r="DXQ4" s="30"/>
      <c r="DXR4" s="29"/>
      <c r="DXS4" s="30"/>
      <c r="DXT4" s="29"/>
      <c r="DXU4" s="30"/>
      <c r="DXV4" s="29"/>
      <c r="DXW4" s="30"/>
      <c r="DXX4" s="29"/>
      <c r="DXY4" s="30"/>
      <c r="DXZ4" s="29"/>
      <c r="DYA4" s="30"/>
      <c r="DYB4" s="29"/>
      <c r="DYC4" s="30"/>
      <c r="DYD4" s="29"/>
      <c r="DYE4" s="30"/>
      <c r="DYF4" s="29"/>
      <c r="DYG4" s="30"/>
      <c r="DYH4" s="29"/>
      <c r="DYI4" s="30"/>
      <c r="DYJ4" s="29"/>
      <c r="DYK4" s="30"/>
      <c r="DYL4" s="29"/>
      <c r="DYM4" s="30"/>
      <c r="DYN4" s="29"/>
      <c r="DYO4" s="30"/>
      <c r="DYP4" s="29"/>
      <c r="DYQ4" s="30"/>
      <c r="DYR4" s="29"/>
      <c r="DYS4" s="30"/>
      <c r="DYT4" s="29"/>
      <c r="DYU4" s="30"/>
      <c r="DYV4" s="29"/>
      <c r="DYW4" s="30"/>
      <c r="DYX4" s="29"/>
      <c r="DYY4" s="30"/>
      <c r="DYZ4" s="29"/>
      <c r="DZA4" s="30"/>
      <c r="DZB4" s="29"/>
      <c r="DZC4" s="30"/>
      <c r="DZD4" s="29"/>
      <c r="DZE4" s="30"/>
      <c r="DZF4" s="29"/>
      <c r="DZG4" s="30"/>
      <c r="DZH4" s="29"/>
      <c r="DZI4" s="30"/>
      <c r="DZJ4" s="29"/>
      <c r="DZK4" s="30"/>
      <c r="DZL4" s="29"/>
      <c r="DZM4" s="30"/>
      <c r="DZN4" s="29"/>
      <c r="DZO4" s="30"/>
      <c r="DZP4" s="29"/>
      <c r="DZQ4" s="30"/>
      <c r="DZR4" s="29"/>
      <c r="DZS4" s="30"/>
      <c r="DZT4" s="29"/>
      <c r="DZU4" s="30"/>
      <c r="DZV4" s="29"/>
      <c r="DZW4" s="30"/>
      <c r="DZX4" s="29"/>
      <c r="DZY4" s="30"/>
      <c r="DZZ4" s="29"/>
      <c r="EAA4" s="30"/>
      <c r="EAB4" s="29"/>
      <c r="EAC4" s="30"/>
      <c r="EAD4" s="29"/>
      <c r="EAE4" s="30"/>
      <c r="EAF4" s="29"/>
      <c r="EAG4" s="30"/>
      <c r="EAH4" s="29"/>
      <c r="EAI4" s="30"/>
      <c r="EAJ4" s="29"/>
      <c r="EAK4" s="30"/>
      <c r="EAL4" s="29"/>
      <c r="EAM4" s="30"/>
      <c r="EAN4" s="29"/>
      <c r="EAO4" s="30"/>
      <c r="EAP4" s="29"/>
      <c r="EAQ4" s="30"/>
      <c r="EAR4" s="29"/>
      <c r="EAS4" s="30"/>
      <c r="EAT4" s="29"/>
      <c r="EAU4" s="30"/>
      <c r="EAV4" s="29"/>
      <c r="EAW4" s="30"/>
      <c r="EAX4" s="29"/>
      <c r="EAY4" s="30"/>
      <c r="EAZ4" s="29"/>
      <c r="EBA4" s="30"/>
      <c r="EBB4" s="29"/>
      <c r="EBC4" s="30"/>
      <c r="EBD4" s="29"/>
      <c r="EBE4" s="30"/>
      <c r="EBF4" s="29"/>
      <c r="EBG4" s="30"/>
      <c r="EBH4" s="29"/>
      <c r="EBI4" s="30"/>
      <c r="EBJ4" s="29"/>
      <c r="EBK4" s="30"/>
      <c r="EBL4" s="29"/>
      <c r="EBM4" s="30"/>
      <c r="EBN4" s="29"/>
      <c r="EBO4" s="30"/>
      <c r="EBP4" s="29"/>
      <c r="EBQ4" s="30"/>
      <c r="EBR4" s="29"/>
      <c r="EBS4" s="30"/>
      <c r="EBT4" s="29"/>
      <c r="EBU4" s="30"/>
      <c r="EBV4" s="29"/>
      <c r="EBW4" s="30"/>
      <c r="EBX4" s="29"/>
      <c r="EBY4" s="30"/>
      <c r="EBZ4" s="29"/>
      <c r="ECA4" s="30"/>
      <c r="ECB4" s="29"/>
      <c r="ECC4" s="30"/>
      <c r="ECD4" s="29"/>
      <c r="ECE4" s="30"/>
      <c r="ECF4" s="29"/>
      <c r="ECG4" s="30"/>
      <c r="ECH4" s="29"/>
      <c r="ECI4" s="30"/>
      <c r="ECJ4" s="29"/>
      <c r="ECK4" s="30"/>
      <c r="ECL4" s="29"/>
      <c r="ECM4" s="30"/>
      <c r="ECN4" s="29"/>
      <c r="ECO4" s="30"/>
      <c r="ECP4" s="29"/>
      <c r="ECQ4" s="30"/>
      <c r="ECR4" s="29"/>
      <c r="ECS4" s="30"/>
      <c r="ECT4" s="29"/>
      <c r="ECU4" s="30"/>
      <c r="ECV4" s="29"/>
      <c r="ECW4" s="30"/>
      <c r="ECX4" s="29"/>
      <c r="ECY4" s="30"/>
      <c r="ECZ4" s="29"/>
      <c r="EDA4" s="30"/>
      <c r="EDB4" s="29"/>
      <c r="EDC4" s="30"/>
      <c r="EDD4" s="29"/>
      <c r="EDE4" s="30"/>
      <c r="EDF4" s="29"/>
      <c r="EDG4" s="30"/>
      <c r="EDH4" s="29"/>
      <c r="EDI4" s="30"/>
      <c r="EDJ4" s="29"/>
      <c r="EDK4" s="30"/>
      <c r="EDL4" s="29"/>
      <c r="EDM4" s="30"/>
      <c r="EDN4" s="29"/>
      <c r="EDO4" s="30"/>
      <c r="EDP4" s="29"/>
      <c r="EDQ4" s="30"/>
      <c r="EDR4" s="29"/>
      <c r="EDS4" s="30"/>
      <c r="EDT4" s="29"/>
      <c r="EDU4" s="30"/>
      <c r="EDV4" s="29"/>
      <c r="EDW4" s="30"/>
      <c r="EDX4" s="29"/>
      <c r="EDY4" s="30"/>
      <c r="EDZ4" s="29"/>
      <c r="EEA4" s="30"/>
      <c r="EEB4" s="29"/>
      <c r="EEC4" s="30"/>
      <c r="EED4" s="29"/>
      <c r="EEE4" s="30"/>
      <c r="EEF4" s="29"/>
      <c r="EEG4" s="30"/>
      <c r="EEH4" s="29"/>
      <c r="EEI4" s="30"/>
      <c r="EEJ4" s="29"/>
      <c r="EEK4" s="30"/>
      <c r="EEL4" s="29"/>
      <c r="EEM4" s="30"/>
      <c r="EEN4" s="29"/>
      <c r="EEO4" s="30"/>
      <c r="EEP4" s="29"/>
      <c r="EEQ4" s="30"/>
      <c r="EER4" s="29"/>
      <c r="EES4" s="30"/>
      <c r="EET4" s="29"/>
      <c r="EEU4" s="30"/>
      <c r="EEV4" s="29"/>
      <c r="EEW4" s="30"/>
      <c r="EEX4" s="29"/>
      <c r="EEY4" s="30"/>
      <c r="EEZ4" s="29"/>
      <c r="EFA4" s="30"/>
      <c r="EFB4" s="29"/>
      <c r="EFC4" s="30"/>
      <c r="EFD4" s="29"/>
      <c r="EFE4" s="30"/>
      <c r="EFF4" s="29"/>
      <c r="EFG4" s="30"/>
      <c r="EFH4" s="29"/>
      <c r="EFI4" s="30"/>
      <c r="EFJ4" s="29"/>
      <c r="EFK4" s="30"/>
      <c r="EFL4" s="29"/>
      <c r="EFM4" s="30"/>
      <c r="EFN4" s="29"/>
      <c r="EFO4" s="30"/>
      <c r="EFP4" s="29"/>
      <c r="EFQ4" s="30"/>
      <c r="EFR4" s="29"/>
      <c r="EFS4" s="30"/>
      <c r="EFT4" s="29"/>
      <c r="EFU4" s="30"/>
      <c r="EFV4" s="29"/>
      <c r="EFW4" s="30"/>
      <c r="EFX4" s="29"/>
      <c r="EFY4" s="30"/>
      <c r="EFZ4" s="29"/>
      <c r="EGA4" s="30"/>
      <c r="EGB4" s="29"/>
      <c r="EGC4" s="30"/>
      <c r="EGD4" s="29"/>
      <c r="EGE4" s="30"/>
      <c r="EGF4" s="29"/>
      <c r="EGG4" s="30"/>
      <c r="EGH4" s="29"/>
      <c r="EGI4" s="30"/>
      <c r="EGJ4" s="29"/>
      <c r="EGK4" s="30"/>
      <c r="EGL4" s="29"/>
      <c r="EGM4" s="30"/>
      <c r="EGN4" s="29"/>
      <c r="EGO4" s="30"/>
      <c r="EGP4" s="29"/>
      <c r="EGQ4" s="30"/>
      <c r="EGR4" s="29"/>
      <c r="EGS4" s="30"/>
      <c r="EGT4" s="29"/>
      <c r="EGU4" s="30"/>
      <c r="EGV4" s="29"/>
      <c r="EGW4" s="30"/>
      <c r="EGX4" s="29"/>
      <c r="EGY4" s="30"/>
      <c r="EGZ4" s="29"/>
      <c r="EHA4" s="30"/>
      <c r="EHB4" s="29"/>
      <c r="EHC4" s="30"/>
      <c r="EHD4" s="29"/>
      <c r="EHE4" s="30"/>
      <c r="EHF4" s="29"/>
      <c r="EHG4" s="30"/>
      <c r="EHH4" s="29"/>
      <c r="EHI4" s="30"/>
      <c r="EHJ4" s="29"/>
      <c r="EHK4" s="30"/>
      <c r="EHL4" s="29"/>
      <c r="EHM4" s="30"/>
      <c r="EHN4" s="29"/>
      <c r="EHO4" s="30"/>
      <c r="EHP4" s="29"/>
      <c r="EHQ4" s="30"/>
      <c r="EHR4" s="29"/>
      <c r="EHS4" s="30"/>
      <c r="EHT4" s="29"/>
      <c r="EHU4" s="30"/>
      <c r="EHV4" s="29"/>
      <c r="EHW4" s="30"/>
      <c r="EHX4" s="29"/>
      <c r="EHY4" s="30"/>
      <c r="EHZ4" s="29"/>
      <c r="EIA4" s="30"/>
      <c r="EIB4" s="29"/>
      <c r="EIC4" s="30"/>
      <c r="EID4" s="29"/>
      <c r="EIE4" s="30"/>
      <c r="EIF4" s="29"/>
      <c r="EIG4" s="30"/>
      <c r="EIH4" s="29"/>
      <c r="EII4" s="30"/>
      <c r="EIJ4" s="29"/>
      <c r="EIK4" s="30"/>
      <c r="EIL4" s="29"/>
      <c r="EIM4" s="30"/>
      <c r="EIN4" s="29"/>
      <c r="EIO4" s="30"/>
      <c r="EIP4" s="29"/>
      <c r="EIQ4" s="30"/>
      <c r="EIR4" s="29"/>
      <c r="EIS4" s="30"/>
      <c r="EIT4" s="29"/>
      <c r="EIU4" s="30"/>
      <c r="EIV4" s="29"/>
      <c r="EIW4" s="30"/>
      <c r="EIX4" s="29"/>
      <c r="EIY4" s="30"/>
      <c r="EIZ4" s="29"/>
      <c r="EJA4" s="30"/>
      <c r="EJB4" s="29"/>
      <c r="EJC4" s="30"/>
      <c r="EJD4" s="29"/>
      <c r="EJE4" s="30"/>
      <c r="EJF4" s="29"/>
      <c r="EJG4" s="30"/>
      <c r="EJH4" s="29"/>
      <c r="EJI4" s="30"/>
      <c r="EJJ4" s="29"/>
      <c r="EJK4" s="30"/>
      <c r="EJL4" s="29"/>
      <c r="EJM4" s="30"/>
      <c r="EJN4" s="29"/>
      <c r="EJO4" s="30"/>
      <c r="EJP4" s="29"/>
      <c r="EJQ4" s="30"/>
      <c r="EJR4" s="29"/>
      <c r="EJS4" s="30"/>
      <c r="EJT4" s="29"/>
      <c r="EJU4" s="30"/>
      <c r="EJV4" s="29"/>
      <c r="EJW4" s="30"/>
      <c r="EJX4" s="29"/>
      <c r="EJY4" s="30"/>
      <c r="EJZ4" s="29"/>
      <c r="EKA4" s="30"/>
      <c r="EKB4" s="29"/>
      <c r="EKC4" s="30"/>
      <c r="EKD4" s="29"/>
      <c r="EKE4" s="30"/>
      <c r="EKF4" s="29"/>
      <c r="EKG4" s="30"/>
      <c r="EKH4" s="29"/>
      <c r="EKI4" s="30"/>
      <c r="EKJ4" s="29"/>
      <c r="EKK4" s="30"/>
      <c r="EKL4" s="29"/>
      <c r="EKM4" s="30"/>
      <c r="EKN4" s="29"/>
      <c r="EKO4" s="30"/>
      <c r="EKP4" s="29"/>
      <c r="EKQ4" s="30"/>
      <c r="EKR4" s="29"/>
      <c r="EKS4" s="30"/>
      <c r="EKT4" s="29"/>
      <c r="EKU4" s="30"/>
      <c r="EKV4" s="29"/>
      <c r="EKW4" s="30"/>
      <c r="EKX4" s="29"/>
      <c r="EKY4" s="30"/>
      <c r="EKZ4" s="29"/>
      <c r="ELA4" s="30"/>
      <c r="ELB4" s="29"/>
      <c r="ELC4" s="30"/>
      <c r="ELD4" s="29"/>
      <c r="ELE4" s="30"/>
      <c r="ELF4" s="29"/>
      <c r="ELG4" s="30"/>
      <c r="ELH4" s="29"/>
      <c r="ELI4" s="30"/>
      <c r="ELJ4" s="29"/>
      <c r="ELK4" s="30"/>
      <c r="ELL4" s="29"/>
      <c r="ELM4" s="30"/>
      <c r="ELN4" s="29"/>
      <c r="ELO4" s="30"/>
      <c r="ELP4" s="29"/>
      <c r="ELQ4" s="30"/>
      <c r="ELR4" s="29"/>
      <c r="ELS4" s="30"/>
      <c r="ELT4" s="29"/>
      <c r="ELU4" s="30"/>
      <c r="ELV4" s="29"/>
      <c r="ELW4" s="30"/>
      <c r="ELX4" s="29"/>
      <c r="ELY4" s="30"/>
      <c r="ELZ4" s="29"/>
      <c r="EMA4" s="30"/>
      <c r="EMB4" s="29"/>
      <c r="EMC4" s="30"/>
      <c r="EMD4" s="29"/>
      <c r="EME4" s="30"/>
      <c r="EMF4" s="29"/>
      <c r="EMG4" s="30"/>
      <c r="EMH4" s="29"/>
      <c r="EMI4" s="30"/>
      <c r="EMJ4" s="29"/>
      <c r="EMK4" s="30"/>
      <c r="EML4" s="29"/>
      <c r="EMM4" s="30"/>
      <c r="EMN4" s="29"/>
      <c r="EMO4" s="30"/>
      <c r="EMP4" s="29"/>
      <c r="EMQ4" s="30"/>
      <c r="EMR4" s="29"/>
      <c r="EMS4" s="30"/>
      <c r="EMT4" s="29"/>
      <c r="EMU4" s="30"/>
      <c r="EMV4" s="29"/>
      <c r="EMW4" s="30"/>
      <c r="EMX4" s="29"/>
      <c r="EMY4" s="30"/>
      <c r="EMZ4" s="29"/>
      <c r="ENA4" s="30"/>
      <c r="ENB4" s="29"/>
      <c r="ENC4" s="30"/>
      <c r="END4" s="29"/>
      <c r="ENE4" s="30"/>
      <c r="ENF4" s="29"/>
      <c r="ENG4" s="30"/>
      <c r="ENH4" s="29"/>
      <c r="ENI4" s="30"/>
      <c r="ENJ4" s="29"/>
      <c r="ENK4" s="30"/>
      <c r="ENL4" s="29"/>
      <c r="ENM4" s="30"/>
      <c r="ENN4" s="29"/>
      <c r="ENO4" s="30"/>
      <c r="ENP4" s="29"/>
      <c r="ENQ4" s="30"/>
      <c r="ENR4" s="29"/>
      <c r="ENS4" s="30"/>
      <c r="ENT4" s="29"/>
      <c r="ENU4" s="30"/>
      <c r="ENV4" s="29"/>
      <c r="ENW4" s="30"/>
      <c r="ENX4" s="29"/>
      <c r="ENY4" s="30"/>
      <c r="ENZ4" s="29"/>
      <c r="EOA4" s="30"/>
      <c r="EOB4" s="29"/>
      <c r="EOC4" s="30"/>
      <c r="EOD4" s="29"/>
      <c r="EOE4" s="30"/>
      <c r="EOF4" s="29"/>
      <c r="EOG4" s="30"/>
      <c r="EOH4" s="29"/>
      <c r="EOI4" s="30"/>
      <c r="EOJ4" s="29"/>
      <c r="EOK4" s="30"/>
      <c r="EOL4" s="29"/>
      <c r="EOM4" s="30"/>
      <c r="EON4" s="29"/>
      <c r="EOO4" s="30"/>
      <c r="EOP4" s="29"/>
      <c r="EOQ4" s="30"/>
      <c r="EOR4" s="29"/>
      <c r="EOS4" s="30"/>
      <c r="EOT4" s="29"/>
      <c r="EOU4" s="30"/>
      <c r="EOV4" s="29"/>
      <c r="EOW4" s="30"/>
      <c r="EOX4" s="29"/>
      <c r="EOY4" s="30"/>
      <c r="EOZ4" s="29"/>
      <c r="EPA4" s="30"/>
      <c r="EPB4" s="29"/>
      <c r="EPC4" s="30"/>
      <c r="EPD4" s="29"/>
      <c r="EPE4" s="30"/>
      <c r="EPF4" s="29"/>
      <c r="EPG4" s="30"/>
      <c r="EPH4" s="29"/>
      <c r="EPI4" s="30"/>
      <c r="EPJ4" s="29"/>
      <c r="EPK4" s="30"/>
      <c r="EPL4" s="29"/>
      <c r="EPM4" s="30"/>
      <c r="EPN4" s="29"/>
      <c r="EPO4" s="30"/>
      <c r="EPP4" s="29"/>
      <c r="EPQ4" s="30"/>
      <c r="EPR4" s="29"/>
      <c r="EPS4" s="30"/>
      <c r="EPT4" s="29"/>
      <c r="EPU4" s="30"/>
      <c r="EPV4" s="29"/>
      <c r="EPW4" s="30"/>
      <c r="EPX4" s="29"/>
      <c r="EPY4" s="30"/>
      <c r="EPZ4" s="29"/>
      <c r="EQA4" s="30"/>
      <c r="EQB4" s="29"/>
      <c r="EQC4" s="30"/>
      <c r="EQD4" s="29"/>
      <c r="EQE4" s="30"/>
      <c r="EQF4" s="29"/>
      <c r="EQG4" s="30"/>
      <c r="EQH4" s="29"/>
      <c r="EQI4" s="30"/>
      <c r="EQJ4" s="29"/>
      <c r="EQK4" s="30"/>
      <c r="EQL4" s="29"/>
      <c r="EQM4" s="30"/>
      <c r="EQN4" s="29"/>
      <c r="EQO4" s="30"/>
      <c r="EQP4" s="29"/>
      <c r="EQQ4" s="30"/>
      <c r="EQR4" s="29"/>
      <c r="EQS4" s="30"/>
      <c r="EQT4" s="29"/>
      <c r="EQU4" s="30"/>
      <c r="EQV4" s="29"/>
      <c r="EQW4" s="30"/>
      <c r="EQX4" s="29"/>
      <c r="EQY4" s="30"/>
      <c r="EQZ4" s="29"/>
      <c r="ERA4" s="30"/>
      <c r="ERB4" s="29"/>
      <c r="ERC4" s="30"/>
      <c r="ERD4" s="29"/>
      <c r="ERE4" s="30"/>
      <c r="ERF4" s="29"/>
      <c r="ERG4" s="30"/>
      <c r="ERH4" s="29"/>
      <c r="ERI4" s="30"/>
      <c r="ERJ4" s="29"/>
      <c r="ERK4" s="30"/>
      <c r="ERL4" s="29"/>
      <c r="ERM4" s="30"/>
      <c r="ERN4" s="29"/>
      <c r="ERO4" s="30"/>
      <c r="ERP4" s="29"/>
      <c r="ERQ4" s="30"/>
      <c r="ERR4" s="29"/>
      <c r="ERS4" s="30"/>
      <c r="ERT4" s="29"/>
      <c r="ERU4" s="30"/>
      <c r="ERV4" s="29"/>
      <c r="ERW4" s="30"/>
      <c r="ERX4" s="29"/>
      <c r="ERY4" s="30"/>
      <c r="ERZ4" s="29"/>
      <c r="ESA4" s="30"/>
      <c r="ESB4" s="29"/>
      <c r="ESC4" s="30"/>
      <c r="ESD4" s="29"/>
      <c r="ESE4" s="30"/>
      <c r="ESF4" s="29"/>
      <c r="ESG4" s="30"/>
      <c r="ESH4" s="29"/>
      <c r="ESI4" s="30"/>
      <c r="ESJ4" s="29"/>
      <c r="ESK4" s="30"/>
      <c r="ESL4" s="29"/>
      <c r="ESM4" s="30"/>
      <c r="ESN4" s="29"/>
      <c r="ESO4" s="30"/>
      <c r="ESP4" s="29"/>
      <c r="ESQ4" s="30"/>
      <c r="ESR4" s="29"/>
      <c r="ESS4" s="30"/>
      <c r="EST4" s="29"/>
      <c r="ESU4" s="30"/>
      <c r="ESV4" s="29"/>
      <c r="ESW4" s="30"/>
      <c r="ESX4" s="29"/>
      <c r="ESY4" s="30"/>
      <c r="ESZ4" s="29"/>
      <c r="ETA4" s="30"/>
      <c r="ETB4" s="29"/>
      <c r="ETC4" s="30"/>
      <c r="ETD4" s="29"/>
      <c r="ETE4" s="30"/>
      <c r="ETF4" s="29"/>
      <c r="ETG4" s="30"/>
      <c r="ETH4" s="29"/>
      <c r="ETI4" s="30"/>
      <c r="ETJ4" s="29"/>
      <c r="ETK4" s="30"/>
      <c r="ETL4" s="29"/>
      <c r="ETM4" s="30"/>
      <c r="ETN4" s="29"/>
      <c r="ETO4" s="30"/>
      <c r="ETP4" s="29"/>
      <c r="ETQ4" s="30"/>
      <c r="ETR4" s="29"/>
      <c r="ETS4" s="30"/>
      <c r="ETT4" s="29"/>
      <c r="ETU4" s="30"/>
      <c r="ETV4" s="29"/>
      <c r="ETW4" s="30"/>
      <c r="ETX4" s="29"/>
      <c r="ETY4" s="30"/>
      <c r="ETZ4" s="29"/>
      <c r="EUA4" s="30"/>
      <c r="EUB4" s="29"/>
      <c r="EUC4" s="30"/>
      <c r="EUD4" s="29"/>
      <c r="EUE4" s="30"/>
      <c r="EUF4" s="29"/>
      <c r="EUG4" s="30"/>
      <c r="EUH4" s="29"/>
      <c r="EUI4" s="30"/>
      <c r="EUJ4" s="29"/>
      <c r="EUK4" s="30"/>
      <c r="EUL4" s="29"/>
      <c r="EUM4" s="30"/>
      <c r="EUN4" s="29"/>
      <c r="EUO4" s="30"/>
      <c r="EUP4" s="29"/>
      <c r="EUQ4" s="30"/>
      <c r="EUR4" s="29"/>
      <c r="EUS4" s="30"/>
      <c r="EUT4" s="29"/>
      <c r="EUU4" s="30"/>
      <c r="EUV4" s="29"/>
      <c r="EUW4" s="30"/>
      <c r="EUX4" s="29"/>
      <c r="EUY4" s="30"/>
      <c r="EUZ4" s="29"/>
      <c r="EVA4" s="30"/>
      <c r="EVB4" s="29"/>
      <c r="EVC4" s="30"/>
      <c r="EVD4" s="29"/>
      <c r="EVE4" s="30"/>
      <c r="EVF4" s="29"/>
      <c r="EVG4" s="30"/>
      <c r="EVH4" s="29"/>
      <c r="EVI4" s="30"/>
      <c r="EVJ4" s="29"/>
      <c r="EVK4" s="30"/>
      <c r="EVL4" s="29"/>
      <c r="EVM4" s="30"/>
      <c r="EVN4" s="29"/>
      <c r="EVO4" s="30"/>
      <c r="EVP4" s="29"/>
      <c r="EVQ4" s="30"/>
      <c r="EVR4" s="29"/>
      <c r="EVS4" s="30"/>
      <c r="EVT4" s="29"/>
      <c r="EVU4" s="30"/>
      <c r="EVV4" s="29"/>
      <c r="EVW4" s="30"/>
      <c r="EVX4" s="29"/>
      <c r="EVY4" s="30"/>
      <c r="EVZ4" s="29"/>
      <c r="EWA4" s="30"/>
      <c r="EWB4" s="29"/>
      <c r="EWC4" s="30"/>
      <c r="EWD4" s="29"/>
      <c r="EWE4" s="30"/>
      <c r="EWF4" s="29"/>
      <c r="EWG4" s="30"/>
      <c r="EWH4" s="29"/>
      <c r="EWI4" s="30"/>
      <c r="EWJ4" s="29"/>
      <c r="EWK4" s="30"/>
      <c r="EWL4" s="29"/>
      <c r="EWM4" s="30"/>
      <c r="EWN4" s="29"/>
      <c r="EWO4" s="30"/>
      <c r="EWP4" s="29"/>
      <c r="EWQ4" s="30"/>
      <c r="EWR4" s="29"/>
      <c r="EWS4" s="30"/>
      <c r="EWT4" s="29"/>
      <c r="EWU4" s="30"/>
      <c r="EWV4" s="29"/>
      <c r="EWW4" s="30"/>
      <c r="EWX4" s="29"/>
      <c r="EWY4" s="30"/>
      <c r="EWZ4" s="29"/>
      <c r="EXA4" s="30"/>
      <c r="EXB4" s="29"/>
      <c r="EXC4" s="30"/>
      <c r="EXD4" s="29"/>
      <c r="EXE4" s="30"/>
      <c r="EXF4" s="29"/>
      <c r="EXG4" s="30"/>
      <c r="EXH4" s="29"/>
      <c r="EXI4" s="30"/>
      <c r="EXJ4" s="29"/>
      <c r="EXK4" s="30"/>
      <c r="EXL4" s="29"/>
      <c r="EXM4" s="30"/>
      <c r="EXN4" s="29"/>
      <c r="EXO4" s="30"/>
      <c r="EXP4" s="29"/>
      <c r="EXQ4" s="30"/>
      <c r="EXR4" s="29"/>
      <c r="EXS4" s="30"/>
      <c r="EXT4" s="29"/>
      <c r="EXU4" s="30"/>
      <c r="EXV4" s="29"/>
      <c r="EXW4" s="30"/>
      <c r="EXX4" s="29"/>
      <c r="EXY4" s="30"/>
      <c r="EXZ4" s="29"/>
      <c r="EYA4" s="30"/>
      <c r="EYB4" s="29"/>
      <c r="EYC4" s="30"/>
      <c r="EYD4" s="29"/>
      <c r="EYE4" s="30"/>
      <c r="EYF4" s="29"/>
      <c r="EYG4" s="30"/>
      <c r="EYH4" s="29"/>
      <c r="EYI4" s="30"/>
      <c r="EYJ4" s="29"/>
      <c r="EYK4" s="30"/>
      <c r="EYL4" s="29"/>
      <c r="EYM4" s="30"/>
      <c r="EYN4" s="29"/>
      <c r="EYO4" s="30"/>
      <c r="EYP4" s="29"/>
      <c r="EYQ4" s="30"/>
      <c r="EYR4" s="29"/>
      <c r="EYS4" s="30"/>
      <c r="EYT4" s="29"/>
      <c r="EYU4" s="30"/>
      <c r="EYV4" s="29"/>
      <c r="EYW4" s="30"/>
      <c r="EYX4" s="29"/>
      <c r="EYY4" s="30"/>
      <c r="EYZ4" s="29"/>
      <c r="EZA4" s="30"/>
      <c r="EZB4" s="29"/>
      <c r="EZC4" s="30"/>
      <c r="EZD4" s="29"/>
      <c r="EZE4" s="30"/>
      <c r="EZF4" s="29"/>
      <c r="EZG4" s="30"/>
      <c r="EZH4" s="29"/>
      <c r="EZI4" s="30"/>
      <c r="EZJ4" s="29"/>
      <c r="EZK4" s="30"/>
      <c r="EZL4" s="29"/>
      <c r="EZM4" s="30"/>
      <c r="EZN4" s="29"/>
      <c r="EZO4" s="30"/>
      <c r="EZP4" s="29"/>
      <c r="EZQ4" s="30"/>
      <c r="EZR4" s="29"/>
      <c r="EZS4" s="30"/>
      <c r="EZT4" s="29"/>
      <c r="EZU4" s="30"/>
      <c r="EZV4" s="29"/>
      <c r="EZW4" s="30"/>
      <c r="EZX4" s="29"/>
      <c r="EZY4" s="30"/>
      <c r="EZZ4" s="29"/>
      <c r="FAA4" s="30"/>
      <c r="FAB4" s="29"/>
      <c r="FAC4" s="30"/>
      <c r="FAD4" s="29"/>
      <c r="FAE4" s="30"/>
      <c r="FAF4" s="29"/>
      <c r="FAG4" s="30"/>
      <c r="FAH4" s="29"/>
      <c r="FAI4" s="30"/>
      <c r="FAJ4" s="29"/>
      <c r="FAK4" s="30"/>
      <c r="FAL4" s="29"/>
      <c r="FAM4" s="30"/>
      <c r="FAN4" s="29"/>
      <c r="FAO4" s="30"/>
      <c r="FAP4" s="29"/>
      <c r="FAQ4" s="30"/>
      <c r="FAR4" s="29"/>
      <c r="FAS4" s="30"/>
      <c r="FAT4" s="29"/>
      <c r="FAU4" s="30"/>
      <c r="FAV4" s="29"/>
      <c r="FAW4" s="30"/>
      <c r="FAX4" s="29"/>
      <c r="FAY4" s="30"/>
      <c r="FAZ4" s="29"/>
      <c r="FBA4" s="30"/>
      <c r="FBB4" s="29"/>
      <c r="FBC4" s="30"/>
      <c r="FBD4" s="29"/>
      <c r="FBE4" s="30"/>
      <c r="FBF4" s="29"/>
      <c r="FBG4" s="30"/>
      <c r="FBH4" s="29"/>
      <c r="FBI4" s="30"/>
      <c r="FBJ4" s="29"/>
      <c r="FBK4" s="30"/>
      <c r="FBL4" s="29"/>
      <c r="FBM4" s="30"/>
      <c r="FBN4" s="29"/>
      <c r="FBO4" s="30"/>
      <c r="FBP4" s="29"/>
      <c r="FBQ4" s="30"/>
      <c r="FBR4" s="29"/>
      <c r="FBS4" s="30"/>
      <c r="FBT4" s="29"/>
      <c r="FBU4" s="30"/>
      <c r="FBV4" s="29"/>
      <c r="FBW4" s="30"/>
      <c r="FBX4" s="29"/>
      <c r="FBY4" s="30"/>
      <c r="FBZ4" s="29"/>
      <c r="FCA4" s="30"/>
      <c r="FCB4" s="29"/>
      <c r="FCC4" s="30"/>
      <c r="FCD4" s="29"/>
      <c r="FCE4" s="30"/>
      <c r="FCF4" s="29"/>
      <c r="FCG4" s="30"/>
      <c r="FCH4" s="29"/>
      <c r="FCI4" s="30"/>
      <c r="FCJ4" s="29"/>
      <c r="FCK4" s="30"/>
      <c r="FCL4" s="29"/>
      <c r="FCM4" s="30"/>
      <c r="FCN4" s="29"/>
      <c r="FCO4" s="30"/>
      <c r="FCP4" s="29"/>
      <c r="FCQ4" s="30"/>
      <c r="FCR4" s="29"/>
      <c r="FCS4" s="30"/>
      <c r="FCT4" s="29"/>
      <c r="FCU4" s="30"/>
      <c r="FCV4" s="29"/>
      <c r="FCW4" s="30"/>
      <c r="FCX4" s="29"/>
      <c r="FCY4" s="30"/>
      <c r="FCZ4" s="29"/>
      <c r="FDA4" s="30"/>
      <c r="FDB4" s="29"/>
      <c r="FDC4" s="30"/>
      <c r="FDD4" s="29"/>
      <c r="FDE4" s="30"/>
      <c r="FDF4" s="29"/>
      <c r="FDG4" s="30"/>
      <c r="FDH4" s="29"/>
      <c r="FDI4" s="30"/>
      <c r="FDJ4" s="29"/>
      <c r="FDK4" s="30"/>
      <c r="FDL4" s="29"/>
      <c r="FDM4" s="30"/>
      <c r="FDN4" s="29"/>
      <c r="FDO4" s="30"/>
      <c r="FDP4" s="29"/>
      <c r="FDQ4" s="30"/>
      <c r="FDR4" s="29"/>
      <c r="FDS4" s="30"/>
      <c r="FDT4" s="29"/>
      <c r="FDU4" s="30"/>
      <c r="FDV4" s="29"/>
      <c r="FDW4" s="30"/>
      <c r="FDX4" s="29"/>
      <c r="FDY4" s="30"/>
      <c r="FDZ4" s="29"/>
      <c r="FEA4" s="30"/>
      <c r="FEB4" s="29"/>
      <c r="FEC4" s="30"/>
      <c r="FED4" s="29"/>
      <c r="FEE4" s="30"/>
      <c r="FEF4" s="29"/>
      <c r="FEG4" s="30"/>
      <c r="FEH4" s="29"/>
      <c r="FEI4" s="30"/>
      <c r="FEJ4" s="29"/>
      <c r="FEK4" s="30"/>
      <c r="FEL4" s="29"/>
      <c r="FEM4" s="30"/>
      <c r="FEN4" s="29"/>
      <c r="FEO4" s="30"/>
      <c r="FEP4" s="29"/>
      <c r="FEQ4" s="30"/>
      <c r="FER4" s="29"/>
      <c r="FES4" s="30"/>
      <c r="FET4" s="29"/>
      <c r="FEU4" s="30"/>
      <c r="FEV4" s="29"/>
      <c r="FEW4" s="30"/>
      <c r="FEX4" s="29"/>
      <c r="FEY4" s="30"/>
      <c r="FEZ4" s="29"/>
      <c r="FFA4" s="30"/>
      <c r="FFB4" s="29"/>
      <c r="FFC4" s="30"/>
      <c r="FFD4" s="29"/>
      <c r="FFE4" s="30"/>
      <c r="FFF4" s="29"/>
      <c r="FFG4" s="30"/>
      <c r="FFH4" s="29"/>
      <c r="FFI4" s="30"/>
      <c r="FFJ4" s="29"/>
      <c r="FFK4" s="30"/>
      <c r="FFL4" s="29"/>
      <c r="FFM4" s="30"/>
      <c r="FFN4" s="29"/>
      <c r="FFO4" s="30"/>
      <c r="FFP4" s="29"/>
      <c r="FFQ4" s="30"/>
      <c r="FFR4" s="29"/>
      <c r="FFS4" s="30"/>
      <c r="FFT4" s="29"/>
      <c r="FFU4" s="30"/>
      <c r="FFV4" s="29"/>
      <c r="FFW4" s="30"/>
      <c r="FFX4" s="29"/>
      <c r="FFY4" s="30"/>
      <c r="FFZ4" s="29"/>
      <c r="FGA4" s="30"/>
      <c r="FGB4" s="29"/>
      <c r="FGC4" s="30"/>
      <c r="FGD4" s="29"/>
      <c r="FGE4" s="30"/>
      <c r="FGF4" s="29"/>
      <c r="FGG4" s="30"/>
      <c r="FGH4" s="29"/>
      <c r="FGI4" s="30"/>
      <c r="FGJ4" s="29"/>
      <c r="FGK4" s="30"/>
      <c r="FGL4" s="29"/>
      <c r="FGM4" s="30"/>
      <c r="FGN4" s="29"/>
      <c r="FGO4" s="30"/>
      <c r="FGP4" s="29"/>
      <c r="FGQ4" s="30"/>
      <c r="FGR4" s="29"/>
      <c r="FGS4" s="30"/>
      <c r="FGT4" s="29"/>
      <c r="FGU4" s="30"/>
      <c r="FGV4" s="29"/>
      <c r="FGW4" s="30"/>
      <c r="FGX4" s="29"/>
      <c r="FGY4" s="30"/>
      <c r="FGZ4" s="29"/>
      <c r="FHA4" s="30"/>
      <c r="FHB4" s="29"/>
      <c r="FHC4" s="30"/>
      <c r="FHD4" s="29"/>
      <c r="FHE4" s="30"/>
      <c r="FHF4" s="29"/>
      <c r="FHG4" s="30"/>
      <c r="FHH4" s="29"/>
      <c r="FHI4" s="30"/>
      <c r="FHJ4" s="29"/>
      <c r="FHK4" s="30"/>
      <c r="FHL4" s="29"/>
      <c r="FHM4" s="30"/>
      <c r="FHN4" s="29"/>
      <c r="FHO4" s="30"/>
      <c r="FHP4" s="29"/>
      <c r="FHQ4" s="30"/>
      <c r="FHR4" s="29"/>
      <c r="FHS4" s="30"/>
      <c r="FHT4" s="29"/>
      <c r="FHU4" s="30"/>
      <c r="FHV4" s="29"/>
      <c r="FHW4" s="30"/>
      <c r="FHX4" s="29"/>
      <c r="FHY4" s="30"/>
      <c r="FHZ4" s="29"/>
      <c r="FIA4" s="30"/>
      <c r="FIB4" s="29"/>
      <c r="FIC4" s="30"/>
      <c r="FID4" s="29"/>
      <c r="FIE4" s="30"/>
      <c r="FIF4" s="29"/>
      <c r="FIG4" s="30"/>
      <c r="FIH4" s="29"/>
      <c r="FII4" s="30"/>
      <c r="FIJ4" s="29"/>
      <c r="FIK4" s="30"/>
      <c r="FIL4" s="29"/>
      <c r="FIM4" s="30"/>
      <c r="FIN4" s="29"/>
      <c r="FIO4" s="30"/>
      <c r="FIP4" s="29"/>
      <c r="FIQ4" s="30"/>
      <c r="FIR4" s="29"/>
      <c r="FIS4" s="30"/>
      <c r="FIT4" s="29"/>
      <c r="FIU4" s="30"/>
      <c r="FIV4" s="29"/>
      <c r="FIW4" s="30"/>
      <c r="FIX4" s="29"/>
      <c r="FIY4" s="30"/>
      <c r="FIZ4" s="29"/>
      <c r="FJA4" s="30"/>
      <c r="FJB4" s="29"/>
      <c r="FJC4" s="30"/>
      <c r="FJD4" s="29"/>
      <c r="FJE4" s="30"/>
      <c r="FJF4" s="29"/>
      <c r="FJG4" s="30"/>
      <c r="FJH4" s="29"/>
      <c r="FJI4" s="30"/>
      <c r="FJJ4" s="29"/>
      <c r="FJK4" s="30"/>
      <c r="FJL4" s="29"/>
      <c r="FJM4" s="30"/>
      <c r="FJN4" s="29"/>
      <c r="FJO4" s="30"/>
      <c r="FJP4" s="29"/>
      <c r="FJQ4" s="30"/>
      <c r="FJR4" s="29"/>
      <c r="FJS4" s="30"/>
      <c r="FJT4" s="29"/>
      <c r="FJU4" s="30"/>
      <c r="FJV4" s="29"/>
      <c r="FJW4" s="30"/>
      <c r="FJX4" s="29"/>
      <c r="FJY4" s="30"/>
      <c r="FJZ4" s="29"/>
      <c r="FKA4" s="30"/>
      <c r="FKB4" s="29"/>
      <c r="FKC4" s="30"/>
      <c r="FKD4" s="29"/>
      <c r="FKE4" s="30"/>
      <c r="FKF4" s="29"/>
      <c r="FKG4" s="30"/>
      <c r="FKH4" s="29"/>
      <c r="FKI4" s="30"/>
      <c r="FKJ4" s="29"/>
      <c r="FKK4" s="30"/>
      <c r="FKL4" s="29"/>
      <c r="FKM4" s="30"/>
      <c r="FKN4" s="29"/>
      <c r="FKO4" s="30"/>
      <c r="FKP4" s="29"/>
      <c r="FKQ4" s="30"/>
      <c r="FKR4" s="29"/>
      <c r="FKS4" s="30"/>
      <c r="FKT4" s="29"/>
      <c r="FKU4" s="30"/>
      <c r="FKV4" s="29"/>
      <c r="FKW4" s="30"/>
      <c r="FKX4" s="29"/>
      <c r="FKY4" s="30"/>
      <c r="FKZ4" s="29"/>
      <c r="FLA4" s="30"/>
      <c r="FLB4" s="29"/>
      <c r="FLC4" s="30"/>
      <c r="FLD4" s="29"/>
      <c r="FLE4" s="30"/>
      <c r="FLF4" s="29"/>
      <c r="FLG4" s="30"/>
      <c r="FLH4" s="29"/>
      <c r="FLI4" s="30"/>
      <c r="FLJ4" s="29"/>
      <c r="FLK4" s="30"/>
      <c r="FLL4" s="29"/>
      <c r="FLM4" s="30"/>
      <c r="FLN4" s="29"/>
      <c r="FLO4" s="30"/>
      <c r="FLP4" s="29"/>
      <c r="FLQ4" s="30"/>
      <c r="FLR4" s="29"/>
      <c r="FLS4" s="30"/>
      <c r="FLT4" s="29"/>
      <c r="FLU4" s="30"/>
      <c r="FLV4" s="29"/>
      <c r="FLW4" s="30"/>
      <c r="FLX4" s="29"/>
      <c r="FLY4" s="30"/>
      <c r="FLZ4" s="29"/>
      <c r="FMA4" s="30"/>
      <c r="FMB4" s="29"/>
      <c r="FMC4" s="30"/>
      <c r="FMD4" s="29"/>
      <c r="FME4" s="30"/>
      <c r="FMF4" s="29"/>
      <c r="FMG4" s="30"/>
      <c r="FMH4" s="29"/>
      <c r="FMI4" s="30"/>
      <c r="FMJ4" s="29"/>
      <c r="FMK4" s="30"/>
      <c r="FML4" s="29"/>
      <c r="FMM4" s="30"/>
      <c r="FMN4" s="29"/>
      <c r="FMO4" s="30"/>
      <c r="FMP4" s="29"/>
      <c r="FMQ4" s="30"/>
      <c r="FMR4" s="29"/>
      <c r="FMS4" s="30"/>
      <c r="FMT4" s="29"/>
      <c r="FMU4" s="30"/>
      <c r="FMV4" s="29"/>
      <c r="FMW4" s="30"/>
      <c r="FMX4" s="29"/>
      <c r="FMY4" s="30"/>
      <c r="FMZ4" s="29"/>
      <c r="FNA4" s="30"/>
      <c r="FNB4" s="29"/>
      <c r="FNC4" s="30"/>
      <c r="FND4" s="29"/>
      <c r="FNE4" s="30"/>
      <c r="FNF4" s="29"/>
      <c r="FNG4" s="30"/>
      <c r="FNH4" s="29"/>
      <c r="FNI4" s="30"/>
      <c r="FNJ4" s="29"/>
      <c r="FNK4" s="30"/>
      <c r="FNL4" s="29"/>
      <c r="FNM4" s="30"/>
      <c r="FNN4" s="29"/>
      <c r="FNO4" s="30"/>
      <c r="FNP4" s="29"/>
      <c r="FNQ4" s="30"/>
      <c r="FNR4" s="29"/>
      <c r="FNS4" s="30"/>
      <c r="FNT4" s="29"/>
      <c r="FNU4" s="30"/>
      <c r="FNV4" s="29"/>
      <c r="FNW4" s="30"/>
      <c r="FNX4" s="29"/>
      <c r="FNY4" s="30"/>
      <c r="FNZ4" s="29"/>
      <c r="FOA4" s="30"/>
      <c r="FOB4" s="29"/>
      <c r="FOC4" s="30"/>
      <c r="FOD4" s="29"/>
      <c r="FOE4" s="30"/>
      <c r="FOF4" s="29"/>
      <c r="FOG4" s="30"/>
      <c r="FOH4" s="29"/>
      <c r="FOI4" s="30"/>
      <c r="FOJ4" s="29"/>
      <c r="FOK4" s="30"/>
      <c r="FOL4" s="29"/>
      <c r="FOM4" s="30"/>
      <c r="FON4" s="29"/>
      <c r="FOO4" s="30"/>
      <c r="FOP4" s="29"/>
      <c r="FOQ4" s="30"/>
      <c r="FOR4" s="29"/>
      <c r="FOS4" s="30"/>
      <c r="FOT4" s="29"/>
      <c r="FOU4" s="30"/>
      <c r="FOV4" s="29"/>
      <c r="FOW4" s="30"/>
      <c r="FOX4" s="29"/>
      <c r="FOY4" s="30"/>
      <c r="FOZ4" s="29"/>
      <c r="FPA4" s="30"/>
      <c r="FPB4" s="29"/>
      <c r="FPC4" s="30"/>
      <c r="FPD4" s="29"/>
      <c r="FPE4" s="30"/>
      <c r="FPF4" s="29"/>
      <c r="FPG4" s="30"/>
      <c r="FPH4" s="29"/>
      <c r="FPI4" s="30"/>
      <c r="FPJ4" s="29"/>
      <c r="FPK4" s="30"/>
      <c r="FPL4" s="29"/>
      <c r="FPM4" s="30"/>
      <c r="FPN4" s="29"/>
      <c r="FPO4" s="30"/>
      <c r="FPP4" s="29"/>
      <c r="FPQ4" s="30"/>
      <c r="FPR4" s="29"/>
      <c r="FPS4" s="30"/>
      <c r="FPT4" s="29"/>
      <c r="FPU4" s="30"/>
      <c r="FPV4" s="29"/>
      <c r="FPW4" s="30"/>
      <c r="FPX4" s="29"/>
      <c r="FPY4" s="30"/>
      <c r="FPZ4" s="29"/>
      <c r="FQA4" s="30"/>
      <c r="FQB4" s="29"/>
      <c r="FQC4" s="30"/>
      <c r="FQD4" s="29"/>
      <c r="FQE4" s="30"/>
      <c r="FQF4" s="29"/>
      <c r="FQG4" s="30"/>
      <c r="FQH4" s="29"/>
      <c r="FQI4" s="30"/>
      <c r="FQJ4" s="29"/>
      <c r="FQK4" s="30"/>
      <c r="FQL4" s="29"/>
      <c r="FQM4" s="30"/>
      <c r="FQN4" s="29"/>
      <c r="FQO4" s="30"/>
      <c r="FQP4" s="29"/>
      <c r="FQQ4" s="30"/>
      <c r="FQR4" s="29"/>
      <c r="FQS4" s="30"/>
      <c r="FQT4" s="29"/>
      <c r="FQU4" s="30"/>
      <c r="FQV4" s="29"/>
      <c r="FQW4" s="30"/>
      <c r="FQX4" s="29"/>
      <c r="FQY4" s="30"/>
      <c r="FQZ4" s="29"/>
      <c r="FRA4" s="30"/>
      <c r="FRB4" s="29"/>
      <c r="FRC4" s="30"/>
      <c r="FRD4" s="29"/>
      <c r="FRE4" s="30"/>
      <c r="FRF4" s="29"/>
      <c r="FRG4" s="30"/>
      <c r="FRH4" s="29"/>
      <c r="FRI4" s="30"/>
      <c r="FRJ4" s="29"/>
      <c r="FRK4" s="30"/>
      <c r="FRL4" s="29"/>
      <c r="FRM4" s="30"/>
      <c r="FRN4" s="29"/>
      <c r="FRO4" s="30"/>
      <c r="FRP4" s="29"/>
      <c r="FRQ4" s="30"/>
      <c r="FRR4" s="29"/>
      <c r="FRS4" s="30"/>
      <c r="FRT4" s="29"/>
      <c r="FRU4" s="30"/>
      <c r="FRV4" s="29"/>
      <c r="FRW4" s="30"/>
      <c r="FRX4" s="29"/>
      <c r="FRY4" s="30"/>
      <c r="FRZ4" s="29"/>
      <c r="FSA4" s="30"/>
      <c r="FSB4" s="29"/>
      <c r="FSC4" s="30"/>
      <c r="FSD4" s="29"/>
      <c r="FSE4" s="30"/>
      <c r="FSF4" s="29"/>
      <c r="FSG4" s="30"/>
      <c r="FSH4" s="29"/>
      <c r="FSI4" s="30"/>
      <c r="FSJ4" s="29"/>
      <c r="FSK4" s="30"/>
      <c r="FSL4" s="29"/>
      <c r="FSM4" s="30"/>
      <c r="FSN4" s="29"/>
      <c r="FSO4" s="30"/>
      <c r="FSP4" s="29"/>
      <c r="FSQ4" s="30"/>
      <c r="FSR4" s="29"/>
      <c r="FSS4" s="30"/>
      <c r="FST4" s="29"/>
      <c r="FSU4" s="30"/>
      <c r="FSV4" s="29"/>
      <c r="FSW4" s="30"/>
      <c r="FSX4" s="29"/>
      <c r="FSY4" s="30"/>
      <c r="FSZ4" s="29"/>
      <c r="FTA4" s="30"/>
      <c r="FTB4" s="29"/>
      <c r="FTC4" s="30"/>
      <c r="FTD4" s="29"/>
      <c r="FTE4" s="30"/>
      <c r="FTF4" s="29"/>
      <c r="FTG4" s="30"/>
      <c r="FTH4" s="29"/>
      <c r="FTI4" s="30"/>
      <c r="FTJ4" s="29"/>
      <c r="FTK4" s="30"/>
      <c r="FTL4" s="29"/>
      <c r="FTM4" s="30"/>
      <c r="FTN4" s="29"/>
      <c r="FTO4" s="30"/>
      <c r="FTP4" s="29"/>
      <c r="FTQ4" s="30"/>
      <c r="FTR4" s="29"/>
      <c r="FTS4" s="30"/>
      <c r="FTT4" s="29"/>
      <c r="FTU4" s="30"/>
      <c r="FTV4" s="29"/>
      <c r="FTW4" s="30"/>
      <c r="FTX4" s="29"/>
      <c r="FTY4" s="30"/>
      <c r="FTZ4" s="29"/>
      <c r="FUA4" s="30"/>
      <c r="FUB4" s="29"/>
      <c r="FUC4" s="30"/>
      <c r="FUD4" s="29"/>
      <c r="FUE4" s="30"/>
      <c r="FUF4" s="29"/>
      <c r="FUG4" s="30"/>
      <c r="FUH4" s="29"/>
      <c r="FUI4" s="30"/>
      <c r="FUJ4" s="29"/>
      <c r="FUK4" s="30"/>
      <c r="FUL4" s="29"/>
      <c r="FUM4" s="30"/>
      <c r="FUN4" s="29"/>
      <c r="FUO4" s="30"/>
      <c r="FUP4" s="29"/>
      <c r="FUQ4" s="30"/>
      <c r="FUR4" s="29"/>
      <c r="FUS4" s="30"/>
      <c r="FUT4" s="29"/>
      <c r="FUU4" s="30"/>
      <c r="FUV4" s="29"/>
      <c r="FUW4" s="30"/>
      <c r="FUX4" s="29"/>
      <c r="FUY4" s="30"/>
      <c r="FUZ4" s="29"/>
      <c r="FVA4" s="30"/>
      <c r="FVB4" s="29"/>
      <c r="FVC4" s="30"/>
      <c r="FVD4" s="29"/>
      <c r="FVE4" s="30"/>
      <c r="FVF4" s="29"/>
      <c r="FVG4" s="30"/>
      <c r="FVH4" s="29"/>
      <c r="FVI4" s="30"/>
      <c r="FVJ4" s="29"/>
      <c r="FVK4" s="30"/>
      <c r="FVL4" s="29"/>
      <c r="FVM4" s="30"/>
      <c r="FVN4" s="29"/>
      <c r="FVO4" s="30"/>
      <c r="FVP4" s="29"/>
      <c r="FVQ4" s="30"/>
      <c r="FVR4" s="29"/>
      <c r="FVS4" s="30"/>
      <c r="FVT4" s="29"/>
      <c r="FVU4" s="30"/>
      <c r="FVV4" s="29"/>
      <c r="FVW4" s="30"/>
      <c r="FVX4" s="29"/>
      <c r="FVY4" s="30"/>
      <c r="FVZ4" s="29"/>
      <c r="FWA4" s="30"/>
      <c r="FWB4" s="29"/>
      <c r="FWC4" s="30"/>
      <c r="FWD4" s="29"/>
      <c r="FWE4" s="30"/>
      <c r="FWF4" s="29"/>
      <c r="FWG4" s="30"/>
      <c r="FWH4" s="29"/>
      <c r="FWI4" s="30"/>
      <c r="FWJ4" s="29"/>
      <c r="FWK4" s="30"/>
      <c r="FWL4" s="29"/>
      <c r="FWM4" s="30"/>
      <c r="FWN4" s="29"/>
      <c r="FWO4" s="30"/>
      <c r="FWP4" s="29"/>
      <c r="FWQ4" s="30"/>
      <c r="FWR4" s="29"/>
      <c r="FWS4" s="30"/>
      <c r="FWT4" s="29"/>
      <c r="FWU4" s="30"/>
      <c r="FWV4" s="29"/>
      <c r="FWW4" s="30"/>
      <c r="FWX4" s="29"/>
      <c r="FWY4" s="30"/>
      <c r="FWZ4" s="29"/>
      <c r="FXA4" s="30"/>
      <c r="FXB4" s="29"/>
      <c r="FXC4" s="30"/>
      <c r="FXD4" s="29"/>
      <c r="FXE4" s="30"/>
      <c r="FXF4" s="29"/>
      <c r="FXG4" s="30"/>
      <c r="FXH4" s="29"/>
      <c r="FXI4" s="30"/>
      <c r="FXJ4" s="29"/>
      <c r="FXK4" s="30"/>
      <c r="FXL4" s="29"/>
      <c r="FXM4" s="30"/>
      <c r="FXN4" s="29"/>
      <c r="FXO4" s="30"/>
      <c r="FXP4" s="29"/>
      <c r="FXQ4" s="30"/>
      <c r="FXR4" s="29"/>
      <c r="FXS4" s="30"/>
      <c r="FXT4" s="29"/>
      <c r="FXU4" s="30"/>
      <c r="FXV4" s="29"/>
      <c r="FXW4" s="30"/>
      <c r="FXX4" s="29"/>
      <c r="FXY4" s="30"/>
      <c r="FXZ4" s="29"/>
      <c r="FYA4" s="30"/>
      <c r="FYB4" s="29"/>
      <c r="FYC4" s="30"/>
      <c r="FYD4" s="29"/>
      <c r="FYE4" s="30"/>
      <c r="FYF4" s="29"/>
      <c r="FYG4" s="30"/>
      <c r="FYH4" s="29"/>
      <c r="FYI4" s="30"/>
      <c r="FYJ4" s="29"/>
      <c r="FYK4" s="30"/>
      <c r="FYL4" s="29"/>
      <c r="FYM4" s="30"/>
      <c r="FYN4" s="29"/>
      <c r="FYO4" s="30"/>
      <c r="FYP4" s="29"/>
      <c r="FYQ4" s="30"/>
      <c r="FYR4" s="29"/>
      <c r="FYS4" s="30"/>
      <c r="FYT4" s="29"/>
      <c r="FYU4" s="30"/>
      <c r="FYV4" s="29"/>
      <c r="FYW4" s="30"/>
      <c r="FYX4" s="29"/>
      <c r="FYY4" s="30"/>
      <c r="FYZ4" s="29"/>
      <c r="FZA4" s="30"/>
      <c r="FZB4" s="29"/>
      <c r="FZC4" s="30"/>
      <c r="FZD4" s="29"/>
      <c r="FZE4" s="30"/>
      <c r="FZF4" s="29"/>
      <c r="FZG4" s="30"/>
      <c r="FZH4" s="29"/>
      <c r="FZI4" s="30"/>
      <c r="FZJ4" s="29"/>
      <c r="FZK4" s="30"/>
      <c r="FZL4" s="29"/>
      <c r="FZM4" s="30"/>
      <c r="FZN4" s="29"/>
      <c r="FZO4" s="30"/>
      <c r="FZP4" s="29"/>
      <c r="FZQ4" s="30"/>
      <c r="FZR4" s="29"/>
      <c r="FZS4" s="30"/>
      <c r="FZT4" s="29"/>
      <c r="FZU4" s="30"/>
      <c r="FZV4" s="29"/>
      <c r="FZW4" s="30"/>
      <c r="FZX4" s="29"/>
      <c r="FZY4" s="30"/>
      <c r="FZZ4" s="29"/>
      <c r="GAA4" s="30"/>
      <c r="GAB4" s="29"/>
      <c r="GAC4" s="30"/>
      <c r="GAD4" s="29"/>
      <c r="GAE4" s="30"/>
      <c r="GAF4" s="29"/>
      <c r="GAG4" s="30"/>
      <c r="GAH4" s="29"/>
      <c r="GAI4" s="30"/>
      <c r="GAJ4" s="29"/>
      <c r="GAK4" s="30"/>
      <c r="GAL4" s="29"/>
      <c r="GAM4" s="30"/>
      <c r="GAN4" s="29"/>
      <c r="GAO4" s="30"/>
      <c r="GAP4" s="29"/>
      <c r="GAQ4" s="30"/>
      <c r="GAR4" s="29"/>
      <c r="GAS4" s="30"/>
      <c r="GAT4" s="29"/>
      <c r="GAU4" s="30"/>
      <c r="GAV4" s="29"/>
      <c r="GAW4" s="30"/>
      <c r="GAX4" s="29"/>
      <c r="GAY4" s="30"/>
      <c r="GAZ4" s="29"/>
      <c r="GBA4" s="30"/>
      <c r="GBB4" s="29"/>
      <c r="GBC4" s="30"/>
      <c r="GBD4" s="29"/>
      <c r="GBE4" s="30"/>
      <c r="GBF4" s="29"/>
      <c r="GBG4" s="30"/>
      <c r="GBH4" s="29"/>
      <c r="GBI4" s="30"/>
      <c r="GBJ4" s="29"/>
      <c r="GBK4" s="30"/>
      <c r="GBL4" s="29"/>
      <c r="GBM4" s="30"/>
      <c r="GBN4" s="29"/>
      <c r="GBO4" s="30"/>
      <c r="GBP4" s="29"/>
      <c r="GBQ4" s="30"/>
      <c r="GBR4" s="29"/>
      <c r="GBS4" s="30"/>
      <c r="GBT4" s="29"/>
      <c r="GBU4" s="30"/>
      <c r="GBV4" s="29"/>
      <c r="GBW4" s="30"/>
      <c r="GBX4" s="29"/>
      <c r="GBY4" s="30"/>
      <c r="GBZ4" s="29"/>
      <c r="GCA4" s="30"/>
      <c r="GCB4" s="29"/>
      <c r="GCC4" s="30"/>
      <c r="GCD4" s="29"/>
      <c r="GCE4" s="30"/>
      <c r="GCF4" s="29"/>
      <c r="GCG4" s="30"/>
      <c r="GCH4" s="29"/>
      <c r="GCI4" s="30"/>
      <c r="GCJ4" s="29"/>
      <c r="GCK4" s="30"/>
      <c r="GCL4" s="29"/>
      <c r="GCM4" s="30"/>
      <c r="GCN4" s="29"/>
      <c r="GCO4" s="30"/>
      <c r="GCP4" s="29"/>
      <c r="GCQ4" s="30"/>
      <c r="GCR4" s="29"/>
      <c r="GCS4" s="30"/>
      <c r="GCT4" s="29"/>
      <c r="GCU4" s="30"/>
      <c r="GCV4" s="29"/>
      <c r="GCW4" s="30"/>
      <c r="GCX4" s="29"/>
      <c r="GCY4" s="30"/>
      <c r="GCZ4" s="29"/>
      <c r="GDA4" s="30"/>
      <c r="GDB4" s="29"/>
      <c r="GDC4" s="30"/>
      <c r="GDD4" s="29"/>
      <c r="GDE4" s="30"/>
      <c r="GDF4" s="29"/>
      <c r="GDG4" s="30"/>
      <c r="GDH4" s="29"/>
      <c r="GDI4" s="30"/>
      <c r="GDJ4" s="29"/>
      <c r="GDK4" s="30"/>
      <c r="GDL4" s="29"/>
      <c r="GDM4" s="30"/>
      <c r="GDN4" s="29"/>
      <c r="GDO4" s="30"/>
      <c r="GDP4" s="29"/>
      <c r="GDQ4" s="30"/>
      <c r="GDR4" s="29"/>
      <c r="GDS4" s="30"/>
      <c r="GDT4" s="29"/>
      <c r="GDU4" s="30"/>
      <c r="GDV4" s="29"/>
      <c r="GDW4" s="30"/>
      <c r="GDX4" s="29"/>
      <c r="GDY4" s="30"/>
      <c r="GDZ4" s="29"/>
      <c r="GEA4" s="30"/>
      <c r="GEB4" s="29"/>
      <c r="GEC4" s="30"/>
      <c r="GED4" s="29"/>
      <c r="GEE4" s="30"/>
      <c r="GEF4" s="29"/>
      <c r="GEG4" s="30"/>
      <c r="GEH4" s="29"/>
      <c r="GEI4" s="30"/>
      <c r="GEJ4" s="29"/>
      <c r="GEK4" s="30"/>
      <c r="GEL4" s="29"/>
      <c r="GEM4" s="30"/>
      <c r="GEN4" s="29"/>
      <c r="GEO4" s="30"/>
      <c r="GEP4" s="29"/>
      <c r="GEQ4" s="30"/>
      <c r="GER4" s="29"/>
      <c r="GES4" s="30"/>
      <c r="GET4" s="29"/>
      <c r="GEU4" s="30"/>
      <c r="GEV4" s="29"/>
      <c r="GEW4" s="30"/>
      <c r="GEX4" s="29"/>
      <c r="GEY4" s="30"/>
      <c r="GEZ4" s="29"/>
      <c r="GFA4" s="30"/>
      <c r="GFB4" s="29"/>
      <c r="GFC4" s="30"/>
      <c r="GFD4" s="29"/>
      <c r="GFE4" s="30"/>
      <c r="GFF4" s="29"/>
      <c r="GFG4" s="30"/>
      <c r="GFH4" s="29"/>
      <c r="GFI4" s="30"/>
      <c r="GFJ4" s="29"/>
      <c r="GFK4" s="30"/>
      <c r="GFL4" s="29"/>
      <c r="GFM4" s="30"/>
      <c r="GFN4" s="29"/>
      <c r="GFO4" s="30"/>
      <c r="GFP4" s="29"/>
      <c r="GFQ4" s="30"/>
      <c r="GFR4" s="29"/>
      <c r="GFS4" s="30"/>
      <c r="GFT4" s="29"/>
      <c r="GFU4" s="30"/>
      <c r="GFV4" s="29"/>
      <c r="GFW4" s="30"/>
      <c r="GFX4" s="29"/>
      <c r="GFY4" s="30"/>
      <c r="GFZ4" s="29"/>
      <c r="GGA4" s="30"/>
      <c r="GGB4" s="29"/>
      <c r="GGC4" s="30"/>
      <c r="GGD4" s="29"/>
      <c r="GGE4" s="30"/>
      <c r="GGF4" s="29"/>
      <c r="GGG4" s="30"/>
      <c r="GGH4" s="29"/>
      <c r="GGI4" s="30"/>
      <c r="GGJ4" s="29"/>
      <c r="GGK4" s="30"/>
      <c r="GGL4" s="29"/>
      <c r="GGM4" s="30"/>
      <c r="GGN4" s="29"/>
      <c r="GGO4" s="30"/>
      <c r="GGP4" s="29"/>
      <c r="GGQ4" s="30"/>
      <c r="GGR4" s="29"/>
      <c r="GGS4" s="30"/>
      <c r="GGT4" s="29"/>
      <c r="GGU4" s="30"/>
      <c r="GGV4" s="29"/>
      <c r="GGW4" s="30"/>
      <c r="GGX4" s="29"/>
      <c r="GGY4" s="30"/>
      <c r="GGZ4" s="29"/>
      <c r="GHA4" s="30"/>
      <c r="GHB4" s="29"/>
      <c r="GHC4" s="30"/>
      <c r="GHD4" s="29"/>
      <c r="GHE4" s="30"/>
      <c r="GHF4" s="29"/>
      <c r="GHG4" s="30"/>
      <c r="GHH4" s="29"/>
      <c r="GHI4" s="30"/>
      <c r="GHJ4" s="29"/>
      <c r="GHK4" s="30"/>
      <c r="GHL4" s="29"/>
      <c r="GHM4" s="30"/>
      <c r="GHN4" s="29"/>
      <c r="GHO4" s="30"/>
      <c r="GHP4" s="29"/>
      <c r="GHQ4" s="30"/>
      <c r="GHR4" s="29"/>
      <c r="GHS4" s="30"/>
      <c r="GHT4" s="29"/>
      <c r="GHU4" s="30"/>
      <c r="GHV4" s="29"/>
      <c r="GHW4" s="30"/>
      <c r="GHX4" s="29"/>
      <c r="GHY4" s="30"/>
      <c r="GHZ4" s="29"/>
      <c r="GIA4" s="30"/>
      <c r="GIB4" s="29"/>
      <c r="GIC4" s="30"/>
      <c r="GID4" s="29"/>
      <c r="GIE4" s="30"/>
      <c r="GIF4" s="29"/>
      <c r="GIG4" s="30"/>
      <c r="GIH4" s="29"/>
      <c r="GII4" s="30"/>
      <c r="GIJ4" s="29"/>
      <c r="GIK4" s="30"/>
      <c r="GIL4" s="29"/>
      <c r="GIM4" s="30"/>
      <c r="GIN4" s="29"/>
      <c r="GIO4" s="30"/>
      <c r="GIP4" s="29"/>
      <c r="GIQ4" s="30"/>
      <c r="GIR4" s="29"/>
      <c r="GIS4" s="30"/>
      <c r="GIT4" s="29"/>
      <c r="GIU4" s="30"/>
      <c r="GIV4" s="29"/>
      <c r="GIW4" s="30"/>
      <c r="GIX4" s="29"/>
      <c r="GIY4" s="30"/>
      <c r="GIZ4" s="29"/>
      <c r="GJA4" s="30"/>
      <c r="GJB4" s="29"/>
      <c r="GJC4" s="30"/>
      <c r="GJD4" s="29"/>
      <c r="GJE4" s="30"/>
      <c r="GJF4" s="29"/>
      <c r="GJG4" s="30"/>
      <c r="GJH4" s="29"/>
      <c r="GJI4" s="30"/>
      <c r="GJJ4" s="29"/>
      <c r="GJK4" s="30"/>
      <c r="GJL4" s="29"/>
      <c r="GJM4" s="30"/>
      <c r="GJN4" s="29"/>
      <c r="GJO4" s="30"/>
      <c r="GJP4" s="29"/>
      <c r="GJQ4" s="30"/>
      <c r="GJR4" s="29"/>
      <c r="GJS4" s="30"/>
      <c r="GJT4" s="29"/>
      <c r="GJU4" s="30"/>
      <c r="GJV4" s="29"/>
      <c r="GJW4" s="30"/>
      <c r="GJX4" s="29"/>
      <c r="GJY4" s="30"/>
      <c r="GJZ4" s="29"/>
      <c r="GKA4" s="30"/>
      <c r="GKB4" s="29"/>
      <c r="GKC4" s="30"/>
      <c r="GKD4" s="29"/>
      <c r="GKE4" s="30"/>
      <c r="GKF4" s="29"/>
      <c r="GKG4" s="30"/>
      <c r="GKH4" s="29"/>
      <c r="GKI4" s="30"/>
      <c r="GKJ4" s="29"/>
      <c r="GKK4" s="30"/>
      <c r="GKL4" s="29"/>
      <c r="GKM4" s="30"/>
      <c r="GKN4" s="29"/>
      <c r="GKO4" s="30"/>
      <c r="GKP4" s="29"/>
      <c r="GKQ4" s="30"/>
      <c r="GKR4" s="29"/>
      <c r="GKS4" s="30"/>
      <c r="GKT4" s="29"/>
      <c r="GKU4" s="30"/>
      <c r="GKV4" s="29"/>
      <c r="GKW4" s="30"/>
      <c r="GKX4" s="29"/>
      <c r="GKY4" s="30"/>
      <c r="GKZ4" s="29"/>
      <c r="GLA4" s="30"/>
      <c r="GLB4" s="29"/>
      <c r="GLC4" s="30"/>
      <c r="GLD4" s="29"/>
      <c r="GLE4" s="30"/>
      <c r="GLF4" s="29"/>
      <c r="GLG4" s="30"/>
      <c r="GLH4" s="29"/>
      <c r="GLI4" s="30"/>
      <c r="GLJ4" s="29"/>
      <c r="GLK4" s="30"/>
      <c r="GLL4" s="29"/>
      <c r="GLM4" s="30"/>
      <c r="GLN4" s="29"/>
      <c r="GLO4" s="30"/>
      <c r="GLP4" s="29"/>
      <c r="GLQ4" s="30"/>
      <c r="GLR4" s="29"/>
      <c r="GLS4" s="30"/>
      <c r="GLT4" s="29"/>
      <c r="GLU4" s="30"/>
      <c r="GLV4" s="29"/>
      <c r="GLW4" s="30"/>
      <c r="GLX4" s="29"/>
      <c r="GLY4" s="30"/>
      <c r="GLZ4" s="29"/>
      <c r="GMA4" s="30"/>
      <c r="GMB4" s="29"/>
      <c r="GMC4" s="30"/>
      <c r="GMD4" s="29"/>
      <c r="GME4" s="30"/>
      <c r="GMF4" s="29"/>
      <c r="GMG4" s="30"/>
      <c r="GMH4" s="29"/>
      <c r="GMI4" s="30"/>
      <c r="GMJ4" s="29"/>
      <c r="GMK4" s="30"/>
      <c r="GML4" s="29"/>
      <c r="GMM4" s="30"/>
      <c r="GMN4" s="29"/>
      <c r="GMO4" s="30"/>
      <c r="GMP4" s="29"/>
      <c r="GMQ4" s="30"/>
      <c r="GMR4" s="29"/>
      <c r="GMS4" s="30"/>
      <c r="GMT4" s="29"/>
      <c r="GMU4" s="30"/>
      <c r="GMV4" s="29"/>
      <c r="GMW4" s="30"/>
      <c r="GMX4" s="29"/>
      <c r="GMY4" s="30"/>
      <c r="GMZ4" s="29"/>
      <c r="GNA4" s="30"/>
      <c r="GNB4" s="29"/>
      <c r="GNC4" s="30"/>
      <c r="GND4" s="29"/>
      <c r="GNE4" s="30"/>
      <c r="GNF4" s="29"/>
      <c r="GNG4" s="30"/>
      <c r="GNH4" s="29"/>
      <c r="GNI4" s="30"/>
      <c r="GNJ4" s="29"/>
      <c r="GNK4" s="30"/>
      <c r="GNL4" s="29"/>
      <c r="GNM4" s="30"/>
      <c r="GNN4" s="29"/>
      <c r="GNO4" s="30"/>
      <c r="GNP4" s="29"/>
      <c r="GNQ4" s="30"/>
      <c r="GNR4" s="29"/>
      <c r="GNS4" s="30"/>
      <c r="GNT4" s="29"/>
      <c r="GNU4" s="30"/>
      <c r="GNV4" s="29"/>
      <c r="GNW4" s="30"/>
      <c r="GNX4" s="29"/>
      <c r="GNY4" s="30"/>
      <c r="GNZ4" s="29"/>
      <c r="GOA4" s="30"/>
      <c r="GOB4" s="29"/>
      <c r="GOC4" s="30"/>
      <c r="GOD4" s="29"/>
      <c r="GOE4" s="30"/>
      <c r="GOF4" s="29"/>
      <c r="GOG4" s="30"/>
      <c r="GOH4" s="29"/>
      <c r="GOI4" s="30"/>
      <c r="GOJ4" s="29"/>
      <c r="GOK4" s="30"/>
      <c r="GOL4" s="29"/>
      <c r="GOM4" s="30"/>
      <c r="GON4" s="29"/>
      <c r="GOO4" s="30"/>
      <c r="GOP4" s="29"/>
      <c r="GOQ4" s="30"/>
      <c r="GOR4" s="29"/>
      <c r="GOS4" s="30"/>
      <c r="GOT4" s="29"/>
      <c r="GOU4" s="30"/>
      <c r="GOV4" s="29"/>
      <c r="GOW4" s="30"/>
      <c r="GOX4" s="29"/>
      <c r="GOY4" s="30"/>
      <c r="GOZ4" s="29"/>
      <c r="GPA4" s="30"/>
      <c r="GPB4" s="29"/>
      <c r="GPC4" s="30"/>
      <c r="GPD4" s="29"/>
      <c r="GPE4" s="30"/>
      <c r="GPF4" s="29"/>
      <c r="GPG4" s="30"/>
      <c r="GPH4" s="29"/>
      <c r="GPI4" s="30"/>
      <c r="GPJ4" s="29"/>
      <c r="GPK4" s="30"/>
      <c r="GPL4" s="29"/>
      <c r="GPM4" s="30"/>
      <c r="GPN4" s="29"/>
      <c r="GPO4" s="30"/>
      <c r="GPP4" s="29"/>
      <c r="GPQ4" s="30"/>
      <c r="GPR4" s="29"/>
      <c r="GPS4" s="30"/>
      <c r="GPT4" s="29"/>
      <c r="GPU4" s="30"/>
      <c r="GPV4" s="29"/>
      <c r="GPW4" s="30"/>
      <c r="GPX4" s="29"/>
      <c r="GPY4" s="30"/>
      <c r="GPZ4" s="29"/>
      <c r="GQA4" s="30"/>
      <c r="GQB4" s="29"/>
      <c r="GQC4" s="30"/>
      <c r="GQD4" s="29"/>
      <c r="GQE4" s="30"/>
      <c r="GQF4" s="29"/>
      <c r="GQG4" s="30"/>
      <c r="GQH4" s="29"/>
      <c r="GQI4" s="30"/>
      <c r="GQJ4" s="29"/>
      <c r="GQK4" s="30"/>
      <c r="GQL4" s="29"/>
      <c r="GQM4" s="30"/>
      <c r="GQN4" s="29"/>
      <c r="GQO4" s="30"/>
      <c r="GQP4" s="29"/>
      <c r="GQQ4" s="30"/>
      <c r="GQR4" s="29"/>
      <c r="GQS4" s="30"/>
      <c r="GQT4" s="29"/>
      <c r="GQU4" s="30"/>
      <c r="GQV4" s="29"/>
      <c r="GQW4" s="30"/>
      <c r="GQX4" s="29"/>
      <c r="GQY4" s="30"/>
      <c r="GQZ4" s="29"/>
      <c r="GRA4" s="30"/>
      <c r="GRB4" s="29"/>
      <c r="GRC4" s="30"/>
      <c r="GRD4" s="29"/>
      <c r="GRE4" s="30"/>
      <c r="GRF4" s="29"/>
      <c r="GRG4" s="30"/>
      <c r="GRH4" s="29"/>
      <c r="GRI4" s="30"/>
      <c r="GRJ4" s="29"/>
      <c r="GRK4" s="30"/>
      <c r="GRL4" s="29"/>
      <c r="GRM4" s="30"/>
      <c r="GRN4" s="29"/>
      <c r="GRO4" s="30"/>
      <c r="GRP4" s="29"/>
      <c r="GRQ4" s="30"/>
      <c r="GRR4" s="29"/>
      <c r="GRS4" s="30"/>
      <c r="GRT4" s="29"/>
      <c r="GRU4" s="30"/>
      <c r="GRV4" s="29"/>
      <c r="GRW4" s="30"/>
      <c r="GRX4" s="29"/>
      <c r="GRY4" s="30"/>
      <c r="GRZ4" s="29"/>
      <c r="GSA4" s="30"/>
      <c r="GSB4" s="29"/>
      <c r="GSC4" s="30"/>
      <c r="GSD4" s="29"/>
      <c r="GSE4" s="30"/>
      <c r="GSF4" s="29"/>
      <c r="GSG4" s="30"/>
      <c r="GSH4" s="29"/>
      <c r="GSI4" s="30"/>
      <c r="GSJ4" s="29"/>
      <c r="GSK4" s="30"/>
      <c r="GSL4" s="29"/>
      <c r="GSM4" s="30"/>
      <c r="GSN4" s="29"/>
      <c r="GSO4" s="30"/>
      <c r="GSP4" s="29"/>
      <c r="GSQ4" s="30"/>
      <c r="GSR4" s="29"/>
      <c r="GSS4" s="30"/>
      <c r="GST4" s="29"/>
      <c r="GSU4" s="30"/>
      <c r="GSV4" s="29"/>
      <c r="GSW4" s="30"/>
      <c r="GSX4" s="29"/>
      <c r="GSY4" s="30"/>
      <c r="GSZ4" s="29"/>
      <c r="GTA4" s="30"/>
      <c r="GTB4" s="29"/>
      <c r="GTC4" s="30"/>
      <c r="GTD4" s="29"/>
      <c r="GTE4" s="30"/>
      <c r="GTF4" s="29"/>
      <c r="GTG4" s="30"/>
      <c r="GTH4" s="29"/>
      <c r="GTI4" s="30"/>
      <c r="GTJ4" s="29"/>
      <c r="GTK4" s="30"/>
      <c r="GTL4" s="29"/>
      <c r="GTM4" s="30"/>
      <c r="GTN4" s="29"/>
      <c r="GTO4" s="30"/>
      <c r="GTP4" s="29"/>
      <c r="GTQ4" s="30"/>
      <c r="GTR4" s="29"/>
      <c r="GTS4" s="30"/>
      <c r="GTT4" s="29"/>
      <c r="GTU4" s="30"/>
      <c r="GTV4" s="29"/>
      <c r="GTW4" s="30"/>
      <c r="GTX4" s="29"/>
      <c r="GTY4" s="30"/>
      <c r="GTZ4" s="29"/>
      <c r="GUA4" s="30"/>
      <c r="GUB4" s="29"/>
      <c r="GUC4" s="30"/>
      <c r="GUD4" s="29"/>
      <c r="GUE4" s="30"/>
      <c r="GUF4" s="29"/>
      <c r="GUG4" s="30"/>
      <c r="GUH4" s="29"/>
      <c r="GUI4" s="30"/>
      <c r="GUJ4" s="29"/>
      <c r="GUK4" s="30"/>
      <c r="GUL4" s="29"/>
      <c r="GUM4" s="30"/>
      <c r="GUN4" s="29"/>
      <c r="GUO4" s="30"/>
      <c r="GUP4" s="29"/>
      <c r="GUQ4" s="30"/>
      <c r="GUR4" s="29"/>
      <c r="GUS4" s="30"/>
      <c r="GUT4" s="29"/>
      <c r="GUU4" s="30"/>
      <c r="GUV4" s="29"/>
      <c r="GUW4" s="30"/>
      <c r="GUX4" s="29"/>
      <c r="GUY4" s="30"/>
      <c r="GUZ4" s="29"/>
      <c r="GVA4" s="30"/>
      <c r="GVB4" s="29"/>
      <c r="GVC4" s="30"/>
      <c r="GVD4" s="29"/>
      <c r="GVE4" s="30"/>
      <c r="GVF4" s="29"/>
      <c r="GVG4" s="30"/>
      <c r="GVH4" s="29"/>
      <c r="GVI4" s="30"/>
      <c r="GVJ4" s="29"/>
      <c r="GVK4" s="30"/>
      <c r="GVL4" s="29"/>
      <c r="GVM4" s="30"/>
      <c r="GVN4" s="29"/>
      <c r="GVO4" s="30"/>
      <c r="GVP4" s="29"/>
      <c r="GVQ4" s="30"/>
      <c r="GVR4" s="29"/>
      <c r="GVS4" s="30"/>
      <c r="GVT4" s="29"/>
      <c r="GVU4" s="30"/>
      <c r="GVV4" s="29"/>
      <c r="GVW4" s="30"/>
      <c r="GVX4" s="29"/>
      <c r="GVY4" s="30"/>
      <c r="GVZ4" s="29"/>
      <c r="GWA4" s="30"/>
      <c r="GWB4" s="29"/>
      <c r="GWC4" s="30"/>
      <c r="GWD4" s="29"/>
      <c r="GWE4" s="30"/>
      <c r="GWF4" s="29"/>
      <c r="GWG4" s="30"/>
      <c r="GWH4" s="29"/>
      <c r="GWI4" s="30"/>
      <c r="GWJ4" s="29"/>
      <c r="GWK4" s="30"/>
      <c r="GWL4" s="29"/>
      <c r="GWM4" s="30"/>
      <c r="GWN4" s="29"/>
      <c r="GWO4" s="30"/>
      <c r="GWP4" s="29"/>
      <c r="GWQ4" s="30"/>
      <c r="GWR4" s="29"/>
      <c r="GWS4" s="30"/>
      <c r="GWT4" s="29"/>
      <c r="GWU4" s="30"/>
      <c r="GWV4" s="29"/>
      <c r="GWW4" s="30"/>
      <c r="GWX4" s="29"/>
      <c r="GWY4" s="30"/>
      <c r="GWZ4" s="29"/>
      <c r="GXA4" s="30"/>
      <c r="GXB4" s="29"/>
      <c r="GXC4" s="30"/>
      <c r="GXD4" s="29"/>
      <c r="GXE4" s="30"/>
      <c r="GXF4" s="29"/>
      <c r="GXG4" s="30"/>
      <c r="GXH4" s="29"/>
      <c r="GXI4" s="30"/>
      <c r="GXJ4" s="29"/>
      <c r="GXK4" s="30"/>
      <c r="GXL4" s="29"/>
      <c r="GXM4" s="30"/>
      <c r="GXN4" s="29"/>
      <c r="GXO4" s="30"/>
      <c r="GXP4" s="29"/>
      <c r="GXQ4" s="30"/>
      <c r="GXR4" s="29"/>
      <c r="GXS4" s="30"/>
      <c r="GXT4" s="29"/>
      <c r="GXU4" s="30"/>
      <c r="GXV4" s="29"/>
      <c r="GXW4" s="30"/>
      <c r="GXX4" s="29"/>
      <c r="GXY4" s="30"/>
      <c r="GXZ4" s="29"/>
      <c r="GYA4" s="30"/>
      <c r="GYB4" s="29"/>
      <c r="GYC4" s="30"/>
      <c r="GYD4" s="29"/>
      <c r="GYE4" s="30"/>
      <c r="GYF4" s="29"/>
      <c r="GYG4" s="30"/>
      <c r="GYH4" s="29"/>
      <c r="GYI4" s="30"/>
      <c r="GYJ4" s="29"/>
      <c r="GYK4" s="30"/>
      <c r="GYL4" s="29"/>
      <c r="GYM4" s="30"/>
      <c r="GYN4" s="29"/>
      <c r="GYO4" s="30"/>
      <c r="GYP4" s="29"/>
      <c r="GYQ4" s="30"/>
      <c r="GYR4" s="29"/>
      <c r="GYS4" s="30"/>
      <c r="GYT4" s="29"/>
      <c r="GYU4" s="30"/>
      <c r="GYV4" s="29"/>
      <c r="GYW4" s="30"/>
      <c r="GYX4" s="29"/>
      <c r="GYY4" s="30"/>
      <c r="GYZ4" s="29"/>
      <c r="GZA4" s="30"/>
      <c r="GZB4" s="29"/>
      <c r="GZC4" s="30"/>
      <c r="GZD4" s="29"/>
      <c r="GZE4" s="30"/>
      <c r="GZF4" s="29"/>
      <c r="GZG4" s="30"/>
      <c r="GZH4" s="29"/>
      <c r="GZI4" s="30"/>
      <c r="GZJ4" s="29"/>
      <c r="GZK4" s="30"/>
      <c r="GZL4" s="29"/>
      <c r="GZM4" s="30"/>
      <c r="GZN4" s="29"/>
      <c r="GZO4" s="30"/>
      <c r="GZP4" s="29"/>
      <c r="GZQ4" s="30"/>
      <c r="GZR4" s="29"/>
      <c r="GZS4" s="30"/>
      <c r="GZT4" s="29"/>
      <c r="GZU4" s="30"/>
      <c r="GZV4" s="29"/>
      <c r="GZW4" s="30"/>
      <c r="GZX4" s="29"/>
      <c r="GZY4" s="30"/>
      <c r="GZZ4" s="29"/>
      <c r="HAA4" s="30"/>
      <c r="HAB4" s="29"/>
      <c r="HAC4" s="30"/>
      <c r="HAD4" s="29"/>
      <c r="HAE4" s="30"/>
      <c r="HAF4" s="29"/>
      <c r="HAG4" s="30"/>
      <c r="HAH4" s="29"/>
      <c r="HAI4" s="30"/>
      <c r="HAJ4" s="29"/>
      <c r="HAK4" s="30"/>
      <c r="HAL4" s="29"/>
      <c r="HAM4" s="30"/>
      <c r="HAN4" s="29"/>
      <c r="HAO4" s="30"/>
      <c r="HAP4" s="29"/>
      <c r="HAQ4" s="30"/>
      <c r="HAR4" s="29"/>
      <c r="HAS4" s="30"/>
      <c r="HAT4" s="29"/>
      <c r="HAU4" s="30"/>
      <c r="HAV4" s="29"/>
      <c r="HAW4" s="30"/>
      <c r="HAX4" s="29"/>
      <c r="HAY4" s="30"/>
      <c r="HAZ4" s="29"/>
      <c r="HBA4" s="30"/>
      <c r="HBB4" s="29"/>
      <c r="HBC4" s="30"/>
      <c r="HBD4" s="29"/>
      <c r="HBE4" s="30"/>
      <c r="HBF4" s="29"/>
      <c r="HBG4" s="30"/>
      <c r="HBH4" s="29"/>
      <c r="HBI4" s="30"/>
      <c r="HBJ4" s="29"/>
      <c r="HBK4" s="30"/>
      <c r="HBL4" s="29"/>
      <c r="HBM4" s="30"/>
      <c r="HBN4" s="29"/>
      <c r="HBO4" s="30"/>
      <c r="HBP4" s="29"/>
      <c r="HBQ4" s="30"/>
      <c r="HBR4" s="29"/>
      <c r="HBS4" s="30"/>
      <c r="HBT4" s="29"/>
      <c r="HBU4" s="30"/>
      <c r="HBV4" s="29"/>
      <c r="HBW4" s="30"/>
      <c r="HBX4" s="29"/>
      <c r="HBY4" s="30"/>
      <c r="HBZ4" s="29"/>
      <c r="HCA4" s="30"/>
      <c r="HCB4" s="29"/>
      <c r="HCC4" s="30"/>
      <c r="HCD4" s="29"/>
      <c r="HCE4" s="30"/>
      <c r="HCF4" s="29"/>
      <c r="HCG4" s="30"/>
      <c r="HCH4" s="29"/>
      <c r="HCI4" s="30"/>
      <c r="HCJ4" s="29"/>
      <c r="HCK4" s="30"/>
      <c r="HCL4" s="29"/>
      <c r="HCM4" s="30"/>
      <c r="HCN4" s="29"/>
      <c r="HCO4" s="30"/>
      <c r="HCP4" s="29"/>
      <c r="HCQ4" s="30"/>
      <c r="HCR4" s="29"/>
      <c r="HCS4" s="30"/>
      <c r="HCT4" s="29"/>
      <c r="HCU4" s="30"/>
      <c r="HCV4" s="29"/>
      <c r="HCW4" s="30"/>
      <c r="HCX4" s="29"/>
      <c r="HCY4" s="30"/>
      <c r="HCZ4" s="29"/>
      <c r="HDA4" s="30"/>
      <c r="HDB4" s="29"/>
      <c r="HDC4" s="30"/>
      <c r="HDD4" s="29"/>
      <c r="HDE4" s="30"/>
      <c r="HDF4" s="29"/>
      <c r="HDG4" s="30"/>
      <c r="HDH4" s="29"/>
      <c r="HDI4" s="30"/>
      <c r="HDJ4" s="29"/>
      <c r="HDK4" s="30"/>
      <c r="HDL4" s="29"/>
      <c r="HDM4" s="30"/>
      <c r="HDN4" s="29"/>
      <c r="HDO4" s="30"/>
      <c r="HDP4" s="29"/>
      <c r="HDQ4" s="30"/>
      <c r="HDR4" s="29"/>
      <c r="HDS4" s="30"/>
      <c r="HDT4" s="29"/>
      <c r="HDU4" s="30"/>
      <c r="HDV4" s="29"/>
      <c r="HDW4" s="30"/>
      <c r="HDX4" s="29"/>
      <c r="HDY4" s="30"/>
      <c r="HDZ4" s="29"/>
      <c r="HEA4" s="30"/>
      <c r="HEB4" s="29"/>
      <c r="HEC4" s="30"/>
      <c r="HED4" s="29"/>
      <c r="HEE4" s="30"/>
      <c r="HEF4" s="29"/>
      <c r="HEG4" s="30"/>
      <c r="HEH4" s="29"/>
      <c r="HEI4" s="30"/>
      <c r="HEJ4" s="29"/>
      <c r="HEK4" s="30"/>
      <c r="HEL4" s="29"/>
      <c r="HEM4" s="30"/>
      <c r="HEN4" s="29"/>
      <c r="HEO4" s="30"/>
      <c r="HEP4" s="29"/>
      <c r="HEQ4" s="30"/>
      <c r="HER4" s="29"/>
      <c r="HES4" s="30"/>
      <c r="HET4" s="29"/>
      <c r="HEU4" s="30"/>
      <c r="HEV4" s="29"/>
      <c r="HEW4" s="30"/>
      <c r="HEX4" s="29"/>
      <c r="HEY4" s="30"/>
      <c r="HEZ4" s="29"/>
      <c r="HFA4" s="30"/>
      <c r="HFB4" s="29"/>
      <c r="HFC4" s="30"/>
      <c r="HFD4" s="29"/>
      <c r="HFE4" s="30"/>
      <c r="HFF4" s="29"/>
      <c r="HFG4" s="30"/>
      <c r="HFH4" s="29"/>
      <c r="HFI4" s="30"/>
      <c r="HFJ4" s="29"/>
      <c r="HFK4" s="30"/>
      <c r="HFL4" s="29"/>
      <c r="HFM4" s="30"/>
      <c r="HFN4" s="29"/>
      <c r="HFO4" s="30"/>
      <c r="HFP4" s="29"/>
      <c r="HFQ4" s="30"/>
      <c r="HFR4" s="29"/>
      <c r="HFS4" s="30"/>
      <c r="HFT4" s="29"/>
      <c r="HFU4" s="30"/>
      <c r="HFV4" s="29"/>
      <c r="HFW4" s="30"/>
      <c r="HFX4" s="29"/>
      <c r="HFY4" s="30"/>
      <c r="HFZ4" s="29"/>
      <c r="HGA4" s="30"/>
      <c r="HGB4" s="29"/>
      <c r="HGC4" s="30"/>
      <c r="HGD4" s="29"/>
      <c r="HGE4" s="30"/>
      <c r="HGF4" s="29"/>
      <c r="HGG4" s="30"/>
      <c r="HGH4" s="29"/>
      <c r="HGI4" s="30"/>
      <c r="HGJ4" s="29"/>
      <c r="HGK4" s="30"/>
      <c r="HGL4" s="29"/>
      <c r="HGM4" s="30"/>
      <c r="HGN4" s="29"/>
      <c r="HGO4" s="30"/>
      <c r="HGP4" s="29"/>
      <c r="HGQ4" s="30"/>
      <c r="HGR4" s="29"/>
      <c r="HGS4" s="30"/>
      <c r="HGT4" s="29"/>
      <c r="HGU4" s="30"/>
      <c r="HGV4" s="29"/>
      <c r="HGW4" s="30"/>
      <c r="HGX4" s="29"/>
      <c r="HGY4" s="30"/>
      <c r="HGZ4" s="29"/>
      <c r="HHA4" s="30"/>
      <c r="HHB4" s="29"/>
      <c r="HHC4" s="30"/>
      <c r="HHD4" s="29"/>
      <c r="HHE4" s="30"/>
      <c r="HHF4" s="29"/>
      <c r="HHG4" s="30"/>
      <c r="HHH4" s="29"/>
      <c r="HHI4" s="30"/>
      <c r="HHJ4" s="29"/>
      <c r="HHK4" s="30"/>
      <c r="HHL4" s="29"/>
      <c r="HHM4" s="30"/>
      <c r="HHN4" s="29"/>
      <c r="HHO4" s="30"/>
      <c r="HHP4" s="29"/>
      <c r="HHQ4" s="30"/>
      <c r="HHR4" s="29"/>
      <c r="HHS4" s="30"/>
      <c r="HHT4" s="29"/>
      <c r="HHU4" s="30"/>
      <c r="HHV4" s="29"/>
      <c r="HHW4" s="30"/>
      <c r="HHX4" s="29"/>
      <c r="HHY4" s="30"/>
      <c r="HHZ4" s="29"/>
      <c r="HIA4" s="30"/>
      <c r="HIB4" s="29"/>
      <c r="HIC4" s="30"/>
      <c r="HID4" s="29"/>
      <c r="HIE4" s="30"/>
      <c r="HIF4" s="29"/>
      <c r="HIG4" s="30"/>
      <c r="HIH4" s="29"/>
      <c r="HII4" s="30"/>
      <c r="HIJ4" s="29"/>
      <c r="HIK4" s="30"/>
      <c r="HIL4" s="29"/>
      <c r="HIM4" s="30"/>
      <c r="HIN4" s="29"/>
      <c r="HIO4" s="30"/>
      <c r="HIP4" s="29"/>
      <c r="HIQ4" s="30"/>
      <c r="HIR4" s="29"/>
      <c r="HIS4" s="30"/>
      <c r="HIT4" s="29"/>
      <c r="HIU4" s="30"/>
      <c r="HIV4" s="29"/>
      <c r="HIW4" s="30"/>
      <c r="HIX4" s="29"/>
      <c r="HIY4" s="30"/>
      <c r="HIZ4" s="29"/>
      <c r="HJA4" s="30"/>
      <c r="HJB4" s="29"/>
      <c r="HJC4" s="30"/>
      <c r="HJD4" s="29"/>
      <c r="HJE4" s="30"/>
      <c r="HJF4" s="29"/>
      <c r="HJG4" s="30"/>
      <c r="HJH4" s="29"/>
      <c r="HJI4" s="30"/>
      <c r="HJJ4" s="29"/>
      <c r="HJK4" s="30"/>
      <c r="HJL4" s="29"/>
      <c r="HJM4" s="30"/>
      <c r="HJN4" s="29"/>
      <c r="HJO4" s="30"/>
      <c r="HJP4" s="29"/>
      <c r="HJQ4" s="30"/>
      <c r="HJR4" s="29"/>
      <c r="HJS4" s="30"/>
      <c r="HJT4" s="29"/>
      <c r="HJU4" s="30"/>
      <c r="HJV4" s="29"/>
      <c r="HJW4" s="30"/>
      <c r="HJX4" s="29"/>
      <c r="HJY4" s="30"/>
      <c r="HJZ4" s="29"/>
      <c r="HKA4" s="30"/>
      <c r="HKB4" s="29"/>
      <c r="HKC4" s="30"/>
      <c r="HKD4" s="29"/>
      <c r="HKE4" s="30"/>
      <c r="HKF4" s="29"/>
      <c r="HKG4" s="30"/>
      <c r="HKH4" s="29"/>
      <c r="HKI4" s="30"/>
      <c r="HKJ4" s="29"/>
      <c r="HKK4" s="30"/>
      <c r="HKL4" s="29"/>
      <c r="HKM4" s="30"/>
      <c r="HKN4" s="29"/>
      <c r="HKO4" s="30"/>
      <c r="HKP4" s="29"/>
      <c r="HKQ4" s="30"/>
      <c r="HKR4" s="29"/>
      <c r="HKS4" s="30"/>
      <c r="HKT4" s="29"/>
      <c r="HKU4" s="30"/>
      <c r="HKV4" s="29"/>
      <c r="HKW4" s="30"/>
      <c r="HKX4" s="29"/>
      <c r="HKY4" s="30"/>
      <c r="HKZ4" s="29"/>
      <c r="HLA4" s="30"/>
      <c r="HLB4" s="29"/>
      <c r="HLC4" s="30"/>
      <c r="HLD4" s="29"/>
      <c r="HLE4" s="30"/>
      <c r="HLF4" s="29"/>
      <c r="HLG4" s="30"/>
      <c r="HLH4" s="29"/>
      <c r="HLI4" s="30"/>
      <c r="HLJ4" s="29"/>
      <c r="HLK4" s="30"/>
      <c r="HLL4" s="29"/>
      <c r="HLM4" s="30"/>
      <c r="HLN4" s="29"/>
      <c r="HLO4" s="30"/>
      <c r="HLP4" s="29"/>
      <c r="HLQ4" s="30"/>
      <c r="HLR4" s="29"/>
      <c r="HLS4" s="30"/>
      <c r="HLT4" s="29"/>
      <c r="HLU4" s="30"/>
      <c r="HLV4" s="29"/>
      <c r="HLW4" s="30"/>
      <c r="HLX4" s="29"/>
      <c r="HLY4" s="30"/>
      <c r="HLZ4" s="29"/>
      <c r="HMA4" s="30"/>
      <c r="HMB4" s="29"/>
      <c r="HMC4" s="30"/>
      <c r="HMD4" s="29"/>
      <c r="HME4" s="30"/>
      <c r="HMF4" s="29"/>
      <c r="HMG4" s="30"/>
      <c r="HMH4" s="29"/>
      <c r="HMI4" s="30"/>
      <c r="HMJ4" s="29"/>
      <c r="HMK4" s="30"/>
      <c r="HML4" s="29"/>
      <c r="HMM4" s="30"/>
      <c r="HMN4" s="29"/>
      <c r="HMO4" s="30"/>
      <c r="HMP4" s="29"/>
      <c r="HMQ4" s="30"/>
      <c r="HMR4" s="29"/>
      <c r="HMS4" s="30"/>
      <c r="HMT4" s="29"/>
      <c r="HMU4" s="30"/>
      <c r="HMV4" s="29"/>
      <c r="HMW4" s="30"/>
      <c r="HMX4" s="29"/>
      <c r="HMY4" s="30"/>
      <c r="HMZ4" s="29"/>
      <c r="HNA4" s="30"/>
      <c r="HNB4" s="29"/>
      <c r="HNC4" s="30"/>
      <c r="HND4" s="29"/>
      <c r="HNE4" s="30"/>
      <c r="HNF4" s="29"/>
      <c r="HNG4" s="30"/>
      <c r="HNH4" s="29"/>
      <c r="HNI4" s="30"/>
      <c r="HNJ4" s="29"/>
      <c r="HNK4" s="30"/>
      <c r="HNL4" s="29"/>
      <c r="HNM4" s="30"/>
      <c r="HNN4" s="29"/>
      <c r="HNO4" s="30"/>
      <c r="HNP4" s="29"/>
      <c r="HNQ4" s="30"/>
      <c r="HNR4" s="29"/>
      <c r="HNS4" s="30"/>
      <c r="HNT4" s="29"/>
      <c r="HNU4" s="30"/>
      <c r="HNV4" s="29"/>
      <c r="HNW4" s="30"/>
      <c r="HNX4" s="29"/>
      <c r="HNY4" s="30"/>
      <c r="HNZ4" s="29"/>
      <c r="HOA4" s="30"/>
      <c r="HOB4" s="29"/>
      <c r="HOC4" s="30"/>
      <c r="HOD4" s="29"/>
      <c r="HOE4" s="30"/>
      <c r="HOF4" s="29"/>
      <c r="HOG4" s="30"/>
      <c r="HOH4" s="29"/>
      <c r="HOI4" s="30"/>
      <c r="HOJ4" s="29"/>
      <c r="HOK4" s="30"/>
      <c r="HOL4" s="29"/>
      <c r="HOM4" s="30"/>
      <c r="HON4" s="29"/>
      <c r="HOO4" s="30"/>
      <c r="HOP4" s="29"/>
      <c r="HOQ4" s="30"/>
      <c r="HOR4" s="29"/>
      <c r="HOS4" s="30"/>
      <c r="HOT4" s="29"/>
      <c r="HOU4" s="30"/>
      <c r="HOV4" s="29"/>
      <c r="HOW4" s="30"/>
      <c r="HOX4" s="29"/>
      <c r="HOY4" s="30"/>
      <c r="HOZ4" s="29"/>
      <c r="HPA4" s="30"/>
      <c r="HPB4" s="29"/>
      <c r="HPC4" s="30"/>
      <c r="HPD4" s="29"/>
      <c r="HPE4" s="30"/>
      <c r="HPF4" s="29"/>
      <c r="HPG4" s="30"/>
      <c r="HPH4" s="29"/>
      <c r="HPI4" s="30"/>
      <c r="HPJ4" s="29"/>
      <c r="HPK4" s="30"/>
      <c r="HPL4" s="29"/>
      <c r="HPM4" s="30"/>
      <c r="HPN4" s="29"/>
      <c r="HPO4" s="30"/>
      <c r="HPP4" s="29"/>
      <c r="HPQ4" s="30"/>
      <c r="HPR4" s="29"/>
      <c r="HPS4" s="30"/>
      <c r="HPT4" s="29"/>
      <c r="HPU4" s="30"/>
      <c r="HPV4" s="29"/>
      <c r="HPW4" s="30"/>
      <c r="HPX4" s="29"/>
      <c r="HPY4" s="30"/>
      <c r="HPZ4" s="29"/>
      <c r="HQA4" s="30"/>
      <c r="HQB4" s="29"/>
      <c r="HQC4" s="30"/>
      <c r="HQD4" s="29"/>
      <c r="HQE4" s="30"/>
      <c r="HQF4" s="29"/>
      <c r="HQG4" s="30"/>
      <c r="HQH4" s="29"/>
      <c r="HQI4" s="30"/>
      <c r="HQJ4" s="29"/>
      <c r="HQK4" s="30"/>
      <c r="HQL4" s="29"/>
      <c r="HQM4" s="30"/>
      <c r="HQN4" s="29"/>
      <c r="HQO4" s="30"/>
      <c r="HQP4" s="29"/>
      <c r="HQQ4" s="30"/>
      <c r="HQR4" s="29"/>
      <c r="HQS4" s="30"/>
      <c r="HQT4" s="29"/>
      <c r="HQU4" s="30"/>
      <c r="HQV4" s="29"/>
      <c r="HQW4" s="30"/>
      <c r="HQX4" s="29"/>
      <c r="HQY4" s="30"/>
      <c r="HQZ4" s="29"/>
      <c r="HRA4" s="30"/>
      <c r="HRB4" s="29"/>
      <c r="HRC4" s="30"/>
      <c r="HRD4" s="29"/>
      <c r="HRE4" s="30"/>
      <c r="HRF4" s="29"/>
      <c r="HRG4" s="30"/>
      <c r="HRH4" s="29"/>
      <c r="HRI4" s="30"/>
      <c r="HRJ4" s="29"/>
      <c r="HRK4" s="30"/>
      <c r="HRL4" s="29"/>
      <c r="HRM4" s="30"/>
      <c r="HRN4" s="29"/>
      <c r="HRO4" s="30"/>
      <c r="HRP4" s="29"/>
      <c r="HRQ4" s="30"/>
      <c r="HRR4" s="29"/>
      <c r="HRS4" s="30"/>
      <c r="HRT4" s="29"/>
      <c r="HRU4" s="30"/>
      <c r="HRV4" s="29"/>
      <c r="HRW4" s="30"/>
      <c r="HRX4" s="29"/>
      <c r="HRY4" s="30"/>
      <c r="HRZ4" s="29"/>
      <c r="HSA4" s="30"/>
      <c r="HSB4" s="29"/>
      <c r="HSC4" s="30"/>
      <c r="HSD4" s="29"/>
      <c r="HSE4" s="30"/>
      <c r="HSF4" s="29"/>
      <c r="HSG4" s="30"/>
      <c r="HSH4" s="29"/>
      <c r="HSI4" s="30"/>
      <c r="HSJ4" s="29"/>
      <c r="HSK4" s="30"/>
      <c r="HSL4" s="29"/>
      <c r="HSM4" s="30"/>
      <c r="HSN4" s="29"/>
      <c r="HSO4" s="30"/>
      <c r="HSP4" s="29"/>
      <c r="HSQ4" s="30"/>
      <c r="HSR4" s="29"/>
      <c r="HSS4" s="30"/>
      <c r="HST4" s="29"/>
      <c r="HSU4" s="30"/>
      <c r="HSV4" s="29"/>
      <c r="HSW4" s="30"/>
      <c r="HSX4" s="29"/>
      <c r="HSY4" s="30"/>
      <c r="HSZ4" s="29"/>
      <c r="HTA4" s="30"/>
      <c r="HTB4" s="29"/>
      <c r="HTC4" s="30"/>
      <c r="HTD4" s="29"/>
      <c r="HTE4" s="30"/>
      <c r="HTF4" s="29"/>
      <c r="HTG4" s="30"/>
      <c r="HTH4" s="29"/>
      <c r="HTI4" s="30"/>
      <c r="HTJ4" s="29"/>
      <c r="HTK4" s="30"/>
      <c r="HTL4" s="29"/>
      <c r="HTM4" s="30"/>
      <c r="HTN4" s="29"/>
      <c r="HTO4" s="30"/>
      <c r="HTP4" s="29"/>
      <c r="HTQ4" s="30"/>
      <c r="HTR4" s="29"/>
      <c r="HTS4" s="30"/>
      <c r="HTT4" s="29"/>
      <c r="HTU4" s="30"/>
      <c r="HTV4" s="29"/>
      <c r="HTW4" s="30"/>
      <c r="HTX4" s="29"/>
      <c r="HTY4" s="30"/>
      <c r="HTZ4" s="29"/>
      <c r="HUA4" s="30"/>
      <c r="HUB4" s="29"/>
      <c r="HUC4" s="30"/>
      <c r="HUD4" s="29"/>
      <c r="HUE4" s="30"/>
      <c r="HUF4" s="29"/>
      <c r="HUG4" s="30"/>
      <c r="HUH4" s="29"/>
      <c r="HUI4" s="30"/>
      <c r="HUJ4" s="29"/>
      <c r="HUK4" s="30"/>
      <c r="HUL4" s="29"/>
      <c r="HUM4" s="30"/>
      <c r="HUN4" s="29"/>
      <c r="HUO4" s="30"/>
      <c r="HUP4" s="29"/>
      <c r="HUQ4" s="30"/>
      <c r="HUR4" s="29"/>
      <c r="HUS4" s="30"/>
      <c r="HUT4" s="29"/>
      <c r="HUU4" s="30"/>
      <c r="HUV4" s="29"/>
      <c r="HUW4" s="30"/>
      <c r="HUX4" s="29"/>
      <c r="HUY4" s="30"/>
      <c r="HUZ4" s="29"/>
      <c r="HVA4" s="30"/>
      <c r="HVB4" s="29"/>
      <c r="HVC4" s="30"/>
      <c r="HVD4" s="29"/>
      <c r="HVE4" s="30"/>
      <c r="HVF4" s="29"/>
      <c r="HVG4" s="30"/>
      <c r="HVH4" s="29"/>
      <c r="HVI4" s="30"/>
      <c r="HVJ4" s="29"/>
      <c r="HVK4" s="30"/>
      <c r="HVL4" s="29"/>
      <c r="HVM4" s="30"/>
      <c r="HVN4" s="29"/>
      <c r="HVO4" s="30"/>
      <c r="HVP4" s="29"/>
      <c r="HVQ4" s="30"/>
      <c r="HVR4" s="29"/>
      <c r="HVS4" s="30"/>
      <c r="HVT4" s="29"/>
      <c r="HVU4" s="30"/>
      <c r="HVV4" s="29"/>
      <c r="HVW4" s="30"/>
      <c r="HVX4" s="29"/>
      <c r="HVY4" s="30"/>
      <c r="HVZ4" s="29"/>
      <c r="HWA4" s="30"/>
      <c r="HWB4" s="29"/>
      <c r="HWC4" s="30"/>
      <c r="HWD4" s="29"/>
      <c r="HWE4" s="30"/>
      <c r="HWF4" s="29"/>
      <c r="HWG4" s="30"/>
      <c r="HWH4" s="29"/>
      <c r="HWI4" s="30"/>
      <c r="HWJ4" s="29"/>
      <c r="HWK4" s="30"/>
      <c r="HWL4" s="29"/>
      <c r="HWM4" s="30"/>
      <c r="HWN4" s="29"/>
      <c r="HWO4" s="30"/>
      <c r="HWP4" s="29"/>
      <c r="HWQ4" s="30"/>
      <c r="HWR4" s="29"/>
      <c r="HWS4" s="30"/>
      <c r="HWT4" s="29"/>
      <c r="HWU4" s="30"/>
      <c r="HWV4" s="29"/>
      <c r="HWW4" s="30"/>
      <c r="HWX4" s="29"/>
      <c r="HWY4" s="30"/>
      <c r="HWZ4" s="29"/>
      <c r="HXA4" s="30"/>
      <c r="HXB4" s="29"/>
      <c r="HXC4" s="30"/>
      <c r="HXD4" s="29"/>
      <c r="HXE4" s="30"/>
      <c r="HXF4" s="29"/>
      <c r="HXG4" s="30"/>
      <c r="HXH4" s="29"/>
      <c r="HXI4" s="30"/>
      <c r="HXJ4" s="29"/>
      <c r="HXK4" s="30"/>
      <c r="HXL4" s="29"/>
      <c r="HXM4" s="30"/>
      <c r="HXN4" s="29"/>
      <c r="HXO4" s="30"/>
      <c r="HXP4" s="29"/>
      <c r="HXQ4" s="30"/>
      <c r="HXR4" s="29"/>
      <c r="HXS4" s="30"/>
      <c r="HXT4" s="29"/>
      <c r="HXU4" s="30"/>
      <c r="HXV4" s="29"/>
      <c r="HXW4" s="30"/>
      <c r="HXX4" s="29"/>
      <c r="HXY4" s="30"/>
      <c r="HXZ4" s="29"/>
      <c r="HYA4" s="30"/>
      <c r="HYB4" s="29"/>
      <c r="HYC4" s="30"/>
      <c r="HYD4" s="29"/>
      <c r="HYE4" s="30"/>
      <c r="HYF4" s="29"/>
      <c r="HYG4" s="30"/>
      <c r="HYH4" s="29"/>
      <c r="HYI4" s="30"/>
      <c r="HYJ4" s="29"/>
      <c r="HYK4" s="30"/>
      <c r="HYL4" s="29"/>
      <c r="HYM4" s="30"/>
      <c r="HYN4" s="29"/>
      <c r="HYO4" s="30"/>
      <c r="HYP4" s="29"/>
      <c r="HYQ4" s="30"/>
      <c r="HYR4" s="29"/>
      <c r="HYS4" s="30"/>
      <c r="HYT4" s="29"/>
      <c r="HYU4" s="30"/>
      <c r="HYV4" s="29"/>
      <c r="HYW4" s="30"/>
      <c r="HYX4" s="29"/>
      <c r="HYY4" s="30"/>
      <c r="HYZ4" s="29"/>
      <c r="HZA4" s="30"/>
      <c r="HZB4" s="29"/>
      <c r="HZC4" s="30"/>
      <c r="HZD4" s="29"/>
      <c r="HZE4" s="30"/>
      <c r="HZF4" s="29"/>
      <c r="HZG4" s="30"/>
      <c r="HZH4" s="29"/>
      <c r="HZI4" s="30"/>
      <c r="HZJ4" s="29"/>
      <c r="HZK4" s="30"/>
      <c r="HZL4" s="29"/>
      <c r="HZM4" s="30"/>
      <c r="HZN4" s="29"/>
      <c r="HZO4" s="30"/>
      <c r="HZP4" s="29"/>
      <c r="HZQ4" s="30"/>
      <c r="HZR4" s="29"/>
      <c r="HZS4" s="30"/>
      <c r="HZT4" s="29"/>
      <c r="HZU4" s="30"/>
      <c r="HZV4" s="29"/>
      <c r="HZW4" s="30"/>
      <c r="HZX4" s="29"/>
      <c r="HZY4" s="30"/>
      <c r="HZZ4" s="29"/>
      <c r="IAA4" s="30"/>
      <c r="IAB4" s="29"/>
      <c r="IAC4" s="30"/>
      <c r="IAD4" s="29"/>
      <c r="IAE4" s="30"/>
      <c r="IAF4" s="29"/>
      <c r="IAG4" s="30"/>
      <c r="IAH4" s="29"/>
      <c r="IAI4" s="30"/>
      <c r="IAJ4" s="29"/>
      <c r="IAK4" s="30"/>
      <c r="IAL4" s="29"/>
      <c r="IAM4" s="30"/>
      <c r="IAN4" s="29"/>
      <c r="IAO4" s="30"/>
      <c r="IAP4" s="29"/>
      <c r="IAQ4" s="30"/>
      <c r="IAR4" s="29"/>
      <c r="IAS4" s="30"/>
      <c r="IAT4" s="29"/>
      <c r="IAU4" s="30"/>
      <c r="IAV4" s="29"/>
      <c r="IAW4" s="30"/>
      <c r="IAX4" s="29"/>
      <c r="IAY4" s="30"/>
      <c r="IAZ4" s="29"/>
      <c r="IBA4" s="30"/>
      <c r="IBB4" s="29"/>
      <c r="IBC4" s="30"/>
      <c r="IBD4" s="29"/>
      <c r="IBE4" s="30"/>
      <c r="IBF4" s="29"/>
      <c r="IBG4" s="30"/>
      <c r="IBH4" s="29"/>
      <c r="IBI4" s="30"/>
      <c r="IBJ4" s="29"/>
      <c r="IBK4" s="30"/>
      <c r="IBL4" s="29"/>
      <c r="IBM4" s="30"/>
      <c r="IBN4" s="29"/>
      <c r="IBO4" s="30"/>
      <c r="IBP4" s="29"/>
      <c r="IBQ4" s="30"/>
      <c r="IBR4" s="29"/>
      <c r="IBS4" s="30"/>
      <c r="IBT4" s="29"/>
      <c r="IBU4" s="30"/>
      <c r="IBV4" s="29"/>
      <c r="IBW4" s="30"/>
      <c r="IBX4" s="29"/>
      <c r="IBY4" s="30"/>
      <c r="IBZ4" s="29"/>
      <c r="ICA4" s="30"/>
      <c r="ICB4" s="29"/>
      <c r="ICC4" s="30"/>
      <c r="ICD4" s="29"/>
      <c r="ICE4" s="30"/>
      <c r="ICF4" s="29"/>
      <c r="ICG4" s="30"/>
      <c r="ICH4" s="29"/>
      <c r="ICI4" s="30"/>
      <c r="ICJ4" s="29"/>
      <c r="ICK4" s="30"/>
      <c r="ICL4" s="29"/>
      <c r="ICM4" s="30"/>
      <c r="ICN4" s="29"/>
      <c r="ICO4" s="30"/>
      <c r="ICP4" s="29"/>
      <c r="ICQ4" s="30"/>
      <c r="ICR4" s="29"/>
      <c r="ICS4" s="30"/>
      <c r="ICT4" s="29"/>
      <c r="ICU4" s="30"/>
      <c r="ICV4" s="29"/>
      <c r="ICW4" s="30"/>
      <c r="ICX4" s="29"/>
      <c r="ICY4" s="30"/>
      <c r="ICZ4" s="29"/>
      <c r="IDA4" s="30"/>
      <c r="IDB4" s="29"/>
      <c r="IDC4" s="30"/>
      <c r="IDD4" s="29"/>
      <c r="IDE4" s="30"/>
      <c r="IDF4" s="29"/>
      <c r="IDG4" s="30"/>
      <c r="IDH4" s="29"/>
      <c r="IDI4" s="30"/>
      <c r="IDJ4" s="29"/>
      <c r="IDK4" s="30"/>
      <c r="IDL4" s="29"/>
      <c r="IDM4" s="30"/>
      <c r="IDN4" s="29"/>
      <c r="IDO4" s="30"/>
      <c r="IDP4" s="29"/>
      <c r="IDQ4" s="30"/>
      <c r="IDR4" s="29"/>
      <c r="IDS4" s="30"/>
      <c r="IDT4" s="29"/>
      <c r="IDU4" s="30"/>
      <c r="IDV4" s="29"/>
      <c r="IDW4" s="30"/>
      <c r="IDX4" s="29"/>
      <c r="IDY4" s="30"/>
      <c r="IDZ4" s="29"/>
      <c r="IEA4" s="30"/>
      <c r="IEB4" s="29"/>
      <c r="IEC4" s="30"/>
      <c r="IED4" s="29"/>
      <c r="IEE4" s="30"/>
      <c r="IEF4" s="29"/>
      <c r="IEG4" s="30"/>
      <c r="IEH4" s="29"/>
      <c r="IEI4" s="30"/>
      <c r="IEJ4" s="29"/>
      <c r="IEK4" s="30"/>
      <c r="IEL4" s="29"/>
      <c r="IEM4" s="30"/>
      <c r="IEN4" s="29"/>
      <c r="IEO4" s="30"/>
      <c r="IEP4" s="29"/>
      <c r="IEQ4" s="30"/>
      <c r="IER4" s="29"/>
      <c r="IES4" s="30"/>
      <c r="IET4" s="29"/>
      <c r="IEU4" s="30"/>
      <c r="IEV4" s="29"/>
      <c r="IEW4" s="30"/>
      <c r="IEX4" s="29"/>
      <c r="IEY4" s="30"/>
      <c r="IEZ4" s="29"/>
      <c r="IFA4" s="30"/>
      <c r="IFB4" s="29"/>
      <c r="IFC4" s="30"/>
      <c r="IFD4" s="29"/>
      <c r="IFE4" s="30"/>
      <c r="IFF4" s="29"/>
      <c r="IFG4" s="30"/>
      <c r="IFH4" s="29"/>
      <c r="IFI4" s="30"/>
      <c r="IFJ4" s="29"/>
      <c r="IFK4" s="30"/>
      <c r="IFL4" s="29"/>
      <c r="IFM4" s="30"/>
      <c r="IFN4" s="29"/>
      <c r="IFO4" s="30"/>
      <c r="IFP4" s="29"/>
      <c r="IFQ4" s="30"/>
      <c r="IFR4" s="29"/>
      <c r="IFS4" s="30"/>
      <c r="IFT4" s="29"/>
      <c r="IFU4" s="30"/>
      <c r="IFV4" s="29"/>
      <c r="IFW4" s="30"/>
      <c r="IFX4" s="29"/>
      <c r="IFY4" s="30"/>
      <c r="IFZ4" s="29"/>
      <c r="IGA4" s="30"/>
      <c r="IGB4" s="29"/>
      <c r="IGC4" s="30"/>
      <c r="IGD4" s="29"/>
      <c r="IGE4" s="30"/>
      <c r="IGF4" s="29"/>
      <c r="IGG4" s="30"/>
      <c r="IGH4" s="29"/>
      <c r="IGI4" s="30"/>
      <c r="IGJ4" s="29"/>
      <c r="IGK4" s="30"/>
      <c r="IGL4" s="29"/>
      <c r="IGM4" s="30"/>
      <c r="IGN4" s="29"/>
      <c r="IGO4" s="30"/>
      <c r="IGP4" s="29"/>
      <c r="IGQ4" s="30"/>
      <c r="IGR4" s="29"/>
      <c r="IGS4" s="30"/>
      <c r="IGT4" s="29"/>
      <c r="IGU4" s="30"/>
      <c r="IGV4" s="29"/>
      <c r="IGW4" s="30"/>
      <c r="IGX4" s="29"/>
      <c r="IGY4" s="30"/>
      <c r="IGZ4" s="29"/>
      <c r="IHA4" s="30"/>
      <c r="IHB4" s="29"/>
      <c r="IHC4" s="30"/>
      <c r="IHD4" s="29"/>
      <c r="IHE4" s="30"/>
      <c r="IHF4" s="29"/>
      <c r="IHG4" s="30"/>
      <c r="IHH4" s="29"/>
      <c r="IHI4" s="30"/>
      <c r="IHJ4" s="29"/>
      <c r="IHK4" s="30"/>
      <c r="IHL4" s="29"/>
      <c r="IHM4" s="30"/>
      <c r="IHN4" s="29"/>
      <c r="IHO4" s="30"/>
      <c r="IHP4" s="29"/>
      <c r="IHQ4" s="30"/>
      <c r="IHR4" s="29"/>
      <c r="IHS4" s="30"/>
      <c r="IHT4" s="29"/>
      <c r="IHU4" s="30"/>
      <c r="IHV4" s="29"/>
      <c r="IHW4" s="30"/>
      <c r="IHX4" s="29"/>
      <c r="IHY4" s="30"/>
      <c r="IHZ4" s="29"/>
      <c r="IIA4" s="30"/>
      <c r="IIB4" s="29"/>
      <c r="IIC4" s="30"/>
      <c r="IID4" s="29"/>
      <c r="IIE4" s="30"/>
      <c r="IIF4" s="29"/>
      <c r="IIG4" s="30"/>
      <c r="IIH4" s="29"/>
      <c r="III4" s="30"/>
      <c r="IIJ4" s="29"/>
      <c r="IIK4" s="30"/>
      <c r="IIL4" s="29"/>
      <c r="IIM4" s="30"/>
      <c r="IIN4" s="29"/>
      <c r="IIO4" s="30"/>
      <c r="IIP4" s="29"/>
      <c r="IIQ4" s="30"/>
      <c r="IIR4" s="29"/>
      <c r="IIS4" s="30"/>
      <c r="IIT4" s="29"/>
      <c r="IIU4" s="30"/>
      <c r="IIV4" s="29"/>
      <c r="IIW4" s="30"/>
      <c r="IIX4" s="29"/>
      <c r="IIY4" s="30"/>
      <c r="IIZ4" s="29"/>
      <c r="IJA4" s="30"/>
      <c r="IJB4" s="29"/>
      <c r="IJC4" s="30"/>
      <c r="IJD4" s="29"/>
      <c r="IJE4" s="30"/>
      <c r="IJF4" s="29"/>
      <c r="IJG4" s="30"/>
      <c r="IJH4" s="29"/>
      <c r="IJI4" s="30"/>
      <c r="IJJ4" s="29"/>
      <c r="IJK4" s="30"/>
      <c r="IJL4" s="29"/>
      <c r="IJM4" s="30"/>
      <c r="IJN4" s="29"/>
      <c r="IJO4" s="30"/>
      <c r="IJP4" s="29"/>
      <c r="IJQ4" s="30"/>
      <c r="IJR4" s="29"/>
      <c r="IJS4" s="30"/>
      <c r="IJT4" s="29"/>
      <c r="IJU4" s="30"/>
      <c r="IJV4" s="29"/>
      <c r="IJW4" s="30"/>
      <c r="IJX4" s="29"/>
      <c r="IJY4" s="30"/>
      <c r="IJZ4" s="29"/>
      <c r="IKA4" s="30"/>
      <c r="IKB4" s="29"/>
      <c r="IKC4" s="30"/>
      <c r="IKD4" s="29"/>
      <c r="IKE4" s="30"/>
      <c r="IKF4" s="29"/>
      <c r="IKG4" s="30"/>
      <c r="IKH4" s="29"/>
      <c r="IKI4" s="30"/>
      <c r="IKJ4" s="29"/>
      <c r="IKK4" s="30"/>
      <c r="IKL4" s="29"/>
      <c r="IKM4" s="30"/>
      <c r="IKN4" s="29"/>
      <c r="IKO4" s="30"/>
      <c r="IKP4" s="29"/>
      <c r="IKQ4" s="30"/>
      <c r="IKR4" s="29"/>
      <c r="IKS4" s="30"/>
      <c r="IKT4" s="29"/>
      <c r="IKU4" s="30"/>
      <c r="IKV4" s="29"/>
      <c r="IKW4" s="30"/>
      <c r="IKX4" s="29"/>
      <c r="IKY4" s="30"/>
      <c r="IKZ4" s="29"/>
      <c r="ILA4" s="30"/>
      <c r="ILB4" s="29"/>
      <c r="ILC4" s="30"/>
      <c r="ILD4" s="29"/>
      <c r="ILE4" s="30"/>
      <c r="ILF4" s="29"/>
      <c r="ILG4" s="30"/>
      <c r="ILH4" s="29"/>
      <c r="ILI4" s="30"/>
      <c r="ILJ4" s="29"/>
      <c r="ILK4" s="30"/>
      <c r="ILL4" s="29"/>
      <c r="ILM4" s="30"/>
      <c r="ILN4" s="29"/>
      <c r="ILO4" s="30"/>
      <c r="ILP4" s="29"/>
      <c r="ILQ4" s="30"/>
      <c r="ILR4" s="29"/>
      <c r="ILS4" s="30"/>
      <c r="ILT4" s="29"/>
      <c r="ILU4" s="30"/>
      <c r="ILV4" s="29"/>
      <c r="ILW4" s="30"/>
      <c r="ILX4" s="29"/>
      <c r="ILY4" s="30"/>
      <c r="ILZ4" s="29"/>
      <c r="IMA4" s="30"/>
      <c r="IMB4" s="29"/>
      <c r="IMC4" s="30"/>
      <c r="IMD4" s="29"/>
      <c r="IME4" s="30"/>
      <c r="IMF4" s="29"/>
      <c r="IMG4" s="30"/>
      <c r="IMH4" s="29"/>
      <c r="IMI4" s="30"/>
      <c r="IMJ4" s="29"/>
      <c r="IMK4" s="30"/>
      <c r="IML4" s="29"/>
      <c r="IMM4" s="30"/>
      <c r="IMN4" s="29"/>
      <c r="IMO4" s="30"/>
      <c r="IMP4" s="29"/>
      <c r="IMQ4" s="30"/>
      <c r="IMR4" s="29"/>
      <c r="IMS4" s="30"/>
      <c r="IMT4" s="29"/>
      <c r="IMU4" s="30"/>
      <c r="IMV4" s="29"/>
      <c r="IMW4" s="30"/>
      <c r="IMX4" s="29"/>
      <c r="IMY4" s="30"/>
      <c r="IMZ4" s="29"/>
      <c r="INA4" s="30"/>
      <c r="INB4" s="29"/>
      <c r="INC4" s="30"/>
      <c r="IND4" s="29"/>
      <c r="INE4" s="30"/>
      <c r="INF4" s="29"/>
      <c r="ING4" s="30"/>
      <c r="INH4" s="29"/>
      <c r="INI4" s="30"/>
      <c r="INJ4" s="29"/>
      <c r="INK4" s="30"/>
      <c r="INL4" s="29"/>
      <c r="INM4" s="30"/>
      <c r="INN4" s="29"/>
      <c r="INO4" s="30"/>
      <c r="INP4" s="29"/>
      <c r="INQ4" s="30"/>
      <c r="INR4" s="29"/>
      <c r="INS4" s="30"/>
      <c r="INT4" s="29"/>
      <c r="INU4" s="30"/>
      <c r="INV4" s="29"/>
      <c r="INW4" s="30"/>
      <c r="INX4" s="29"/>
      <c r="INY4" s="30"/>
      <c r="INZ4" s="29"/>
      <c r="IOA4" s="30"/>
      <c r="IOB4" s="29"/>
      <c r="IOC4" s="30"/>
      <c r="IOD4" s="29"/>
      <c r="IOE4" s="30"/>
      <c r="IOF4" s="29"/>
      <c r="IOG4" s="30"/>
      <c r="IOH4" s="29"/>
      <c r="IOI4" s="30"/>
      <c r="IOJ4" s="29"/>
      <c r="IOK4" s="30"/>
      <c r="IOL4" s="29"/>
      <c r="IOM4" s="30"/>
      <c r="ION4" s="29"/>
      <c r="IOO4" s="30"/>
      <c r="IOP4" s="29"/>
      <c r="IOQ4" s="30"/>
      <c r="IOR4" s="29"/>
      <c r="IOS4" s="30"/>
      <c r="IOT4" s="29"/>
      <c r="IOU4" s="30"/>
      <c r="IOV4" s="29"/>
      <c r="IOW4" s="30"/>
      <c r="IOX4" s="29"/>
      <c r="IOY4" s="30"/>
      <c r="IOZ4" s="29"/>
      <c r="IPA4" s="30"/>
      <c r="IPB4" s="29"/>
      <c r="IPC4" s="30"/>
      <c r="IPD4" s="29"/>
      <c r="IPE4" s="30"/>
      <c r="IPF4" s="29"/>
      <c r="IPG4" s="30"/>
      <c r="IPH4" s="29"/>
      <c r="IPI4" s="30"/>
      <c r="IPJ4" s="29"/>
      <c r="IPK4" s="30"/>
      <c r="IPL4" s="29"/>
      <c r="IPM4" s="30"/>
      <c r="IPN4" s="29"/>
      <c r="IPO4" s="30"/>
      <c r="IPP4" s="29"/>
      <c r="IPQ4" s="30"/>
      <c r="IPR4" s="29"/>
      <c r="IPS4" s="30"/>
      <c r="IPT4" s="29"/>
      <c r="IPU4" s="30"/>
      <c r="IPV4" s="29"/>
      <c r="IPW4" s="30"/>
      <c r="IPX4" s="29"/>
      <c r="IPY4" s="30"/>
      <c r="IPZ4" s="29"/>
      <c r="IQA4" s="30"/>
      <c r="IQB4" s="29"/>
      <c r="IQC4" s="30"/>
      <c r="IQD4" s="29"/>
      <c r="IQE4" s="30"/>
      <c r="IQF4" s="29"/>
      <c r="IQG4" s="30"/>
      <c r="IQH4" s="29"/>
      <c r="IQI4" s="30"/>
      <c r="IQJ4" s="29"/>
      <c r="IQK4" s="30"/>
      <c r="IQL4" s="29"/>
      <c r="IQM4" s="30"/>
      <c r="IQN4" s="29"/>
      <c r="IQO4" s="30"/>
      <c r="IQP4" s="29"/>
      <c r="IQQ4" s="30"/>
      <c r="IQR4" s="29"/>
      <c r="IQS4" s="30"/>
      <c r="IQT4" s="29"/>
      <c r="IQU4" s="30"/>
      <c r="IQV4" s="29"/>
      <c r="IQW4" s="30"/>
      <c r="IQX4" s="29"/>
      <c r="IQY4" s="30"/>
      <c r="IQZ4" s="29"/>
      <c r="IRA4" s="30"/>
      <c r="IRB4" s="29"/>
      <c r="IRC4" s="30"/>
      <c r="IRD4" s="29"/>
      <c r="IRE4" s="30"/>
      <c r="IRF4" s="29"/>
      <c r="IRG4" s="30"/>
      <c r="IRH4" s="29"/>
      <c r="IRI4" s="30"/>
      <c r="IRJ4" s="29"/>
      <c r="IRK4" s="30"/>
      <c r="IRL4" s="29"/>
      <c r="IRM4" s="30"/>
      <c r="IRN4" s="29"/>
      <c r="IRO4" s="30"/>
      <c r="IRP4" s="29"/>
      <c r="IRQ4" s="30"/>
      <c r="IRR4" s="29"/>
      <c r="IRS4" s="30"/>
      <c r="IRT4" s="29"/>
      <c r="IRU4" s="30"/>
      <c r="IRV4" s="29"/>
      <c r="IRW4" s="30"/>
      <c r="IRX4" s="29"/>
      <c r="IRY4" s="30"/>
      <c r="IRZ4" s="29"/>
      <c r="ISA4" s="30"/>
      <c r="ISB4" s="29"/>
      <c r="ISC4" s="30"/>
      <c r="ISD4" s="29"/>
      <c r="ISE4" s="30"/>
      <c r="ISF4" s="29"/>
      <c r="ISG4" s="30"/>
      <c r="ISH4" s="29"/>
      <c r="ISI4" s="30"/>
      <c r="ISJ4" s="29"/>
      <c r="ISK4" s="30"/>
      <c r="ISL4" s="29"/>
      <c r="ISM4" s="30"/>
      <c r="ISN4" s="29"/>
      <c r="ISO4" s="30"/>
      <c r="ISP4" s="29"/>
      <c r="ISQ4" s="30"/>
      <c r="ISR4" s="29"/>
      <c r="ISS4" s="30"/>
      <c r="IST4" s="29"/>
      <c r="ISU4" s="30"/>
      <c r="ISV4" s="29"/>
      <c r="ISW4" s="30"/>
      <c r="ISX4" s="29"/>
      <c r="ISY4" s="30"/>
      <c r="ISZ4" s="29"/>
      <c r="ITA4" s="30"/>
      <c r="ITB4" s="29"/>
      <c r="ITC4" s="30"/>
      <c r="ITD4" s="29"/>
      <c r="ITE4" s="30"/>
      <c r="ITF4" s="29"/>
      <c r="ITG4" s="30"/>
      <c r="ITH4" s="29"/>
      <c r="ITI4" s="30"/>
      <c r="ITJ4" s="29"/>
      <c r="ITK4" s="30"/>
      <c r="ITL4" s="29"/>
      <c r="ITM4" s="30"/>
      <c r="ITN4" s="29"/>
      <c r="ITO4" s="30"/>
      <c r="ITP4" s="29"/>
      <c r="ITQ4" s="30"/>
      <c r="ITR4" s="29"/>
      <c r="ITS4" s="30"/>
      <c r="ITT4" s="29"/>
      <c r="ITU4" s="30"/>
      <c r="ITV4" s="29"/>
      <c r="ITW4" s="30"/>
      <c r="ITX4" s="29"/>
      <c r="ITY4" s="30"/>
      <c r="ITZ4" s="29"/>
      <c r="IUA4" s="30"/>
      <c r="IUB4" s="29"/>
      <c r="IUC4" s="30"/>
      <c r="IUD4" s="29"/>
      <c r="IUE4" s="30"/>
      <c r="IUF4" s="29"/>
      <c r="IUG4" s="30"/>
      <c r="IUH4" s="29"/>
      <c r="IUI4" s="30"/>
      <c r="IUJ4" s="29"/>
      <c r="IUK4" s="30"/>
      <c r="IUL4" s="29"/>
      <c r="IUM4" s="30"/>
      <c r="IUN4" s="29"/>
      <c r="IUO4" s="30"/>
      <c r="IUP4" s="29"/>
      <c r="IUQ4" s="30"/>
      <c r="IUR4" s="29"/>
      <c r="IUS4" s="30"/>
      <c r="IUT4" s="29"/>
      <c r="IUU4" s="30"/>
      <c r="IUV4" s="29"/>
      <c r="IUW4" s="30"/>
      <c r="IUX4" s="29"/>
      <c r="IUY4" s="30"/>
      <c r="IUZ4" s="29"/>
      <c r="IVA4" s="30"/>
      <c r="IVB4" s="29"/>
      <c r="IVC4" s="30"/>
      <c r="IVD4" s="29"/>
      <c r="IVE4" s="30"/>
      <c r="IVF4" s="29"/>
      <c r="IVG4" s="30"/>
      <c r="IVH4" s="29"/>
      <c r="IVI4" s="30"/>
      <c r="IVJ4" s="29"/>
      <c r="IVK4" s="30"/>
      <c r="IVL4" s="29"/>
      <c r="IVM4" s="30"/>
      <c r="IVN4" s="29"/>
      <c r="IVO4" s="30"/>
      <c r="IVP4" s="29"/>
      <c r="IVQ4" s="30"/>
      <c r="IVR4" s="29"/>
      <c r="IVS4" s="30"/>
      <c r="IVT4" s="29"/>
      <c r="IVU4" s="30"/>
      <c r="IVV4" s="29"/>
      <c r="IVW4" s="30"/>
      <c r="IVX4" s="29"/>
      <c r="IVY4" s="30"/>
      <c r="IVZ4" s="29"/>
      <c r="IWA4" s="30"/>
      <c r="IWB4" s="29"/>
      <c r="IWC4" s="30"/>
      <c r="IWD4" s="29"/>
      <c r="IWE4" s="30"/>
      <c r="IWF4" s="29"/>
      <c r="IWG4" s="30"/>
      <c r="IWH4" s="29"/>
      <c r="IWI4" s="30"/>
      <c r="IWJ4" s="29"/>
      <c r="IWK4" s="30"/>
      <c r="IWL4" s="29"/>
      <c r="IWM4" s="30"/>
      <c r="IWN4" s="29"/>
      <c r="IWO4" s="30"/>
      <c r="IWP4" s="29"/>
      <c r="IWQ4" s="30"/>
      <c r="IWR4" s="29"/>
      <c r="IWS4" s="30"/>
      <c r="IWT4" s="29"/>
      <c r="IWU4" s="30"/>
      <c r="IWV4" s="29"/>
      <c r="IWW4" s="30"/>
      <c r="IWX4" s="29"/>
      <c r="IWY4" s="30"/>
      <c r="IWZ4" s="29"/>
      <c r="IXA4" s="30"/>
      <c r="IXB4" s="29"/>
      <c r="IXC4" s="30"/>
      <c r="IXD4" s="29"/>
      <c r="IXE4" s="30"/>
      <c r="IXF4" s="29"/>
      <c r="IXG4" s="30"/>
      <c r="IXH4" s="29"/>
      <c r="IXI4" s="30"/>
      <c r="IXJ4" s="29"/>
      <c r="IXK4" s="30"/>
      <c r="IXL4" s="29"/>
      <c r="IXM4" s="30"/>
      <c r="IXN4" s="29"/>
      <c r="IXO4" s="30"/>
      <c r="IXP4" s="29"/>
      <c r="IXQ4" s="30"/>
      <c r="IXR4" s="29"/>
      <c r="IXS4" s="30"/>
      <c r="IXT4" s="29"/>
      <c r="IXU4" s="30"/>
      <c r="IXV4" s="29"/>
      <c r="IXW4" s="30"/>
      <c r="IXX4" s="29"/>
      <c r="IXY4" s="30"/>
      <c r="IXZ4" s="29"/>
      <c r="IYA4" s="30"/>
      <c r="IYB4" s="29"/>
      <c r="IYC4" s="30"/>
      <c r="IYD4" s="29"/>
      <c r="IYE4" s="30"/>
      <c r="IYF4" s="29"/>
      <c r="IYG4" s="30"/>
      <c r="IYH4" s="29"/>
      <c r="IYI4" s="30"/>
      <c r="IYJ4" s="29"/>
      <c r="IYK4" s="30"/>
      <c r="IYL4" s="29"/>
      <c r="IYM4" s="30"/>
      <c r="IYN4" s="29"/>
      <c r="IYO4" s="30"/>
      <c r="IYP4" s="29"/>
      <c r="IYQ4" s="30"/>
      <c r="IYR4" s="29"/>
      <c r="IYS4" s="30"/>
      <c r="IYT4" s="29"/>
      <c r="IYU4" s="30"/>
      <c r="IYV4" s="29"/>
      <c r="IYW4" s="30"/>
      <c r="IYX4" s="29"/>
      <c r="IYY4" s="30"/>
      <c r="IYZ4" s="29"/>
      <c r="IZA4" s="30"/>
      <c r="IZB4" s="29"/>
      <c r="IZC4" s="30"/>
      <c r="IZD4" s="29"/>
      <c r="IZE4" s="30"/>
      <c r="IZF4" s="29"/>
      <c r="IZG4" s="30"/>
      <c r="IZH4" s="29"/>
      <c r="IZI4" s="30"/>
      <c r="IZJ4" s="29"/>
      <c r="IZK4" s="30"/>
      <c r="IZL4" s="29"/>
      <c r="IZM4" s="30"/>
      <c r="IZN4" s="29"/>
      <c r="IZO4" s="30"/>
      <c r="IZP4" s="29"/>
      <c r="IZQ4" s="30"/>
      <c r="IZR4" s="29"/>
      <c r="IZS4" s="30"/>
      <c r="IZT4" s="29"/>
      <c r="IZU4" s="30"/>
      <c r="IZV4" s="29"/>
      <c r="IZW4" s="30"/>
      <c r="IZX4" s="29"/>
      <c r="IZY4" s="30"/>
      <c r="IZZ4" s="29"/>
      <c r="JAA4" s="30"/>
      <c r="JAB4" s="29"/>
      <c r="JAC4" s="30"/>
      <c r="JAD4" s="29"/>
      <c r="JAE4" s="30"/>
      <c r="JAF4" s="29"/>
      <c r="JAG4" s="30"/>
      <c r="JAH4" s="29"/>
      <c r="JAI4" s="30"/>
      <c r="JAJ4" s="29"/>
      <c r="JAK4" s="30"/>
      <c r="JAL4" s="29"/>
      <c r="JAM4" s="30"/>
      <c r="JAN4" s="29"/>
      <c r="JAO4" s="30"/>
      <c r="JAP4" s="29"/>
      <c r="JAQ4" s="30"/>
      <c r="JAR4" s="29"/>
      <c r="JAS4" s="30"/>
      <c r="JAT4" s="29"/>
      <c r="JAU4" s="30"/>
      <c r="JAV4" s="29"/>
      <c r="JAW4" s="30"/>
      <c r="JAX4" s="29"/>
      <c r="JAY4" s="30"/>
      <c r="JAZ4" s="29"/>
      <c r="JBA4" s="30"/>
      <c r="JBB4" s="29"/>
      <c r="JBC4" s="30"/>
      <c r="JBD4" s="29"/>
      <c r="JBE4" s="30"/>
      <c r="JBF4" s="29"/>
      <c r="JBG4" s="30"/>
      <c r="JBH4" s="29"/>
      <c r="JBI4" s="30"/>
      <c r="JBJ4" s="29"/>
      <c r="JBK4" s="30"/>
      <c r="JBL4" s="29"/>
      <c r="JBM4" s="30"/>
      <c r="JBN4" s="29"/>
      <c r="JBO4" s="30"/>
      <c r="JBP4" s="29"/>
      <c r="JBQ4" s="30"/>
      <c r="JBR4" s="29"/>
      <c r="JBS4" s="30"/>
      <c r="JBT4" s="29"/>
      <c r="JBU4" s="30"/>
      <c r="JBV4" s="29"/>
      <c r="JBW4" s="30"/>
      <c r="JBX4" s="29"/>
      <c r="JBY4" s="30"/>
      <c r="JBZ4" s="29"/>
      <c r="JCA4" s="30"/>
      <c r="JCB4" s="29"/>
      <c r="JCC4" s="30"/>
      <c r="JCD4" s="29"/>
      <c r="JCE4" s="30"/>
      <c r="JCF4" s="29"/>
      <c r="JCG4" s="30"/>
      <c r="JCH4" s="29"/>
      <c r="JCI4" s="30"/>
      <c r="JCJ4" s="29"/>
      <c r="JCK4" s="30"/>
      <c r="JCL4" s="29"/>
      <c r="JCM4" s="30"/>
      <c r="JCN4" s="29"/>
      <c r="JCO4" s="30"/>
      <c r="JCP4" s="29"/>
      <c r="JCQ4" s="30"/>
      <c r="JCR4" s="29"/>
      <c r="JCS4" s="30"/>
      <c r="JCT4" s="29"/>
      <c r="JCU4" s="30"/>
      <c r="JCV4" s="29"/>
      <c r="JCW4" s="30"/>
      <c r="JCX4" s="29"/>
      <c r="JCY4" s="30"/>
      <c r="JCZ4" s="29"/>
      <c r="JDA4" s="30"/>
      <c r="JDB4" s="29"/>
      <c r="JDC4" s="30"/>
      <c r="JDD4" s="29"/>
      <c r="JDE4" s="30"/>
      <c r="JDF4" s="29"/>
      <c r="JDG4" s="30"/>
      <c r="JDH4" s="29"/>
      <c r="JDI4" s="30"/>
      <c r="JDJ4" s="29"/>
      <c r="JDK4" s="30"/>
      <c r="JDL4" s="29"/>
      <c r="JDM4" s="30"/>
      <c r="JDN4" s="29"/>
      <c r="JDO4" s="30"/>
      <c r="JDP4" s="29"/>
      <c r="JDQ4" s="30"/>
      <c r="JDR4" s="29"/>
      <c r="JDS4" s="30"/>
      <c r="JDT4" s="29"/>
      <c r="JDU4" s="30"/>
      <c r="JDV4" s="29"/>
      <c r="JDW4" s="30"/>
      <c r="JDX4" s="29"/>
      <c r="JDY4" s="30"/>
      <c r="JDZ4" s="29"/>
      <c r="JEA4" s="30"/>
      <c r="JEB4" s="29"/>
      <c r="JEC4" s="30"/>
      <c r="JED4" s="29"/>
      <c r="JEE4" s="30"/>
      <c r="JEF4" s="29"/>
      <c r="JEG4" s="30"/>
      <c r="JEH4" s="29"/>
      <c r="JEI4" s="30"/>
      <c r="JEJ4" s="29"/>
      <c r="JEK4" s="30"/>
      <c r="JEL4" s="29"/>
      <c r="JEM4" s="30"/>
      <c r="JEN4" s="29"/>
      <c r="JEO4" s="30"/>
      <c r="JEP4" s="29"/>
      <c r="JEQ4" s="30"/>
      <c r="JER4" s="29"/>
      <c r="JES4" s="30"/>
      <c r="JET4" s="29"/>
      <c r="JEU4" s="30"/>
      <c r="JEV4" s="29"/>
      <c r="JEW4" s="30"/>
      <c r="JEX4" s="29"/>
      <c r="JEY4" s="30"/>
      <c r="JEZ4" s="29"/>
      <c r="JFA4" s="30"/>
      <c r="JFB4" s="29"/>
      <c r="JFC4" s="30"/>
      <c r="JFD4" s="29"/>
      <c r="JFE4" s="30"/>
      <c r="JFF4" s="29"/>
      <c r="JFG4" s="30"/>
      <c r="JFH4" s="29"/>
      <c r="JFI4" s="30"/>
      <c r="JFJ4" s="29"/>
      <c r="JFK4" s="30"/>
      <c r="JFL4" s="29"/>
      <c r="JFM4" s="30"/>
      <c r="JFN4" s="29"/>
      <c r="JFO4" s="30"/>
      <c r="JFP4" s="29"/>
      <c r="JFQ4" s="30"/>
      <c r="JFR4" s="29"/>
      <c r="JFS4" s="30"/>
      <c r="JFT4" s="29"/>
      <c r="JFU4" s="30"/>
      <c r="JFV4" s="29"/>
      <c r="JFW4" s="30"/>
      <c r="JFX4" s="29"/>
      <c r="JFY4" s="30"/>
      <c r="JFZ4" s="29"/>
      <c r="JGA4" s="30"/>
      <c r="JGB4" s="29"/>
      <c r="JGC4" s="30"/>
      <c r="JGD4" s="29"/>
      <c r="JGE4" s="30"/>
      <c r="JGF4" s="29"/>
      <c r="JGG4" s="30"/>
      <c r="JGH4" s="29"/>
      <c r="JGI4" s="30"/>
      <c r="JGJ4" s="29"/>
      <c r="JGK4" s="30"/>
      <c r="JGL4" s="29"/>
      <c r="JGM4" s="30"/>
      <c r="JGN4" s="29"/>
      <c r="JGO4" s="30"/>
      <c r="JGP4" s="29"/>
      <c r="JGQ4" s="30"/>
      <c r="JGR4" s="29"/>
      <c r="JGS4" s="30"/>
      <c r="JGT4" s="29"/>
      <c r="JGU4" s="30"/>
      <c r="JGV4" s="29"/>
      <c r="JGW4" s="30"/>
      <c r="JGX4" s="29"/>
      <c r="JGY4" s="30"/>
      <c r="JGZ4" s="29"/>
      <c r="JHA4" s="30"/>
      <c r="JHB4" s="29"/>
      <c r="JHC4" s="30"/>
      <c r="JHD4" s="29"/>
      <c r="JHE4" s="30"/>
      <c r="JHF4" s="29"/>
      <c r="JHG4" s="30"/>
      <c r="JHH4" s="29"/>
      <c r="JHI4" s="30"/>
      <c r="JHJ4" s="29"/>
      <c r="JHK4" s="30"/>
      <c r="JHL4" s="29"/>
      <c r="JHM4" s="30"/>
      <c r="JHN4" s="29"/>
      <c r="JHO4" s="30"/>
      <c r="JHP4" s="29"/>
      <c r="JHQ4" s="30"/>
      <c r="JHR4" s="29"/>
      <c r="JHS4" s="30"/>
      <c r="JHT4" s="29"/>
      <c r="JHU4" s="30"/>
      <c r="JHV4" s="29"/>
      <c r="JHW4" s="30"/>
      <c r="JHX4" s="29"/>
      <c r="JHY4" s="30"/>
      <c r="JHZ4" s="29"/>
      <c r="JIA4" s="30"/>
      <c r="JIB4" s="29"/>
      <c r="JIC4" s="30"/>
      <c r="JID4" s="29"/>
      <c r="JIE4" s="30"/>
      <c r="JIF4" s="29"/>
      <c r="JIG4" s="30"/>
      <c r="JIH4" s="29"/>
      <c r="JII4" s="30"/>
      <c r="JIJ4" s="29"/>
      <c r="JIK4" s="30"/>
      <c r="JIL4" s="29"/>
      <c r="JIM4" s="30"/>
      <c r="JIN4" s="29"/>
      <c r="JIO4" s="30"/>
      <c r="JIP4" s="29"/>
      <c r="JIQ4" s="30"/>
      <c r="JIR4" s="29"/>
      <c r="JIS4" s="30"/>
      <c r="JIT4" s="29"/>
      <c r="JIU4" s="30"/>
      <c r="JIV4" s="29"/>
      <c r="JIW4" s="30"/>
      <c r="JIX4" s="29"/>
      <c r="JIY4" s="30"/>
      <c r="JIZ4" s="29"/>
      <c r="JJA4" s="30"/>
      <c r="JJB4" s="29"/>
      <c r="JJC4" s="30"/>
      <c r="JJD4" s="29"/>
      <c r="JJE4" s="30"/>
      <c r="JJF4" s="29"/>
      <c r="JJG4" s="30"/>
      <c r="JJH4" s="29"/>
      <c r="JJI4" s="30"/>
      <c r="JJJ4" s="29"/>
      <c r="JJK4" s="30"/>
      <c r="JJL4" s="29"/>
      <c r="JJM4" s="30"/>
      <c r="JJN4" s="29"/>
      <c r="JJO4" s="30"/>
      <c r="JJP4" s="29"/>
      <c r="JJQ4" s="30"/>
      <c r="JJR4" s="29"/>
      <c r="JJS4" s="30"/>
      <c r="JJT4" s="29"/>
      <c r="JJU4" s="30"/>
      <c r="JJV4" s="29"/>
      <c r="JJW4" s="30"/>
      <c r="JJX4" s="29"/>
      <c r="JJY4" s="30"/>
      <c r="JJZ4" s="29"/>
      <c r="JKA4" s="30"/>
      <c r="JKB4" s="29"/>
      <c r="JKC4" s="30"/>
      <c r="JKD4" s="29"/>
      <c r="JKE4" s="30"/>
      <c r="JKF4" s="29"/>
      <c r="JKG4" s="30"/>
      <c r="JKH4" s="29"/>
      <c r="JKI4" s="30"/>
      <c r="JKJ4" s="29"/>
      <c r="JKK4" s="30"/>
      <c r="JKL4" s="29"/>
      <c r="JKM4" s="30"/>
      <c r="JKN4" s="29"/>
      <c r="JKO4" s="30"/>
      <c r="JKP4" s="29"/>
      <c r="JKQ4" s="30"/>
      <c r="JKR4" s="29"/>
      <c r="JKS4" s="30"/>
      <c r="JKT4" s="29"/>
      <c r="JKU4" s="30"/>
      <c r="JKV4" s="29"/>
      <c r="JKW4" s="30"/>
      <c r="JKX4" s="29"/>
      <c r="JKY4" s="30"/>
      <c r="JKZ4" s="29"/>
      <c r="JLA4" s="30"/>
      <c r="JLB4" s="29"/>
      <c r="JLC4" s="30"/>
      <c r="JLD4" s="29"/>
      <c r="JLE4" s="30"/>
      <c r="JLF4" s="29"/>
      <c r="JLG4" s="30"/>
      <c r="JLH4" s="29"/>
      <c r="JLI4" s="30"/>
      <c r="JLJ4" s="29"/>
      <c r="JLK4" s="30"/>
      <c r="JLL4" s="29"/>
      <c r="JLM4" s="30"/>
      <c r="JLN4" s="29"/>
      <c r="JLO4" s="30"/>
      <c r="JLP4" s="29"/>
      <c r="JLQ4" s="30"/>
      <c r="JLR4" s="29"/>
      <c r="JLS4" s="30"/>
      <c r="JLT4" s="29"/>
      <c r="JLU4" s="30"/>
      <c r="JLV4" s="29"/>
      <c r="JLW4" s="30"/>
      <c r="JLX4" s="29"/>
      <c r="JLY4" s="30"/>
      <c r="JLZ4" s="29"/>
      <c r="JMA4" s="30"/>
      <c r="JMB4" s="29"/>
      <c r="JMC4" s="30"/>
      <c r="JMD4" s="29"/>
      <c r="JME4" s="30"/>
      <c r="JMF4" s="29"/>
      <c r="JMG4" s="30"/>
      <c r="JMH4" s="29"/>
      <c r="JMI4" s="30"/>
      <c r="JMJ4" s="29"/>
      <c r="JMK4" s="30"/>
      <c r="JML4" s="29"/>
      <c r="JMM4" s="30"/>
      <c r="JMN4" s="29"/>
      <c r="JMO4" s="30"/>
      <c r="JMP4" s="29"/>
      <c r="JMQ4" s="30"/>
      <c r="JMR4" s="29"/>
      <c r="JMS4" s="30"/>
      <c r="JMT4" s="29"/>
      <c r="JMU4" s="30"/>
      <c r="JMV4" s="29"/>
      <c r="JMW4" s="30"/>
      <c r="JMX4" s="29"/>
      <c r="JMY4" s="30"/>
      <c r="JMZ4" s="29"/>
      <c r="JNA4" s="30"/>
      <c r="JNB4" s="29"/>
      <c r="JNC4" s="30"/>
      <c r="JND4" s="29"/>
      <c r="JNE4" s="30"/>
      <c r="JNF4" s="29"/>
      <c r="JNG4" s="30"/>
      <c r="JNH4" s="29"/>
      <c r="JNI4" s="30"/>
      <c r="JNJ4" s="29"/>
      <c r="JNK4" s="30"/>
      <c r="JNL4" s="29"/>
      <c r="JNM4" s="30"/>
      <c r="JNN4" s="29"/>
      <c r="JNO4" s="30"/>
      <c r="JNP4" s="29"/>
      <c r="JNQ4" s="30"/>
      <c r="JNR4" s="29"/>
      <c r="JNS4" s="30"/>
      <c r="JNT4" s="29"/>
      <c r="JNU4" s="30"/>
      <c r="JNV4" s="29"/>
      <c r="JNW4" s="30"/>
      <c r="JNX4" s="29"/>
      <c r="JNY4" s="30"/>
      <c r="JNZ4" s="29"/>
      <c r="JOA4" s="30"/>
      <c r="JOB4" s="29"/>
      <c r="JOC4" s="30"/>
      <c r="JOD4" s="29"/>
      <c r="JOE4" s="30"/>
      <c r="JOF4" s="29"/>
      <c r="JOG4" s="30"/>
      <c r="JOH4" s="29"/>
      <c r="JOI4" s="30"/>
      <c r="JOJ4" s="29"/>
      <c r="JOK4" s="30"/>
      <c r="JOL4" s="29"/>
      <c r="JOM4" s="30"/>
      <c r="JON4" s="29"/>
      <c r="JOO4" s="30"/>
      <c r="JOP4" s="29"/>
      <c r="JOQ4" s="30"/>
      <c r="JOR4" s="29"/>
      <c r="JOS4" s="30"/>
      <c r="JOT4" s="29"/>
      <c r="JOU4" s="30"/>
      <c r="JOV4" s="29"/>
      <c r="JOW4" s="30"/>
      <c r="JOX4" s="29"/>
      <c r="JOY4" s="30"/>
      <c r="JOZ4" s="29"/>
      <c r="JPA4" s="30"/>
      <c r="JPB4" s="29"/>
      <c r="JPC4" s="30"/>
      <c r="JPD4" s="29"/>
      <c r="JPE4" s="30"/>
      <c r="JPF4" s="29"/>
      <c r="JPG4" s="30"/>
      <c r="JPH4" s="29"/>
      <c r="JPI4" s="30"/>
      <c r="JPJ4" s="29"/>
      <c r="JPK4" s="30"/>
      <c r="JPL4" s="29"/>
      <c r="JPM4" s="30"/>
      <c r="JPN4" s="29"/>
      <c r="JPO4" s="30"/>
      <c r="JPP4" s="29"/>
      <c r="JPQ4" s="30"/>
      <c r="JPR4" s="29"/>
      <c r="JPS4" s="30"/>
      <c r="JPT4" s="29"/>
      <c r="JPU4" s="30"/>
      <c r="JPV4" s="29"/>
      <c r="JPW4" s="30"/>
      <c r="JPX4" s="29"/>
      <c r="JPY4" s="30"/>
      <c r="JPZ4" s="29"/>
      <c r="JQA4" s="30"/>
      <c r="JQB4" s="29"/>
      <c r="JQC4" s="30"/>
      <c r="JQD4" s="29"/>
      <c r="JQE4" s="30"/>
      <c r="JQF4" s="29"/>
      <c r="JQG4" s="30"/>
      <c r="JQH4" s="29"/>
      <c r="JQI4" s="30"/>
      <c r="JQJ4" s="29"/>
      <c r="JQK4" s="30"/>
      <c r="JQL4" s="29"/>
      <c r="JQM4" s="30"/>
      <c r="JQN4" s="29"/>
      <c r="JQO4" s="30"/>
      <c r="JQP4" s="29"/>
      <c r="JQQ4" s="30"/>
      <c r="JQR4" s="29"/>
      <c r="JQS4" s="30"/>
      <c r="JQT4" s="29"/>
      <c r="JQU4" s="30"/>
      <c r="JQV4" s="29"/>
      <c r="JQW4" s="30"/>
      <c r="JQX4" s="29"/>
      <c r="JQY4" s="30"/>
      <c r="JQZ4" s="29"/>
      <c r="JRA4" s="30"/>
      <c r="JRB4" s="29"/>
      <c r="JRC4" s="30"/>
      <c r="JRD4" s="29"/>
      <c r="JRE4" s="30"/>
      <c r="JRF4" s="29"/>
      <c r="JRG4" s="30"/>
      <c r="JRH4" s="29"/>
      <c r="JRI4" s="30"/>
      <c r="JRJ4" s="29"/>
      <c r="JRK4" s="30"/>
      <c r="JRL4" s="29"/>
      <c r="JRM4" s="30"/>
      <c r="JRN4" s="29"/>
      <c r="JRO4" s="30"/>
      <c r="JRP4" s="29"/>
      <c r="JRQ4" s="30"/>
      <c r="JRR4" s="29"/>
      <c r="JRS4" s="30"/>
      <c r="JRT4" s="29"/>
      <c r="JRU4" s="30"/>
      <c r="JRV4" s="29"/>
      <c r="JRW4" s="30"/>
      <c r="JRX4" s="29"/>
      <c r="JRY4" s="30"/>
      <c r="JRZ4" s="29"/>
      <c r="JSA4" s="30"/>
      <c r="JSB4" s="29"/>
      <c r="JSC4" s="30"/>
      <c r="JSD4" s="29"/>
      <c r="JSE4" s="30"/>
      <c r="JSF4" s="29"/>
      <c r="JSG4" s="30"/>
      <c r="JSH4" s="29"/>
      <c r="JSI4" s="30"/>
      <c r="JSJ4" s="29"/>
      <c r="JSK4" s="30"/>
      <c r="JSL4" s="29"/>
      <c r="JSM4" s="30"/>
      <c r="JSN4" s="29"/>
      <c r="JSO4" s="30"/>
      <c r="JSP4" s="29"/>
      <c r="JSQ4" s="30"/>
      <c r="JSR4" s="29"/>
      <c r="JSS4" s="30"/>
      <c r="JST4" s="29"/>
      <c r="JSU4" s="30"/>
      <c r="JSV4" s="29"/>
      <c r="JSW4" s="30"/>
      <c r="JSX4" s="29"/>
      <c r="JSY4" s="30"/>
      <c r="JSZ4" s="29"/>
      <c r="JTA4" s="30"/>
      <c r="JTB4" s="29"/>
      <c r="JTC4" s="30"/>
      <c r="JTD4" s="29"/>
      <c r="JTE4" s="30"/>
      <c r="JTF4" s="29"/>
      <c r="JTG4" s="30"/>
      <c r="JTH4" s="29"/>
      <c r="JTI4" s="30"/>
      <c r="JTJ4" s="29"/>
      <c r="JTK4" s="30"/>
      <c r="JTL4" s="29"/>
      <c r="JTM4" s="30"/>
      <c r="JTN4" s="29"/>
      <c r="JTO4" s="30"/>
      <c r="JTP4" s="29"/>
      <c r="JTQ4" s="30"/>
      <c r="JTR4" s="29"/>
      <c r="JTS4" s="30"/>
      <c r="JTT4" s="29"/>
      <c r="JTU4" s="30"/>
      <c r="JTV4" s="29"/>
      <c r="JTW4" s="30"/>
      <c r="JTX4" s="29"/>
      <c r="JTY4" s="30"/>
      <c r="JTZ4" s="29"/>
      <c r="JUA4" s="30"/>
      <c r="JUB4" s="29"/>
      <c r="JUC4" s="30"/>
      <c r="JUD4" s="29"/>
      <c r="JUE4" s="30"/>
      <c r="JUF4" s="29"/>
      <c r="JUG4" s="30"/>
      <c r="JUH4" s="29"/>
      <c r="JUI4" s="30"/>
      <c r="JUJ4" s="29"/>
      <c r="JUK4" s="30"/>
      <c r="JUL4" s="29"/>
      <c r="JUM4" s="30"/>
      <c r="JUN4" s="29"/>
      <c r="JUO4" s="30"/>
      <c r="JUP4" s="29"/>
      <c r="JUQ4" s="30"/>
      <c r="JUR4" s="29"/>
      <c r="JUS4" s="30"/>
      <c r="JUT4" s="29"/>
      <c r="JUU4" s="30"/>
      <c r="JUV4" s="29"/>
      <c r="JUW4" s="30"/>
      <c r="JUX4" s="29"/>
      <c r="JUY4" s="30"/>
      <c r="JUZ4" s="29"/>
      <c r="JVA4" s="30"/>
      <c r="JVB4" s="29"/>
      <c r="JVC4" s="30"/>
      <c r="JVD4" s="29"/>
      <c r="JVE4" s="30"/>
      <c r="JVF4" s="29"/>
      <c r="JVG4" s="30"/>
      <c r="JVH4" s="29"/>
      <c r="JVI4" s="30"/>
      <c r="JVJ4" s="29"/>
      <c r="JVK4" s="30"/>
      <c r="JVL4" s="29"/>
      <c r="JVM4" s="30"/>
      <c r="JVN4" s="29"/>
      <c r="JVO4" s="30"/>
      <c r="JVP4" s="29"/>
      <c r="JVQ4" s="30"/>
      <c r="JVR4" s="29"/>
      <c r="JVS4" s="30"/>
      <c r="JVT4" s="29"/>
      <c r="JVU4" s="30"/>
      <c r="JVV4" s="29"/>
      <c r="JVW4" s="30"/>
      <c r="JVX4" s="29"/>
      <c r="JVY4" s="30"/>
      <c r="JVZ4" s="29"/>
      <c r="JWA4" s="30"/>
      <c r="JWB4" s="29"/>
      <c r="JWC4" s="30"/>
      <c r="JWD4" s="29"/>
      <c r="JWE4" s="30"/>
      <c r="JWF4" s="29"/>
      <c r="JWG4" s="30"/>
      <c r="JWH4" s="29"/>
      <c r="JWI4" s="30"/>
      <c r="JWJ4" s="29"/>
      <c r="JWK4" s="30"/>
      <c r="JWL4" s="29"/>
      <c r="JWM4" s="30"/>
      <c r="JWN4" s="29"/>
      <c r="JWO4" s="30"/>
      <c r="JWP4" s="29"/>
      <c r="JWQ4" s="30"/>
      <c r="JWR4" s="29"/>
      <c r="JWS4" s="30"/>
      <c r="JWT4" s="29"/>
      <c r="JWU4" s="30"/>
      <c r="JWV4" s="29"/>
      <c r="JWW4" s="30"/>
      <c r="JWX4" s="29"/>
      <c r="JWY4" s="30"/>
      <c r="JWZ4" s="29"/>
      <c r="JXA4" s="30"/>
      <c r="JXB4" s="29"/>
      <c r="JXC4" s="30"/>
      <c r="JXD4" s="29"/>
      <c r="JXE4" s="30"/>
      <c r="JXF4" s="29"/>
      <c r="JXG4" s="30"/>
      <c r="JXH4" s="29"/>
      <c r="JXI4" s="30"/>
      <c r="JXJ4" s="29"/>
      <c r="JXK4" s="30"/>
      <c r="JXL4" s="29"/>
      <c r="JXM4" s="30"/>
      <c r="JXN4" s="29"/>
      <c r="JXO4" s="30"/>
      <c r="JXP4" s="29"/>
      <c r="JXQ4" s="30"/>
      <c r="JXR4" s="29"/>
      <c r="JXS4" s="30"/>
      <c r="JXT4" s="29"/>
      <c r="JXU4" s="30"/>
      <c r="JXV4" s="29"/>
      <c r="JXW4" s="30"/>
      <c r="JXX4" s="29"/>
      <c r="JXY4" s="30"/>
      <c r="JXZ4" s="29"/>
      <c r="JYA4" s="30"/>
      <c r="JYB4" s="29"/>
      <c r="JYC4" s="30"/>
      <c r="JYD4" s="29"/>
      <c r="JYE4" s="30"/>
      <c r="JYF4" s="29"/>
      <c r="JYG4" s="30"/>
      <c r="JYH4" s="29"/>
      <c r="JYI4" s="30"/>
      <c r="JYJ4" s="29"/>
      <c r="JYK4" s="30"/>
      <c r="JYL4" s="29"/>
      <c r="JYM4" s="30"/>
      <c r="JYN4" s="29"/>
      <c r="JYO4" s="30"/>
      <c r="JYP4" s="29"/>
      <c r="JYQ4" s="30"/>
      <c r="JYR4" s="29"/>
      <c r="JYS4" s="30"/>
      <c r="JYT4" s="29"/>
      <c r="JYU4" s="30"/>
      <c r="JYV4" s="29"/>
      <c r="JYW4" s="30"/>
      <c r="JYX4" s="29"/>
      <c r="JYY4" s="30"/>
      <c r="JYZ4" s="29"/>
      <c r="JZA4" s="30"/>
      <c r="JZB4" s="29"/>
      <c r="JZC4" s="30"/>
      <c r="JZD4" s="29"/>
      <c r="JZE4" s="30"/>
      <c r="JZF4" s="29"/>
      <c r="JZG4" s="30"/>
      <c r="JZH4" s="29"/>
      <c r="JZI4" s="30"/>
      <c r="JZJ4" s="29"/>
      <c r="JZK4" s="30"/>
      <c r="JZL4" s="29"/>
      <c r="JZM4" s="30"/>
      <c r="JZN4" s="29"/>
      <c r="JZO4" s="30"/>
      <c r="JZP4" s="29"/>
      <c r="JZQ4" s="30"/>
      <c r="JZR4" s="29"/>
      <c r="JZS4" s="30"/>
      <c r="JZT4" s="29"/>
      <c r="JZU4" s="30"/>
      <c r="JZV4" s="29"/>
      <c r="JZW4" s="30"/>
      <c r="JZX4" s="29"/>
      <c r="JZY4" s="30"/>
      <c r="JZZ4" s="29"/>
      <c r="KAA4" s="30"/>
      <c r="KAB4" s="29"/>
      <c r="KAC4" s="30"/>
      <c r="KAD4" s="29"/>
      <c r="KAE4" s="30"/>
      <c r="KAF4" s="29"/>
      <c r="KAG4" s="30"/>
      <c r="KAH4" s="29"/>
      <c r="KAI4" s="30"/>
      <c r="KAJ4" s="29"/>
      <c r="KAK4" s="30"/>
      <c r="KAL4" s="29"/>
      <c r="KAM4" s="30"/>
      <c r="KAN4" s="29"/>
      <c r="KAO4" s="30"/>
      <c r="KAP4" s="29"/>
      <c r="KAQ4" s="30"/>
      <c r="KAR4" s="29"/>
      <c r="KAS4" s="30"/>
      <c r="KAT4" s="29"/>
      <c r="KAU4" s="30"/>
      <c r="KAV4" s="29"/>
      <c r="KAW4" s="30"/>
      <c r="KAX4" s="29"/>
      <c r="KAY4" s="30"/>
      <c r="KAZ4" s="29"/>
      <c r="KBA4" s="30"/>
      <c r="KBB4" s="29"/>
      <c r="KBC4" s="30"/>
      <c r="KBD4" s="29"/>
      <c r="KBE4" s="30"/>
      <c r="KBF4" s="29"/>
      <c r="KBG4" s="30"/>
      <c r="KBH4" s="29"/>
      <c r="KBI4" s="30"/>
      <c r="KBJ4" s="29"/>
      <c r="KBK4" s="30"/>
      <c r="KBL4" s="29"/>
      <c r="KBM4" s="30"/>
      <c r="KBN4" s="29"/>
      <c r="KBO4" s="30"/>
      <c r="KBP4" s="29"/>
      <c r="KBQ4" s="30"/>
      <c r="KBR4" s="29"/>
      <c r="KBS4" s="30"/>
      <c r="KBT4" s="29"/>
      <c r="KBU4" s="30"/>
      <c r="KBV4" s="29"/>
      <c r="KBW4" s="30"/>
      <c r="KBX4" s="29"/>
      <c r="KBY4" s="30"/>
      <c r="KBZ4" s="29"/>
      <c r="KCA4" s="30"/>
      <c r="KCB4" s="29"/>
      <c r="KCC4" s="30"/>
      <c r="KCD4" s="29"/>
      <c r="KCE4" s="30"/>
      <c r="KCF4" s="29"/>
      <c r="KCG4" s="30"/>
      <c r="KCH4" s="29"/>
      <c r="KCI4" s="30"/>
      <c r="KCJ4" s="29"/>
      <c r="KCK4" s="30"/>
      <c r="KCL4" s="29"/>
      <c r="KCM4" s="30"/>
      <c r="KCN4" s="29"/>
      <c r="KCO4" s="30"/>
      <c r="KCP4" s="29"/>
      <c r="KCQ4" s="30"/>
      <c r="KCR4" s="29"/>
      <c r="KCS4" s="30"/>
      <c r="KCT4" s="29"/>
      <c r="KCU4" s="30"/>
      <c r="KCV4" s="29"/>
      <c r="KCW4" s="30"/>
      <c r="KCX4" s="29"/>
      <c r="KCY4" s="30"/>
      <c r="KCZ4" s="29"/>
      <c r="KDA4" s="30"/>
      <c r="KDB4" s="29"/>
      <c r="KDC4" s="30"/>
      <c r="KDD4" s="29"/>
      <c r="KDE4" s="30"/>
      <c r="KDF4" s="29"/>
      <c r="KDG4" s="30"/>
      <c r="KDH4" s="29"/>
      <c r="KDI4" s="30"/>
      <c r="KDJ4" s="29"/>
      <c r="KDK4" s="30"/>
      <c r="KDL4" s="29"/>
      <c r="KDM4" s="30"/>
      <c r="KDN4" s="29"/>
      <c r="KDO4" s="30"/>
      <c r="KDP4" s="29"/>
      <c r="KDQ4" s="30"/>
      <c r="KDR4" s="29"/>
      <c r="KDS4" s="30"/>
      <c r="KDT4" s="29"/>
      <c r="KDU4" s="30"/>
      <c r="KDV4" s="29"/>
      <c r="KDW4" s="30"/>
      <c r="KDX4" s="29"/>
      <c r="KDY4" s="30"/>
      <c r="KDZ4" s="29"/>
      <c r="KEA4" s="30"/>
      <c r="KEB4" s="29"/>
      <c r="KEC4" s="30"/>
      <c r="KED4" s="29"/>
      <c r="KEE4" s="30"/>
      <c r="KEF4" s="29"/>
      <c r="KEG4" s="30"/>
      <c r="KEH4" s="29"/>
      <c r="KEI4" s="30"/>
      <c r="KEJ4" s="29"/>
      <c r="KEK4" s="30"/>
      <c r="KEL4" s="29"/>
      <c r="KEM4" s="30"/>
      <c r="KEN4" s="29"/>
      <c r="KEO4" s="30"/>
      <c r="KEP4" s="29"/>
      <c r="KEQ4" s="30"/>
      <c r="KER4" s="29"/>
      <c r="KES4" s="30"/>
      <c r="KET4" s="29"/>
      <c r="KEU4" s="30"/>
      <c r="KEV4" s="29"/>
      <c r="KEW4" s="30"/>
      <c r="KEX4" s="29"/>
      <c r="KEY4" s="30"/>
      <c r="KEZ4" s="29"/>
      <c r="KFA4" s="30"/>
      <c r="KFB4" s="29"/>
      <c r="KFC4" s="30"/>
      <c r="KFD4" s="29"/>
      <c r="KFE4" s="30"/>
      <c r="KFF4" s="29"/>
      <c r="KFG4" s="30"/>
      <c r="KFH4" s="29"/>
      <c r="KFI4" s="30"/>
      <c r="KFJ4" s="29"/>
      <c r="KFK4" s="30"/>
      <c r="KFL4" s="29"/>
      <c r="KFM4" s="30"/>
      <c r="KFN4" s="29"/>
      <c r="KFO4" s="30"/>
      <c r="KFP4" s="29"/>
      <c r="KFQ4" s="30"/>
      <c r="KFR4" s="29"/>
      <c r="KFS4" s="30"/>
      <c r="KFT4" s="29"/>
      <c r="KFU4" s="30"/>
      <c r="KFV4" s="29"/>
      <c r="KFW4" s="30"/>
      <c r="KFX4" s="29"/>
      <c r="KFY4" s="30"/>
      <c r="KFZ4" s="29"/>
      <c r="KGA4" s="30"/>
      <c r="KGB4" s="29"/>
      <c r="KGC4" s="30"/>
      <c r="KGD4" s="29"/>
      <c r="KGE4" s="30"/>
      <c r="KGF4" s="29"/>
      <c r="KGG4" s="30"/>
      <c r="KGH4" s="29"/>
      <c r="KGI4" s="30"/>
      <c r="KGJ4" s="29"/>
      <c r="KGK4" s="30"/>
      <c r="KGL4" s="29"/>
      <c r="KGM4" s="30"/>
      <c r="KGN4" s="29"/>
      <c r="KGO4" s="30"/>
      <c r="KGP4" s="29"/>
      <c r="KGQ4" s="30"/>
      <c r="KGR4" s="29"/>
      <c r="KGS4" s="30"/>
      <c r="KGT4" s="29"/>
      <c r="KGU4" s="30"/>
      <c r="KGV4" s="29"/>
      <c r="KGW4" s="30"/>
      <c r="KGX4" s="29"/>
      <c r="KGY4" s="30"/>
      <c r="KGZ4" s="29"/>
      <c r="KHA4" s="30"/>
      <c r="KHB4" s="29"/>
      <c r="KHC4" s="30"/>
      <c r="KHD4" s="29"/>
      <c r="KHE4" s="30"/>
      <c r="KHF4" s="29"/>
      <c r="KHG4" s="30"/>
      <c r="KHH4" s="29"/>
      <c r="KHI4" s="30"/>
      <c r="KHJ4" s="29"/>
      <c r="KHK4" s="30"/>
      <c r="KHL4" s="29"/>
      <c r="KHM4" s="30"/>
      <c r="KHN4" s="29"/>
      <c r="KHO4" s="30"/>
      <c r="KHP4" s="29"/>
      <c r="KHQ4" s="30"/>
      <c r="KHR4" s="29"/>
      <c r="KHS4" s="30"/>
      <c r="KHT4" s="29"/>
      <c r="KHU4" s="30"/>
      <c r="KHV4" s="29"/>
      <c r="KHW4" s="30"/>
      <c r="KHX4" s="29"/>
      <c r="KHY4" s="30"/>
      <c r="KHZ4" s="29"/>
      <c r="KIA4" s="30"/>
      <c r="KIB4" s="29"/>
      <c r="KIC4" s="30"/>
      <c r="KID4" s="29"/>
      <c r="KIE4" s="30"/>
      <c r="KIF4" s="29"/>
      <c r="KIG4" s="30"/>
      <c r="KIH4" s="29"/>
      <c r="KII4" s="30"/>
      <c r="KIJ4" s="29"/>
      <c r="KIK4" s="30"/>
      <c r="KIL4" s="29"/>
      <c r="KIM4" s="30"/>
      <c r="KIN4" s="29"/>
      <c r="KIO4" s="30"/>
      <c r="KIP4" s="29"/>
      <c r="KIQ4" s="30"/>
      <c r="KIR4" s="29"/>
      <c r="KIS4" s="30"/>
      <c r="KIT4" s="29"/>
      <c r="KIU4" s="30"/>
      <c r="KIV4" s="29"/>
      <c r="KIW4" s="30"/>
      <c r="KIX4" s="29"/>
      <c r="KIY4" s="30"/>
      <c r="KIZ4" s="29"/>
      <c r="KJA4" s="30"/>
      <c r="KJB4" s="29"/>
      <c r="KJC4" s="30"/>
      <c r="KJD4" s="29"/>
      <c r="KJE4" s="30"/>
      <c r="KJF4" s="29"/>
      <c r="KJG4" s="30"/>
      <c r="KJH4" s="29"/>
      <c r="KJI4" s="30"/>
      <c r="KJJ4" s="29"/>
      <c r="KJK4" s="30"/>
      <c r="KJL4" s="29"/>
      <c r="KJM4" s="30"/>
      <c r="KJN4" s="29"/>
      <c r="KJO4" s="30"/>
      <c r="KJP4" s="29"/>
      <c r="KJQ4" s="30"/>
      <c r="KJR4" s="29"/>
      <c r="KJS4" s="30"/>
      <c r="KJT4" s="29"/>
      <c r="KJU4" s="30"/>
      <c r="KJV4" s="29"/>
      <c r="KJW4" s="30"/>
      <c r="KJX4" s="29"/>
      <c r="KJY4" s="30"/>
      <c r="KJZ4" s="29"/>
      <c r="KKA4" s="30"/>
      <c r="KKB4" s="29"/>
      <c r="KKC4" s="30"/>
      <c r="KKD4" s="29"/>
      <c r="KKE4" s="30"/>
      <c r="KKF4" s="29"/>
      <c r="KKG4" s="30"/>
      <c r="KKH4" s="29"/>
      <c r="KKI4" s="30"/>
      <c r="KKJ4" s="29"/>
      <c r="KKK4" s="30"/>
      <c r="KKL4" s="29"/>
      <c r="KKM4" s="30"/>
      <c r="KKN4" s="29"/>
      <c r="KKO4" s="30"/>
      <c r="KKP4" s="29"/>
      <c r="KKQ4" s="30"/>
      <c r="KKR4" s="29"/>
      <c r="KKS4" s="30"/>
      <c r="KKT4" s="29"/>
      <c r="KKU4" s="30"/>
      <c r="KKV4" s="29"/>
      <c r="KKW4" s="30"/>
      <c r="KKX4" s="29"/>
      <c r="KKY4" s="30"/>
      <c r="KKZ4" s="29"/>
      <c r="KLA4" s="30"/>
      <c r="KLB4" s="29"/>
      <c r="KLC4" s="30"/>
      <c r="KLD4" s="29"/>
      <c r="KLE4" s="30"/>
      <c r="KLF4" s="29"/>
      <c r="KLG4" s="30"/>
      <c r="KLH4" s="29"/>
      <c r="KLI4" s="30"/>
      <c r="KLJ4" s="29"/>
      <c r="KLK4" s="30"/>
      <c r="KLL4" s="29"/>
      <c r="KLM4" s="30"/>
      <c r="KLN4" s="29"/>
      <c r="KLO4" s="30"/>
      <c r="KLP4" s="29"/>
      <c r="KLQ4" s="30"/>
      <c r="KLR4" s="29"/>
      <c r="KLS4" s="30"/>
      <c r="KLT4" s="29"/>
      <c r="KLU4" s="30"/>
      <c r="KLV4" s="29"/>
      <c r="KLW4" s="30"/>
      <c r="KLX4" s="29"/>
      <c r="KLY4" s="30"/>
      <c r="KLZ4" s="29"/>
      <c r="KMA4" s="30"/>
      <c r="KMB4" s="29"/>
      <c r="KMC4" s="30"/>
      <c r="KMD4" s="29"/>
      <c r="KME4" s="30"/>
      <c r="KMF4" s="29"/>
      <c r="KMG4" s="30"/>
      <c r="KMH4" s="29"/>
      <c r="KMI4" s="30"/>
      <c r="KMJ4" s="29"/>
      <c r="KMK4" s="30"/>
      <c r="KML4" s="29"/>
      <c r="KMM4" s="30"/>
      <c r="KMN4" s="29"/>
      <c r="KMO4" s="30"/>
      <c r="KMP4" s="29"/>
      <c r="KMQ4" s="30"/>
      <c r="KMR4" s="29"/>
      <c r="KMS4" s="30"/>
      <c r="KMT4" s="29"/>
      <c r="KMU4" s="30"/>
      <c r="KMV4" s="29"/>
      <c r="KMW4" s="30"/>
      <c r="KMX4" s="29"/>
      <c r="KMY4" s="30"/>
      <c r="KMZ4" s="29"/>
      <c r="KNA4" s="30"/>
      <c r="KNB4" s="29"/>
      <c r="KNC4" s="30"/>
      <c r="KND4" s="29"/>
      <c r="KNE4" s="30"/>
      <c r="KNF4" s="29"/>
      <c r="KNG4" s="30"/>
      <c r="KNH4" s="29"/>
      <c r="KNI4" s="30"/>
      <c r="KNJ4" s="29"/>
      <c r="KNK4" s="30"/>
      <c r="KNL4" s="29"/>
      <c r="KNM4" s="30"/>
      <c r="KNN4" s="29"/>
      <c r="KNO4" s="30"/>
      <c r="KNP4" s="29"/>
      <c r="KNQ4" s="30"/>
      <c r="KNR4" s="29"/>
      <c r="KNS4" s="30"/>
      <c r="KNT4" s="29"/>
      <c r="KNU4" s="30"/>
      <c r="KNV4" s="29"/>
      <c r="KNW4" s="30"/>
      <c r="KNX4" s="29"/>
      <c r="KNY4" s="30"/>
      <c r="KNZ4" s="29"/>
      <c r="KOA4" s="30"/>
      <c r="KOB4" s="29"/>
      <c r="KOC4" s="30"/>
      <c r="KOD4" s="29"/>
      <c r="KOE4" s="30"/>
      <c r="KOF4" s="29"/>
      <c r="KOG4" s="30"/>
      <c r="KOH4" s="29"/>
      <c r="KOI4" s="30"/>
      <c r="KOJ4" s="29"/>
      <c r="KOK4" s="30"/>
      <c r="KOL4" s="29"/>
      <c r="KOM4" s="30"/>
      <c r="KON4" s="29"/>
      <c r="KOO4" s="30"/>
      <c r="KOP4" s="29"/>
      <c r="KOQ4" s="30"/>
      <c r="KOR4" s="29"/>
      <c r="KOS4" s="30"/>
      <c r="KOT4" s="29"/>
      <c r="KOU4" s="30"/>
      <c r="KOV4" s="29"/>
      <c r="KOW4" s="30"/>
      <c r="KOX4" s="29"/>
      <c r="KOY4" s="30"/>
      <c r="KOZ4" s="29"/>
      <c r="KPA4" s="30"/>
      <c r="KPB4" s="29"/>
      <c r="KPC4" s="30"/>
      <c r="KPD4" s="29"/>
      <c r="KPE4" s="30"/>
      <c r="KPF4" s="29"/>
      <c r="KPG4" s="30"/>
      <c r="KPH4" s="29"/>
      <c r="KPI4" s="30"/>
      <c r="KPJ4" s="29"/>
      <c r="KPK4" s="30"/>
      <c r="KPL4" s="29"/>
      <c r="KPM4" s="30"/>
      <c r="KPN4" s="29"/>
      <c r="KPO4" s="30"/>
      <c r="KPP4" s="29"/>
      <c r="KPQ4" s="30"/>
      <c r="KPR4" s="29"/>
      <c r="KPS4" s="30"/>
      <c r="KPT4" s="29"/>
      <c r="KPU4" s="30"/>
      <c r="KPV4" s="29"/>
      <c r="KPW4" s="30"/>
      <c r="KPX4" s="29"/>
      <c r="KPY4" s="30"/>
      <c r="KPZ4" s="29"/>
      <c r="KQA4" s="30"/>
      <c r="KQB4" s="29"/>
      <c r="KQC4" s="30"/>
      <c r="KQD4" s="29"/>
      <c r="KQE4" s="30"/>
      <c r="KQF4" s="29"/>
      <c r="KQG4" s="30"/>
      <c r="KQH4" s="29"/>
      <c r="KQI4" s="30"/>
      <c r="KQJ4" s="29"/>
      <c r="KQK4" s="30"/>
      <c r="KQL4" s="29"/>
      <c r="KQM4" s="30"/>
      <c r="KQN4" s="29"/>
      <c r="KQO4" s="30"/>
      <c r="KQP4" s="29"/>
      <c r="KQQ4" s="30"/>
      <c r="KQR4" s="29"/>
      <c r="KQS4" s="30"/>
      <c r="KQT4" s="29"/>
      <c r="KQU4" s="30"/>
      <c r="KQV4" s="29"/>
      <c r="KQW4" s="30"/>
      <c r="KQX4" s="29"/>
      <c r="KQY4" s="30"/>
      <c r="KQZ4" s="29"/>
      <c r="KRA4" s="30"/>
      <c r="KRB4" s="29"/>
      <c r="KRC4" s="30"/>
      <c r="KRD4" s="29"/>
      <c r="KRE4" s="30"/>
      <c r="KRF4" s="29"/>
      <c r="KRG4" s="30"/>
      <c r="KRH4" s="29"/>
      <c r="KRI4" s="30"/>
      <c r="KRJ4" s="29"/>
      <c r="KRK4" s="30"/>
      <c r="KRL4" s="29"/>
      <c r="KRM4" s="30"/>
      <c r="KRN4" s="29"/>
      <c r="KRO4" s="30"/>
      <c r="KRP4" s="29"/>
      <c r="KRQ4" s="30"/>
      <c r="KRR4" s="29"/>
      <c r="KRS4" s="30"/>
      <c r="KRT4" s="29"/>
      <c r="KRU4" s="30"/>
      <c r="KRV4" s="29"/>
      <c r="KRW4" s="30"/>
      <c r="KRX4" s="29"/>
      <c r="KRY4" s="30"/>
      <c r="KRZ4" s="29"/>
      <c r="KSA4" s="30"/>
      <c r="KSB4" s="29"/>
      <c r="KSC4" s="30"/>
      <c r="KSD4" s="29"/>
      <c r="KSE4" s="30"/>
      <c r="KSF4" s="29"/>
      <c r="KSG4" s="30"/>
      <c r="KSH4" s="29"/>
      <c r="KSI4" s="30"/>
      <c r="KSJ4" s="29"/>
      <c r="KSK4" s="30"/>
      <c r="KSL4" s="29"/>
      <c r="KSM4" s="30"/>
      <c r="KSN4" s="29"/>
      <c r="KSO4" s="30"/>
      <c r="KSP4" s="29"/>
      <c r="KSQ4" s="30"/>
      <c r="KSR4" s="29"/>
      <c r="KSS4" s="30"/>
      <c r="KST4" s="29"/>
      <c r="KSU4" s="30"/>
      <c r="KSV4" s="29"/>
      <c r="KSW4" s="30"/>
      <c r="KSX4" s="29"/>
      <c r="KSY4" s="30"/>
      <c r="KSZ4" s="29"/>
      <c r="KTA4" s="30"/>
      <c r="KTB4" s="29"/>
      <c r="KTC4" s="30"/>
      <c r="KTD4" s="29"/>
      <c r="KTE4" s="30"/>
      <c r="KTF4" s="29"/>
      <c r="KTG4" s="30"/>
      <c r="KTH4" s="29"/>
      <c r="KTI4" s="30"/>
      <c r="KTJ4" s="29"/>
      <c r="KTK4" s="30"/>
      <c r="KTL4" s="29"/>
      <c r="KTM4" s="30"/>
      <c r="KTN4" s="29"/>
      <c r="KTO4" s="30"/>
      <c r="KTP4" s="29"/>
      <c r="KTQ4" s="30"/>
      <c r="KTR4" s="29"/>
      <c r="KTS4" s="30"/>
      <c r="KTT4" s="29"/>
      <c r="KTU4" s="30"/>
      <c r="KTV4" s="29"/>
      <c r="KTW4" s="30"/>
      <c r="KTX4" s="29"/>
      <c r="KTY4" s="30"/>
      <c r="KTZ4" s="29"/>
      <c r="KUA4" s="30"/>
      <c r="KUB4" s="29"/>
      <c r="KUC4" s="30"/>
      <c r="KUD4" s="29"/>
      <c r="KUE4" s="30"/>
      <c r="KUF4" s="29"/>
      <c r="KUG4" s="30"/>
      <c r="KUH4" s="29"/>
      <c r="KUI4" s="30"/>
      <c r="KUJ4" s="29"/>
      <c r="KUK4" s="30"/>
      <c r="KUL4" s="29"/>
      <c r="KUM4" s="30"/>
      <c r="KUN4" s="29"/>
      <c r="KUO4" s="30"/>
      <c r="KUP4" s="29"/>
      <c r="KUQ4" s="30"/>
      <c r="KUR4" s="29"/>
      <c r="KUS4" s="30"/>
      <c r="KUT4" s="29"/>
      <c r="KUU4" s="30"/>
      <c r="KUV4" s="29"/>
      <c r="KUW4" s="30"/>
      <c r="KUX4" s="29"/>
      <c r="KUY4" s="30"/>
      <c r="KUZ4" s="29"/>
      <c r="KVA4" s="30"/>
      <c r="KVB4" s="29"/>
      <c r="KVC4" s="30"/>
      <c r="KVD4" s="29"/>
      <c r="KVE4" s="30"/>
      <c r="KVF4" s="29"/>
      <c r="KVG4" s="30"/>
      <c r="KVH4" s="29"/>
      <c r="KVI4" s="30"/>
      <c r="KVJ4" s="29"/>
      <c r="KVK4" s="30"/>
      <c r="KVL4" s="29"/>
      <c r="KVM4" s="30"/>
      <c r="KVN4" s="29"/>
      <c r="KVO4" s="30"/>
      <c r="KVP4" s="29"/>
      <c r="KVQ4" s="30"/>
      <c r="KVR4" s="29"/>
      <c r="KVS4" s="30"/>
      <c r="KVT4" s="29"/>
      <c r="KVU4" s="30"/>
      <c r="KVV4" s="29"/>
      <c r="KVW4" s="30"/>
      <c r="KVX4" s="29"/>
      <c r="KVY4" s="30"/>
      <c r="KVZ4" s="29"/>
      <c r="KWA4" s="30"/>
      <c r="KWB4" s="29"/>
      <c r="KWC4" s="30"/>
      <c r="KWD4" s="29"/>
      <c r="KWE4" s="30"/>
      <c r="KWF4" s="29"/>
      <c r="KWG4" s="30"/>
      <c r="KWH4" s="29"/>
      <c r="KWI4" s="30"/>
      <c r="KWJ4" s="29"/>
      <c r="KWK4" s="30"/>
      <c r="KWL4" s="29"/>
      <c r="KWM4" s="30"/>
      <c r="KWN4" s="29"/>
      <c r="KWO4" s="30"/>
      <c r="KWP4" s="29"/>
      <c r="KWQ4" s="30"/>
      <c r="KWR4" s="29"/>
      <c r="KWS4" s="30"/>
      <c r="KWT4" s="29"/>
      <c r="KWU4" s="30"/>
      <c r="KWV4" s="29"/>
      <c r="KWW4" s="30"/>
      <c r="KWX4" s="29"/>
      <c r="KWY4" s="30"/>
      <c r="KWZ4" s="29"/>
      <c r="KXA4" s="30"/>
      <c r="KXB4" s="29"/>
      <c r="KXC4" s="30"/>
      <c r="KXD4" s="29"/>
      <c r="KXE4" s="30"/>
      <c r="KXF4" s="29"/>
      <c r="KXG4" s="30"/>
      <c r="KXH4" s="29"/>
      <c r="KXI4" s="30"/>
      <c r="KXJ4" s="29"/>
      <c r="KXK4" s="30"/>
      <c r="KXL4" s="29"/>
      <c r="KXM4" s="30"/>
      <c r="KXN4" s="29"/>
      <c r="KXO4" s="30"/>
      <c r="KXP4" s="29"/>
      <c r="KXQ4" s="30"/>
      <c r="KXR4" s="29"/>
      <c r="KXS4" s="30"/>
      <c r="KXT4" s="29"/>
      <c r="KXU4" s="30"/>
      <c r="KXV4" s="29"/>
      <c r="KXW4" s="30"/>
      <c r="KXX4" s="29"/>
      <c r="KXY4" s="30"/>
      <c r="KXZ4" s="29"/>
      <c r="KYA4" s="30"/>
      <c r="KYB4" s="29"/>
      <c r="KYC4" s="30"/>
      <c r="KYD4" s="29"/>
      <c r="KYE4" s="30"/>
      <c r="KYF4" s="29"/>
      <c r="KYG4" s="30"/>
      <c r="KYH4" s="29"/>
      <c r="KYI4" s="30"/>
      <c r="KYJ4" s="29"/>
      <c r="KYK4" s="30"/>
      <c r="KYL4" s="29"/>
      <c r="KYM4" s="30"/>
      <c r="KYN4" s="29"/>
      <c r="KYO4" s="30"/>
      <c r="KYP4" s="29"/>
      <c r="KYQ4" s="30"/>
      <c r="KYR4" s="29"/>
      <c r="KYS4" s="30"/>
      <c r="KYT4" s="29"/>
      <c r="KYU4" s="30"/>
      <c r="KYV4" s="29"/>
      <c r="KYW4" s="30"/>
      <c r="KYX4" s="29"/>
      <c r="KYY4" s="30"/>
      <c r="KYZ4" s="29"/>
      <c r="KZA4" s="30"/>
      <c r="KZB4" s="29"/>
      <c r="KZC4" s="30"/>
      <c r="KZD4" s="29"/>
      <c r="KZE4" s="30"/>
      <c r="KZF4" s="29"/>
      <c r="KZG4" s="30"/>
      <c r="KZH4" s="29"/>
      <c r="KZI4" s="30"/>
      <c r="KZJ4" s="29"/>
      <c r="KZK4" s="30"/>
      <c r="KZL4" s="29"/>
      <c r="KZM4" s="30"/>
      <c r="KZN4" s="29"/>
      <c r="KZO4" s="30"/>
      <c r="KZP4" s="29"/>
      <c r="KZQ4" s="30"/>
      <c r="KZR4" s="29"/>
      <c r="KZS4" s="30"/>
      <c r="KZT4" s="29"/>
      <c r="KZU4" s="30"/>
      <c r="KZV4" s="29"/>
      <c r="KZW4" s="30"/>
      <c r="KZX4" s="29"/>
      <c r="KZY4" s="30"/>
      <c r="KZZ4" s="29"/>
      <c r="LAA4" s="30"/>
      <c r="LAB4" s="29"/>
      <c r="LAC4" s="30"/>
      <c r="LAD4" s="29"/>
      <c r="LAE4" s="30"/>
      <c r="LAF4" s="29"/>
      <c r="LAG4" s="30"/>
      <c r="LAH4" s="29"/>
      <c r="LAI4" s="30"/>
      <c r="LAJ4" s="29"/>
      <c r="LAK4" s="30"/>
      <c r="LAL4" s="29"/>
      <c r="LAM4" s="30"/>
      <c r="LAN4" s="29"/>
      <c r="LAO4" s="30"/>
      <c r="LAP4" s="29"/>
      <c r="LAQ4" s="30"/>
      <c r="LAR4" s="29"/>
      <c r="LAS4" s="30"/>
      <c r="LAT4" s="29"/>
      <c r="LAU4" s="30"/>
      <c r="LAV4" s="29"/>
      <c r="LAW4" s="30"/>
      <c r="LAX4" s="29"/>
      <c r="LAY4" s="30"/>
      <c r="LAZ4" s="29"/>
      <c r="LBA4" s="30"/>
      <c r="LBB4" s="29"/>
      <c r="LBC4" s="30"/>
      <c r="LBD4" s="29"/>
      <c r="LBE4" s="30"/>
      <c r="LBF4" s="29"/>
      <c r="LBG4" s="30"/>
      <c r="LBH4" s="29"/>
      <c r="LBI4" s="30"/>
      <c r="LBJ4" s="29"/>
      <c r="LBK4" s="30"/>
      <c r="LBL4" s="29"/>
      <c r="LBM4" s="30"/>
      <c r="LBN4" s="29"/>
      <c r="LBO4" s="30"/>
      <c r="LBP4" s="29"/>
      <c r="LBQ4" s="30"/>
      <c r="LBR4" s="29"/>
      <c r="LBS4" s="30"/>
      <c r="LBT4" s="29"/>
      <c r="LBU4" s="30"/>
      <c r="LBV4" s="29"/>
      <c r="LBW4" s="30"/>
      <c r="LBX4" s="29"/>
      <c r="LBY4" s="30"/>
      <c r="LBZ4" s="29"/>
      <c r="LCA4" s="30"/>
      <c r="LCB4" s="29"/>
      <c r="LCC4" s="30"/>
      <c r="LCD4" s="29"/>
      <c r="LCE4" s="30"/>
      <c r="LCF4" s="29"/>
      <c r="LCG4" s="30"/>
      <c r="LCH4" s="29"/>
      <c r="LCI4" s="30"/>
      <c r="LCJ4" s="29"/>
      <c r="LCK4" s="30"/>
      <c r="LCL4" s="29"/>
      <c r="LCM4" s="30"/>
      <c r="LCN4" s="29"/>
      <c r="LCO4" s="30"/>
      <c r="LCP4" s="29"/>
      <c r="LCQ4" s="30"/>
      <c r="LCR4" s="29"/>
      <c r="LCS4" s="30"/>
      <c r="LCT4" s="29"/>
      <c r="LCU4" s="30"/>
      <c r="LCV4" s="29"/>
      <c r="LCW4" s="30"/>
      <c r="LCX4" s="29"/>
      <c r="LCY4" s="30"/>
      <c r="LCZ4" s="29"/>
      <c r="LDA4" s="30"/>
      <c r="LDB4" s="29"/>
      <c r="LDC4" s="30"/>
      <c r="LDD4" s="29"/>
      <c r="LDE4" s="30"/>
      <c r="LDF4" s="29"/>
      <c r="LDG4" s="30"/>
      <c r="LDH4" s="29"/>
      <c r="LDI4" s="30"/>
      <c r="LDJ4" s="29"/>
      <c r="LDK4" s="30"/>
      <c r="LDL4" s="29"/>
      <c r="LDM4" s="30"/>
      <c r="LDN4" s="29"/>
      <c r="LDO4" s="30"/>
      <c r="LDP4" s="29"/>
      <c r="LDQ4" s="30"/>
      <c r="LDR4" s="29"/>
      <c r="LDS4" s="30"/>
      <c r="LDT4" s="29"/>
      <c r="LDU4" s="30"/>
      <c r="LDV4" s="29"/>
      <c r="LDW4" s="30"/>
      <c r="LDX4" s="29"/>
      <c r="LDY4" s="30"/>
      <c r="LDZ4" s="29"/>
      <c r="LEA4" s="30"/>
      <c r="LEB4" s="29"/>
      <c r="LEC4" s="30"/>
      <c r="LED4" s="29"/>
      <c r="LEE4" s="30"/>
      <c r="LEF4" s="29"/>
      <c r="LEG4" s="30"/>
      <c r="LEH4" s="29"/>
      <c r="LEI4" s="30"/>
      <c r="LEJ4" s="29"/>
      <c r="LEK4" s="30"/>
      <c r="LEL4" s="29"/>
      <c r="LEM4" s="30"/>
      <c r="LEN4" s="29"/>
      <c r="LEO4" s="30"/>
      <c r="LEP4" s="29"/>
      <c r="LEQ4" s="30"/>
      <c r="LER4" s="29"/>
      <c r="LES4" s="30"/>
      <c r="LET4" s="29"/>
      <c r="LEU4" s="30"/>
      <c r="LEV4" s="29"/>
      <c r="LEW4" s="30"/>
      <c r="LEX4" s="29"/>
      <c r="LEY4" s="30"/>
      <c r="LEZ4" s="29"/>
      <c r="LFA4" s="30"/>
      <c r="LFB4" s="29"/>
      <c r="LFC4" s="30"/>
      <c r="LFD4" s="29"/>
      <c r="LFE4" s="30"/>
      <c r="LFF4" s="29"/>
      <c r="LFG4" s="30"/>
      <c r="LFH4" s="29"/>
      <c r="LFI4" s="30"/>
      <c r="LFJ4" s="29"/>
      <c r="LFK4" s="30"/>
      <c r="LFL4" s="29"/>
      <c r="LFM4" s="30"/>
      <c r="LFN4" s="29"/>
      <c r="LFO4" s="30"/>
      <c r="LFP4" s="29"/>
      <c r="LFQ4" s="30"/>
      <c r="LFR4" s="29"/>
      <c r="LFS4" s="30"/>
      <c r="LFT4" s="29"/>
      <c r="LFU4" s="30"/>
      <c r="LFV4" s="29"/>
      <c r="LFW4" s="30"/>
      <c r="LFX4" s="29"/>
      <c r="LFY4" s="30"/>
      <c r="LFZ4" s="29"/>
      <c r="LGA4" s="30"/>
      <c r="LGB4" s="29"/>
      <c r="LGC4" s="30"/>
      <c r="LGD4" s="29"/>
      <c r="LGE4" s="30"/>
      <c r="LGF4" s="29"/>
      <c r="LGG4" s="30"/>
      <c r="LGH4" s="29"/>
      <c r="LGI4" s="30"/>
      <c r="LGJ4" s="29"/>
      <c r="LGK4" s="30"/>
      <c r="LGL4" s="29"/>
      <c r="LGM4" s="30"/>
      <c r="LGN4" s="29"/>
      <c r="LGO4" s="30"/>
      <c r="LGP4" s="29"/>
      <c r="LGQ4" s="30"/>
      <c r="LGR4" s="29"/>
      <c r="LGS4" s="30"/>
      <c r="LGT4" s="29"/>
      <c r="LGU4" s="30"/>
      <c r="LGV4" s="29"/>
      <c r="LGW4" s="30"/>
      <c r="LGX4" s="29"/>
      <c r="LGY4" s="30"/>
      <c r="LGZ4" s="29"/>
      <c r="LHA4" s="30"/>
      <c r="LHB4" s="29"/>
      <c r="LHC4" s="30"/>
      <c r="LHD4" s="29"/>
      <c r="LHE4" s="30"/>
      <c r="LHF4" s="29"/>
      <c r="LHG4" s="30"/>
      <c r="LHH4" s="29"/>
      <c r="LHI4" s="30"/>
      <c r="LHJ4" s="29"/>
      <c r="LHK4" s="30"/>
      <c r="LHL4" s="29"/>
      <c r="LHM4" s="30"/>
      <c r="LHN4" s="29"/>
      <c r="LHO4" s="30"/>
      <c r="LHP4" s="29"/>
      <c r="LHQ4" s="30"/>
      <c r="LHR4" s="29"/>
      <c r="LHS4" s="30"/>
      <c r="LHT4" s="29"/>
      <c r="LHU4" s="30"/>
      <c r="LHV4" s="29"/>
      <c r="LHW4" s="30"/>
      <c r="LHX4" s="29"/>
      <c r="LHY4" s="30"/>
      <c r="LHZ4" s="29"/>
      <c r="LIA4" s="30"/>
      <c r="LIB4" s="29"/>
      <c r="LIC4" s="30"/>
      <c r="LID4" s="29"/>
      <c r="LIE4" s="30"/>
      <c r="LIF4" s="29"/>
      <c r="LIG4" s="30"/>
      <c r="LIH4" s="29"/>
      <c r="LII4" s="30"/>
      <c r="LIJ4" s="29"/>
      <c r="LIK4" s="30"/>
      <c r="LIL4" s="29"/>
      <c r="LIM4" s="30"/>
      <c r="LIN4" s="29"/>
      <c r="LIO4" s="30"/>
      <c r="LIP4" s="29"/>
      <c r="LIQ4" s="30"/>
      <c r="LIR4" s="29"/>
      <c r="LIS4" s="30"/>
      <c r="LIT4" s="29"/>
      <c r="LIU4" s="30"/>
      <c r="LIV4" s="29"/>
      <c r="LIW4" s="30"/>
      <c r="LIX4" s="29"/>
      <c r="LIY4" s="30"/>
      <c r="LIZ4" s="29"/>
      <c r="LJA4" s="30"/>
      <c r="LJB4" s="29"/>
      <c r="LJC4" s="30"/>
      <c r="LJD4" s="29"/>
      <c r="LJE4" s="30"/>
      <c r="LJF4" s="29"/>
      <c r="LJG4" s="30"/>
      <c r="LJH4" s="29"/>
      <c r="LJI4" s="30"/>
      <c r="LJJ4" s="29"/>
      <c r="LJK4" s="30"/>
      <c r="LJL4" s="29"/>
      <c r="LJM4" s="30"/>
      <c r="LJN4" s="29"/>
      <c r="LJO4" s="30"/>
      <c r="LJP4" s="29"/>
      <c r="LJQ4" s="30"/>
      <c r="LJR4" s="29"/>
      <c r="LJS4" s="30"/>
      <c r="LJT4" s="29"/>
      <c r="LJU4" s="30"/>
      <c r="LJV4" s="29"/>
      <c r="LJW4" s="30"/>
      <c r="LJX4" s="29"/>
      <c r="LJY4" s="30"/>
      <c r="LJZ4" s="29"/>
      <c r="LKA4" s="30"/>
      <c r="LKB4" s="29"/>
      <c r="LKC4" s="30"/>
      <c r="LKD4" s="29"/>
      <c r="LKE4" s="30"/>
      <c r="LKF4" s="29"/>
      <c r="LKG4" s="30"/>
      <c r="LKH4" s="29"/>
      <c r="LKI4" s="30"/>
      <c r="LKJ4" s="29"/>
      <c r="LKK4" s="30"/>
      <c r="LKL4" s="29"/>
      <c r="LKM4" s="30"/>
      <c r="LKN4" s="29"/>
      <c r="LKO4" s="30"/>
      <c r="LKP4" s="29"/>
      <c r="LKQ4" s="30"/>
      <c r="LKR4" s="29"/>
      <c r="LKS4" s="30"/>
      <c r="LKT4" s="29"/>
      <c r="LKU4" s="30"/>
      <c r="LKV4" s="29"/>
      <c r="LKW4" s="30"/>
      <c r="LKX4" s="29"/>
      <c r="LKY4" s="30"/>
      <c r="LKZ4" s="29"/>
      <c r="LLA4" s="30"/>
      <c r="LLB4" s="29"/>
      <c r="LLC4" s="30"/>
      <c r="LLD4" s="29"/>
      <c r="LLE4" s="30"/>
      <c r="LLF4" s="29"/>
      <c r="LLG4" s="30"/>
      <c r="LLH4" s="29"/>
      <c r="LLI4" s="30"/>
      <c r="LLJ4" s="29"/>
      <c r="LLK4" s="30"/>
      <c r="LLL4" s="29"/>
      <c r="LLM4" s="30"/>
      <c r="LLN4" s="29"/>
      <c r="LLO4" s="30"/>
      <c r="LLP4" s="29"/>
      <c r="LLQ4" s="30"/>
      <c r="LLR4" s="29"/>
      <c r="LLS4" s="30"/>
      <c r="LLT4" s="29"/>
      <c r="LLU4" s="30"/>
      <c r="LLV4" s="29"/>
      <c r="LLW4" s="30"/>
      <c r="LLX4" s="29"/>
      <c r="LLY4" s="30"/>
      <c r="LLZ4" s="29"/>
      <c r="LMA4" s="30"/>
      <c r="LMB4" s="29"/>
      <c r="LMC4" s="30"/>
      <c r="LMD4" s="29"/>
      <c r="LME4" s="30"/>
      <c r="LMF4" s="29"/>
      <c r="LMG4" s="30"/>
      <c r="LMH4" s="29"/>
      <c r="LMI4" s="30"/>
      <c r="LMJ4" s="29"/>
      <c r="LMK4" s="30"/>
      <c r="LML4" s="29"/>
      <c r="LMM4" s="30"/>
      <c r="LMN4" s="29"/>
      <c r="LMO4" s="30"/>
      <c r="LMP4" s="29"/>
      <c r="LMQ4" s="30"/>
      <c r="LMR4" s="29"/>
      <c r="LMS4" s="30"/>
      <c r="LMT4" s="29"/>
      <c r="LMU4" s="30"/>
      <c r="LMV4" s="29"/>
      <c r="LMW4" s="30"/>
      <c r="LMX4" s="29"/>
      <c r="LMY4" s="30"/>
      <c r="LMZ4" s="29"/>
      <c r="LNA4" s="30"/>
      <c r="LNB4" s="29"/>
      <c r="LNC4" s="30"/>
      <c r="LND4" s="29"/>
      <c r="LNE4" s="30"/>
      <c r="LNF4" s="29"/>
      <c r="LNG4" s="30"/>
      <c r="LNH4" s="29"/>
      <c r="LNI4" s="30"/>
      <c r="LNJ4" s="29"/>
      <c r="LNK4" s="30"/>
      <c r="LNL4" s="29"/>
      <c r="LNM4" s="30"/>
      <c r="LNN4" s="29"/>
      <c r="LNO4" s="30"/>
      <c r="LNP4" s="29"/>
      <c r="LNQ4" s="30"/>
      <c r="LNR4" s="29"/>
      <c r="LNS4" s="30"/>
      <c r="LNT4" s="29"/>
      <c r="LNU4" s="30"/>
      <c r="LNV4" s="29"/>
      <c r="LNW4" s="30"/>
      <c r="LNX4" s="29"/>
      <c r="LNY4" s="30"/>
      <c r="LNZ4" s="29"/>
      <c r="LOA4" s="30"/>
      <c r="LOB4" s="29"/>
      <c r="LOC4" s="30"/>
      <c r="LOD4" s="29"/>
      <c r="LOE4" s="30"/>
      <c r="LOF4" s="29"/>
      <c r="LOG4" s="30"/>
      <c r="LOH4" s="29"/>
      <c r="LOI4" s="30"/>
      <c r="LOJ4" s="29"/>
      <c r="LOK4" s="30"/>
      <c r="LOL4" s="29"/>
      <c r="LOM4" s="30"/>
      <c r="LON4" s="29"/>
      <c r="LOO4" s="30"/>
      <c r="LOP4" s="29"/>
      <c r="LOQ4" s="30"/>
      <c r="LOR4" s="29"/>
      <c r="LOS4" s="30"/>
      <c r="LOT4" s="29"/>
      <c r="LOU4" s="30"/>
      <c r="LOV4" s="29"/>
      <c r="LOW4" s="30"/>
      <c r="LOX4" s="29"/>
      <c r="LOY4" s="30"/>
      <c r="LOZ4" s="29"/>
      <c r="LPA4" s="30"/>
      <c r="LPB4" s="29"/>
      <c r="LPC4" s="30"/>
      <c r="LPD4" s="29"/>
      <c r="LPE4" s="30"/>
      <c r="LPF4" s="29"/>
      <c r="LPG4" s="30"/>
      <c r="LPH4" s="29"/>
      <c r="LPI4" s="30"/>
      <c r="LPJ4" s="29"/>
      <c r="LPK4" s="30"/>
      <c r="LPL4" s="29"/>
      <c r="LPM4" s="30"/>
      <c r="LPN4" s="29"/>
      <c r="LPO4" s="30"/>
      <c r="LPP4" s="29"/>
      <c r="LPQ4" s="30"/>
      <c r="LPR4" s="29"/>
      <c r="LPS4" s="30"/>
      <c r="LPT4" s="29"/>
      <c r="LPU4" s="30"/>
      <c r="LPV4" s="29"/>
      <c r="LPW4" s="30"/>
      <c r="LPX4" s="29"/>
      <c r="LPY4" s="30"/>
      <c r="LPZ4" s="29"/>
      <c r="LQA4" s="30"/>
      <c r="LQB4" s="29"/>
      <c r="LQC4" s="30"/>
      <c r="LQD4" s="29"/>
      <c r="LQE4" s="30"/>
      <c r="LQF4" s="29"/>
      <c r="LQG4" s="30"/>
      <c r="LQH4" s="29"/>
      <c r="LQI4" s="30"/>
      <c r="LQJ4" s="29"/>
      <c r="LQK4" s="30"/>
      <c r="LQL4" s="29"/>
      <c r="LQM4" s="30"/>
      <c r="LQN4" s="29"/>
      <c r="LQO4" s="30"/>
      <c r="LQP4" s="29"/>
      <c r="LQQ4" s="30"/>
      <c r="LQR4" s="29"/>
      <c r="LQS4" s="30"/>
      <c r="LQT4" s="29"/>
      <c r="LQU4" s="30"/>
      <c r="LQV4" s="29"/>
      <c r="LQW4" s="30"/>
      <c r="LQX4" s="29"/>
      <c r="LQY4" s="30"/>
      <c r="LQZ4" s="29"/>
      <c r="LRA4" s="30"/>
      <c r="LRB4" s="29"/>
      <c r="LRC4" s="30"/>
      <c r="LRD4" s="29"/>
      <c r="LRE4" s="30"/>
      <c r="LRF4" s="29"/>
      <c r="LRG4" s="30"/>
      <c r="LRH4" s="29"/>
      <c r="LRI4" s="30"/>
      <c r="LRJ4" s="29"/>
      <c r="LRK4" s="30"/>
      <c r="LRL4" s="29"/>
      <c r="LRM4" s="30"/>
      <c r="LRN4" s="29"/>
      <c r="LRO4" s="30"/>
      <c r="LRP4" s="29"/>
      <c r="LRQ4" s="30"/>
      <c r="LRR4" s="29"/>
      <c r="LRS4" s="30"/>
      <c r="LRT4" s="29"/>
      <c r="LRU4" s="30"/>
      <c r="LRV4" s="29"/>
      <c r="LRW4" s="30"/>
      <c r="LRX4" s="29"/>
      <c r="LRY4" s="30"/>
      <c r="LRZ4" s="29"/>
      <c r="LSA4" s="30"/>
      <c r="LSB4" s="29"/>
      <c r="LSC4" s="30"/>
      <c r="LSD4" s="29"/>
      <c r="LSE4" s="30"/>
      <c r="LSF4" s="29"/>
      <c r="LSG4" s="30"/>
      <c r="LSH4" s="29"/>
      <c r="LSI4" s="30"/>
      <c r="LSJ4" s="29"/>
      <c r="LSK4" s="30"/>
      <c r="LSL4" s="29"/>
      <c r="LSM4" s="30"/>
      <c r="LSN4" s="29"/>
      <c r="LSO4" s="30"/>
      <c r="LSP4" s="29"/>
      <c r="LSQ4" s="30"/>
      <c r="LSR4" s="29"/>
      <c r="LSS4" s="30"/>
      <c r="LST4" s="29"/>
      <c r="LSU4" s="30"/>
      <c r="LSV4" s="29"/>
      <c r="LSW4" s="30"/>
      <c r="LSX4" s="29"/>
      <c r="LSY4" s="30"/>
      <c r="LSZ4" s="29"/>
      <c r="LTA4" s="30"/>
      <c r="LTB4" s="29"/>
      <c r="LTC4" s="30"/>
      <c r="LTD4" s="29"/>
      <c r="LTE4" s="30"/>
      <c r="LTF4" s="29"/>
      <c r="LTG4" s="30"/>
      <c r="LTH4" s="29"/>
      <c r="LTI4" s="30"/>
      <c r="LTJ4" s="29"/>
      <c r="LTK4" s="30"/>
      <c r="LTL4" s="29"/>
      <c r="LTM4" s="30"/>
      <c r="LTN4" s="29"/>
      <c r="LTO4" s="30"/>
      <c r="LTP4" s="29"/>
      <c r="LTQ4" s="30"/>
      <c r="LTR4" s="29"/>
      <c r="LTS4" s="30"/>
      <c r="LTT4" s="29"/>
      <c r="LTU4" s="30"/>
      <c r="LTV4" s="29"/>
      <c r="LTW4" s="30"/>
      <c r="LTX4" s="29"/>
      <c r="LTY4" s="30"/>
      <c r="LTZ4" s="29"/>
      <c r="LUA4" s="30"/>
      <c r="LUB4" s="29"/>
      <c r="LUC4" s="30"/>
      <c r="LUD4" s="29"/>
      <c r="LUE4" s="30"/>
      <c r="LUF4" s="29"/>
      <c r="LUG4" s="30"/>
      <c r="LUH4" s="29"/>
      <c r="LUI4" s="30"/>
      <c r="LUJ4" s="29"/>
      <c r="LUK4" s="30"/>
      <c r="LUL4" s="29"/>
      <c r="LUM4" s="30"/>
      <c r="LUN4" s="29"/>
      <c r="LUO4" s="30"/>
      <c r="LUP4" s="29"/>
      <c r="LUQ4" s="30"/>
      <c r="LUR4" s="29"/>
      <c r="LUS4" s="30"/>
      <c r="LUT4" s="29"/>
      <c r="LUU4" s="30"/>
      <c r="LUV4" s="29"/>
      <c r="LUW4" s="30"/>
      <c r="LUX4" s="29"/>
      <c r="LUY4" s="30"/>
      <c r="LUZ4" s="29"/>
      <c r="LVA4" s="30"/>
      <c r="LVB4" s="29"/>
      <c r="LVC4" s="30"/>
      <c r="LVD4" s="29"/>
      <c r="LVE4" s="30"/>
      <c r="LVF4" s="29"/>
      <c r="LVG4" s="30"/>
      <c r="LVH4" s="29"/>
      <c r="LVI4" s="30"/>
      <c r="LVJ4" s="29"/>
      <c r="LVK4" s="30"/>
      <c r="LVL4" s="29"/>
      <c r="LVM4" s="30"/>
      <c r="LVN4" s="29"/>
      <c r="LVO4" s="30"/>
      <c r="LVP4" s="29"/>
      <c r="LVQ4" s="30"/>
      <c r="LVR4" s="29"/>
      <c r="LVS4" s="30"/>
      <c r="LVT4" s="29"/>
      <c r="LVU4" s="30"/>
      <c r="LVV4" s="29"/>
      <c r="LVW4" s="30"/>
      <c r="LVX4" s="29"/>
      <c r="LVY4" s="30"/>
      <c r="LVZ4" s="29"/>
      <c r="LWA4" s="30"/>
      <c r="LWB4" s="29"/>
      <c r="LWC4" s="30"/>
      <c r="LWD4" s="29"/>
      <c r="LWE4" s="30"/>
      <c r="LWF4" s="29"/>
      <c r="LWG4" s="30"/>
      <c r="LWH4" s="29"/>
      <c r="LWI4" s="30"/>
      <c r="LWJ4" s="29"/>
      <c r="LWK4" s="30"/>
      <c r="LWL4" s="29"/>
      <c r="LWM4" s="30"/>
      <c r="LWN4" s="29"/>
      <c r="LWO4" s="30"/>
      <c r="LWP4" s="29"/>
      <c r="LWQ4" s="30"/>
      <c r="LWR4" s="29"/>
      <c r="LWS4" s="30"/>
      <c r="LWT4" s="29"/>
      <c r="LWU4" s="30"/>
      <c r="LWV4" s="29"/>
      <c r="LWW4" s="30"/>
      <c r="LWX4" s="29"/>
      <c r="LWY4" s="30"/>
      <c r="LWZ4" s="29"/>
      <c r="LXA4" s="30"/>
      <c r="LXB4" s="29"/>
      <c r="LXC4" s="30"/>
      <c r="LXD4" s="29"/>
      <c r="LXE4" s="30"/>
      <c r="LXF4" s="29"/>
      <c r="LXG4" s="30"/>
      <c r="LXH4" s="29"/>
      <c r="LXI4" s="30"/>
      <c r="LXJ4" s="29"/>
      <c r="LXK4" s="30"/>
      <c r="LXL4" s="29"/>
      <c r="LXM4" s="30"/>
      <c r="LXN4" s="29"/>
      <c r="LXO4" s="30"/>
      <c r="LXP4" s="29"/>
      <c r="LXQ4" s="30"/>
      <c r="LXR4" s="29"/>
      <c r="LXS4" s="30"/>
      <c r="LXT4" s="29"/>
      <c r="LXU4" s="30"/>
      <c r="LXV4" s="29"/>
      <c r="LXW4" s="30"/>
      <c r="LXX4" s="29"/>
      <c r="LXY4" s="30"/>
      <c r="LXZ4" s="29"/>
      <c r="LYA4" s="30"/>
      <c r="LYB4" s="29"/>
      <c r="LYC4" s="30"/>
      <c r="LYD4" s="29"/>
      <c r="LYE4" s="30"/>
      <c r="LYF4" s="29"/>
      <c r="LYG4" s="30"/>
      <c r="LYH4" s="29"/>
      <c r="LYI4" s="30"/>
      <c r="LYJ4" s="29"/>
      <c r="LYK4" s="30"/>
      <c r="LYL4" s="29"/>
      <c r="LYM4" s="30"/>
      <c r="LYN4" s="29"/>
      <c r="LYO4" s="30"/>
      <c r="LYP4" s="29"/>
      <c r="LYQ4" s="30"/>
      <c r="LYR4" s="29"/>
      <c r="LYS4" s="30"/>
      <c r="LYT4" s="29"/>
      <c r="LYU4" s="30"/>
      <c r="LYV4" s="29"/>
      <c r="LYW4" s="30"/>
      <c r="LYX4" s="29"/>
      <c r="LYY4" s="30"/>
      <c r="LYZ4" s="29"/>
      <c r="LZA4" s="30"/>
      <c r="LZB4" s="29"/>
      <c r="LZC4" s="30"/>
      <c r="LZD4" s="29"/>
      <c r="LZE4" s="30"/>
      <c r="LZF4" s="29"/>
      <c r="LZG4" s="30"/>
      <c r="LZH4" s="29"/>
      <c r="LZI4" s="30"/>
      <c r="LZJ4" s="29"/>
      <c r="LZK4" s="30"/>
      <c r="LZL4" s="29"/>
      <c r="LZM4" s="30"/>
      <c r="LZN4" s="29"/>
      <c r="LZO4" s="30"/>
      <c r="LZP4" s="29"/>
      <c r="LZQ4" s="30"/>
      <c r="LZR4" s="29"/>
      <c r="LZS4" s="30"/>
      <c r="LZT4" s="29"/>
      <c r="LZU4" s="30"/>
      <c r="LZV4" s="29"/>
      <c r="LZW4" s="30"/>
      <c r="LZX4" s="29"/>
      <c r="LZY4" s="30"/>
      <c r="LZZ4" s="29"/>
      <c r="MAA4" s="30"/>
      <c r="MAB4" s="29"/>
      <c r="MAC4" s="30"/>
      <c r="MAD4" s="29"/>
      <c r="MAE4" s="30"/>
      <c r="MAF4" s="29"/>
      <c r="MAG4" s="30"/>
      <c r="MAH4" s="29"/>
      <c r="MAI4" s="30"/>
      <c r="MAJ4" s="29"/>
      <c r="MAK4" s="30"/>
      <c r="MAL4" s="29"/>
      <c r="MAM4" s="30"/>
      <c r="MAN4" s="29"/>
      <c r="MAO4" s="30"/>
      <c r="MAP4" s="29"/>
      <c r="MAQ4" s="30"/>
      <c r="MAR4" s="29"/>
      <c r="MAS4" s="30"/>
      <c r="MAT4" s="29"/>
      <c r="MAU4" s="30"/>
      <c r="MAV4" s="29"/>
      <c r="MAW4" s="30"/>
      <c r="MAX4" s="29"/>
      <c r="MAY4" s="30"/>
      <c r="MAZ4" s="29"/>
      <c r="MBA4" s="30"/>
      <c r="MBB4" s="29"/>
      <c r="MBC4" s="30"/>
      <c r="MBD4" s="29"/>
      <c r="MBE4" s="30"/>
      <c r="MBF4" s="29"/>
      <c r="MBG4" s="30"/>
      <c r="MBH4" s="29"/>
      <c r="MBI4" s="30"/>
      <c r="MBJ4" s="29"/>
      <c r="MBK4" s="30"/>
      <c r="MBL4" s="29"/>
      <c r="MBM4" s="30"/>
      <c r="MBN4" s="29"/>
      <c r="MBO4" s="30"/>
      <c r="MBP4" s="29"/>
      <c r="MBQ4" s="30"/>
      <c r="MBR4" s="29"/>
      <c r="MBS4" s="30"/>
      <c r="MBT4" s="29"/>
      <c r="MBU4" s="30"/>
      <c r="MBV4" s="29"/>
      <c r="MBW4" s="30"/>
      <c r="MBX4" s="29"/>
      <c r="MBY4" s="30"/>
      <c r="MBZ4" s="29"/>
      <c r="MCA4" s="30"/>
      <c r="MCB4" s="29"/>
      <c r="MCC4" s="30"/>
      <c r="MCD4" s="29"/>
      <c r="MCE4" s="30"/>
      <c r="MCF4" s="29"/>
      <c r="MCG4" s="30"/>
      <c r="MCH4" s="29"/>
      <c r="MCI4" s="30"/>
      <c r="MCJ4" s="29"/>
      <c r="MCK4" s="30"/>
      <c r="MCL4" s="29"/>
      <c r="MCM4" s="30"/>
      <c r="MCN4" s="29"/>
      <c r="MCO4" s="30"/>
      <c r="MCP4" s="29"/>
      <c r="MCQ4" s="30"/>
      <c r="MCR4" s="29"/>
      <c r="MCS4" s="30"/>
      <c r="MCT4" s="29"/>
      <c r="MCU4" s="30"/>
      <c r="MCV4" s="29"/>
      <c r="MCW4" s="30"/>
      <c r="MCX4" s="29"/>
      <c r="MCY4" s="30"/>
      <c r="MCZ4" s="29"/>
      <c r="MDA4" s="30"/>
      <c r="MDB4" s="29"/>
      <c r="MDC4" s="30"/>
      <c r="MDD4" s="29"/>
      <c r="MDE4" s="30"/>
      <c r="MDF4" s="29"/>
      <c r="MDG4" s="30"/>
      <c r="MDH4" s="29"/>
      <c r="MDI4" s="30"/>
      <c r="MDJ4" s="29"/>
      <c r="MDK4" s="30"/>
      <c r="MDL4" s="29"/>
      <c r="MDM4" s="30"/>
      <c r="MDN4" s="29"/>
      <c r="MDO4" s="30"/>
      <c r="MDP4" s="29"/>
      <c r="MDQ4" s="30"/>
      <c r="MDR4" s="29"/>
      <c r="MDS4" s="30"/>
      <c r="MDT4" s="29"/>
      <c r="MDU4" s="30"/>
      <c r="MDV4" s="29"/>
      <c r="MDW4" s="30"/>
      <c r="MDX4" s="29"/>
      <c r="MDY4" s="30"/>
      <c r="MDZ4" s="29"/>
      <c r="MEA4" s="30"/>
      <c r="MEB4" s="29"/>
      <c r="MEC4" s="30"/>
      <c r="MED4" s="29"/>
      <c r="MEE4" s="30"/>
      <c r="MEF4" s="29"/>
      <c r="MEG4" s="30"/>
      <c r="MEH4" s="29"/>
      <c r="MEI4" s="30"/>
      <c r="MEJ4" s="29"/>
      <c r="MEK4" s="30"/>
      <c r="MEL4" s="29"/>
      <c r="MEM4" s="30"/>
      <c r="MEN4" s="29"/>
      <c r="MEO4" s="30"/>
      <c r="MEP4" s="29"/>
      <c r="MEQ4" s="30"/>
      <c r="MER4" s="29"/>
      <c r="MES4" s="30"/>
      <c r="MET4" s="29"/>
      <c r="MEU4" s="30"/>
      <c r="MEV4" s="29"/>
      <c r="MEW4" s="30"/>
      <c r="MEX4" s="29"/>
      <c r="MEY4" s="30"/>
      <c r="MEZ4" s="29"/>
      <c r="MFA4" s="30"/>
      <c r="MFB4" s="29"/>
      <c r="MFC4" s="30"/>
      <c r="MFD4" s="29"/>
      <c r="MFE4" s="30"/>
      <c r="MFF4" s="29"/>
      <c r="MFG4" s="30"/>
      <c r="MFH4" s="29"/>
      <c r="MFI4" s="30"/>
      <c r="MFJ4" s="29"/>
      <c r="MFK4" s="30"/>
      <c r="MFL4" s="29"/>
      <c r="MFM4" s="30"/>
      <c r="MFN4" s="29"/>
      <c r="MFO4" s="30"/>
      <c r="MFP4" s="29"/>
      <c r="MFQ4" s="30"/>
      <c r="MFR4" s="29"/>
      <c r="MFS4" s="30"/>
      <c r="MFT4" s="29"/>
      <c r="MFU4" s="30"/>
      <c r="MFV4" s="29"/>
      <c r="MFW4" s="30"/>
      <c r="MFX4" s="29"/>
      <c r="MFY4" s="30"/>
      <c r="MFZ4" s="29"/>
      <c r="MGA4" s="30"/>
      <c r="MGB4" s="29"/>
      <c r="MGC4" s="30"/>
      <c r="MGD4" s="29"/>
      <c r="MGE4" s="30"/>
      <c r="MGF4" s="29"/>
      <c r="MGG4" s="30"/>
      <c r="MGH4" s="29"/>
      <c r="MGI4" s="30"/>
      <c r="MGJ4" s="29"/>
      <c r="MGK4" s="30"/>
      <c r="MGL4" s="29"/>
      <c r="MGM4" s="30"/>
      <c r="MGN4" s="29"/>
      <c r="MGO4" s="30"/>
      <c r="MGP4" s="29"/>
      <c r="MGQ4" s="30"/>
      <c r="MGR4" s="29"/>
      <c r="MGS4" s="30"/>
      <c r="MGT4" s="29"/>
      <c r="MGU4" s="30"/>
      <c r="MGV4" s="29"/>
      <c r="MGW4" s="30"/>
      <c r="MGX4" s="29"/>
      <c r="MGY4" s="30"/>
      <c r="MGZ4" s="29"/>
      <c r="MHA4" s="30"/>
      <c r="MHB4" s="29"/>
      <c r="MHC4" s="30"/>
      <c r="MHD4" s="29"/>
      <c r="MHE4" s="30"/>
      <c r="MHF4" s="29"/>
      <c r="MHG4" s="30"/>
      <c r="MHH4" s="29"/>
      <c r="MHI4" s="30"/>
      <c r="MHJ4" s="29"/>
      <c r="MHK4" s="30"/>
      <c r="MHL4" s="29"/>
      <c r="MHM4" s="30"/>
      <c r="MHN4" s="29"/>
      <c r="MHO4" s="30"/>
      <c r="MHP4" s="29"/>
      <c r="MHQ4" s="30"/>
      <c r="MHR4" s="29"/>
      <c r="MHS4" s="30"/>
      <c r="MHT4" s="29"/>
      <c r="MHU4" s="30"/>
      <c r="MHV4" s="29"/>
      <c r="MHW4" s="30"/>
      <c r="MHX4" s="29"/>
      <c r="MHY4" s="30"/>
      <c r="MHZ4" s="29"/>
      <c r="MIA4" s="30"/>
      <c r="MIB4" s="29"/>
      <c r="MIC4" s="30"/>
      <c r="MID4" s="29"/>
      <c r="MIE4" s="30"/>
      <c r="MIF4" s="29"/>
      <c r="MIG4" s="30"/>
      <c r="MIH4" s="29"/>
      <c r="MII4" s="30"/>
      <c r="MIJ4" s="29"/>
      <c r="MIK4" s="30"/>
      <c r="MIL4" s="29"/>
      <c r="MIM4" s="30"/>
      <c r="MIN4" s="29"/>
      <c r="MIO4" s="30"/>
      <c r="MIP4" s="29"/>
      <c r="MIQ4" s="30"/>
      <c r="MIR4" s="29"/>
      <c r="MIS4" s="30"/>
      <c r="MIT4" s="29"/>
      <c r="MIU4" s="30"/>
      <c r="MIV4" s="29"/>
      <c r="MIW4" s="30"/>
      <c r="MIX4" s="29"/>
      <c r="MIY4" s="30"/>
      <c r="MIZ4" s="29"/>
      <c r="MJA4" s="30"/>
      <c r="MJB4" s="29"/>
      <c r="MJC4" s="30"/>
      <c r="MJD4" s="29"/>
      <c r="MJE4" s="30"/>
      <c r="MJF4" s="29"/>
      <c r="MJG4" s="30"/>
      <c r="MJH4" s="29"/>
      <c r="MJI4" s="30"/>
      <c r="MJJ4" s="29"/>
      <c r="MJK4" s="30"/>
      <c r="MJL4" s="29"/>
      <c r="MJM4" s="30"/>
      <c r="MJN4" s="29"/>
      <c r="MJO4" s="30"/>
      <c r="MJP4" s="29"/>
      <c r="MJQ4" s="30"/>
      <c r="MJR4" s="29"/>
      <c r="MJS4" s="30"/>
      <c r="MJT4" s="29"/>
      <c r="MJU4" s="30"/>
      <c r="MJV4" s="29"/>
      <c r="MJW4" s="30"/>
      <c r="MJX4" s="29"/>
      <c r="MJY4" s="30"/>
      <c r="MJZ4" s="29"/>
      <c r="MKA4" s="30"/>
      <c r="MKB4" s="29"/>
      <c r="MKC4" s="30"/>
      <c r="MKD4" s="29"/>
      <c r="MKE4" s="30"/>
      <c r="MKF4" s="29"/>
      <c r="MKG4" s="30"/>
      <c r="MKH4" s="29"/>
      <c r="MKI4" s="30"/>
      <c r="MKJ4" s="29"/>
      <c r="MKK4" s="30"/>
      <c r="MKL4" s="29"/>
      <c r="MKM4" s="30"/>
      <c r="MKN4" s="29"/>
      <c r="MKO4" s="30"/>
      <c r="MKP4" s="29"/>
      <c r="MKQ4" s="30"/>
      <c r="MKR4" s="29"/>
      <c r="MKS4" s="30"/>
      <c r="MKT4" s="29"/>
      <c r="MKU4" s="30"/>
      <c r="MKV4" s="29"/>
      <c r="MKW4" s="30"/>
      <c r="MKX4" s="29"/>
      <c r="MKY4" s="30"/>
      <c r="MKZ4" s="29"/>
      <c r="MLA4" s="30"/>
      <c r="MLB4" s="29"/>
      <c r="MLC4" s="30"/>
      <c r="MLD4" s="29"/>
      <c r="MLE4" s="30"/>
      <c r="MLF4" s="29"/>
      <c r="MLG4" s="30"/>
      <c r="MLH4" s="29"/>
      <c r="MLI4" s="30"/>
      <c r="MLJ4" s="29"/>
      <c r="MLK4" s="30"/>
      <c r="MLL4" s="29"/>
      <c r="MLM4" s="30"/>
      <c r="MLN4" s="29"/>
      <c r="MLO4" s="30"/>
      <c r="MLP4" s="29"/>
      <c r="MLQ4" s="30"/>
      <c r="MLR4" s="29"/>
      <c r="MLS4" s="30"/>
      <c r="MLT4" s="29"/>
      <c r="MLU4" s="30"/>
      <c r="MLV4" s="29"/>
      <c r="MLW4" s="30"/>
      <c r="MLX4" s="29"/>
      <c r="MLY4" s="30"/>
      <c r="MLZ4" s="29"/>
      <c r="MMA4" s="30"/>
      <c r="MMB4" s="29"/>
      <c r="MMC4" s="30"/>
      <c r="MMD4" s="29"/>
      <c r="MME4" s="30"/>
      <c r="MMF4" s="29"/>
      <c r="MMG4" s="30"/>
      <c r="MMH4" s="29"/>
      <c r="MMI4" s="30"/>
      <c r="MMJ4" s="29"/>
      <c r="MMK4" s="30"/>
      <c r="MML4" s="29"/>
      <c r="MMM4" s="30"/>
      <c r="MMN4" s="29"/>
      <c r="MMO4" s="30"/>
      <c r="MMP4" s="29"/>
      <c r="MMQ4" s="30"/>
      <c r="MMR4" s="29"/>
      <c r="MMS4" s="30"/>
      <c r="MMT4" s="29"/>
      <c r="MMU4" s="30"/>
      <c r="MMV4" s="29"/>
      <c r="MMW4" s="30"/>
      <c r="MMX4" s="29"/>
      <c r="MMY4" s="30"/>
      <c r="MMZ4" s="29"/>
      <c r="MNA4" s="30"/>
      <c r="MNB4" s="29"/>
      <c r="MNC4" s="30"/>
      <c r="MND4" s="29"/>
      <c r="MNE4" s="30"/>
      <c r="MNF4" s="29"/>
      <c r="MNG4" s="30"/>
      <c r="MNH4" s="29"/>
      <c r="MNI4" s="30"/>
      <c r="MNJ4" s="29"/>
      <c r="MNK4" s="30"/>
      <c r="MNL4" s="29"/>
      <c r="MNM4" s="30"/>
      <c r="MNN4" s="29"/>
      <c r="MNO4" s="30"/>
      <c r="MNP4" s="29"/>
      <c r="MNQ4" s="30"/>
      <c r="MNR4" s="29"/>
      <c r="MNS4" s="30"/>
      <c r="MNT4" s="29"/>
      <c r="MNU4" s="30"/>
      <c r="MNV4" s="29"/>
      <c r="MNW4" s="30"/>
      <c r="MNX4" s="29"/>
      <c r="MNY4" s="30"/>
      <c r="MNZ4" s="29"/>
      <c r="MOA4" s="30"/>
      <c r="MOB4" s="29"/>
      <c r="MOC4" s="30"/>
      <c r="MOD4" s="29"/>
      <c r="MOE4" s="30"/>
      <c r="MOF4" s="29"/>
      <c r="MOG4" s="30"/>
      <c r="MOH4" s="29"/>
      <c r="MOI4" s="30"/>
      <c r="MOJ4" s="29"/>
      <c r="MOK4" s="30"/>
      <c r="MOL4" s="29"/>
      <c r="MOM4" s="30"/>
      <c r="MON4" s="29"/>
      <c r="MOO4" s="30"/>
      <c r="MOP4" s="29"/>
      <c r="MOQ4" s="30"/>
      <c r="MOR4" s="29"/>
      <c r="MOS4" s="30"/>
      <c r="MOT4" s="29"/>
      <c r="MOU4" s="30"/>
      <c r="MOV4" s="29"/>
      <c r="MOW4" s="30"/>
      <c r="MOX4" s="29"/>
      <c r="MOY4" s="30"/>
      <c r="MOZ4" s="29"/>
      <c r="MPA4" s="30"/>
      <c r="MPB4" s="29"/>
      <c r="MPC4" s="30"/>
      <c r="MPD4" s="29"/>
      <c r="MPE4" s="30"/>
      <c r="MPF4" s="29"/>
      <c r="MPG4" s="30"/>
      <c r="MPH4" s="29"/>
      <c r="MPI4" s="30"/>
      <c r="MPJ4" s="29"/>
      <c r="MPK4" s="30"/>
      <c r="MPL4" s="29"/>
      <c r="MPM4" s="30"/>
      <c r="MPN4" s="29"/>
      <c r="MPO4" s="30"/>
      <c r="MPP4" s="29"/>
      <c r="MPQ4" s="30"/>
      <c r="MPR4" s="29"/>
      <c r="MPS4" s="30"/>
      <c r="MPT4" s="29"/>
      <c r="MPU4" s="30"/>
      <c r="MPV4" s="29"/>
      <c r="MPW4" s="30"/>
      <c r="MPX4" s="29"/>
      <c r="MPY4" s="30"/>
      <c r="MPZ4" s="29"/>
      <c r="MQA4" s="30"/>
      <c r="MQB4" s="29"/>
      <c r="MQC4" s="30"/>
      <c r="MQD4" s="29"/>
      <c r="MQE4" s="30"/>
      <c r="MQF4" s="29"/>
      <c r="MQG4" s="30"/>
      <c r="MQH4" s="29"/>
      <c r="MQI4" s="30"/>
      <c r="MQJ4" s="29"/>
      <c r="MQK4" s="30"/>
      <c r="MQL4" s="29"/>
      <c r="MQM4" s="30"/>
      <c r="MQN4" s="29"/>
      <c r="MQO4" s="30"/>
      <c r="MQP4" s="29"/>
      <c r="MQQ4" s="30"/>
      <c r="MQR4" s="29"/>
      <c r="MQS4" s="30"/>
      <c r="MQT4" s="29"/>
      <c r="MQU4" s="30"/>
      <c r="MQV4" s="29"/>
      <c r="MQW4" s="30"/>
      <c r="MQX4" s="29"/>
      <c r="MQY4" s="30"/>
      <c r="MQZ4" s="29"/>
      <c r="MRA4" s="30"/>
      <c r="MRB4" s="29"/>
      <c r="MRC4" s="30"/>
      <c r="MRD4" s="29"/>
      <c r="MRE4" s="30"/>
      <c r="MRF4" s="29"/>
      <c r="MRG4" s="30"/>
      <c r="MRH4" s="29"/>
      <c r="MRI4" s="30"/>
      <c r="MRJ4" s="29"/>
      <c r="MRK4" s="30"/>
      <c r="MRL4" s="29"/>
      <c r="MRM4" s="30"/>
      <c r="MRN4" s="29"/>
      <c r="MRO4" s="30"/>
      <c r="MRP4" s="29"/>
      <c r="MRQ4" s="30"/>
      <c r="MRR4" s="29"/>
      <c r="MRS4" s="30"/>
      <c r="MRT4" s="29"/>
      <c r="MRU4" s="30"/>
      <c r="MRV4" s="29"/>
      <c r="MRW4" s="30"/>
      <c r="MRX4" s="29"/>
      <c r="MRY4" s="30"/>
      <c r="MRZ4" s="29"/>
      <c r="MSA4" s="30"/>
      <c r="MSB4" s="29"/>
      <c r="MSC4" s="30"/>
      <c r="MSD4" s="29"/>
      <c r="MSE4" s="30"/>
      <c r="MSF4" s="29"/>
      <c r="MSG4" s="30"/>
      <c r="MSH4" s="29"/>
      <c r="MSI4" s="30"/>
      <c r="MSJ4" s="29"/>
      <c r="MSK4" s="30"/>
      <c r="MSL4" s="29"/>
      <c r="MSM4" s="30"/>
      <c r="MSN4" s="29"/>
      <c r="MSO4" s="30"/>
      <c r="MSP4" s="29"/>
      <c r="MSQ4" s="30"/>
      <c r="MSR4" s="29"/>
      <c r="MSS4" s="30"/>
      <c r="MST4" s="29"/>
      <c r="MSU4" s="30"/>
      <c r="MSV4" s="29"/>
      <c r="MSW4" s="30"/>
      <c r="MSX4" s="29"/>
      <c r="MSY4" s="30"/>
      <c r="MSZ4" s="29"/>
      <c r="MTA4" s="30"/>
      <c r="MTB4" s="29"/>
      <c r="MTC4" s="30"/>
      <c r="MTD4" s="29"/>
      <c r="MTE4" s="30"/>
      <c r="MTF4" s="29"/>
      <c r="MTG4" s="30"/>
      <c r="MTH4" s="29"/>
      <c r="MTI4" s="30"/>
      <c r="MTJ4" s="29"/>
      <c r="MTK4" s="30"/>
      <c r="MTL4" s="29"/>
      <c r="MTM4" s="30"/>
      <c r="MTN4" s="29"/>
      <c r="MTO4" s="30"/>
      <c r="MTP4" s="29"/>
      <c r="MTQ4" s="30"/>
      <c r="MTR4" s="29"/>
      <c r="MTS4" s="30"/>
      <c r="MTT4" s="29"/>
      <c r="MTU4" s="30"/>
      <c r="MTV4" s="29"/>
      <c r="MTW4" s="30"/>
      <c r="MTX4" s="29"/>
      <c r="MTY4" s="30"/>
      <c r="MTZ4" s="29"/>
      <c r="MUA4" s="30"/>
      <c r="MUB4" s="29"/>
      <c r="MUC4" s="30"/>
      <c r="MUD4" s="29"/>
      <c r="MUE4" s="30"/>
      <c r="MUF4" s="29"/>
      <c r="MUG4" s="30"/>
      <c r="MUH4" s="29"/>
      <c r="MUI4" s="30"/>
      <c r="MUJ4" s="29"/>
      <c r="MUK4" s="30"/>
      <c r="MUL4" s="29"/>
      <c r="MUM4" s="30"/>
      <c r="MUN4" s="29"/>
      <c r="MUO4" s="30"/>
      <c r="MUP4" s="29"/>
      <c r="MUQ4" s="30"/>
      <c r="MUR4" s="29"/>
      <c r="MUS4" s="30"/>
      <c r="MUT4" s="29"/>
      <c r="MUU4" s="30"/>
      <c r="MUV4" s="29"/>
      <c r="MUW4" s="30"/>
      <c r="MUX4" s="29"/>
      <c r="MUY4" s="30"/>
      <c r="MUZ4" s="29"/>
      <c r="MVA4" s="30"/>
      <c r="MVB4" s="29"/>
      <c r="MVC4" s="30"/>
      <c r="MVD4" s="29"/>
      <c r="MVE4" s="30"/>
      <c r="MVF4" s="29"/>
      <c r="MVG4" s="30"/>
      <c r="MVH4" s="29"/>
      <c r="MVI4" s="30"/>
      <c r="MVJ4" s="29"/>
      <c r="MVK4" s="30"/>
      <c r="MVL4" s="29"/>
      <c r="MVM4" s="30"/>
      <c r="MVN4" s="29"/>
      <c r="MVO4" s="30"/>
      <c r="MVP4" s="29"/>
      <c r="MVQ4" s="30"/>
      <c r="MVR4" s="29"/>
      <c r="MVS4" s="30"/>
      <c r="MVT4" s="29"/>
      <c r="MVU4" s="30"/>
      <c r="MVV4" s="29"/>
      <c r="MVW4" s="30"/>
      <c r="MVX4" s="29"/>
      <c r="MVY4" s="30"/>
      <c r="MVZ4" s="29"/>
      <c r="MWA4" s="30"/>
      <c r="MWB4" s="29"/>
      <c r="MWC4" s="30"/>
      <c r="MWD4" s="29"/>
      <c r="MWE4" s="30"/>
      <c r="MWF4" s="29"/>
      <c r="MWG4" s="30"/>
      <c r="MWH4" s="29"/>
      <c r="MWI4" s="30"/>
      <c r="MWJ4" s="29"/>
      <c r="MWK4" s="30"/>
      <c r="MWL4" s="29"/>
      <c r="MWM4" s="30"/>
      <c r="MWN4" s="29"/>
      <c r="MWO4" s="30"/>
      <c r="MWP4" s="29"/>
      <c r="MWQ4" s="30"/>
      <c r="MWR4" s="29"/>
      <c r="MWS4" s="30"/>
      <c r="MWT4" s="29"/>
      <c r="MWU4" s="30"/>
      <c r="MWV4" s="29"/>
      <c r="MWW4" s="30"/>
      <c r="MWX4" s="29"/>
      <c r="MWY4" s="30"/>
      <c r="MWZ4" s="29"/>
      <c r="MXA4" s="30"/>
      <c r="MXB4" s="29"/>
      <c r="MXC4" s="30"/>
      <c r="MXD4" s="29"/>
      <c r="MXE4" s="30"/>
      <c r="MXF4" s="29"/>
      <c r="MXG4" s="30"/>
      <c r="MXH4" s="29"/>
      <c r="MXI4" s="30"/>
      <c r="MXJ4" s="29"/>
      <c r="MXK4" s="30"/>
      <c r="MXL4" s="29"/>
      <c r="MXM4" s="30"/>
      <c r="MXN4" s="29"/>
      <c r="MXO4" s="30"/>
      <c r="MXP4" s="29"/>
      <c r="MXQ4" s="30"/>
      <c r="MXR4" s="29"/>
      <c r="MXS4" s="30"/>
      <c r="MXT4" s="29"/>
      <c r="MXU4" s="30"/>
      <c r="MXV4" s="29"/>
      <c r="MXW4" s="30"/>
      <c r="MXX4" s="29"/>
      <c r="MXY4" s="30"/>
      <c r="MXZ4" s="29"/>
      <c r="MYA4" s="30"/>
      <c r="MYB4" s="29"/>
      <c r="MYC4" s="30"/>
      <c r="MYD4" s="29"/>
      <c r="MYE4" s="30"/>
      <c r="MYF4" s="29"/>
      <c r="MYG4" s="30"/>
      <c r="MYH4" s="29"/>
      <c r="MYI4" s="30"/>
      <c r="MYJ4" s="29"/>
      <c r="MYK4" s="30"/>
      <c r="MYL4" s="29"/>
      <c r="MYM4" s="30"/>
      <c r="MYN4" s="29"/>
      <c r="MYO4" s="30"/>
      <c r="MYP4" s="29"/>
      <c r="MYQ4" s="30"/>
      <c r="MYR4" s="29"/>
      <c r="MYS4" s="30"/>
      <c r="MYT4" s="29"/>
      <c r="MYU4" s="30"/>
      <c r="MYV4" s="29"/>
      <c r="MYW4" s="30"/>
      <c r="MYX4" s="29"/>
      <c r="MYY4" s="30"/>
      <c r="MYZ4" s="29"/>
      <c r="MZA4" s="30"/>
      <c r="MZB4" s="29"/>
      <c r="MZC4" s="30"/>
      <c r="MZD4" s="29"/>
      <c r="MZE4" s="30"/>
      <c r="MZF4" s="29"/>
      <c r="MZG4" s="30"/>
      <c r="MZH4" s="29"/>
      <c r="MZI4" s="30"/>
      <c r="MZJ4" s="29"/>
      <c r="MZK4" s="30"/>
      <c r="MZL4" s="29"/>
      <c r="MZM4" s="30"/>
      <c r="MZN4" s="29"/>
      <c r="MZO4" s="30"/>
      <c r="MZP4" s="29"/>
      <c r="MZQ4" s="30"/>
      <c r="MZR4" s="29"/>
      <c r="MZS4" s="30"/>
      <c r="MZT4" s="29"/>
      <c r="MZU4" s="30"/>
      <c r="MZV4" s="29"/>
      <c r="MZW4" s="30"/>
      <c r="MZX4" s="29"/>
      <c r="MZY4" s="30"/>
      <c r="MZZ4" s="29"/>
      <c r="NAA4" s="30"/>
      <c r="NAB4" s="29"/>
      <c r="NAC4" s="30"/>
      <c r="NAD4" s="29"/>
      <c r="NAE4" s="30"/>
      <c r="NAF4" s="29"/>
      <c r="NAG4" s="30"/>
      <c r="NAH4" s="29"/>
      <c r="NAI4" s="30"/>
      <c r="NAJ4" s="29"/>
      <c r="NAK4" s="30"/>
      <c r="NAL4" s="29"/>
      <c r="NAM4" s="30"/>
      <c r="NAN4" s="29"/>
      <c r="NAO4" s="30"/>
      <c r="NAP4" s="29"/>
      <c r="NAQ4" s="30"/>
      <c r="NAR4" s="29"/>
      <c r="NAS4" s="30"/>
      <c r="NAT4" s="29"/>
      <c r="NAU4" s="30"/>
      <c r="NAV4" s="29"/>
      <c r="NAW4" s="30"/>
      <c r="NAX4" s="29"/>
      <c r="NAY4" s="30"/>
      <c r="NAZ4" s="29"/>
      <c r="NBA4" s="30"/>
      <c r="NBB4" s="29"/>
      <c r="NBC4" s="30"/>
      <c r="NBD4" s="29"/>
      <c r="NBE4" s="30"/>
      <c r="NBF4" s="29"/>
      <c r="NBG4" s="30"/>
      <c r="NBH4" s="29"/>
      <c r="NBI4" s="30"/>
      <c r="NBJ4" s="29"/>
      <c r="NBK4" s="30"/>
      <c r="NBL4" s="29"/>
      <c r="NBM4" s="30"/>
      <c r="NBN4" s="29"/>
      <c r="NBO4" s="30"/>
      <c r="NBP4" s="29"/>
      <c r="NBQ4" s="30"/>
      <c r="NBR4" s="29"/>
      <c r="NBS4" s="30"/>
      <c r="NBT4" s="29"/>
      <c r="NBU4" s="30"/>
      <c r="NBV4" s="29"/>
      <c r="NBW4" s="30"/>
      <c r="NBX4" s="29"/>
      <c r="NBY4" s="30"/>
      <c r="NBZ4" s="29"/>
      <c r="NCA4" s="30"/>
      <c r="NCB4" s="29"/>
      <c r="NCC4" s="30"/>
      <c r="NCD4" s="29"/>
      <c r="NCE4" s="30"/>
      <c r="NCF4" s="29"/>
      <c r="NCG4" s="30"/>
      <c r="NCH4" s="29"/>
      <c r="NCI4" s="30"/>
      <c r="NCJ4" s="29"/>
      <c r="NCK4" s="30"/>
      <c r="NCL4" s="29"/>
      <c r="NCM4" s="30"/>
      <c r="NCN4" s="29"/>
      <c r="NCO4" s="30"/>
      <c r="NCP4" s="29"/>
      <c r="NCQ4" s="30"/>
      <c r="NCR4" s="29"/>
      <c r="NCS4" s="30"/>
      <c r="NCT4" s="29"/>
      <c r="NCU4" s="30"/>
      <c r="NCV4" s="29"/>
      <c r="NCW4" s="30"/>
      <c r="NCX4" s="29"/>
      <c r="NCY4" s="30"/>
      <c r="NCZ4" s="29"/>
      <c r="NDA4" s="30"/>
      <c r="NDB4" s="29"/>
      <c r="NDC4" s="30"/>
      <c r="NDD4" s="29"/>
      <c r="NDE4" s="30"/>
      <c r="NDF4" s="29"/>
      <c r="NDG4" s="30"/>
      <c r="NDH4" s="29"/>
      <c r="NDI4" s="30"/>
      <c r="NDJ4" s="29"/>
      <c r="NDK4" s="30"/>
      <c r="NDL4" s="29"/>
      <c r="NDM4" s="30"/>
      <c r="NDN4" s="29"/>
      <c r="NDO4" s="30"/>
      <c r="NDP4" s="29"/>
      <c r="NDQ4" s="30"/>
      <c r="NDR4" s="29"/>
      <c r="NDS4" s="30"/>
      <c r="NDT4" s="29"/>
      <c r="NDU4" s="30"/>
      <c r="NDV4" s="29"/>
      <c r="NDW4" s="30"/>
      <c r="NDX4" s="29"/>
      <c r="NDY4" s="30"/>
      <c r="NDZ4" s="29"/>
      <c r="NEA4" s="30"/>
      <c r="NEB4" s="29"/>
      <c r="NEC4" s="30"/>
      <c r="NED4" s="29"/>
      <c r="NEE4" s="30"/>
      <c r="NEF4" s="29"/>
      <c r="NEG4" s="30"/>
      <c r="NEH4" s="29"/>
      <c r="NEI4" s="30"/>
      <c r="NEJ4" s="29"/>
      <c r="NEK4" s="30"/>
      <c r="NEL4" s="29"/>
      <c r="NEM4" s="30"/>
      <c r="NEN4" s="29"/>
      <c r="NEO4" s="30"/>
      <c r="NEP4" s="29"/>
      <c r="NEQ4" s="30"/>
      <c r="NER4" s="29"/>
      <c r="NES4" s="30"/>
      <c r="NET4" s="29"/>
      <c r="NEU4" s="30"/>
      <c r="NEV4" s="29"/>
      <c r="NEW4" s="30"/>
      <c r="NEX4" s="29"/>
      <c r="NEY4" s="30"/>
      <c r="NEZ4" s="29"/>
      <c r="NFA4" s="30"/>
      <c r="NFB4" s="29"/>
      <c r="NFC4" s="30"/>
      <c r="NFD4" s="29"/>
      <c r="NFE4" s="30"/>
      <c r="NFF4" s="29"/>
      <c r="NFG4" s="30"/>
      <c r="NFH4" s="29"/>
      <c r="NFI4" s="30"/>
      <c r="NFJ4" s="29"/>
      <c r="NFK4" s="30"/>
      <c r="NFL4" s="29"/>
      <c r="NFM4" s="30"/>
      <c r="NFN4" s="29"/>
      <c r="NFO4" s="30"/>
      <c r="NFP4" s="29"/>
      <c r="NFQ4" s="30"/>
      <c r="NFR4" s="29"/>
      <c r="NFS4" s="30"/>
      <c r="NFT4" s="29"/>
      <c r="NFU4" s="30"/>
      <c r="NFV4" s="29"/>
      <c r="NFW4" s="30"/>
      <c r="NFX4" s="29"/>
      <c r="NFY4" s="30"/>
      <c r="NFZ4" s="29"/>
      <c r="NGA4" s="30"/>
      <c r="NGB4" s="29"/>
      <c r="NGC4" s="30"/>
      <c r="NGD4" s="29"/>
      <c r="NGE4" s="30"/>
      <c r="NGF4" s="29"/>
      <c r="NGG4" s="30"/>
      <c r="NGH4" s="29"/>
      <c r="NGI4" s="30"/>
      <c r="NGJ4" s="29"/>
      <c r="NGK4" s="30"/>
      <c r="NGL4" s="29"/>
      <c r="NGM4" s="30"/>
      <c r="NGN4" s="29"/>
      <c r="NGO4" s="30"/>
      <c r="NGP4" s="29"/>
      <c r="NGQ4" s="30"/>
      <c r="NGR4" s="29"/>
      <c r="NGS4" s="30"/>
      <c r="NGT4" s="29"/>
      <c r="NGU4" s="30"/>
      <c r="NGV4" s="29"/>
      <c r="NGW4" s="30"/>
      <c r="NGX4" s="29"/>
      <c r="NGY4" s="30"/>
      <c r="NGZ4" s="29"/>
      <c r="NHA4" s="30"/>
      <c r="NHB4" s="29"/>
      <c r="NHC4" s="30"/>
      <c r="NHD4" s="29"/>
      <c r="NHE4" s="30"/>
      <c r="NHF4" s="29"/>
      <c r="NHG4" s="30"/>
      <c r="NHH4" s="29"/>
      <c r="NHI4" s="30"/>
      <c r="NHJ4" s="29"/>
      <c r="NHK4" s="30"/>
      <c r="NHL4" s="29"/>
      <c r="NHM4" s="30"/>
      <c r="NHN4" s="29"/>
      <c r="NHO4" s="30"/>
      <c r="NHP4" s="29"/>
      <c r="NHQ4" s="30"/>
      <c r="NHR4" s="29"/>
      <c r="NHS4" s="30"/>
      <c r="NHT4" s="29"/>
      <c r="NHU4" s="30"/>
      <c r="NHV4" s="29"/>
      <c r="NHW4" s="30"/>
      <c r="NHX4" s="29"/>
      <c r="NHY4" s="30"/>
      <c r="NHZ4" s="29"/>
      <c r="NIA4" s="30"/>
      <c r="NIB4" s="29"/>
      <c r="NIC4" s="30"/>
      <c r="NID4" s="29"/>
      <c r="NIE4" s="30"/>
      <c r="NIF4" s="29"/>
      <c r="NIG4" s="30"/>
      <c r="NIH4" s="29"/>
      <c r="NII4" s="30"/>
      <c r="NIJ4" s="29"/>
      <c r="NIK4" s="30"/>
      <c r="NIL4" s="29"/>
      <c r="NIM4" s="30"/>
      <c r="NIN4" s="29"/>
      <c r="NIO4" s="30"/>
      <c r="NIP4" s="29"/>
      <c r="NIQ4" s="30"/>
      <c r="NIR4" s="29"/>
      <c r="NIS4" s="30"/>
      <c r="NIT4" s="29"/>
      <c r="NIU4" s="30"/>
      <c r="NIV4" s="29"/>
      <c r="NIW4" s="30"/>
      <c r="NIX4" s="29"/>
      <c r="NIY4" s="30"/>
      <c r="NIZ4" s="29"/>
      <c r="NJA4" s="30"/>
      <c r="NJB4" s="29"/>
      <c r="NJC4" s="30"/>
      <c r="NJD4" s="29"/>
      <c r="NJE4" s="30"/>
      <c r="NJF4" s="29"/>
      <c r="NJG4" s="30"/>
      <c r="NJH4" s="29"/>
      <c r="NJI4" s="30"/>
      <c r="NJJ4" s="29"/>
      <c r="NJK4" s="30"/>
      <c r="NJL4" s="29"/>
      <c r="NJM4" s="30"/>
      <c r="NJN4" s="29"/>
      <c r="NJO4" s="30"/>
      <c r="NJP4" s="29"/>
      <c r="NJQ4" s="30"/>
      <c r="NJR4" s="29"/>
      <c r="NJS4" s="30"/>
      <c r="NJT4" s="29"/>
      <c r="NJU4" s="30"/>
      <c r="NJV4" s="29"/>
      <c r="NJW4" s="30"/>
      <c r="NJX4" s="29"/>
      <c r="NJY4" s="30"/>
      <c r="NJZ4" s="29"/>
      <c r="NKA4" s="30"/>
      <c r="NKB4" s="29"/>
      <c r="NKC4" s="30"/>
      <c r="NKD4" s="29"/>
      <c r="NKE4" s="30"/>
      <c r="NKF4" s="29"/>
      <c r="NKG4" s="30"/>
      <c r="NKH4" s="29"/>
      <c r="NKI4" s="30"/>
      <c r="NKJ4" s="29"/>
      <c r="NKK4" s="30"/>
      <c r="NKL4" s="29"/>
      <c r="NKM4" s="30"/>
      <c r="NKN4" s="29"/>
      <c r="NKO4" s="30"/>
      <c r="NKP4" s="29"/>
      <c r="NKQ4" s="30"/>
      <c r="NKR4" s="29"/>
      <c r="NKS4" s="30"/>
      <c r="NKT4" s="29"/>
      <c r="NKU4" s="30"/>
      <c r="NKV4" s="29"/>
      <c r="NKW4" s="30"/>
      <c r="NKX4" s="29"/>
      <c r="NKY4" s="30"/>
      <c r="NKZ4" s="29"/>
      <c r="NLA4" s="30"/>
      <c r="NLB4" s="29"/>
      <c r="NLC4" s="30"/>
      <c r="NLD4" s="29"/>
      <c r="NLE4" s="30"/>
      <c r="NLF4" s="29"/>
      <c r="NLG4" s="30"/>
      <c r="NLH4" s="29"/>
      <c r="NLI4" s="30"/>
      <c r="NLJ4" s="29"/>
      <c r="NLK4" s="30"/>
      <c r="NLL4" s="29"/>
      <c r="NLM4" s="30"/>
      <c r="NLN4" s="29"/>
      <c r="NLO4" s="30"/>
      <c r="NLP4" s="29"/>
      <c r="NLQ4" s="30"/>
      <c r="NLR4" s="29"/>
      <c r="NLS4" s="30"/>
      <c r="NLT4" s="29"/>
      <c r="NLU4" s="30"/>
      <c r="NLV4" s="29"/>
      <c r="NLW4" s="30"/>
      <c r="NLX4" s="29"/>
      <c r="NLY4" s="30"/>
      <c r="NLZ4" s="29"/>
      <c r="NMA4" s="30"/>
      <c r="NMB4" s="29"/>
      <c r="NMC4" s="30"/>
      <c r="NMD4" s="29"/>
      <c r="NME4" s="30"/>
      <c r="NMF4" s="29"/>
      <c r="NMG4" s="30"/>
      <c r="NMH4" s="29"/>
      <c r="NMI4" s="30"/>
      <c r="NMJ4" s="29"/>
      <c r="NMK4" s="30"/>
      <c r="NML4" s="29"/>
      <c r="NMM4" s="30"/>
      <c r="NMN4" s="29"/>
      <c r="NMO4" s="30"/>
      <c r="NMP4" s="29"/>
      <c r="NMQ4" s="30"/>
      <c r="NMR4" s="29"/>
      <c r="NMS4" s="30"/>
      <c r="NMT4" s="29"/>
      <c r="NMU4" s="30"/>
      <c r="NMV4" s="29"/>
      <c r="NMW4" s="30"/>
      <c r="NMX4" s="29"/>
      <c r="NMY4" s="30"/>
      <c r="NMZ4" s="29"/>
      <c r="NNA4" s="30"/>
      <c r="NNB4" s="29"/>
      <c r="NNC4" s="30"/>
      <c r="NND4" s="29"/>
      <c r="NNE4" s="30"/>
      <c r="NNF4" s="29"/>
      <c r="NNG4" s="30"/>
      <c r="NNH4" s="29"/>
      <c r="NNI4" s="30"/>
      <c r="NNJ4" s="29"/>
      <c r="NNK4" s="30"/>
      <c r="NNL4" s="29"/>
      <c r="NNM4" s="30"/>
      <c r="NNN4" s="29"/>
      <c r="NNO4" s="30"/>
      <c r="NNP4" s="29"/>
      <c r="NNQ4" s="30"/>
      <c r="NNR4" s="29"/>
      <c r="NNS4" s="30"/>
      <c r="NNT4" s="29"/>
      <c r="NNU4" s="30"/>
      <c r="NNV4" s="29"/>
      <c r="NNW4" s="30"/>
      <c r="NNX4" s="29"/>
      <c r="NNY4" s="30"/>
      <c r="NNZ4" s="29"/>
      <c r="NOA4" s="30"/>
      <c r="NOB4" s="29"/>
      <c r="NOC4" s="30"/>
      <c r="NOD4" s="29"/>
      <c r="NOE4" s="30"/>
      <c r="NOF4" s="29"/>
      <c r="NOG4" s="30"/>
      <c r="NOH4" s="29"/>
      <c r="NOI4" s="30"/>
      <c r="NOJ4" s="29"/>
      <c r="NOK4" s="30"/>
      <c r="NOL4" s="29"/>
      <c r="NOM4" s="30"/>
      <c r="NON4" s="29"/>
      <c r="NOO4" s="30"/>
      <c r="NOP4" s="29"/>
      <c r="NOQ4" s="30"/>
      <c r="NOR4" s="29"/>
      <c r="NOS4" s="30"/>
      <c r="NOT4" s="29"/>
      <c r="NOU4" s="30"/>
      <c r="NOV4" s="29"/>
      <c r="NOW4" s="30"/>
      <c r="NOX4" s="29"/>
      <c r="NOY4" s="30"/>
      <c r="NOZ4" s="29"/>
      <c r="NPA4" s="30"/>
      <c r="NPB4" s="29"/>
      <c r="NPC4" s="30"/>
      <c r="NPD4" s="29"/>
      <c r="NPE4" s="30"/>
      <c r="NPF4" s="29"/>
      <c r="NPG4" s="30"/>
      <c r="NPH4" s="29"/>
      <c r="NPI4" s="30"/>
      <c r="NPJ4" s="29"/>
      <c r="NPK4" s="30"/>
      <c r="NPL4" s="29"/>
      <c r="NPM4" s="30"/>
      <c r="NPN4" s="29"/>
      <c r="NPO4" s="30"/>
      <c r="NPP4" s="29"/>
      <c r="NPQ4" s="30"/>
      <c r="NPR4" s="29"/>
      <c r="NPS4" s="30"/>
      <c r="NPT4" s="29"/>
      <c r="NPU4" s="30"/>
      <c r="NPV4" s="29"/>
      <c r="NPW4" s="30"/>
      <c r="NPX4" s="29"/>
      <c r="NPY4" s="30"/>
      <c r="NPZ4" s="29"/>
      <c r="NQA4" s="30"/>
      <c r="NQB4" s="29"/>
      <c r="NQC4" s="30"/>
      <c r="NQD4" s="29"/>
      <c r="NQE4" s="30"/>
      <c r="NQF4" s="29"/>
      <c r="NQG4" s="30"/>
      <c r="NQH4" s="29"/>
      <c r="NQI4" s="30"/>
      <c r="NQJ4" s="29"/>
      <c r="NQK4" s="30"/>
      <c r="NQL4" s="29"/>
      <c r="NQM4" s="30"/>
      <c r="NQN4" s="29"/>
      <c r="NQO4" s="30"/>
      <c r="NQP4" s="29"/>
      <c r="NQQ4" s="30"/>
      <c r="NQR4" s="29"/>
      <c r="NQS4" s="30"/>
      <c r="NQT4" s="29"/>
      <c r="NQU4" s="30"/>
      <c r="NQV4" s="29"/>
      <c r="NQW4" s="30"/>
      <c r="NQX4" s="29"/>
      <c r="NQY4" s="30"/>
      <c r="NQZ4" s="29"/>
      <c r="NRA4" s="30"/>
      <c r="NRB4" s="29"/>
      <c r="NRC4" s="30"/>
      <c r="NRD4" s="29"/>
      <c r="NRE4" s="30"/>
      <c r="NRF4" s="29"/>
      <c r="NRG4" s="30"/>
      <c r="NRH4" s="29"/>
      <c r="NRI4" s="30"/>
      <c r="NRJ4" s="29"/>
      <c r="NRK4" s="30"/>
      <c r="NRL4" s="29"/>
      <c r="NRM4" s="30"/>
      <c r="NRN4" s="29"/>
      <c r="NRO4" s="30"/>
      <c r="NRP4" s="29"/>
      <c r="NRQ4" s="30"/>
      <c r="NRR4" s="29"/>
      <c r="NRS4" s="30"/>
      <c r="NRT4" s="29"/>
      <c r="NRU4" s="30"/>
      <c r="NRV4" s="29"/>
      <c r="NRW4" s="30"/>
      <c r="NRX4" s="29"/>
      <c r="NRY4" s="30"/>
      <c r="NRZ4" s="29"/>
      <c r="NSA4" s="30"/>
      <c r="NSB4" s="29"/>
      <c r="NSC4" s="30"/>
      <c r="NSD4" s="29"/>
      <c r="NSE4" s="30"/>
      <c r="NSF4" s="29"/>
      <c r="NSG4" s="30"/>
      <c r="NSH4" s="29"/>
      <c r="NSI4" s="30"/>
      <c r="NSJ4" s="29"/>
      <c r="NSK4" s="30"/>
      <c r="NSL4" s="29"/>
      <c r="NSM4" s="30"/>
      <c r="NSN4" s="29"/>
      <c r="NSO4" s="30"/>
      <c r="NSP4" s="29"/>
      <c r="NSQ4" s="30"/>
      <c r="NSR4" s="29"/>
      <c r="NSS4" s="30"/>
      <c r="NST4" s="29"/>
      <c r="NSU4" s="30"/>
      <c r="NSV4" s="29"/>
      <c r="NSW4" s="30"/>
      <c r="NSX4" s="29"/>
      <c r="NSY4" s="30"/>
      <c r="NSZ4" s="29"/>
      <c r="NTA4" s="30"/>
      <c r="NTB4" s="29"/>
      <c r="NTC4" s="30"/>
      <c r="NTD4" s="29"/>
      <c r="NTE4" s="30"/>
      <c r="NTF4" s="29"/>
      <c r="NTG4" s="30"/>
      <c r="NTH4" s="29"/>
      <c r="NTI4" s="30"/>
      <c r="NTJ4" s="29"/>
      <c r="NTK4" s="30"/>
      <c r="NTL4" s="29"/>
      <c r="NTM4" s="30"/>
      <c r="NTN4" s="29"/>
      <c r="NTO4" s="30"/>
      <c r="NTP4" s="29"/>
      <c r="NTQ4" s="30"/>
      <c r="NTR4" s="29"/>
      <c r="NTS4" s="30"/>
      <c r="NTT4" s="29"/>
      <c r="NTU4" s="30"/>
      <c r="NTV4" s="29"/>
      <c r="NTW4" s="30"/>
      <c r="NTX4" s="29"/>
      <c r="NTY4" s="30"/>
      <c r="NTZ4" s="29"/>
      <c r="NUA4" s="30"/>
      <c r="NUB4" s="29"/>
      <c r="NUC4" s="30"/>
      <c r="NUD4" s="29"/>
      <c r="NUE4" s="30"/>
      <c r="NUF4" s="29"/>
      <c r="NUG4" s="30"/>
      <c r="NUH4" s="29"/>
      <c r="NUI4" s="30"/>
      <c r="NUJ4" s="29"/>
      <c r="NUK4" s="30"/>
      <c r="NUL4" s="29"/>
      <c r="NUM4" s="30"/>
      <c r="NUN4" s="29"/>
      <c r="NUO4" s="30"/>
      <c r="NUP4" s="29"/>
      <c r="NUQ4" s="30"/>
      <c r="NUR4" s="29"/>
      <c r="NUS4" s="30"/>
      <c r="NUT4" s="29"/>
      <c r="NUU4" s="30"/>
      <c r="NUV4" s="29"/>
      <c r="NUW4" s="30"/>
      <c r="NUX4" s="29"/>
      <c r="NUY4" s="30"/>
      <c r="NUZ4" s="29"/>
      <c r="NVA4" s="30"/>
      <c r="NVB4" s="29"/>
      <c r="NVC4" s="30"/>
      <c r="NVD4" s="29"/>
      <c r="NVE4" s="30"/>
      <c r="NVF4" s="29"/>
      <c r="NVG4" s="30"/>
      <c r="NVH4" s="29"/>
      <c r="NVI4" s="30"/>
      <c r="NVJ4" s="29"/>
      <c r="NVK4" s="30"/>
      <c r="NVL4" s="29"/>
      <c r="NVM4" s="30"/>
      <c r="NVN4" s="29"/>
      <c r="NVO4" s="30"/>
      <c r="NVP4" s="29"/>
      <c r="NVQ4" s="30"/>
      <c r="NVR4" s="29"/>
      <c r="NVS4" s="30"/>
      <c r="NVT4" s="29"/>
      <c r="NVU4" s="30"/>
      <c r="NVV4" s="29"/>
      <c r="NVW4" s="30"/>
      <c r="NVX4" s="29"/>
      <c r="NVY4" s="30"/>
      <c r="NVZ4" s="29"/>
      <c r="NWA4" s="30"/>
      <c r="NWB4" s="29"/>
      <c r="NWC4" s="30"/>
      <c r="NWD4" s="29"/>
      <c r="NWE4" s="30"/>
      <c r="NWF4" s="29"/>
      <c r="NWG4" s="30"/>
      <c r="NWH4" s="29"/>
      <c r="NWI4" s="30"/>
      <c r="NWJ4" s="29"/>
      <c r="NWK4" s="30"/>
      <c r="NWL4" s="29"/>
      <c r="NWM4" s="30"/>
      <c r="NWN4" s="29"/>
      <c r="NWO4" s="30"/>
      <c r="NWP4" s="29"/>
      <c r="NWQ4" s="30"/>
      <c r="NWR4" s="29"/>
      <c r="NWS4" s="30"/>
      <c r="NWT4" s="29"/>
      <c r="NWU4" s="30"/>
      <c r="NWV4" s="29"/>
      <c r="NWW4" s="30"/>
      <c r="NWX4" s="29"/>
      <c r="NWY4" s="30"/>
      <c r="NWZ4" s="29"/>
      <c r="NXA4" s="30"/>
      <c r="NXB4" s="29"/>
      <c r="NXC4" s="30"/>
      <c r="NXD4" s="29"/>
      <c r="NXE4" s="30"/>
      <c r="NXF4" s="29"/>
      <c r="NXG4" s="30"/>
      <c r="NXH4" s="29"/>
      <c r="NXI4" s="30"/>
      <c r="NXJ4" s="29"/>
      <c r="NXK4" s="30"/>
      <c r="NXL4" s="29"/>
      <c r="NXM4" s="30"/>
      <c r="NXN4" s="29"/>
      <c r="NXO4" s="30"/>
      <c r="NXP4" s="29"/>
      <c r="NXQ4" s="30"/>
      <c r="NXR4" s="29"/>
      <c r="NXS4" s="30"/>
      <c r="NXT4" s="29"/>
      <c r="NXU4" s="30"/>
      <c r="NXV4" s="29"/>
      <c r="NXW4" s="30"/>
      <c r="NXX4" s="29"/>
      <c r="NXY4" s="30"/>
      <c r="NXZ4" s="29"/>
      <c r="NYA4" s="30"/>
      <c r="NYB4" s="29"/>
      <c r="NYC4" s="30"/>
      <c r="NYD4" s="29"/>
      <c r="NYE4" s="30"/>
      <c r="NYF4" s="29"/>
      <c r="NYG4" s="30"/>
      <c r="NYH4" s="29"/>
      <c r="NYI4" s="30"/>
      <c r="NYJ4" s="29"/>
      <c r="NYK4" s="30"/>
      <c r="NYL4" s="29"/>
      <c r="NYM4" s="30"/>
      <c r="NYN4" s="29"/>
      <c r="NYO4" s="30"/>
      <c r="NYP4" s="29"/>
      <c r="NYQ4" s="30"/>
      <c r="NYR4" s="29"/>
      <c r="NYS4" s="30"/>
      <c r="NYT4" s="29"/>
      <c r="NYU4" s="30"/>
      <c r="NYV4" s="29"/>
      <c r="NYW4" s="30"/>
      <c r="NYX4" s="29"/>
      <c r="NYY4" s="30"/>
      <c r="NYZ4" s="29"/>
      <c r="NZA4" s="30"/>
      <c r="NZB4" s="29"/>
      <c r="NZC4" s="30"/>
      <c r="NZD4" s="29"/>
      <c r="NZE4" s="30"/>
      <c r="NZF4" s="29"/>
      <c r="NZG4" s="30"/>
      <c r="NZH4" s="29"/>
      <c r="NZI4" s="30"/>
      <c r="NZJ4" s="29"/>
      <c r="NZK4" s="30"/>
      <c r="NZL4" s="29"/>
      <c r="NZM4" s="30"/>
      <c r="NZN4" s="29"/>
      <c r="NZO4" s="30"/>
      <c r="NZP4" s="29"/>
      <c r="NZQ4" s="30"/>
      <c r="NZR4" s="29"/>
      <c r="NZS4" s="30"/>
      <c r="NZT4" s="29"/>
      <c r="NZU4" s="30"/>
      <c r="NZV4" s="29"/>
      <c r="NZW4" s="30"/>
      <c r="NZX4" s="29"/>
      <c r="NZY4" s="30"/>
      <c r="NZZ4" s="29"/>
      <c r="OAA4" s="30"/>
      <c r="OAB4" s="29"/>
      <c r="OAC4" s="30"/>
      <c r="OAD4" s="29"/>
      <c r="OAE4" s="30"/>
      <c r="OAF4" s="29"/>
      <c r="OAG4" s="30"/>
      <c r="OAH4" s="29"/>
      <c r="OAI4" s="30"/>
      <c r="OAJ4" s="29"/>
      <c r="OAK4" s="30"/>
      <c r="OAL4" s="29"/>
      <c r="OAM4" s="30"/>
      <c r="OAN4" s="29"/>
      <c r="OAO4" s="30"/>
      <c r="OAP4" s="29"/>
      <c r="OAQ4" s="30"/>
      <c r="OAR4" s="29"/>
      <c r="OAS4" s="30"/>
      <c r="OAT4" s="29"/>
      <c r="OAU4" s="30"/>
      <c r="OAV4" s="29"/>
      <c r="OAW4" s="30"/>
      <c r="OAX4" s="29"/>
      <c r="OAY4" s="30"/>
      <c r="OAZ4" s="29"/>
      <c r="OBA4" s="30"/>
      <c r="OBB4" s="29"/>
      <c r="OBC4" s="30"/>
      <c r="OBD4" s="29"/>
      <c r="OBE4" s="30"/>
      <c r="OBF4" s="29"/>
      <c r="OBG4" s="30"/>
      <c r="OBH4" s="29"/>
      <c r="OBI4" s="30"/>
      <c r="OBJ4" s="29"/>
      <c r="OBK4" s="30"/>
      <c r="OBL4" s="29"/>
      <c r="OBM4" s="30"/>
      <c r="OBN4" s="29"/>
      <c r="OBO4" s="30"/>
      <c r="OBP4" s="29"/>
      <c r="OBQ4" s="30"/>
      <c r="OBR4" s="29"/>
      <c r="OBS4" s="30"/>
      <c r="OBT4" s="29"/>
      <c r="OBU4" s="30"/>
      <c r="OBV4" s="29"/>
      <c r="OBW4" s="30"/>
      <c r="OBX4" s="29"/>
      <c r="OBY4" s="30"/>
      <c r="OBZ4" s="29"/>
      <c r="OCA4" s="30"/>
      <c r="OCB4" s="29"/>
      <c r="OCC4" s="30"/>
      <c r="OCD4" s="29"/>
      <c r="OCE4" s="30"/>
      <c r="OCF4" s="29"/>
      <c r="OCG4" s="30"/>
      <c r="OCH4" s="29"/>
      <c r="OCI4" s="30"/>
      <c r="OCJ4" s="29"/>
      <c r="OCK4" s="30"/>
      <c r="OCL4" s="29"/>
      <c r="OCM4" s="30"/>
      <c r="OCN4" s="29"/>
      <c r="OCO4" s="30"/>
      <c r="OCP4" s="29"/>
      <c r="OCQ4" s="30"/>
      <c r="OCR4" s="29"/>
      <c r="OCS4" s="30"/>
      <c r="OCT4" s="29"/>
      <c r="OCU4" s="30"/>
      <c r="OCV4" s="29"/>
      <c r="OCW4" s="30"/>
      <c r="OCX4" s="29"/>
      <c r="OCY4" s="30"/>
      <c r="OCZ4" s="29"/>
      <c r="ODA4" s="30"/>
      <c r="ODB4" s="29"/>
      <c r="ODC4" s="30"/>
      <c r="ODD4" s="29"/>
      <c r="ODE4" s="30"/>
      <c r="ODF4" s="29"/>
      <c r="ODG4" s="30"/>
      <c r="ODH4" s="29"/>
      <c r="ODI4" s="30"/>
      <c r="ODJ4" s="29"/>
      <c r="ODK4" s="30"/>
      <c r="ODL4" s="29"/>
      <c r="ODM4" s="30"/>
      <c r="ODN4" s="29"/>
      <c r="ODO4" s="30"/>
      <c r="ODP4" s="29"/>
      <c r="ODQ4" s="30"/>
      <c r="ODR4" s="29"/>
      <c r="ODS4" s="30"/>
      <c r="ODT4" s="29"/>
      <c r="ODU4" s="30"/>
      <c r="ODV4" s="29"/>
      <c r="ODW4" s="30"/>
      <c r="ODX4" s="29"/>
      <c r="ODY4" s="30"/>
      <c r="ODZ4" s="29"/>
      <c r="OEA4" s="30"/>
      <c r="OEB4" s="29"/>
      <c r="OEC4" s="30"/>
      <c r="OED4" s="29"/>
      <c r="OEE4" s="30"/>
      <c r="OEF4" s="29"/>
      <c r="OEG4" s="30"/>
      <c r="OEH4" s="29"/>
      <c r="OEI4" s="30"/>
      <c r="OEJ4" s="29"/>
      <c r="OEK4" s="30"/>
      <c r="OEL4" s="29"/>
      <c r="OEM4" s="30"/>
      <c r="OEN4" s="29"/>
      <c r="OEO4" s="30"/>
      <c r="OEP4" s="29"/>
      <c r="OEQ4" s="30"/>
      <c r="OER4" s="29"/>
      <c r="OES4" s="30"/>
      <c r="OET4" s="29"/>
      <c r="OEU4" s="30"/>
      <c r="OEV4" s="29"/>
      <c r="OEW4" s="30"/>
      <c r="OEX4" s="29"/>
      <c r="OEY4" s="30"/>
      <c r="OEZ4" s="29"/>
      <c r="OFA4" s="30"/>
      <c r="OFB4" s="29"/>
      <c r="OFC4" s="30"/>
      <c r="OFD4" s="29"/>
      <c r="OFE4" s="30"/>
      <c r="OFF4" s="29"/>
      <c r="OFG4" s="30"/>
      <c r="OFH4" s="29"/>
      <c r="OFI4" s="30"/>
      <c r="OFJ4" s="29"/>
      <c r="OFK4" s="30"/>
      <c r="OFL4" s="29"/>
      <c r="OFM4" s="30"/>
      <c r="OFN4" s="29"/>
      <c r="OFO4" s="30"/>
      <c r="OFP4" s="29"/>
      <c r="OFQ4" s="30"/>
      <c r="OFR4" s="29"/>
      <c r="OFS4" s="30"/>
      <c r="OFT4" s="29"/>
      <c r="OFU4" s="30"/>
      <c r="OFV4" s="29"/>
      <c r="OFW4" s="30"/>
      <c r="OFX4" s="29"/>
      <c r="OFY4" s="30"/>
      <c r="OFZ4" s="29"/>
      <c r="OGA4" s="30"/>
      <c r="OGB4" s="29"/>
      <c r="OGC4" s="30"/>
      <c r="OGD4" s="29"/>
      <c r="OGE4" s="30"/>
      <c r="OGF4" s="29"/>
      <c r="OGG4" s="30"/>
      <c r="OGH4" s="29"/>
      <c r="OGI4" s="30"/>
      <c r="OGJ4" s="29"/>
      <c r="OGK4" s="30"/>
      <c r="OGL4" s="29"/>
      <c r="OGM4" s="30"/>
      <c r="OGN4" s="29"/>
      <c r="OGO4" s="30"/>
      <c r="OGP4" s="29"/>
      <c r="OGQ4" s="30"/>
      <c r="OGR4" s="29"/>
      <c r="OGS4" s="30"/>
      <c r="OGT4" s="29"/>
      <c r="OGU4" s="30"/>
      <c r="OGV4" s="29"/>
      <c r="OGW4" s="30"/>
      <c r="OGX4" s="29"/>
      <c r="OGY4" s="30"/>
      <c r="OGZ4" s="29"/>
      <c r="OHA4" s="30"/>
      <c r="OHB4" s="29"/>
      <c r="OHC4" s="30"/>
      <c r="OHD4" s="29"/>
      <c r="OHE4" s="30"/>
      <c r="OHF4" s="29"/>
      <c r="OHG4" s="30"/>
      <c r="OHH4" s="29"/>
      <c r="OHI4" s="30"/>
      <c r="OHJ4" s="29"/>
      <c r="OHK4" s="30"/>
      <c r="OHL4" s="29"/>
      <c r="OHM4" s="30"/>
      <c r="OHN4" s="29"/>
      <c r="OHO4" s="30"/>
      <c r="OHP4" s="29"/>
      <c r="OHQ4" s="30"/>
      <c r="OHR4" s="29"/>
      <c r="OHS4" s="30"/>
      <c r="OHT4" s="29"/>
      <c r="OHU4" s="30"/>
      <c r="OHV4" s="29"/>
      <c r="OHW4" s="30"/>
      <c r="OHX4" s="29"/>
      <c r="OHY4" s="30"/>
      <c r="OHZ4" s="29"/>
      <c r="OIA4" s="30"/>
      <c r="OIB4" s="29"/>
      <c r="OIC4" s="30"/>
      <c r="OID4" s="29"/>
      <c r="OIE4" s="30"/>
      <c r="OIF4" s="29"/>
      <c r="OIG4" s="30"/>
      <c r="OIH4" s="29"/>
      <c r="OII4" s="30"/>
      <c r="OIJ4" s="29"/>
      <c r="OIK4" s="30"/>
      <c r="OIL4" s="29"/>
      <c r="OIM4" s="30"/>
      <c r="OIN4" s="29"/>
      <c r="OIO4" s="30"/>
      <c r="OIP4" s="29"/>
      <c r="OIQ4" s="30"/>
      <c r="OIR4" s="29"/>
      <c r="OIS4" s="30"/>
      <c r="OIT4" s="29"/>
      <c r="OIU4" s="30"/>
      <c r="OIV4" s="29"/>
      <c r="OIW4" s="30"/>
      <c r="OIX4" s="29"/>
      <c r="OIY4" s="30"/>
      <c r="OIZ4" s="29"/>
      <c r="OJA4" s="30"/>
      <c r="OJB4" s="29"/>
      <c r="OJC4" s="30"/>
      <c r="OJD4" s="29"/>
      <c r="OJE4" s="30"/>
      <c r="OJF4" s="29"/>
      <c r="OJG4" s="30"/>
      <c r="OJH4" s="29"/>
      <c r="OJI4" s="30"/>
      <c r="OJJ4" s="29"/>
      <c r="OJK4" s="30"/>
      <c r="OJL4" s="29"/>
      <c r="OJM4" s="30"/>
      <c r="OJN4" s="29"/>
      <c r="OJO4" s="30"/>
      <c r="OJP4" s="29"/>
      <c r="OJQ4" s="30"/>
      <c r="OJR4" s="29"/>
      <c r="OJS4" s="30"/>
      <c r="OJT4" s="29"/>
      <c r="OJU4" s="30"/>
      <c r="OJV4" s="29"/>
      <c r="OJW4" s="30"/>
      <c r="OJX4" s="29"/>
      <c r="OJY4" s="30"/>
      <c r="OJZ4" s="29"/>
      <c r="OKA4" s="30"/>
      <c r="OKB4" s="29"/>
      <c r="OKC4" s="30"/>
      <c r="OKD4" s="29"/>
      <c r="OKE4" s="30"/>
      <c r="OKF4" s="29"/>
      <c r="OKG4" s="30"/>
      <c r="OKH4" s="29"/>
      <c r="OKI4" s="30"/>
      <c r="OKJ4" s="29"/>
      <c r="OKK4" s="30"/>
      <c r="OKL4" s="29"/>
      <c r="OKM4" s="30"/>
      <c r="OKN4" s="29"/>
      <c r="OKO4" s="30"/>
      <c r="OKP4" s="29"/>
      <c r="OKQ4" s="30"/>
      <c r="OKR4" s="29"/>
      <c r="OKS4" s="30"/>
      <c r="OKT4" s="29"/>
      <c r="OKU4" s="30"/>
      <c r="OKV4" s="29"/>
      <c r="OKW4" s="30"/>
      <c r="OKX4" s="29"/>
      <c r="OKY4" s="30"/>
      <c r="OKZ4" s="29"/>
      <c r="OLA4" s="30"/>
      <c r="OLB4" s="29"/>
      <c r="OLC4" s="30"/>
      <c r="OLD4" s="29"/>
      <c r="OLE4" s="30"/>
      <c r="OLF4" s="29"/>
      <c r="OLG4" s="30"/>
      <c r="OLH4" s="29"/>
      <c r="OLI4" s="30"/>
      <c r="OLJ4" s="29"/>
      <c r="OLK4" s="30"/>
      <c r="OLL4" s="29"/>
      <c r="OLM4" s="30"/>
      <c r="OLN4" s="29"/>
      <c r="OLO4" s="30"/>
      <c r="OLP4" s="29"/>
      <c r="OLQ4" s="30"/>
      <c r="OLR4" s="29"/>
      <c r="OLS4" s="30"/>
      <c r="OLT4" s="29"/>
      <c r="OLU4" s="30"/>
      <c r="OLV4" s="29"/>
      <c r="OLW4" s="30"/>
      <c r="OLX4" s="29"/>
      <c r="OLY4" s="30"/>
      <c r="OLZ4" s="29"/>
      <c r="OMA4" s="30"/>
      <c r="OMB4" s="29"/>
      <c r="OMC4" s="30"/>
      <c r="OMD4" s="29"/>
      <c r="OME4" s="30"/>
      <c r="OMF4" s="29"/>
      <c r="OMG4" s="30"/>
      <c r="OMH4" s="29"/>
      <c r="OMI4" s="30"/>
      <c r="OMJ4" s="29"/>
      <c r="OMK4" s="30"/>
      <c r="OML4" s="29"/>
      <c r="OMM4" s="30"/>
      <c r="OMN4" s="29"/>
      <c r="OMO4" s="30"/>
      <c r="OMP4" s="29"/>
      <c r="OMQ4" s="30"/>
      <c r="OMR4" s="29"/>
      <c r="OMS4" s="30"/>
      <c r="OMT4" s="29"/>
      <c r="OMU4" s="30"/>
      <c r="OMV4" s="29"/>
      <c r="OMW4" s="30"/>
      <c r="OMX4" s="29"/>
      <c r="OMY4" s="30"/>
      <c r="OMZ4" s="29"/>
      <c r="ONA4" s="30"/>
      <c r="ONB4" s="29"/>
      <c r="ONC4" s="30"/>
      <c r="OND4" s="29"/>
      <c r="ONE4" s="30"/>
      <c r="ONF4" s="29"/>
      <c r="ONG4" s="30"/>
      <c r="ONH4" s="29"/>
      <c r="ONI4" s="30"/>
      <c r="ONJ4" s="29"/>
      <c r="ONK4" s="30"/>
      <c r="ONL4" s="29"/>
      <c r="ONM4" s="30"/>
      <c r="ONN4" s="29"/>
      <c r="ONO4" s="30"/>
      <c r="ONP4" s="29"/>
      <c r="ONQ4" s="30"/>
      <c r="ONR4" s="29"/>
      <c r="ONS4" s="30"/>
      <c r="ONT4" s="29"/>
      <c r="ONU4" s="30"/>
      <c r="ONV4" s="29"/>
      <c r="ONW4" s="30"/>
      <c r="ONX4" s="29"/>
      <c r="ONY4" s="30"/>
      <c r="ONZ4" s="29"/>
      <c r="OOA4" s="30"/>
      <c r="OOB4" s="29"/>
      <c r="OOC4" s="30"/>
      <c r="OOD4" s="29"/>
      <c r="OOE4" s="30"/>
      <c r="OOF4" s="29"/>
      <c r="OOG4" s="30"/>
      <c r="OOH4" s="29"/>
      <c r="OOI4" s="30"/>
      <c r="OOJ4" s="29"/>
      <c r="OOK4" s="30"/>
      <c r="OOL4" s="29"/>
      <c r="OOM4" s="30"/>
      <c r="OON4" s="29"/>
      <c r="OOO4" s="30"/>
      <c r="OOP4" s="29"/>
      <c r="OOQ4" s="30"/>
      <c r="OOR4" s="29"/>
      <c r="OOS4" s="30"/>
      <c r="OOT4" s="29"/>
      <c r="OOU4" s="30"/>
      <c r="OOV4" s="29"/>
      <c r="OOW4" s="30"/>
      <c r="OOX4" s="29"/>
      <c r="OOY4" s="30"/>
      <c r="OOZ4" s="29"/>
      <c r="OPA4" s="30"/>
      <c r="OPB4" s="29"/>
      <c r="OPC4" s="30"/>
      <c r="OPD4" s="29"/>
      <c r="OPE4" s="30"/>
      <c r="OPF4" s="29"/>
      <c r="OPG4" s="30"/>
      <c r="OPH4" s="29"/>
      <c r="OPI4" s="30"/>
      <c r="OPJ4" s="29"/>
      <c r="OPK4" s="30"/>
      <c r="OPL4" s="29"/>
      <c r="OPM4" s="30"/>
      <c r="OPN4" s="29"/>
      <c r="OPO4" s="30"/>
      <c r="OPP4" s="29"/>
      <c r="OPQ4" s="30"/>
      <c r="OPR4" s="29"/>
      <c r="OPS4" s="30"/>
      <c r="OPT4" s="29"/>
      <c r="OPU4" s="30"/>
      <c r="OPV4" s="29"/>
      <c r="OPW4" s="30"/>
      <c r="OPX4" s="29"/>
      <c r="OPY4" s="30"/>
      <c r="OPZ4" s="29"/>
      <c r="OQA4" s="30"/>
      <c r="OQB4" s="29"/>
      <c r="OQC4" s="30"/>
      <c r="OQD4" s="29"/>
      <c r="OQE4" s="30"/>
      <c r="OQF4" s="29"/>
      <c r="OQG4" s="30"/>
      <c r="OQH4" s="29"/>
      <c r="OQI4" s="30"/>
      <c r="OQJ4" s="29"/>
      <c r="OQK4" s="30"/>
      <c r="OQL4" s="29"/>
      <c r="OQM4" s="30"/>
      <c r="OQN4" s="29"/>
      <c r="OQO4" s="30"/>
      <c r="OQP4" s="29"/>
      <c r="OQQ4" s="30"/>
      <c r="OQR4" s="29"/>
      <c r="OQS4" s="30"/>
      <c r="OQT4" s="29"/>
      <c r="OQU4" s="30"/>
      <c r="OQV4" s="29"/>
      <c r="OQW4" s="30"/>
      <c r="OQX4" s="29"/>
      <c r="OQY4" s="30"/>
      <c r="OQZ4" s="29"/>
      <c r="ORA4" s="30"/>
      <c r="ORB4" s="29"/>
      <c r="ORC4" s="30"/>
      <c r="ORD4" s="29"/>
      <c r="ORE4" s="30"/>
      <c r="ORF4" s="29"/>
      <c r="ORG4" s="30"/>
      <c r="ORH4" s="29"/>
      <c r="ORI4" s="30"/>
      <c r="ORJ4" s="29"/>
      <c r="ORK4" s="30"/>
      <c r="ORL4" s="29"/>
      <c r="ORM4" s="30"/>
      <c r="ORN4" s="29"/>
      <c r="ORO4" s="30"/>
      <c r="ORP4" s="29"/>
      <c r="ORQ4" s="30"/>
      <c r="ORR4" s="29"/>
      <c r="ORS4" s="30"/>
      <c r="ORT4" s="29"/>
      <c r="ORU4" s="30"/>
      <c r="ORV4" s="29"/>
      <c r="ORW4" s="30"/>
      <c r="ORX4" s="29"/>
      <c r="ORY4" s="30"/>
      <c r="ORZ4" s="29"/>
      <c r="OSA4" s="30"/>
      <c r="OSB4" s="29"/>
      <c r="OSC4" s="30"/>
      <c r="OSD4" s="29"/>
      <c r="OSE4" s="30"/>
      <c r="OSF4" s="29"/>
      <c r="OSG4" s="30"/>
      <c r="OSH4" s="29"/>
      <c r="OSI4" s="30"/>
      <c r="OSJ4" s="29"/>
      <c r="OSK4" s="30"/>
      <c r="OSL4" s="29"/>
      <c r="OSM4" s="30"/>
      <c r="OSN4" s="29"/>
      <c r="OSO4" s="30"/>
      <c r="OSP4" s="29"/>
      <c r="OSQ4" s="30"/>
      <c r="OSR4" s="29"/>
      <c r="OSS4" s="30"/>
      <c r="OST4" s="29"/>
      <c r="OSU4" s="30"/>
      <c r="OSV4" s="29"/>
      <c r="OSW4" s="30"/>
      <c r="OSX4" s="29"/>
      <c r="OSY4" s="30"/>
      <c r="OSZ4" s="29"/>
      <c r="OTA4" s="30"/>
      <c r="OTB4" s="29"/>
      <c r="OTC4" s="30"/>
      <c r="OTD4" s="29"/>
      <c r="OTE4" s="30"/>
      <c r="OTF4" s="29"/>
      <c r="OTG4" s="30"/>
      <c r="OTH4" s="29"/>
      <c r="OTI4" s="30"/>
      <c r="OTJ4" s="29"/>
      <c r="OTK4" s="30"/>
      <c r="OTL4" s="29"/>
      <c r="OTM4" s="30"/>
      <c r="OTN4" s="29"/>
      <c r="OTO4" s="30"/>
      <c r="OTP4" s="29"/>
      <c r="OTQ4" s="30"/>
      <c r="OTR4" s="29"/>
      <c r="OTS4" s="30"/>
      <c r="OTT4" s="29"/>
      <c r="OTU4" s="30"/>
      <c r="OTV4" s="29"/>
      <c r="OTW4" s="30"/>
      <c r="OTX4" s="29"/>
      <c r="OTY4" s="30"/>
      <c r="OTZ4" s="29"/>
      <c r="OUA4" s="30"/>
      <c r="OUB4" s="29"/>
      <c r="OUC4" s="30"/>
      <c r="OUD4" s="29"/>
      <c r="OUE4" s="30"/>
      <c r="OUF4" s="29"/>
      <c r="OUG4" s="30"/>
      <c r="OUH4" s="29"/>
      <c r="OUI4" s="30"/>
      <c r="OUJ4" s="29"/>
      <c r="OUK4" s="30"/>
      <c r="OUL4" s="29"/>
      <c r="OUM4" s="30"/>
      <c r="OUN4" s="29"/>
      <c r="OUO4" s="30"/>
      <c r="OUP4" s="29"/>
      <c r="OUQ4" s="30"/>
      <c r="OUR4" s="29"/>
      <c r="OUS4" s="30"/>
      <c r="OUT4" s="29"/>
      <c r="OUU4" s="30"/>
      <c r="OUV4" s="29"/>
      <c r="OUW4" s="30"/>
      <c r="OUX4" s="29"/>
      <c r="OUY4" s="30"/>
      <c r="OUZ4" s="29"/>
      <c r="OVA4" s="30"/>
      <c r="OVB4" s="29"/>
      <c r="OVC4" s="30"/>
      <c r="OVD4" s="29"/>
      <c r="OVE4" s="30"/>
      <c r="OVF4" s="29"/>
      <c r="OVG4" s="30"/>
      <c r="OVH4" s="29"/>
      <c r="OVI4" s="30"/>
      <c r="OVJ4" s="29"/>
      <c r="OVK4" s="30"/>
      <c r="OVL4" s="29"/>
      <c r="OVM4" s="30"/>
      <c r="OVN4" s="29"/>
      <c r="OVO4" s="30"/>
      <c r="OVP4" s="29"/>
      <c r="OVQ4" s="30"/>
      <c r="OVR4" s="29"/>
      <c r="OVS4" s="30"/>
      <c r="OVT4" s="29"/>
      <c r="OVU4" s="30"/>
      <c r="OVV4" s="29"/>
      <c r="OVW4" s="30"/>
      <c r="OVX4" s="29"/>
      <c r="OVY4" s="30"/>
      <c r="OVZ4" s="29"/>
      <c r="OWA4" s="30"/>
      <c r="OWB4" s="29"/>
      <c r="OWC4" s="30"/>
      <c r="OWD4" s="29"/>
      <c r="OWE4" s="30"/>
      <c r="OWF4" s="29"/>
      <c r="OWG4" s="30"/>
      <c r="OWH4" s="29"/>
      <c r="OWI4" s="30"/>
      <c r="OWJ4" s="29"/>
      <c r="OWK4" s="30"/>
      <c r="OWL4" s="29"/>
      <c r="OWM4" s="30"/>
      <c r="OWN4" s="29"/>
      <c r="OWO4" s="30"/>
      <c r="OWP4" s="29"/>
      <c r="OWQ4" s="30"/>
      <c r="OWR4" s="29"/>
      <c r="OWS4" s="30"/>
      <c r="OWT4" s="29"/>
      <c r="OWU4" s="30"/>
      <c r="OWV4" s="29"/>
      <c r="OWW4" s="30"/>
      <c r="OWX4" s="29"/>
      <c r="OWY4" s="30"/>
      <c r="OWZ4" s="29"/>
      <c r="OXA4" s="30"/>
      <c r="OXB4" s="29"/>
      <c r="OXC4" s="30"/>
      <c r="OXD4" s="29"/>
      <c r="OXE4" s="30"/>
      <c r="OXF4" s="29"/>
      <c r="OXG4" s="30"/>
      <c r="OXH4" s="29"/>
      <c r="OXI4" s="30"/>
      <c r="OXJ4" s="29"/>
      <c r="OXK4" s="30"/>
      <c r="OXL4" s="29"/>
      <c r="OXM4" s="30"/>
      <c r="OXN4" s="29"/>
      <c r="OXO4" s="30"/>
      <c r="OXP4" s="29"/>
      <c r="OXQ4" s="30"/>
      <c r="OXR4" s="29"/>
      <c r="OXS4" s="30"/>
      <c r="OXT4" s="29"/>
      <c r="OXU4" s="30"/>
      <c r="OXV4" s="29"/>
      <c r="OXW4" s="30"/>
      <c r="OXX4" s="29"/>
      <c r="OXY4" s="30"/>
      <c r="OXZ4" s="29"/>
      <c r="OYA4" s="30"/>
      <c r="OYB4" s="29"/>
      <c r="OYC4" s="30"/>
      <c r="OYD4" s="29"/>
      <c r="OYE4" s="30"/>
      <c r="OYF4" s="29"/>
      <c r="OYG4" s="30"/>
      <c r="OYH4" s="29"/>
      <c r="OYI4" s="30"/>
      <c r="OYJ4" s="29"/>
      <c r="OYK4" s="30"/>
      <c r="OYL4" s="29"/>
      <c r="OYM4" s="30"/>
      <c r="OYN4" s="29"/>
      <c r="OYO4" s="30"/>
      <c r="OYP4" s="29"/>
      <c r="OYQ4" s="30"/>
      <c r="OYR4" s="29"/>
      <c r="OYS4" s="30"/>
      <c r="OYT4" s="29"/>
      <c r="OYU4" s="30"/>
      <c r="OYV4" s="29"/>
      <c r="OYW4" s="30"/>
      <c r="OYX4" s="29"/>
      <c r="OYY4" s="30"/>
      <c r="OYZ4" s="29"/>
      <c r="OZA4" s="30"/>
      <c r="OZB4" s="29"/>
      <c r="OZC4" s="30"/>
      <c r="OZD4" s="29"/>
      <c r="OZE4" s="30"/>
      <c r="OZF4" s="29"/>
      <c r="OZG4" s="30"/>
      <c r="OZH4" s="29"/>
      <c r="OZI4" s="30"/>
      <c r="OZJ4" s="29"/>
      <c r="OZK4" s="30"/>
      <c r="OZL4" s="29"/>
      <c r="OZM4" s="30"/>
      <c r="OZN4" s="29"/>
      <c r="OZO4" s="30"/>
      <c r="OZP4" s="29"/>
      <c r="OZQ4" s="30"/>
      <c r="OZR4" s="29"/>
      <c r="OZS4" s="30"/>
      <c r="OZT4" s="29"/>
      <c r="OZU4" s="30"/>
      <c r="OZV4" s="29"/>
      <c r="OZW4" s="30"/>
      <c r="OZX4" s="29"/>
      <c r="OZY4" s="30"/>
      <c r="OZZ4" s="29"/>
      <c r="PAA4" s="30"/>
      <c r="PAB4" s="29"/>
      <c r="PAC4" s="30"/>
      <c r="PAD4" s="29"/>
      <c r="PAE4" s="30"/>
      <c r="PAF4" s="29"/>
      <c r="PAG4" s="30"/>
      <c r="PAH4" s="29"/>
      <c r="PAI4" s="30"/>
      <c r="PAJ4" s="29"/>
      <c r="PAK4" s="30"/>
      <c r="PAL4" s="29"/>
      <c r="PAM4" s="30"/>
      <c r="PAN4" s="29"/>
      <c r="PAO4" s="30"/>
      <c r="PAP4" s="29"/>
      <c r="PAQ4" s="30"/>
      <c r="PAR4" s="29"/>
      <c r="PAS4" s="30"/>
      <c r="PAT4" s="29"/>
      <c r="PAU4" s="30"/>
      <c r="PAV4" s="29"/>
      <c r="PAW4" s="30"/>
      <c r="PAX4" s="29"/>
      <c r="PAY4" s="30"/>
      <c r="PAZ4" s="29"/>
      <c r="PBA4" s="30"/>
      <c r="PBB4" s="29"/>
      <c r="PBC4" s="30"/>
      <c r="PBD4" s="29"/>
      <c r="PBE4" s="30"/>
      <c r="PBF4" s="29"/>
      <c r="PBG4" s="30"/>
      <c r="PBH4" s="29"/>
      <c r="PBI4" s="30"/>
      <c r="PBJ4" s="29"/>
      <c r="PBK4" s="30"/>
      <c r="PBL4" s="29"/>
      <c r="PBM4" s="30"/>
      <c r="PBN4" s="29"/>
      <c r="PBO4" s="30"/>
      <c r="PBP4" s="29"/>
      <c r="PBQ4" s="30"/>
      <c r="PBR4" s="29"/>
      <c r="PBS4" s="30"/>
      <c r="PBT4" s="29"/>
      <c r="PBU4" s="30"/>
      <c r="PBV4" s="29"/>
      <c r="PBW4" s="30"/>
      <c r="PBX4" s="29"/>
      <c r="PBY4" s="30"/>
      <c r="PBZ4" s="29"/>
      <c r="PCA4" s="30"/>
      <c r="PCB4" s="29"/>
      <c r="PCC4" s="30"/>
      <c r="PCD4" s="29"/>
      <c r="PCE4" s="30"/>
      <c r="PCF4" s="29"/>
      <c r="PCG4" s="30"/>
      <c r="PCH4" s="29"/>
      <c r="PCI4" s="30"/>
      <c r="PCJ4" s="29"/>
      <c r="PCK4" s="30"/>
      <c r="PCL4" s="29"/>
      <c r="PCM4" s="30"/>
      <c r="PCN4" s="29"/>
      <c r="PCO4" s="30"/>
      <c r="PCP4" s="29"/>
      <c r="PCQ4" s="30"/>
      <c r="PCR4" s="29"/>
      <c r="PCS4" s="30"/>
      <c r="PCT4" s="29"/>
      <c r="PCU4" s="30"/>
      <c r="PCV4" s="29"/>
      <c r="PCW4" s="30"/>
      <c r="PCX4" s="29"/>
      <c r="PCY4" s="30"/>
      <c r="PCZ4" s="29"/>
      <c r="PDA4" s="30"/>
      <c r="PDB4" s="29"/>
      <c r="PDC4" s="30"/>
      <c r="PDD4" s="29"/>
      <c r="PDE4" s="30"/>
      <c r="PDF4" s="29"/>
      <c r="PDG4" s="30"/>
      <c r="PDH4" s="29"/>
      <c r="PDI4" s="30"/>
      <c r="PDJ4" s="29"/>
      <c r="PDK4" s="30"/>
      <c r="PDL4" s="29"/>
      <c r="PDM4" s="30"/>
      <c r="PDN4" s="29"/>
      <c r="PDO4" s="30"/>
      <c r="PDP4" s="29"/>
      <c r="PDQ4" s="30"/>
      <c r="PDR4" s="29"/>
      <c r="PDS4" s="30"/>
      <c r="PDT4" s="29"/>
      <c r="PDU4" s="30"/>
      <c r="PDV4" s="29"/>
      <c r="PDW4" s="30"/>
      <c r="PDX4" s="29"/>
      <c r="PDY4" s="30"/>
      <c r="PDZ4" s="29"/>
      <c r="PEA4" s="30"/>
      <c r="PEB4" s="29"/>
      <c r="PEC4" s="30"/>
      <c r="PED4" s="29"/>
      <c r="PEE4" s="30"/>
      <c r="PEF4" s="29"/>
      <c r="PEG4" s="30"/>
      <c r="PEH4" s="29"/>
      <c r="PEI4" s="30"/>
      <c r="PEJ4" s="29"/>
      <c r="PEK4" s="30"/>
      <c r="PEL4" s="29"/>
      <c r="PEM4" s="30"/>
      <c r="PEN4" s="29"/>
      <c r="PEO4" s="30"/>
      <c r="PEP4" s="29"/>
      <c r="PEQ4" s="30"/>
      <c r="PER4" s="29"/>
      <c r="PES4" s="30"/>
      <c r="PET4" s="29"/>
      <c r="PEU4" s="30"/>
      <c r="PEV4" s="29"/>
      <c r="PEW4" s="30"/>
      <c r="PEX4" s="29"/>
      <c r="PEY4" s="30"/>
      <c r="PEZ4" s="29"/>
      <c r="PFA4" s="30"/>
      <c r="PFB4" s="29"/>
      <c r="PFC4" s="30"/>
      <c r="PFD4" s="29"/>
      <c r="PFE4" s="30"/>
      <c r="PFF4" s="29"/>
      <c r="PFG4" s="30"/>
      <c r="PFH4" s="29"/>
      <c r="PFI4" s="30"/>
      <c r="PFJ4" s="29"/>
      <c r="PFK4" s="30"/>
      <c r="PFL4" s="29"/>
      <c r="PFM4" s="30"/>
      <c r="PFN4" s="29"/>
      <c r="PFO4" s="30"/>
      <c r="PFP4" s="29"/>
      <c r="PFQ4" s="30"/>
      <c r="PFR4" s="29"/>
      <c r="PFS4" s="30"/>
      <c r="PFT4" s="29"/>
      <c r="PFU4" s="30"/>
      <c r="PFV4" s="29"/>
      <c r="PFW4" s="30"/>
      <c r="PFX4" s="29"/>
      <c r="PFY4" s="30"/>
      <c r="PFZ4" s="29"/>
      <c r="PGA4" s="30"/>
      <c r="PGB4" s="29"/>
      <c r="PGC4" s="30"/>
      <c r="PGD4" s="29"/>
      <c r="PGE4" s="30"/>
      <c r="PGF4" s="29"/>
      <c r="PGG4" s="30"/>
      <c r="PGH4" s="29"/>
      <c r="PGI4" s="30"/>
      <c r="PGJ4" s="29"/>
      <c r="PGK4" s="30"/>
      <c r="PGL4" s="29"/>
      <c r="PGM4" s="30"/>
      <c r="PGN4" s="29"/>
      <c r="PGO4" s="30"/>
      <c r="PGP4" s="29"/>
      <c r="PGQ4" s="30"/>
      <c r="PGR4" s="29"/>
      <c r="PGS4" s="30"/>
      <c r="PGT4" s="29"/>
      <c r="PGU4" s="30"/>
      <c r="PGV4" s="29"/>
      <c r="PGW4" s="30"/>
      <c r="PGX4" s="29"/>
      <c r="PGY4" s="30"/>
      <c r="PGZ4" s="29"/>
      <c r="PHA4" s="30"/>
      <c r="PHB4" s="29"/>
      <c r="PHC4" s="30"/>
      <c r="PHD4" s="29"/>
      <c r="PHE4" s="30"/>
      <c r="PHF4" s="29"/>
      <c r="PHG4" s="30"/>
      <c r="PHH4" s="29"/>
      <c r="PHI4" s="30"/>
      <c r="PHJ4" s="29"/>
      <c r="PHK4" s="30"/>
      <c r="PHL4" s="29"/>
      <c r="PHM4" s="30"/>
      <c r="PHN4" s="29"/>
      <c r="PHO4" s="30"/>
      <c r="PHP4" s="29"/>
      <c r="PHQ4" s="30"/>
      <c r="PHR4" s="29"/>
      <c r="PHS4" s="30"/>
      <c r="PHT4" s="29"/>
      <c r="PHU4" s="30"/>
      <c r="PHV4" s="29"/>
      <c r="PHW4" s="30"/>
      <c r="PHX4" s="29"/>
      <c r="PHY4" s="30"/>
      <c r="PHZ4" s="29"/>
      <c r="PIA4" s="30"/>
      <c r="PIB4" s="29"/>
      <c r="PIC4" s="30"/>
      <c r="PID4" s="29"/>
      <c r="PIE4" s="30"/>
      <c r="PIF4" s="29"/>
      <c r="PIG4" s="30"/>
      <c r="PIH4" s="29"/>
      <c r="PII4" s="30"/>
      <c r="PIJ4" s="29"/>
      <c r="PIK4" s="30"/>
      <c r="PIL4" s="29"/>
      <c r="PIM4" s="30"/>
      <c r="PIN4" s="29"/>
      <c r="PIO4" s="30"/>
      <c r="PIP4" s="29"/>
      <c r="PIQ4" s="30"/>
      <c r="PIR4" s="29"/>
      <c r="PIS4" s="30"/>
      <c r="PIT4" s="29"/>
      <c r="PIU4" s="30"/>
      <c r="PIV4" s="29"/>
      <c r="PIW4" s="30"/>
      <c r="PIX4" s="29"/>
      <c r="PIY4" s="30"/>
      <c r="PIZ4" s="29"/>
      <c r="PJA4" s="30"/>
      <c r="PJB4" s="29"/>
      <c r="PJC4" s="30"/>
      <c r="PJD4" s="29"/>
      <c r="PJE4" s="30"/>
      <c r="PJF4" s="29"/>
      <c r="PJG4" s="30"/>
      <c r="PJH4" s="29"/>
      <c r="PJI4" s="30"/>
      <c r="PJJ4" s="29"/>
      <c r="PJK4" s="30"/>
      <c r="PJL4" s="29"/>
      <c r="PJM4" s="30"/>
      <c r="PJN4" s="29"/>
      <c r="PJO4" s="30"/>
      <c r="PJP4" s="29"/>
      <c r="PJQ4" s="30"/>
      <c r="PJR4" s="29"/>
      <c r="PJS4" s="30"/>
      <c r="PJT4" s="29"/>
      <c r="PJU4" s="30"/>
      <c r="PJV4" s="29"/>
      <c r="PJW4" s="30"/>
      <c r="PJX4" s="29"/>
      <c r="PJY4" s="30"/>
      <c r="PJZ4" s="29"/>
      <c r="PKA4" s="30"/>
      <c r="PKB4" s="29"/>
      <c r="PKC4" s="30"/>
      <c r="PKD4" s="29"/>
      <c r="PKE4" s="30"/>
      <c r="PKF4" s="29"/>
      <c r="PKG4" s="30"/>
      <c r="PKH4" s="29"/>
      <c r="PKI4" s="30"/>
      <c r="PKJ4" s="29"/>
      <c r="PKK4" s="30"/>
      <c r="PKL4" s="29"/>
      <c r="PKM4" s="30"/>
      <c r="PKN4" s="29"/>
      <c r="PKO4" s="30"/>
      <c r="PKP4" s="29"/>
      <c r="PKQ4" s="30"/>
      <c r="PKR4" s="29"/>
      <c r="PKS4" s="30"/>
      <c r="PKT4" s="29"/>
      <c r="PKU4" s="30"/>
      <c r="PKV4" s="29"/>
      <c r="PKW4" s="30"/>
      <c r="PKX4" s="29"/>
      <c r="PKY4" s="30"/>
      <c r="PKZ4" s="29"/>
      <c r="PLA4" s="30"/>
      <c r="PLB4" s="29"/>
      <c r="PLC4" s="30"/>
      <c r="PLD4" s="29"/>
      <c r="PLE4" s="30"/>
      <c r="PLF4" s="29"/>
      <c r="PLG4" s="30"/>
      <c r="PLH4" s="29"/>
      <c r="PLI4" s="30"/>
      <c r="PLJ4" s="29"/>
      <c r="PLK4" s="30"/>
      <c r="PLL4" s="29"/>
      <c r="PLM4" s="30"/>
      <c r="PLN4" s="29"/>
      <c r="PLO4" s="30"/>
      <c r="PLP4" s="29"/>
      <c r="PLQ4" s="30"/>
      <c r="PLR4" s="29"/>
      <c r="PLS4" s="30"/>
      <c r="PLT4" s="29"/>
      <c r="PLU4" s="30"/>
      <c r="PLV4" s="29"/>
      <c r="PLW4" s="30"/>
      <c r="PLX4" s="29"/>
      <c r="PLY4" s="30"/>
      <c r="PLZ4" s="29"/>
      <c r="PMA4" s="30"/>
      <c r="PMB4" s="29"/>
      <c r="PMC4" s="30"/>
      <c r="PMD4" s="29"/>
      <c r="PME4" s="30"/>
      <c r="PMF4" s="29"/>
      <c r="PMG4" s="30"/>
      <c r="PMH4" s="29"/>
      <c r="PMI4" s="30"/>
      <c r="PMJ4" s="29"/>
      <c r="PMK4" s="30"/>
      <c r="PML4" s="29"/>
      <c r="PMM4" s="30"/>
      <c r="PMN4" s="29"/>
      <c r="PMO4" s="30"/>
      <c r="PMP4" s="29"/>
      <c r="PMQ4" s="30"/>
      <c r="PMR4" s="29"/>
      <c r="PMS4" s="30"/>
      <c r="PMT4" s="29"/>
      <c r="PMU4" s="30"/>
      <c r="PMV4" s="29"/>
      <c r="PMW4" s="30"/>
      <c r="PMX4" s="29"/>
      <c r="PMY4" s="30"/>
      <c r="PMZ4" s="29"/>
      <c r="PNA4" s="30"/>
      <c r="PNB4" s="29"/>
      <c r="PNC4" s="30"/>
      <c r="PND4" s="29"/>
      <c r="PNE4" s="30"/>
      <c r="PNF4" s="29"/>
      <c r="PNG4" s="30"/>
      <c r="PNH4" s="29"/>
      <c r="PNI4" s="30"/>
      <c r="PNJ4" s="29"/>
      <c r="PNK4" s="30"/>
      <c r="PNL4" s="29"/>
      <c r="PNM4" s="30"/>
      <c r="PNN4" s="29"/>
      <c r="PNO4" s="30"/>
      <c r="PNP4" s="29"/>
      <c r="PNQ4" s="30"/>
      <c r="PNR4" s="29"/>
      <c r="PNS4" s="30"/>
      <c r="PNT4" s="29"/>
      <c r="PNU4" s="30"/>
      <c r="PNV4" s="29"/>
      <c r="PNW4" s="30"/>
      <c r="PNX4" s="29"/>
      <c r="PNY4" s="30"/>
      <c r="PNZ4" s="29"/>
      <c r="POA4" s="30"/>
      <c r="POB4" s="29"/>
      <c r="POC4" s="30"/>
      <c r="POD4" s="29"/>
      <c r="POE4" s="30"/>
      <c r="POF4" s="29"/>
      <c r="POG4" s="30"/>
      <c r="POH4" s="29"/>
      <c r="POI4" s="30"/>
      <c r="POJ4" s="29"/>
      <c r="POK4" s="30"/>
      <c r="POL4" s="29"/>
      <c r="POM4" s="30"/>
      <c r="PON4" s="29"/>
      <c r="POO4" s="30"/>
      <c r="POP4" s="29"/>
      <c r="POQ4" s="30"/>
      <c r="POR4" s="29"/>
      <c r="POS4" s="30"/>
      <c r="POT4" s="29"/>
      <c r="POU4" s="30"/>
      <c r="POV4" s="29"/>
      <c r="POW4" s="30"/>
      <c r="POX4" s="29"/>
      <c r="POY4" s="30"/>
      <c r="POZ4" s="29"/>
      <c r="PPA4" s="30"/>
      <c r="PPB4" s="29"/>
      <c r="PPC4" s="30"/>
      <c r="PPD4" s="29"/>
      <c r="PPE4" s="30"/>
      <c r="PPF4" s="29"/>
      <c r="PPG4" s="30"/>
      <c r="PPH4" s="29"/>
      <c r="PPI4" s="30"/>
      <c r="PPJ4" s="29"/>
      <c r="PPK4" s="30"/>
      <c r="PPL4" s="29"/>
      <c r="PPM4" s="30"/>
      <c r="PPN4" s="29"/>
      <c r="PPO4" s="30"/>
      <c r="PPP4" s="29"/>
      <c r="PPQ4" s="30"/>
      <c r="PPR4" s="29"/>
      <c r="PPS4" s="30"/>
      <c r="PPT4" s="29"/>
      <c r="PPU4" s="30"/>
      <c r="PPV4" s="29"/>
      <c r="PPW4" s="30"/>
      <c r="PPX4" s="29"/>
      <c r="PPY4" s="30"/>
      <c r="PPZ4" s="29"/>
      <c r="PQA4" s="30"/>
      <c r="PQB4" s="29"/>
      <c r="PQC4" s="30"/>
      <c r="PQD4" s="29"/>
      <c r="PQE4" s="30"/>
      <c r="PQF4" s="29"/>
      <c r="PQG4" s="30"/>
      <c r="PQH4" s="29"/>
      <c r="PQI4" s="30"/>
      <c r="PQJ4" s="29"/>
      <c r="PQK4" s="30"/>
      <c r="PQL4" s="29"/>
      <c r="PQM4" s="30"/>
      <c r="PQN4" s="29"/>
      <c r="PQO4" s="30"/>
      <c r="PQP4" s="29"/>
      <c r="PQQ4" s="30"/>
      <c r="PQR4" s="29"/>
      <c r="PQS4" s="30"/>
      <c r="PQT4" s="29"/>
      <c r="PQU4" s="30"/>
      <c r="PQV4" s="29"/>
      <c r="PQW4" s="30"/>
      <c r="PQX4" s="29"/>
      <c r="PQY4" s="30"/>
      <c r="PQZ4" s="29"/>
      <c r="PRA4" s="30"/>
      <c r="PRB4" s="29"/>
      <c r="PRC4" s="30"/>
      <c r="PRD4" s="29"/>
      <c r="PRE4" s="30"/>
      <c r="PRF4" s="29"/>
      <c r="PRG4" s="30"/>
      <c r="PRH4" s="29"/>
      <c r="PRI4" s="30"/>
      <c r="PRJ4" s="29"/>
      <c r="PRK4" s="30"/>
      <c r="PRL4" s="29"/>
      <c r="PRM4" s="30"/>
      <c r="PRN4" s="29"/>
      <c r="PRO4" s="30"/>
      <c r="PRP4" s="29"/>
      <c r="PRQ4" s="30"/>
      <c r="PRR4" s="29"/>
      <c r="PRS4" s="30"/>
      <c r="PRT4" s="29"/>
      <c r="PRU4" s="30"/>
      <c r="PRV4" s="29"/>
      <c r="PRW4" s="30"/>
      <c r="PRX4" s="29"/>
      <c r="PRY4" s="30"/>
      <c r="PRZ4" s="29"/>
      <c r="PSA4" s="30"/>
      <c r="PSB4" s="29"/>
      <c r="PSC4" s="30"/>
      <c r="PSD4" s="29"/>
      <c r="PSE4" s="30"/>
      <c r="PSF4" s="29"/>
      <c r="PSG4" s="30"/>
      <c r="PSH4" s="29"/>
      <c r="PSI4" s="30"/>
      <c r="PSJ4" s="29"/>
      <c r="PSK4" s="30"/>
      <c r="PSL4" s="29"/>
      <c r="PSM4" s="30"/>
      <c r="PSN4" s="29"/>
      <c r="PSO4" s="30"/>
      <c r="PSP4" s="29"/>
      <c r="PSQ4" s="30"/>
      <c r="PSR4" s="29"/>
      <c r="PSS4" s="30"/>
      <c r="PST4" s="29"/>
      <c r="PSU4" s="30"/>
      <c r="PSV4" s="29"/>
      <c r="PSW4" s="30"/>
      <c r="PSX4" s="29"/>
      <c r="PSY4" s="30"/>
      <c r="PSZ4" s="29"/>
      <c r="PTA4" s="30"/>
      <c r="PTB4" s="29"/>
      <c r="PTC4" s="30"/>
      <c r="PTD4" s="29"/>
      <c r="PTE4" s="30"/>
      <c r="PTF4" s="29"/>
      <c r="PTG4" s="30"/>
      <c r="PTH4" s="29"/>
      <c r="PTI4" s="30"/>
      <c r="PTJ4" s="29"/>
      <c r="PTK4" s="30"/>
      <c r="PTL4" s="29"/>
      <c r="PTM4" s="30"/>
      <c r="PTN4" s="29"/>
      <c r="PTO4" s="30"/>
      <c r="PTP4" s="29"/>
      <c r="PTQ4" s="30"/>
      <c r="PTR4" s="29"/>
      <c r="PTS4" s="30"/>
      <c r="PTT4" s="29"/>
      <c r="PTU4" s="30"/>
      <c r="PTV4" s="29"/>
      <c r="PTW4" s="30"/>
      <c r="PTX4" s="29"/>
      <c r="PTY4" s="30"/>
      <c r="PTZ4" s="29"/>
      <c r="PUA4" s="30"/>
      <c r="PUB4" s="29"/>
      <c r="PUC4" s="30"/>
      <c r="PUD4" s="29"/>
      <c r="PUE4" s="30"/>
      <c r="PUF4" s="29"/>
      <c r="PUG4" s="30"/>
      <c r="PUH4" s="29"/>
      <c r="PUI4" s="30"/>
      <c r="PUJ4" s="29"/>
      <c r="PUK4" s="30"/>
      <c r="PUL4" s="29"/>
      <c r="PUM4" s="30"/>
      <c r="PUN4" s="29"/>
      <c r="PUO4" s="30"/>
      <c r="PUP4" s="29"/>
      <c r="PUQ4" s="30"/>
      <c r="PUR4" s="29"/>
      <c r="PUS4" s="30"/>
      <c r="PUT4" s="29"/>
      <c r="PUU4" s="30"/>
      <c r="PUV4" s="29"/>
      <c r="PUW4" s="30"/>
      <c r="PUX4" s="29"/>
      <c r="PUY4" s="30"/>
      <c r="PUZ4" s="29"/>
      <c r="PVA4" s="30"/>
      <c r="PVB4" s="29"/>
      <c r="PVC4" s="30"/>
      <c r="PVD4" s="29"/>
      <c r="PVE4" s="30"/>
      <c r="PVF4" s="29"/>
      <c r="PVG4" s="30"/>
      <c r="PVH4" s="29"/>
      <c r="PVI4" s="30"/>
      <c r="PVJ4" s="29"/>
      <c r="PVK4" s="30"/>
      <c r="PVL4" s="29"/>
      <c r="PVM4" s="30"/>
      <c r="PVN4" s="29"/>
      <c r="PVO4" s="30"/>
      <c r="PVP4" s="29"/>
      <c r="PVQ4" s="30"/>
      <c r="PVR4" s="29"/>
      <c r="PVS4" s="30"/>
      <c r="PVT4" s="29"/>
      <c r="PVU4" s="30"/>
      <c r="PVV4" s="29"/>
      <c r="PVW4" s="30"/>
      <c r="PVX4" s="29"/>
      <c r="PVY4" s="30"/>
      <c r="PVZ4" s="29"/>
      <c r="PWA4" s="30"/>
      <c r="PWB4" s="29"/>
      <c r="PWC4" s="30"/>
      <c r="PWD4" s="29"/>
      <c r="PWE4" s="30"/>
      <c r="PWF4" s="29"/>
      <c r="PWG4" s="30"/>
      <c r="PWH4" s="29"/>
      <c r="PWI4" s="30"/>
      <c r="PWJ4" s="29"/>
      <c r="PWK4" s="30"/>
      <c r="PWL4" s="29"/>
      <c r="PWM4" s="30"/>
      <c r="PWN4" s="29"/>
      <c r="PWO4" s="30"/>
      <c r="PWP4" s="29"/>
      <c r="PWQ4" s="30"/>
      <c r="PWR4" s="29"/>
      <c r="PWS4" s="30"/>
      <c r="PWT4" s="29"/>
      <c r="PWU4" s="30"/>
      <c r="PWV4" s="29"/>
      <c r="PWW4" s="30"/>
      <c r="PWX4" s="29"/>
      <c r="PWY4" s="30"/>
      <c r="PWZ4" s="29"/>
      <c r="PXA4" s="30"/>
      <c r="PXB4" s="29"/>
      <c r="PXC4" s="30"/>
      <c r="PXD4" s="29"/>
      <c r="PXE4" s="30"/>
      <c r="PXF4" s="29"/>
      <c r="PXG4" s="30"/>
      <c r="PXH4" s="29"/>
      <c r="PXI4" s="30"/>
      <c r="PXJ4" s="29"/>
      <c r="PXK4" s="30"/>
      <c r="PXL4" s="29"/>
      <c r="PXM4" s="30"/>
      <c r="PXN4" s="29"/>
      <c r="PXO4" s="30"/>
      <c r="PXP4" s="29"/>
      <c r="PXQ4" s="30"/>
      <c r="PXR4" s="29"/>
      <c r="PXS4" s="30"/>
      <c r="PXT4" s="29"/>
      <c r="PXU4" s="30"/>
      <c r="PXV4" s="29"/>
      <c r="PXW4" s="30"/>
      <c r="PXX4" s="29"/>
      <c r="PXY4" s="30"/>
      <c r="PXZ4" s="29"/>
      <c r="PYA4" s="30"/>
      <c r="PYB4" s="29"/>
      <c r="PYC4" s="30"/>
      <c r="PYD4" s="29"/>
      <c r="PYE4" s="30"/>
      <c r="PYF4" s="29"/>
      <c r="PYG4" s="30"/>
      <c r="PYH4" s="29"/>
      <c r="PYI4" s="30"/>
      <c r="PYJ4" s="29"/>
      <c r="PYK4" s="30"/>
      <c r="PYL4" s="29"/>
      <c r="PYM4" s="30"/>
      <c r="PYN4" s="29"/>
      <c r="PYO4" s="30"/>
      <c r="PYP4" s="29"/>
      <c r="PYQ4" s="30"/>
      <c r="PYR4" s="29"/>
      <c r="PYS4" s="30"/>
      <c r="PYT4" s="29"/>
      <c r="PYU4" s="30"/>
      <c r="PYV4" s="29"/>
      <c r="PYW4" s="30"/>
      <c r="PYX4" s="29"/>
      <c r="PYY4" s="30"/>
      <c r="PYZ4" s="29"/>
      <c r="PZA4" s="30"/>
      <c r="PZB4" s="29"/>
      <c r="PZC4" s="30"/>
      <c r="PZD4" s="29"/>
      <c r="PZE4" s="30"/>
      <c r="PZF4" s="29"/>
      <c r="PZG4" s="30"/>
      <c r="PZH4" s="29"/>
      <c r="PZI4" s="30"/>
      <c r="PZJ4" s="29"/>
      <c r="PZK4" s="30"/>
      <c r="PZL4" s="29"/>
      <c r="PZM4" s="30"/>
      <c r="PZN4" s="29"/>
      <c r="PZO4" s="30"/>
      <c r="PZP4" s="29"/>
      <c r="PZQ4" s="30"/>
      <c r="PZR4" s="29"/>
      <c r="PZS4" s="30"/>
      <c r="PZT4" s="29"/>
      <c r="PZU4" s="30"/>
      <c r="PZV4" s="29"/>
      <c r="PZW4" s="30"/>
      <c r="PZX4" s="29"/>
      <c r="PZY4" s="30"/>
      <c r="PZZ4" s="29"/>
      <c r="QAA4" s="30"/>
      <c r="QAB4" s="29"/>
      <c r="QAC4" s="30"/>
      <c r="QAD4" s="29"/>
      <c r="QAE4" s="30"/>
      <c r="QAF4" s="29"/>
      <c r="QAG4" s="30"/>
      <c r="QAH4" s="29"/>
      <c r="QAI4" s="30"/>
      <c r="QAJ4" s="29"/>
      <c r="QAK4" s="30"/>
      <c r="QAL4" s="29"/>
      <c r="QAM4" s="30"/>
      <c r="QAN4" s="29"/>
      <c r="QAO4" s="30"/>
      <c r="QAP4" s="29"/>
      <c r="QAQ4" s="30"/>
      <c r="QAR4" s="29"/>
      <c r="QAS4" s="30"/>
      <c r="QAT4" s="29"/>
      <c r="QAU4" s="30"/>
      <c r="QAV4" s="29"/>
      <c r="QAW4" s="30"/>
      <c r="QAX4" s="29"/>
      <c r="QAY4" s="30"/>
      <c r="QAZ4" s="29"/>
      <c r="QBA4" s="30"/>
      <c r="QBB4" s="29"/>
      <c r="QBC4" s="30"/>
      <c r="QBD4" s="29"/>
      <c r="QBE4" s="30"/>
      <c r="QBF4" s="29"/>
      <c r="QBG4" s="30"/>
      <c r="QBH4" s="29"/>
      <c r="QBI4" s="30"/>
      <c r="QBJ4" s="29"/>
      <c r="QBK4" s="30"/>
      <c r="QBL4" s="29"/>
      <c r="QBM4" s="30"/>
      <c r="QBN4" s="29"/>
      <c r="QBO4" s="30"/>
      <c r="QBP4" s="29"/>
      <c r="QBQ4" s="30"/>
      <c r="QBR4" s="29"/>
      <c r="QBS4" s="30"/>
      <c r="QBT4" s="29"/>
      <c r="QBU4" s="30"/>
      <c r="QBV4" s="29"/>
      <c r="QBW4" s="30"/>
      <c r="QBX4" s="29"/>
      <c r="QBY4" s="30"/>
      <c r="QBZ4" s="29"/>
      <c r="QCA4" s="30"/>
      <c r="QCB4" s="29"/>
      <c r="QCC4" s="30"/>
      <c r="QCD4" s="29"/>
      <c r="QCE4" s="30"/>
      <c r="QCF4" s="29"/>
      <c r="QCG4" s="30"/>
      <c r="QCH4" s="29"/>
      <c r="QCI4" s="30"/>
      <c r="QCJ4" s="29"/>
      <c r="QCK4" s="30"/>
      <c r="QCL4" s="29"/>
      <c r="QCM4" s="30"/>
      <c r="QCN4" s="29"/>
      <c r="QCO4" s="30"/>
      <c r="QCP4" s="29"/>
      <c r="QCQ4" s="30"/>
      <c r="QCR4" s="29"/>
      <c r="QCS4" s="30"/>
      <c r="QCT4" s="29"/>
      <c r="QCU4" s="30"/>
      <c r="QCV4" s="29"/>
      <c r="QCW4" s="30"/>
      <c r="QCX4" s="29"/>
      <c r="QCY4" s="30"/>
      <c r="QCZ4" s="29"/>
      <c r="QDA4" s="30"/>
      <c r="QDB4" s="29"/>
      <c r="QDC4" s="30"/>
      <c r="QDD4" s="29"/>
      <c r="QDE4" s="30"/>
      <c r="QDF4" s="29"/>
      <c r="QDG4" s="30"/>
      <c r="QDH4" s="29"/>
      <c r="QDI4" s="30"/>
      <c r="QDJ4" s="29"/>
      <c r="QDK4" s="30"/>
      <c r="QDL4" s="29"/>
      <c r="QDM4" s="30"/>
      <c r="QDN4" s="29"/>
      <c r="QDO4" s="30"/>
      <c r="QDP4" s="29"/>
      <c r="QDQ4" s="30"/>
      <c r="QDR4" s="29"/>
      <c r="QDS4" s="30"/>
      <c r="QDT4" s="29"/>
      <c r="QDU4" s="30"/>
      <c r="QDV4" s="29"/>
      <c r="QDW4" s="30"/>
      <c r="QDX4" s="29"/>
      <c r="QDY4" s="30"/>
      <c r="QDZ4" s="29"/>
      <c r="QEA4" s="30"/>
      <c r="QEB4" s="29"/>
      <c r="QEC4" s="30"/>
      <c r="QED4" s="29"/>
      <c r="QEE4" s="30"/>
      <c r="QEF4" s="29"/>
      <c r="QEG4" s="30"/>
      <c r="QEH4" s="29"/>
      <c r="QEI4" s="30"/>
      <c r="QEJ4" s="29"/>
      <c r="QEK4" s="30"/>
      <c r="QEL4" s="29"/>
      <c r="QEM4" s="30"/>
      <c r="QEN4" s="29"/>
      <c r="QEO4" s="30"/>
      <c r="QEP4" s="29"/>
      <c r="QEQ4" s="30"/>
      <c r="QER4" s="29"/>
      <c r="QES4" s="30"/>
      <c r="QET4" s="29"/>
      <c r="QEU4" s="30"/>
      <c r="QEV4" s="29"/>
      <c r="QEW4" s="30"/>
      <c r="QEX4" s="29"/>
      <c r="QEY4" s="30"/>
      <c r="QEZ4" s="29"/>
      <c r="QFA4" s="30"/>
      <c r="QFB4" s="29"/>
      <c r="QFC4" s="30"/>
      <c r="QFD4" s="29"/>
      <c r="QFE4" s="30"/>
      <c r="QFF4" s="29"/>
      <c r="QFG4" s="30"/>
      <c r="QFH4" s="29"/>
      <c r="QFI4" s="30"/>
      <c r="QFJ4" s="29"/>
      <c r="QFK4" s="30"/>
      <c r="QFL4" s="29"/>
      <c r="QFM4" s="30"/>
      <c r="QFN4" s="29"/>
      <c r="QFO4" s="30"/>
      <c r="QFP4" s="29"/>
      <c r="QFQ4" s="30"/>
      <c r="QFR4" s="29"/>
      <c r="QFS4" s="30"/>
      <c r="QFT4" s="29"/>
      <c r="QFU4" s="30"/>
      <c r="QFV4" s="29"/>
      <c r="QFW4" s="30"/>
      <c r="QFX4" s="29"/>
      <c r="QFY4" s="30"/>
      <c r="QFZ4" s="29"/>
      <c r="QGA4" s="30"/>
      <c r="QGB4" s="29"/>
      <c r="QGC4" s="30"/>
      <c r="QGD4" s="29"/>
      <c r="QGE4" s="30"/>
      <c r="QGF4" s="29"/>
      <c r="QGG4" s="30"/>
      <c r="QGH4" s="29"/>
      <c r="QGI4" s="30"/>
      <c r="QGJ4" s="29"/>
      <c r="QGK4" s="30"/>
      <c r="QGL4" s="29"/>
      <c r="QGM4" s="30"/>
      <c r="QGN4" s="29"/>
      <c r="QGO4" s="30"/>
      <c r="QGP4" s="29"/>
      <c r="QGQ4" s="30"/>
      <c r="QGR4" s="29"/>
      <c r="QGS4" s="30"/>
      <c r="QGT4" s="29"/>
      <c r="QGU4" s="30"/>
      <c r="QGV4" s="29"/>
      <c r="QGW4" s="30"/>
      <c r="QGX4" s="29"/>
      <c r="QGY4" s="30"/>
      <c r="QGZ4" s="29"/>
      <c r="QHA4" s="30"/>
      <c r="QHB4" s="29"/>
      <c r="QHC4" s="30"/>
      <c r="QHD4" s="29"/>
      <c r="QHE4" s="30"/>
      <c r="QHF4" s="29"/>
      <c r="QHG4" s="30"/>
      <c r="QHH4" s="29"/>
      <c r="QHI4" s="30"/>
      <c r="QHJ4" s="29"/>
      <c r="QHK4" s="30"/>
      <c r="QHL4" s="29"/>
      <c r="QHM4" s="30"/>
      <c r="QHN4" s="29"/>
      <c r="QHO4" s="30"/>
      <c r="QHP4" s="29"/>
      <c r="QHQ4" s="30"/>
      <c r="QHR4" s="29"/>
      <c r="QHS4" s="30"/>
      <c r="QHT4" s="29"/>
      <c r="QHU4" s="30"/>
      <c r="QHV4" s="29"/>
      <c r="QHW4" s="30"/>
      <c r="QHX4" s="29"/>
      <c r="QHY4" s="30"/>
      <c r="QHZ4" s="29"/>
      <c r="QIA4" s="30"/>
      <c r="QIB4" s="29"/>
      <c r="QIC4" s="30"/>
      <c r="QID4" s="29"/>
      <c r="QIE4" s="30"/>
      <c r="QIF4" s="29"/>
      <c r="QIG4" s="30"/>
      <c r="QIH4" s="29"/>
      <c r="QII4" s="30"/>
      <c r="QIJ4" s="29"/>
      <c r="QIK4" s="30"/>
      <c r="QIL4" s="29"/>
      <c r="QIM4" s="30"/>
      <c r="QIN4" s="29"/>
      <c r="QIO4" s="30"/>
      <c r="QIP4" s="29"/>
      <c r="QIQ4" s="30"/>
      <c r="QIR4" s="29"/>
      <c r="QIS4" s="30"/>
      <c r="QIT4" s="29"/>
      <c r="QIU4" s="30"/>
      <c r="QIV4" s="29"/>
      <c r="QIW4" s="30"/>
      <c r="QIX4" s="29"/>
      <c r="QIY4" s="30"/>
      <c r="QIZ4" s="29"/>
      <c r="QJA4" s="30"/>
      <c r="QJB4" s="29"/>
      <c r="QJC4" s="30"/>
      <c r="QJD4" s="29"/>
      <c r="QJE4" s="30"/>
      <c r="QJF4" s="29"/>
      <c r="QJG4" s="30"/>
      <c r="QJH4" s="29"/>
      <c r="QJI4" s="30"/>
      <c r="QJJ4" s="29"/>
      <c r="QJK4" s="30"/>
      <c r="QJL4" s="29"/>
      <c r="QJM4" s="30"/>
      <c r="QJN4" s="29"/>
      <c r="QJO4" s="30"/>
      <c r="QJP4" s="29"/>
      <c r="QJQ4" s="30"/>
      <c r="QJR4" s="29"/>
      <c r="QJS4" s="30"/>
      <c r="QJT4" s="29"/>
      <c r="QJU4" s="30"/>
      <c r="QJV4" s="29"/>
      <c r="QJW4" s="30"/>
      <c r="QJX4" s="29"/>
      <c r="QJY4" s="30"/>
      <c r="QJZ4" s="29"/>
      <c r="QKA4" s="30"/>
      <c r="QKB4" s="29"/>
      <c r="QKC4" s="30"/>
      <c r="QKD4" s="29"/>
      <c r="QKE4" s="30"/>
      <c r="QKF4" s="29"/>
      <c r="QKG4" s="30"/>
      <c r="QKH4" s="29"/>
      <c r="QKI4" s="30"/>
      <c r="QKJ4" s="29"/>
      <c r="QKK4" s="30"/>
      <c r="QKL4" s="29"/>
      <c r="QKM4" s="30"/>
      <c r="QKN4" s="29"/>
      <c r="QKO4" s="30"/>
      <c r="QKP4" s="29"/>
      <c r="QKQ4" s="30"/>
      <c r="QKR4" s="29"/>
      <c r="QKS4" s="30"/>
      <c r="QKT4" s="29"/>
      <c r="QKU4" s="30"/>
      <c r="QKV4" s="29"/>
      <c r="QKW4" s="30"/>
      <c r="QKX4" s="29"/>
      <c r="QKY4" s="30"/>
      <c r="QKZ4" s="29"/>
      <c r="QLA4" s="30"/>
      <c r="QLB4" s="29"/>
      <c r="QLC4" s="30"/>
      <c r="QLD4" s="29"/>
      <c r="QLE4" s="30"/>
      <c r="QLF4" s="29"/>
      <c r="QLG4" s="30"/>
      <c r="QLH4" s="29"/>
      <c r="QLI4" s="30"/>
      <c r="QLJ4" s="29"/>
      <c r="QLK4" s="30"/>
      <c r="QLL4" s="29"/>
      <c r="QLM4" s="30"/>
      <c r="QLN4" s="29"/>
      <c r="QLO4" s="30"/>
      <c r="QLP4" s="29"/>
      <c r="QLQ4" s="30"/>
      <c r="QLR4" s="29"/>
      <c r="QLS4" s="30"/>
      <c r="QLT4" s="29"/>
      <c r="QLU4" s="30"/>
      <c r="QLV4" s="29"/>
      <c r="QLW4" s="30"/>
      <c r="QLX4" s="29"/>
      <c r="QLY4" s="30"/>
      <c r="QLZ4" s="29"/>
      <c r="QMA4" s="30"/>
      <c r="QMB4" s="29"/>
      <c r="QMC4" s="30"/>
      <c r="QMD4" s="29"/>
      <c r="QME4" s="30"/>
      <c r="QMF4" s="29"/>
      <c r="QMG4" s="30"/>
      <c r="QMH4" s="29"/>
      <c r="QMI4" s="30"/>
      <c r="QMJ4" s="29"/>
      <c r="QMK4" s="30"/>
      <c r="QML4" s="29"/>
      <c r="QMM4" s="30"/>
      <c r="QMN4" s="29"/>
      <c r="QMO4" s="30"/>
      <c r="QMP4" s="29"/>
      <c r="QMQ4" s="30"/>
      <c r="QMR4" s="29"/>
      <c r="QMS4" s="30"/>
      <c r="QMT4" s="29"/>
      <c r="QMU4" s="30"/>
      <c r="QMV4" s="29"/>
      <c r="QMW4" s="30"/>
      <c r="QMX4" s="29"/>
      <c r="QMY4" s="30"/>
      <c r="QMZ4" s="29"/>
      <c r="QNA4" s="30"/>
      <c r="QNB4" s="29"/>
      <c r="QNC4" s="30"/>
      <c r="QND4" s="29"/>
      <c r="QNE4" s="30"/>
      <c r="QNF4" s="29"/>
      <c r="QNG4" s="30"/>
      <c r="QNH4" s="29"/>
      <c r="QNI4" s="30"/>
      <c r="QNJ4" s="29"/>
      <c r="QNK4" s="30"/>
      <c r="QNL4" s="29"/>
      <c r="QNM4" s="30"/>
      <c r="QNN4" s="29"/>
      <c r="QNO4" s="30"/>
      <c r="QNP4" s="29"/>
      <c r="QNQ4" s="30"/>
      <c r="QNR4" s="29"/>
      <c r="QNS4" s="30"/>
      <c r="QNT4" s="29"/>
      <c r="QNU4" s="30"/>
      <c r="QNV4" s="29"/>
      <c r="QNW4" s="30"/>
      <c r="QNX4" s="29"/>
      <c r="QNY4" s="30"/>
      <c r="QNZ4" s="29"/>
      <c r="QOA4" s="30"/>
      <c r="QOB4" s="29"/>
      <c r="QOC4" s="30"/>
      <c r="QOD4" s="29"/>
      <c r="QOE4" s="30"/>
      <c r="QOF4" s="29"/>
      <c r="QOG4" s="30"/>
      <c r="QOH4" s="29"/>
      <c r="QOI4" s="30"/>
      <c r="QOJ4" s="29"/>
      <c r="QOK4" s="30"/>
      <c r="QOL4" s="29"/>
      <c r="QOM4" s="30"/>
      <c r="QON4" s="29"/>
      <c r="QOO4" s="30"/>
      <c r="QOP4" s="29"/>
      <c r="QOQ4" s="30"/>
      <c r="QOR4" s="29"/>
      <c r="QOS4" s="30"/>
      <c r="QOT4" s="29"/>
      <c r="QOU4" s="30"/>
      <c r="QOV4" s="29"/>
      <c r="QOW4" s="30"/>
      <c r="QOX4" s="29"/>
      <c r="QOY4" s="30"/>
      <c r="QOZ4" s="29"/>
      <c r="QPA4" s="30"/>
      <c r="QPB4" s="29"/>
      <c r="QPC4" s="30"/>
      <c r="QPD4" s="29"/>
      <c r="QPE4" s="30"/>
      <c r="QPF4" s="29"/>
      <c r="QPG4" s="30"/>
      <c r="QPH4" s="29"/>
      <c r="QPI4" s="30"/>
      <c r="QPJ4" s="29"/>
      <c r="QPK4" s="30"/>
      <c r="QPL4" s="29"/>
      <c r="QPM4" s="30"/>
      <c r="QPN4" s="29"/>
      <c r="QPO4" s="30"/>
      <c r="QPP4" s="29"/>
      <c r="QPQ4" s="30"/>
      <c r="QPR4" s="29"/>
      <c r="QPS4" s="30"/>
      <c r="QPT4" s="29"/>
      <c r="QPU4" s="30"/>
      <c r="QPV4" s="29"/>
      <c r="QPW4" s="30"/>
      <c r="QPX4" s="29"/>
      <c r="QPY4" s="30"/>
      <c r="QPZ4" s="29"/>
      <c r="QQA4" s="30"/>
      <c r="QQB4" s="29"/>
      <c r="QQC4" s="30"/>
      <c r="QQD4" s="29"/>
      <c r="QQE4" s="30"/>
      <c r="QQF4" s="29"/>
      <c r="QQG4" s="30"/>
      <c r="QQH4" s="29"/>
      <c r="QQI4" s="30"/>
      <c r="QQJ4" s="29"/>
      <c r="QQK4" s="30"/>
      <c r="QQL4" s="29"/>
      <c r="QQM4" s="30"/>
      <c r="QQN4" s="29"/>
      <c r="QQO4" s="30"/>
      <c r="QQP4" s="29"/>
      <c r="QQQ4" s="30"/>
      <c r="QQR4" s="29"/>
      <c r="QQS4" s="30"/>
      <c r="QQT4" s="29"/>
      <c r="QQU4" s="30"/>
      <c r="QQV4" s="29"/>
      <c r="QQW4" s="30"/>
      <c r="QQX4" s="29"/>
      <c r="QQY4" s="30"/>
      <c r="QQZ4" s="29"/>
      <c r="QRA4" s="30"/>
      <c r="QRB4" s="29"/>
      <c r="QRC4" s="30"/>
      <c r="QRD4" s="29"/>
      <c r="QRE4" s="30"/>
      <c r="QRF4" s="29"/>
      <c r="QRG4" s="30"/>
      <c r="QRH4" s="29"/>
      <c r="QRI4" s="30"/>
      <c r="QRJ4" s="29"/>
      <c r="QRK4" s="30"/>
      <c r="QRL4" s="29"/>
      <c r="QRM4" s="30"/>
      <c r="QRN4" s="29"/>
      <c r="QRO4" s="30"/>
      <c r="QRP4" s="29"/>
      <c r="QRQ4" s="30"/>
      <c r="QRR4" s="29"/>
      <c r="QRS4" s="30"/>
      <c r="QRT4" s="29"/>
      <c r="QRU4" s="30"/>
      <c r="QRV4" s="29"/>
      <c r="QRW4" s="30"/>
      <c r="QRX4" s="29"/>
      <c r="QRY4" s="30"/>
      <c r="QRZ4" s="29"/>
      <c r="QSA4" s="30"/>
      <c r="QSB4" s="29"/>
      <c r="QSC4" s="30"/>
      <c r="QSD4" s="29"/>
      <c r="QSE4" s="30"/>
      <c r="QSF4" s="29"/>
      <c r="QSG4" s="30"/>
      <c r="QSH4" s="29"/>
      <c r="QSI4" s="30"/>
      <c r="QSJ4" s="29"/>
      <c r="QSK4" s="30"/>
      <c r="QSL4" s="29"/>
      <c r="QSM4" s="30"/>
      <c r="QSN4" s="29"/>
      <c r="QSO4" s="30"/>
      <c r="QSP4" s="29"/>
      <c r="QSQ4" s="30"/>
      <c r="QSR4" s="29"/>
      <c r="QSS4" s="30"/>
      <c r="QST4" s="29"/>
      <c r="QSU4" s="30"/>
      <c r="QSV4" s="29"/>
      <c r="QSW4" s="30"/>
      <c r="QSX4" s="29"/>
      <c r="QSY4" s="30"/>
      <c r="QSZ4" s="29"/>
      <c r="QTA4" s="30"/>
      <c r="QTB4" s="29"/>
      <c r="QTC4" s="30"/>
      <c r="QTD4" s="29"/>
      <c r="QTE4" s="30"/>
      <c r="QTF4" s="29"/>
      <c r="QTG4" s="30"/>
      <c r="QTH4" s="29"/>
      <c r="QTI4" s="30"/>
      <c r="QTJ4" s="29"/>
      <c r="QTK4" s="30"/>
      <c r="QTL4" s="29"/>
      <c r="QTM4" s="30"/>
      <c r="QTN4" s="29"/>
      <c r="QTO4" s="30"/>
      <c r="QTP4" s="29"/>
      <c r="QTQ4" s="30"/>
      <c r="QTR4" s="29"/>
      <c r="QTS4" s="30"/>
      <c r="QTT4" s="29"/>
      <c r="QTU4" s="30"/>
      <c r="QTV4" s="29"/>
      <c r="QTW4" s="30"/>
      <c r="QTX4" s="29"/>
      <c r="QTY4" s="30"/>
      <c r="QTZ4" s="29"/>
      <c r="QUA4" s="30"/>
      <c r="QUB4" s="29"/>
      <c r="QUC4" s="30"/>
      <c r="QUD4" s="29"/>
      <c r="QUE4" s="30"/>
      <c r="QUF4" s="29"/>
      <c r="QUG4" s="30"/>
      <c r="QUH4" s="29"/>
      <c r="QUI4" s="30"/>
      <c r="QUJ4" s="29"/>
      <c r="QUK4" s="30"/>
      <c r="QUL4" s="29"/>
      <c r="QUM4" s="30"/>
      <c r="QUN4" s="29"/>
      <c r="QUO4" s="30"/>
      <c r="QUP4" s="29"/>
      <c r="QUQ4" s="30"/>
      <c r="QUR4" s="29"/>
      <c r="QUS4" s="30"/>
      <c r="QUT4" s="29"/>
      <c r="QUU4" s="30"/>
      <c r="QUV4" s="29"/>
      <c r="QUW4" s="30"/>
      <c r="QUX4" s="29"/>
      <c r="QUY4" s="30"/>
      <c r="QUZ4" s="29"/>
      <c r="QVA4" s="30"/>
      <c r="QVB4" s="29"/>
      <c r="QVC4" s="30"/>
      <c r="QVD4" s="29"/>
      <c r="QVE4" s="30"/>
      <c r="QVF4" s="29"/>
      <c r="QVG4" s="30"/>
      <c r="QVH4" s="29"/>
      <c r="QVI4" s="30"/>
      <c r="QVJ4" s="29"/>
      <c r="QVK4" s="30"/>
      <c r="QVL4" s="29"/>
      <c r="QVM4" s="30"/>
      <c r="QVN4" s="29"/>
      <c r="QVO4" s="30"/>
      <c r="QVP4" s="29"/>
      <c r="QVQ4" s="30"/>
      <c r="QVR4" s="29"/>
      <c r="QVS4" s="30"/>
      <c r="QVT4" s="29"/>
      <c r="QVU4" s="30"/>
      <c r="QVV4" s="29"/>
      <c r="QVW4" s="30"/>
      <c r="QVX4" s="29"/>
      <c r="QVY4" s="30"/>
      <c r="QVZ4" s="29"/>
      <c r="QWA4" s="30"/>
      <c r="QWB4" s="29"/>
      <c r="QWC4" s="30"/>
      <c r="QWD4" s="29"/>
      <c r="QWE4" s="30"/>
      <c r="QWF4" s="29"/>
      <c r="QWG4" s="30"/>
      <c r="QWH4" s="29"/>
      <c r="QWI4" s="30"/>
      <c r="QWJ4" s="29"/>
      <c r="QWK4" s="30"/>
      <c r="QWL4" s="29"/>
      <c r="QWM4" s="30"/>
      <c r="QWN4" s="29"/>
      <c r="QWO4" s="30"/>
      <c r="QWP4" s="29"/>
      <c r="QWQ4" s="30"/>
      <c r="QWR4" s="29"/>
      <c r="QWS4" s="30"/>
      <c r="QWT4" s="29"/>
      <c r="QWU4" s="30"/>
      <c r="QWV4" s="29"/>
      <c r="QWW4" s="30"/>
      <c r="QWX4" s="29"/>
      <c r="QWY4" s="30"/>
      <c r="QWZ4" s="29"/>
      <c r="QXA4" s="30"/>
      <c r="QXB4" s="29"/>
      <c r="QXC4" s="30"/>
      <c r="QXD4" s="29"/>
      <c r="QXE4" s="30"/>
      <c r="QXF4" s="29"/>
      <c r="QXG4" s="30"/>
      <c r="QXH4" s="29"/>
      <c r="QXI4" s="30"/>
      <c r="QXJ4" s="29"/>
      <c r="QXK4" s="30"/>
      <c r="QXL4" s="29"/>
      <c r="QXM4" s="30"/>
      <c r="QXN4" s="29"/>
      <c r="QXO4" s="30"/>
      <c r="QXP4" s="29"/>
      <c r="QXQ4" s="30"/>
      <c r="QXR4" s="29"/>
      <c r="QXS4" s="30"/>
      <c r="QXT4" s="29"/>
      <c r="QXU4" s="30"/>
      <c r="QXV4" s="29"/>
      <c r="QXW4" s="30"/>
      <c r="QXX4" s="29"/>
      <c r="QXY4" s="30"/>
      <c r="QXZ4" s="29"/>
      <c r="QYA4" s="30"/>
      <c r="QYB4" s="29"/>
      <c r="QYC4" s="30"/>
      <c r="QYD4" s="29"/>
      <c r="QYE4" s="30"/>
      <c r="QYF4" s="29"/>
      <c r="QYG4" s="30"/>
      <c r="QYH4" s="29"/>
      <c r="QYI4" s="30"/>
      <c r="QYJ4" s="29"/>
      <c r="QYK4" s="30"/>
      <c r="QYL4" s="29"/>
      <c r="QYM4" s="30"/>
      <c r="QYN4" s="29"/>
      <c r="QYO4" s="30"/>
      <c r="QYP4" s="29"/>
      <c r="QYQ4" s="30"/>
      <c r="QYR4" s="29"/>
      <c r="QYS4" s="30"/>
      <c r="QYT4" s="29"/>
      <c r="QYU4" s="30"/>
      <c r="QYV4" s="29"/>
      <c r="QYW4" s="30"/>
      <c r="QYX4" s="29"/>
      <c r="QYY4" s="30"/>
      <c r="QYZ4" s="29"/>
      <c r="QZA4" s="30"/>
      <c r="QZB4" s="29"/>
      <c r="QZC4" s="30"/>
      <c r="QZD4" s="29"/>
      <c r="QZE4" s="30"/>
      <c r="QZF4" s="29"/>
      <c r="QZG4" s="30"/>
      <c r="QZH4" s="29"/>
      <c r="QZI4" s="30"/>
      <c r="QZJ4" s="29"/>
      <c r="QZK4" s="30"/>
      <c r="QZL4" s="29"/>
      <c r="QZM4" s="30"/>
      <c r="QZN4" s="29"/>
      <c r="QZO4" s="30"/>
      <c r="QZP4" s="29"/>
      <c r="QZQ4" s="30"/>
      <c r="QZR4" s="29"/>
      <c r="QZS4" s="30"/>
      <c r="QZT4" s="29"/>
      <c r="QZU4" s="30"/>
      <c r="QZV4" s="29"/>
      <c r="QZW4" s="30"/>
      <c r="QZX4" s="29"/>
      <c r="QZY4" s="30"/>
      <c r="QZZ4" s="29"/>
      <c r="RAA4" s="30"/>
      <c r="RAB4" s="29"/>
      <c r="RAC4" s="30"/>
      <c r="RAD4" s="29"/>
      <c r="RAE4" s="30"/>
      <c r="RAF4" s="29"/>
      <c r="RAG4" s="30"/>
      <c r="RAH4" s="29"/>
      <c r="RAI4" s="30"/>
      <c r="RAJ4" s="29"/>
      <c r="RAK4" s="30"/>
      <c r="RAL4" s="29"/>
      <c r="RAM4" s="30"/>
      <c r="RAN4" s="29"/>
      <c r="RAO4" s="30"/>
      <c r="RAP4" s="29"/>
      <c r="RAQ4" s="30"/>
      <c r="RAR4" s="29"/>
      <c r="RAS4" s="30"/>
      <c r="RAT4" s="29"/>
      <c r="RAU4" s="30"/>
      <c r="RAV4" s="29"/>
      <c r="RAW4" s="30"/>
      <c r="RAX4" s="29"/>
      <c r="RAY4" s="30"/>
      <c r="RAZ4" s="29"/>
      <c r="RBA4" s="30"/>
      <c r="RBB4" s="29"/>
      <c r="RBC4" s="30"/>
      <c r="RBD4" s="29"/>
      <c r="RBE4" s="30"/>
      <c r="RBF4" s="29"/>
      <c r="RBG4" s="30"/>
      <c r="RBH4" s="29"/>
      <c r="RBI4" s="30"/>
      <c r="RBJ4" s="29"/>
      <c r="RBK4" s="30"/>
      <c r="RBL4" s="29"/>
      <c r="RBM4" s="30"/>
      <c r="RBN4" s="29"/>
      <c r="RBO4" s="30"/>
      <c r="RBP4" s="29"/>
      <c r="RBQ4" s="30"/>
      <c r="RBR4" s="29"/>
      <c r="RBS4" s="30"/>
      <c r="RBT4" s="29"/>
      <c r="RBU4" s="30"/>
      <c r="RBV4" s="29"/>
      <c r="RBW4" s="30"/>
      <c r="RBX4" s="29"/>
      <c r="RBY4" s="30"/>
      <c r="RBZ4" s="29"/>
      <c r="RCA4" s="30"/>
      <c r="RCB4" s="29"/>
      <c r="RCC4" s="30"/>
      <c r="RCD4" s="29"/>
      <c r="RCE4" s="30"/>
      <c r="RCF4" s="29"/>
      <c r="RCG4" s="30"/>
      <c r="RCH4" s="29"/>
      <c r="RCI4" s="30"/>
      <c r="RCJ4" s="29"/>
      <c r="RCK4" s="30"/>
      <c r="RCL4" s="29"/>
      <c r="RCM4" s="30"/>
      <c r="RCN4" s="29"/>
      <c r="RCO4" s="30"/>
      <c r="RCP4" s="29"/>
      <c r="RCQ4" s="30"/>
      <c r="RCR4" s="29"/>
      <c r="RCS4" s="30"/>
      <c r="RCT4" s="29"/>
      <c r="RCU4" s="30"/>
      <c r="RCV4" s="29"/>
      <c r="RCW4" s="30"/>
      <c r="RCX4" s="29"/>
      <c r="RCY4" s="30"/>
      <c r="RCZ4" s="29"/>
      <c r="RDA4" s="30"/>
      <c r="RDB4" s="29"/>
      <c r="RDC4" s="30"/>
      <c r="RDD4" s="29"/>
      <c r="RDE4" s="30"/>
      <c r="RDF4" s="29"/>
      <c r="RDG4" s="30"/>
      <c r="RDH4" s="29"/>
      <c r="RDI4" s="30"/>
      <c r="RDJ4" s="29"/>
      <c r="RDK4" s="30"/>
      <c r="RDL4" s="29"/>
      <c r="RDM4" s="30"/>
      <c r="RDN4" s="29"/>
      <c r="RDO4" s="30"/>
      <c r="RDP4" s="29"/>
      <c r="RDQ4" s="30"/>
      <c r="RDR4" s="29"/>
      <c r="RDS4" s="30"/>
      <c r="RDT4" s="29"/>
      <c r="RDU4" s="30"/>
      <c r="RDV4" s="29"/>
      <c r="RDW4" s="30"/>
      <c r="RDX4" s="29"/>
      <c r="RDY4" s="30"/>
      <c r="RDZ4" s="29"/>
      <c r="REA4" s="30"/>
      <c r="REB4" s="29"/>
      <c r="REC4" s="30"/>
      <c r="RED4" s="29"/>
      <c r="REE4" s="30"/>
      <c r="REF4" s="29"/>
      <c r="REG4" s="30"/>
      <c r="REH4" s="29"/>
      <c r="REI4" s="30"/>
      <c r="REJ4" s="29"/>
      <c r="REK4" s="30"/>
      <c r="REL4" s="29"/>
      <c r="REM4" s="30"/>
      <c r="REN4" s="29"/>
      <c r="REO4" s="30"/>
      <c r="REP4" s="29"/>
      <c r="REQ4" s="30"/>
      <c r="RER4" s="29"/>
      <c r="RES4" s="30"/>
      <c r="RET4" s="29"/>
      <c r="REU4" s="30"/>
      <c r="REV4" s="29"/>
      <c r="REW4" s="30"/>
      <c r="REX4" s="29"/>
      <c r="REY4" s="30"/>
      <c r="REZ4" s="29"/>
      <c r="RFA4" s="30"/>
      <c r="RFB4" s="29"/>
      <c r="RFC4" s="30"/>
      <c r="RFD4" s="29"/>
      <c r="RFE4" s="30"/>
      <c r="RFF4" s="29"/>
      <c r="RFG4" s="30"/>
      <c r="RFH4" s="29"/>
      <c r="RFI4" s="30"/>
      <c r="RFJ4" s="29"/>
      <c r="RFK4" s="30"/>
      <c r="RFL4" s="29"/>
      <c r="RFM4" s="30"/>
      <c r="RFN4" s="29"/>
      <c r="RFO4" s="30"/>
      <c r="RFP4" s="29"/>
      <c r="RFQ4" s="30"/>
      <c r="RFR4" s="29"/>
      <c r="RFS4" s="30"/>
      <c r="RFT4" s="29"/>
      <c r="RFU4" s="30"/>
      <c r="RFV4" s="29"/>
      <c r="RFW4" s="30"/>
      <c r="RFX4" s="29"/>
      <c r="RFY4" s="30"/>
      <c r="RFZ4" s="29"/>
      <c r="RGA4" s="30"/>
      <c r="RGB4" s="29"/>
      <c r="RGC4" s="30"/>
      <c r="RGD4" s="29"/>
      <c r="RGE4" s="30"/>
      <c r="RGF4" s="29"/>
      <c r="RGG4" s="30"/>
      <c r="RGH4" s="29"/>
      <c r="RGI4" s="30"/>
      <c r="RGJ4" s="29"/>
      <c r="RGK4" s="30"/>
      <c r="RGL4" s="29"/>
      <c r="RGM4" s="30"/>
      <c r="RGN4" s="29"/>
      <c r="RGO4" s="30"/>
      <c r="RGP4" s="29"/>
      <c r="RGQ4" s="30"/>
      <c r="RGR4" s="29"/>
      <c r="RGS4" s="30"/>
      <c r="RGT4" s="29"/>
      <c r="RGU4" s="30"/>
      <c r="RGV4" s="29"/>
      <c r="RGW4" s="30"/>
      <c r="RGX4" s="29"/>
      <c r="RGY4" s="30"/>
      <c r="RGZ4" s="29"/>
      <c r="RHA4" s="30"/>
      <c r="RHB4" s="29"/>
      <c r="RHC4" s="30"/>
      <c r="RHD4" s="29"/>
      <c r="RHE4" s="30"/>
      <c r="RHF4" s="29"/>
      <c r="RHG4" s="30"/>
      <c r="RHH4" s="29"/>
      <c r="RHI4" s="30"/>
      <c r="RHJ4" s="29"/>
      <c r="RHK4" s="30"/>
      <c r="RHL4" s="29"/>
      <c r="RHM4" s="30"/>
      <c r="RHN4" s="29"/>
      <c r="RHO4" s="30"/>
      <c r="RHP4" s="29"/>
      <c r="RHQ4" s="30"/>
      <c r="RHR4" s="29"/>
      <c r="RHS4" s="30"/>
      <c r="RHT4" s="29"/>
      <c r="RHU4" s="30"/>
      <c r="RHV4" s="29"/>
      <c r="RHW4" s="30"/>
      <c r="RHX4" s="29"/>
      <c r="RHY4" s="30"/>
      <c r="RHZ4" s="29"/>
      <c r="RIA4" s="30"/>
      <c r="RIB4" s="29"/>
      <c r="RIC4" s="30"/>
      <c r="RID4" s="29"/>
      <c r="RIE4" s="30"/>
      <c r="RIF4" s="29"/>
      <c r="RIG4" s="30"/>
      <c r="RIH4" s="29"/>
      <c r="RII4" s="30"/>
      <c r="RIJ4" s="29"/>
      <c r="RIK4" s="30"/>
      <c r="RIL4" s="29"/>
      <c r="RIM4" s="30"/>
      <c r="RIN4" s="29"/>
      <c r="RIO4" s="30"/>
      <c r="RIP4" s="29"/>
      <c r="RIQ4" s="30"/>
      <c r="RIR4" s="29"/>
      <c r="RIS4" s="30"/>
      <c r="RIT4" s="29"/>
      <c r="RIU4" s="30"/>
      <c r="RIV4" s="29"/>
      <c r="RIW4" s="30"/>
      <c r="RIX4" s="29"/>
      <c r="RIY4" s="30"/>
      <c r="RIZ4" s="29"/>
      <c r="RJA4" s="30"/>
      <c r="RJB4" s="29"/>
      <c r="RJC4" s="30"/>
      <c r="RJD4" s="29"/>
      <c r="RJE4" s="30"/>
      <c r="RJF4" s="29"/>
      <c r="RJG4" s="30"/>
      <c r="RJH4" s="29"/>
      <c r="RJI4" s="30"/>
      <c r="RJJ4" s="29"/>
      <c r="RJK4" s="30"/>
      <c r="RJL4" s="29"/>
      <c r="RJM4" s="30"/>
      <c r="RJN4" s="29"/>
      <c r="RJO4" s="30"/>
      <c r="RJP4" s="29"/>
      <c r="RJQ4" s="30"/>
      <c r="RJR4" s="29"/>
      <c r="RJS4" s="30"/>
      <c r="RJT4" s="29"/>
      <c r="RJU4" s="30"/>
      <c r="RJV4" s="29"/>
      <c r="RJW4" s="30"/>
      <c r="RJX4" s="29"/>
      <c r="RJY4" s="30"/>
      <c r="RJZ4" s="29"/>
      <c r="RKA4" s="30"/>
      <c r="RKB4" s="29"/>
      <c r="RKC4" s="30"/>
      <c r="RKD4" s="29"/>
      <c r="RKE4" s="30"/>
      <c r="RKF4" s="29"/>
      <c r="RKG4" s="30"/>
      <c r="RKH4" s="29"/>
      <c r="RKI4" s="30"/>
      <c r="RKJ4" s="29"/>
      <c r="RKK4" s="30"/>
      <c r="RKL4" s="29"/>
      <c r="RKM4" s="30"/>
      <c r="RKN4" s="29"/>
      <c r="RKO4" s="30"/>
      <c r="RKP4" s="29"/>
      <c r="RKQ4" s="30"/>
      <c r="RKR4" s="29"/>
      <c r="RKS4" s="30"/>
      <c r="RKT4" s="29"/>
      <c r="RKU4" s="30"/>
      <c r="RKV4" s="29"/>
      <c r="RKW4" s="30"/>
      <c r="RKX4" s="29"/>
      <c r="RKY4" s="30"/>
      <c r="RKZ4" s="29"/>
      <c r="RLA4" s="30"/>
      <c r="RLB4" s="29"/>
      <c r="RLC4" s="30"/>
      <c r="RLD4" s="29"/>
      <c r="RLE4" s="30"/>
      <c r="RLF4" s="29"/>
      <c r="RLG4" s="30"/>
      <c r="RLH4" s="29"/>
      <c r="RLI4" s="30"/>
      <c r="RLJ4" s="29"/>
      <c r="RLK4" s="30"/>
      <c r="RLL4" s="29"/>
      <c r="RLM4" s="30"/>
      <c r="RLN4" s="29"/>
      <c r="RLO4" s="30"/>
      <c r="RLP4" s="29"/>
      <c r="RLQ4" s="30"/>
      <c r="RLR4" s="29"/>
      <c r="RLS4" s="30"/>
      <c r="RLT4" s="29"/>
      <c r="RLU4" s="30"/>
      <c r="RLV4" s="29"/>
      <c r="RLW4" s="30"/>
      <c r="RLX4" s="29"/>
      <c r="RLY4" s="30"/>
      <c r="RLZ4" s="29"/>
      <c r="RMA4" s="30"/>
      <c r="RMB4" s="29"/>
      <c r="RMC4" s="30"/>
      <c r="RMD4" s="29"/>
      <c r="RME4" s="30"/>
      <c r="RMF4" s="29"/>
      <c r="RMG4" s="30"/>
      <c r="RMH4" s="29"/>
      <c r="RMI4" s="30"/>
      <c r="RMJ4" s="29"/>
      <c r="RMK4" s="30"/>
      <c r="RML4" s="29"/>
      <c r="RMM4" s="30"/>
      <c r="RMN4" s="29"/>
      <c r="RMO4" s="30"/>
      <c r="RMP4" s="29"/>
      <c r="RMQ4" s="30"/>
      <c r="RMR4" s="29"/>
      <c r="RMS4" s="30"/>
      <c r="RMT4" s="29"/>
      <c r="RMU4" s="30"/>
      <c r="RMV4" s="29"/>
      <c r="RMW4" s="30"/>
      <c r="RMX4" s="29"/>
      <c r="RMY4" s="30"/>
      <c r="RMZ4" s="29"/>
      <c r="RNA4" s="30"/>
      <c r="RNB4" s="29"/>
      <c r="RNC4" s="30"/>
      <c r="RND4" s="29"/>
      <c r="RNE4" s="30"/>
      <c r="RNF4" s="29"/>
      <c r="RNG4" s="30"/>
      <c r="RNH4" s="29"/>
      <c r="RNI4" s="30"/>
      <c r="RNJ4" s="29"/>
      <c r="RNK4" s="30"/>
      <c r="RNL4" s="29"/>
      <c r="RNM4" s="30"/>
      <c r="RNN4" s="29"/>
      <c r="RNO4" s="30"/>
      <c r="RNP4" s="29"/>
      <c r="RNQ4" s="30"/>
      <c r="RNR4" s="29"/>
      <c r="RNS4" s="30"/>
      <c r="RNT4" s="29"/>
      <c r="RNU4" s="30"/>
      <c r="RNV4" s="29"/>
      <c r="RNW4" s="30"/>
      <c r="RNX4" s="29"/>
      <c r="RNY4" s="30"/>
      <c r="RNZ4" s="29"/>
      <c r="ROA4" s="30"/>
      <c r="ROB4" s="29"/>
      <c r="ROC4" s="30"/>
      <c r="ROD4" s="29"/>
      <c r="ROE4" s="30"/>
      <c r="ROF4" s="29"/>
      <c r="ROG4" s="30"/>
      <c r="ROH4" s="29"/>
      <c r="ROI4" s="30"/>
      <c r="ROJ4" s="29"/>
      <c r="ROK4" s="30"/>
      <c r="ROL4" s="29"/>
      <c r="ROM4" s="30"/>
      <c r="RON4" s="29"/>
      <c r="ROO4" s="30"/>
      <c r="ROP4" s="29"/>
      <c r="ROQ4" s="30"/>
      <c r="ROR4" s="29"/>
      <c r="ROS4" s="30"/>
      <c r="ROT4" s="29"/>
      <c r="ROU4" s="30"/>
      <c r="ROV4" s="29"/>
      <c r="ROW4" s="30"/>
      <c r="ROX4" s="29"/>
      <c r="ROY4" s="30"/>
      <c r="ROZ4" s="29"/>
      <c r="RPA4" s="30"/>
      <c r="RPB4" s="29"/>
      <c r="RPC4" s="30"/>
      <c r="RPD4" s="29"/>
      <c r="RPE4" s="30"/>
      <c r="RPF4" s="29"/>
      <c r="RPG4" s="30"/>
      <c r="RPH4" s="29"/>
      <c r="RPI4" s="30"/>
      <c r="RPJ4" s="29"/>
      <c r="RPK4" s="30"/>
      <c r="RPL4" s="29"/>
      <c r="RPM4" s="30"/>
      <c r="RPN4" s="29"/>
      <c r="RPO4" s="30"/>
      <c r="RPP4" s="29"/>
      <c r="RPQ4" s="30"/>
      <c r="RPR4" s="29"/>
      <c r="RPS4" s="30"/>
      <c r="RPT4" s="29"/>
      <c r="RPU4" s="30"/>
      <c r="RPV4" s="29"/>
      <c r="RPW4" s="30"/>
      <c r="RPX4" s="29"/>
      <c r="RPY4" s="30"/>
      <c r="RPZ4" s="29"/>
      <c r="RQA4" s="30"/>
      <c r="RQB4" s="29"/>
      <c r="RQC4" s="30"/>
      <c r="RQD4" s="29"/>
      <c r="RQE4" s="30"/>
      <c r="RQF4" s="29"/>
      <c r="RQG4" s="30"/>
      <c r="RQH4" s="29"/>
      <c r="RQI4" s="30"/>
      <c r="RQJ4" s="29"/>
      <c r="RQK4" s="30"/>
      <c r="RQL4" s="29"/>
      <c r="RQM4" s="30"/>
      <c r="RQN4" s="29"/>
      <c r="RQO4" s="30"/>
      <c r="RQP4" s="29"/>
      <c r="RQQ4" s="30"/>
      <c r="RQR4" s="29"/>
      <c r="RQS4" s="30"/>
      <c r="RQT4" s="29"/>
      <c r="RQU4" s="30"/>
      <c r="RQV4" s="29"/>
      <c r="RQW4" s="30"/>
      <c r="RQX4" s="29"/>
      <c r="RQY4" s="30"/>
      <c r="RQZ4" s="29"/>
      <c r="RRA4" s="30"/>
      <c r="RRB4" s="29"/>
      <c r="RRC4" s="30"/>
      <c r="RRD4" s="29"/>
      <c r="RRE4" s="30"/>
      <c r="RRF4" s="29"/>
      <c r="RRG4" s="30"/>
      <c r="RRH4" s="29"/>
      <c r="RRI4" s="30"/>
      <c r="RRJ4" s="29"/>
      <c r="RRK4" s="30"/>
      <c r="RRL4" s="29"/>
      <c r="RRM4" s="30"/>
      <c r="RRN4" s="29"/>
      <c r="RRO4" s="30"/>
      <c r="RRP4" s="29"/>
      <c r="RRQ4" s="30"/>
      <c r="RRR4" s="29"/>
      <c r="RRS4" s="30"/>
      <c r="RRT4" s="29"/>
      <c r="RRU4" s="30"/>
      <c r="RRV4" s="29"/>
      <c r="RRW4" s="30"/>
      <c r="RRX4" s="29"/>
      <c r="RRY4" s="30"/>
      <c r="RRZ4" s="29"/>
      <c r="RSA4" s="30"/>
      <c r="RSB4" s="29"/>
      <c r="RSC4" s="30"/>
      <c r="RSD4" s="29"/>
      <c r="RSE4" s="30"/>
      <c r="RSF4" s="29"/>
      <c r="RSG4" s="30"/>
      <c r="RSH4" s="29"/>
      <c r="RSI4" s="30"/>
      <c r="RSJ4" s="29"/>
      <c r="RSK4" s="30"/>
      <c r="RSL4" s="29"/>
      <c r="RSM4" s="30"/>
      <c r="RSN4" s="29"/>
      <c r="RSO4" s="30"/>
      <c r="RSP4" s="29"/>
      <c r="RSQ4" s="30"/>
      <c r="RSR4" s="29"/>
      <c r="RSS4" s="30"/>
      <c r="RST4" s="29"/>
      <c r="RSU4" s="30"/>
      <c r="RSV4" s="29"/>
      <c r="RSW4" s="30"/>
      <c r="RSX4" s="29"/>
      <c r="RSY4" s="30"/>
      <c r="RSZ4" s="29"/>
      <c r="RTA4" s="30"/>
      <c r="RTB4" s="29"/>
      <c r="RTC4" s="30"/>
      <c r="RTD4" s="29"/>
      <c r="RTE4" s="30"/>
      <c r="RTF4" s="29"/>
      <c r="RTG4" s="30"/>
      <c r="RTH4" s="29"/>
      <c r="RTI4" s="30"/>
      <c r="RTJ4" s="29"/>
      <c r="RTK4" s="30"/>
      <c r="RTL4" s="29"/>
      <c r="RTM4" s="30"/>
      <c r="RTN4" s="29"/>
      <c r="RTO4" s="30"/>
      <c r="RTP4" s="29"/>
      <c r="RTQ4" s="30"/>
      <c r="RTR4" s="29"/>
      <c r="RTS4" s="30"/>
      <c r="RTT4" s="29"/>
      <c r="RTU4" s="30"/>
      <c r="RTV4" s="29"/>
      <c r="RTW4" s="30"/>
      <c r="RTX4" s="29"/>
      <c r="RTY4" s="30"/>
      <c r="RTZ4" s="29"/>
      <c r="RUA4" s="30"/>
      <c r="RUB4" s="29"/>
      <c r="RUC4" s="30"/>
      <c r="RUD4" s="29"/>
      <c r="RUE4" s="30"/>
      <c r="RUF4" s="29"/>
      <c r="RUG4" s="30"/>
      <c r="RUH4" s="29"/>
      <c r="RUI4" s="30"/>
      <c r="RUJ4" s="29"/>
      <c r="RUK4" s="30"/>
      <c r="RUL4" s="29"/>
      <c r="RUM4" s="30"/>
      <c r="RUN4" s="29"/>
      <c r="RUO4" s="30"/>
      <c r="RUP4" s="29"/>
      <c r="RUQ4" s="30"/>
      <c r="RUR4" s="29"/>
      <c r="RUS4" s="30"/>
      <c r="RUT4" s="29"/>
      <c r="RUU4" s="30"/>
      <c r="RUV4" s="29"/>
      <c r="RUW4" s="30"/>
      <c r="RUX4" s="29"/>
      <c r="RUY4" s="30"/>
      <c r="RUZ4" s="29"/>
      <c r="RVA4" s="30"/>
      <c r="RVB4" s="29"/>
      <c r="RVC4" s="30"/>
      <c r="RVD4" s="29"/>
      <c r="RVE4" s="30"/>
      <c r="RVF4" s="29"/>
      <c r="RVG4" s="30"/>
      <c r="RVH4" s="29"/>
      <c r="RVI4" s="30"/>
      <c r="RVJ4" s="29"/>
      <c r="RVK4" s="30"/>
      <c r="RVL4" s="29"/>
      <c r="RVM4" s="30"/>
      <c r="RVN4" s="29"/>
      <c r="RVO4" s="30"/>
      <c r="RVP4" s="29"/>
      <c r="RVQ4" s="30"/>
      <c r="RVR4" s="29"/>
      <c r="RVS4" s="30"/>
      <c r="RVT4" s="29"/>
      <c r="RVU4" s="30"/>
      <c r="RVV4" s="29"/>
      <c r="RVW4" s="30"/>
      <c r="RVX4" s="29"/>
      <c r="RVY4" s="30"/>
      <c r="RVZ4" s="29"/>
      <c r="RWA4" s="30"/>
      <c r="RWB4" s="29"/>
      <c r="RWC4" s="30"/>
      <c r="RWD4" s="29"/>
      <c r="RWE4" s="30"/>
      <c r="RWF4" s="29"/>
      <c r="RWG4" s="30"/>
      <c r="RWH4" s="29"/>
      <c r="RWI4" s="30"/>
      <c r="RWJ4" s="29"/>
      <c r="RWK4" s="30"/>
      <c r="RWL4" s="29"/>
      <c r="RWM4" s="30"/>
      <c r="RWN4" s="29"/>
      <c r="RWO4" s="30"/>
      <c r="RWP4" s="29"/>
      <c r="RWQ4" s="30"/>
      <c r="RWR4" s="29"/>
      <c r="RWS4" s="30"/>
      <c r="RWT4" s="29"/>
      <c r="RWU4" s="30"/>
      <c r="RWV4" s="29"/>
      <c r="RWW4" s="30"/>
      <c r="RWX4" s="29"/>
      <c r="RWY4" s="30"/>
      <c r="RWZ4" s="29"/>
      <c r="RXA4" s="30"/>
      <c r="RXB4" s="29"/>
      <c r="RXC4" s="30"/>
      <c r="RXD4" s="29"/>
      <c r="RXE4" s="30"/>
      <c r="RXF4" s="29"/>
      <c r="RXG4" s="30"/>
      <c r="RXH4" s="29"/>
      <c r="RXI4" s="30"/>
      <c r="RXJ4" s="29"/>
      <c r="RXK4" s="30"/>
      <c r="RXL4" s="29"/>
      <c r="RXM4" s="30"/>
      <c r="RXN4" s="29"/>
      <c r="RXO4" s="30"/>
      <c r="RXP4" s="29"/>
      <c r="RXQ4" s="30"/>
      <c r="RXR4" s="29"/>
      <c r="RXS4" s="30"/>
      <c r="RXT4" s="29"/>
      <c r="RXU4" s="30"/>
      <c r="RXV4" s="29"/>
      <c r="RXW4" s="30"/>
      <c r="RXX4" s="29"/>
      <c r="RXY4" s="30"/>
      <c r="RXZ4" s="29"/>
      <c r="RYA4" s="30"/>
      <c r="RYB4" s="29"/>
      <c r="RYC4" s="30"/>
      <c r="RYD4" s="29"/>
      <c r="RYE4" s="30"/>
      <c r="RYF4" s="29"/>
      <c r="RYG4" s="30"/>
      <c r="RYH4" s="29"/>
      <c r="RYI4" s="30"/>
      <c r="RYJ4" s="29"/>
      <c r="RYK4" s="30"/>
      <c r="RYL4" s="29"/>
      <c r="RYM4" s="30"/>
      <c r="RYN4" s="29"/>
      <c r="RYO4" s="30"/>
      <c r="RYP4" s="29"/>
      <c r="RYQ4" s="30"/>
      <c r="RYR4" s="29"/>
      <c r="RYS4" s="30"/>
      <c r="RYT4" s="29"/>
      <c r="RYU4" s="30"/>
      <c r="RYV4" s="29"/>
      <c r="RYW4" s="30"/>
      <c r="RYX4" s="29"/>
      <c r="RYY4" s="30"/>
      <c r="RYZ4" s="29"/>
      <c r="RZA4" s="30"/>
      <c r="RZB4" s="29"/>
      <c r="RZC4" s="30"/>
      <c r="RZD4" s="29"/>
      <c r="RZE4" s="30"/>
      <c r="RZF4" s="29"/>
      <c r="RZG4" s="30"/>
      <c r="RZH4" s="29"/>
      <c r="RZI4" s="30"/>
      <c r="RZJ4" s="29"/>
      <c r="RZK4" s="30"/>
      <c r="RZL4" s="29"/>
      <c r="RZM4" s="30"/>
      <c r="RZN4" s="29"/>
      <c r="RZO4" s="30"/>
      <c r="RZP4" s="29"/>
      <c r="RZQ4" s="30"/>
      <c r="RZR4" s="29"/>
      <c r="RZS4" s="30"/>
      <c r="RZT4" s="29"/>
      <c r="RZU4" s="30"/>
      <c r="RZV4" s="29"/>
      <c r="RZW4" s="30"/>
      <c r="RZX4" s="29"/>
      <c r="RZY4" s="30"/>
      <c r="RZZ4" s="29"/>
      <c r="SAA4" s="30"/>
      <c r="SAB4" s="29"/>
      <c r="SAC4" s="30"/>
      <c r="SAD4" s="29"/>
      <c r="SAE4" s="30"/>
      <c r="SAF4" s="29"/>
      <c r="SAG4" s="30"/>
      <c r="SAH4" s="29"/>
      <c r="SAI4" s="30"/>
      <c r="SAJ4" s="29"/>
      <c r="SAK4" s="30"/>
      <c r="SAL4" s="29"/>
      <c r="SAM4" s="30"/>
      <c r="SAN4" s="29"/>
      <c r="SAO4" s="30"/>
      <c r="SAP4" s="29"/>
      <c r="SAQ4" s="30"/>
      <c r="SAR4" s="29"/>
      <c r="SAS4" s="30"/>
      <c r="SAT4" s="29"/>
      <c r="SAU4" s="30"/>
      <c r="SAV4" s="29"/>
      <c r="SAW4" s="30"/>
      <c r="SAX4" s="29"/>
      <c r="SAY4" s="30"/>
      <c r="SAZ4" s="29"/>
      <c r="SBA4" s="30"/>
      <c r="SBB4" s="29"/>
      <c r="SBC4" s="30"/>
      <c r="SBD4" s="29"/>
      <c r="SBE4" s="30"/>
      <c r="SBF4" s="29"/>
      <c r="SBG4" s="30"/>
      <c r="SBH4" s="29"/>
      <c r="SBI4" s="30"/>
      <c r="SBJ4" s="29"/>
      <c r="SBK4" s="30"/>
      <c r="SBL4" s="29"/>
      <c r="SBM4" s="30"/>
      <c r="SBN4" s="29"/>
      <c r="SBO4" s="30"/>
      <c r="SBP4" s="29"/>
      <c r="SBQ4" s="30"/>
      <c r="SBR4" s="29"/>
      <c r="SBS4" s="30"/>
      <c r="SBT4" s="29"/>
      <c r="SBU4" s="30"/>
      <c r="SBV4" s="29"/>
      <c r="SBW4" s="30"/>
      <c r="SBX4" s="29"/>
      <c r="SBY4" s="30"/>
      <c r="SBZ4" s="29"/>
      <c r="SCA4" s="30"/>
      <c r="SCB4" s="29"/>
      <c r="SCC4" s="30"/>
      <c r="SCD4" s="29"/>
      <c r="SCE4" s="30"/>
      <c r="SCF4" s="29"/>
      <c r="SCG4" s="30"/>
      <c r="SCH4" s="29"/>
      <c r="SCI4" s="30"/>
      <c r="SCJ4" s="29"/>
      <c r="SCK4" s="30"/>
      <c r="SCL4" s="29"/>
      <c r="SCM4" s="30"/>
      <c r="SCN4" s="29"/>
      <c r="SCO4" s="30"/>
      <c r="SCP4" s="29"/>
      <c r="SCQ4" s="30"/>
      <c r="SCR4" s="29"/>
      <c r="SCS4" s="30"/>
      <c r="SCT4" s="29"/>
      <c r="SCU4" s="30"/>
      <c r="SCV4" s="29"/>
      <c r="SCW4" s="30"/>
      <c r="SCX4" s="29"/>
      <c r="SCY4" s="30"/>
      <c r="SCZ4" s="29"/>
      <c r="SDA4" s="30"/>
      <c r="SDB4" s="29"/>
      <c r="SDC4" s="30"/>
      <c r="SDD4" s="29"/>
      <c r="SDE4" s="30"/>
      <c r="SDF4" s="29"/>
      <c r="SDG4" s="30"/>
      <c r="SDH4" s="29"/>
      <c r="SDI4" s="30"/>
      <c r="SDJ4" s="29"/>
      <c r="SDK4" s="30"/>
      <c r="SDL4" s="29"/>
      <c r="SDM4" s="30"/>
      <c r="SDN4" s="29"/>
      <c r="SDO4" s="30"/>
      <c r="SDP4" s="29"/>
      <c r="SDQ4" s="30"/>
      <c r="SDR4" s="29"/>
      <c r="SDS4" s="30"/>
      <c r="SDT4" s="29"/>
      <c r="SDU4" s="30"/>
      <c r="SDV4" s="29"/>
      <c r="SDW4" s="30"/>
      <c r="SDX4" s="29"/>
      <c r="SDY4" s="30"/>
      <c r="SDZ4" s="29"/>
      <c r="SEA4" s="30"/>
      <c r="SEB4" s="29"/>
      <c r="SEC4" s="30"/>
      <c r="SED4" s="29"/>
      <c r="SEE4" s="30"/>
      <c r="SEF4" s="29"/>
      <c r="SEG4" s="30"/>
      <c r="SEH4" s="29"/>
      <c r="SEI4" s="30"/>
      <c r="SEJ4" s="29"/>
      <c r="SEK4" s="30"/>
      <c r="SEL4" s="29"/>
      <c r="SEM4" s="30"/>
      <c r="SEN4" s="29"/>
      <c r="SEO4" s="30"/>
      <c r="SEP4" s="29"/>
      <c r="SEQ4" s="30"/>
      <c r="SER4" s="29"/>
      <c r="SES4" s="30"/>
      <c r="SET4" s="29"/>
      <c r="SEU4" s="30"/>
      <c r="SEV4" s="29"/>
      <c r="SEW4" s="30"/>
      <c r="SEX4" s="29"/>
      <c r="SEY4" s="30"/>
      <c r="SEZ4" s="29"/>
      <c r="SFA4" s="30"/>
      <c r="SFB4" s="29"/>
      <c r="SFC4" s="30"/>
      <c r="SFD4" s="29"/>
      <c r="SFE4" s="30"/>
      <c r="SFF4" s="29"/>
      <c r="SFG4" s="30"/>
      <c r="SFH4" s="29"/>
      <c r="SFI4" s="30"/>
      <c r="SFJ4" s="29"/>
      <c r="SFK4" s="30"/>
      <c r="SFL4" s="29"/>
      <c r="SFM4" s="30"/>
      <c r="SFN4" s="29"/>
      <c r="SFO4" s="30"/>
      <c r="SFP4" s="29"/>
      <c r="SFQ4" s="30"/>
      <c r="SFR4" s="29"/>
      <c r="SFS4" s="30"/>
      <c r="SFT4" s="29"/>
      <c r="SFU4" s="30"/>
      <c r="SFV4" s="29"/>
      <c r="SFW4" s="30"/>
      <c r="SFX4" s="29"/>
      <c r="SFY4" s="30"/>
      <c r="SFZ4" s="29"/>
      <c r="SGA4" s="30"/>
      <c r="SGB4" s="29"/>
      <c r="SGC4" s="30"/>
      <c r="SGD4" s="29"/>
      <c r="SGE4" s="30"/>
      <c r="SGF4" s="29"/>
      <c r="SGG4" s="30"/>
      <c r="SGH4" s="29"/>
      <c r="SGI4" s="30"/>
      <c r="SGJ4" s="29"/>
      <c r="SGK4" s="30"/>
      <c r="SGL4" s="29"/>
      <c r="SGM4" s="30"/>
      <c r="SGN4" s="29"/>
      <c r="SGO4" s="30"/>
      <c r="SGP4" s="29"/>
      <c r="SGQ4" s="30"/>
      <c r="SGR4" s="29"/>
      <c r="SGS4" s="30"/>
      <c r="SGT4" s="29"/>
      <c r="SGU4" s="30"/>
      <c r="SGV4" s="29"/>
      <c r="SGW4" s="30"/>
      <c r="SGX4" s="29"/>
      <c r="SGY4" s="30"/>
      <c r="SGZ4" s="29"/>
      <c r="SHA4" s="30"/>
      <c r="SHB4" s="29"/>
      <c r="SHC4" s="30"/>
      <c r="SHD4" s="29"/>
      <c r="SHE4" s="30"/>
      <c r="SHF4" s="29"/>
      <c r="SHG4" s="30"/>
      <c r="SHH4" s="29"/>
      <c r="SHI4" s="30"/>
      <c r="SHJ4" s="29"/>
      <c r="SHK4" s="30"/>
      <c r="SHL4" s="29"/>
      <c r="SHM4" s="30"/>
      <c r="SHN4" s="29"/>
      <c r="SHO4" s="30"/>
      <c r="SHP4" s="29"/>
      <c r="SHQ4" s="30"/>
      <c r="SHR4" s="29"/>
      <c r="SHS4" s="30"/>
      <c r="SHT4" s="29"/>
      <c r="SHU4" s="30"/>
      <c r="SHV4" s="29"/>
      <c r="SHW4" s="30"/>
      <c r="SHX4" s="29"/>
      <c r="SHY4" s="30"/>
      <c r="SHZ4" s="29"/>
      <c r="SIA4" s="30"/>
      <c r="SIB4" s="29"/>
      <c r="SIC4" s="30"/>
      <c r="SID4" s="29"/>
      <c r="SIE4" s="30"/>
      <c r="SIF4" s="29"/>
      <c r="SIG4" s="30"/>
      <c r="SIH4" s="29"/>
      <c r="SII4" s="30"/>
      <c r="SIJ4" s="29"/>
      <c r="SIK4" s="30"/>
      <c r="SIL4" s="29"/>
      <c r="SIM4" s="30"/>
      <c r="SIN4" s="29"/>
      <c r="SIO4" s="30"/>
      <c r="SIP4" s="29"/>
      <c r="SIQ4" s="30"/>
      <c r="SIR4" s="29"/>
      <c r="SIS4" s="30"/>
      <c r="SIT4" s="29"/>
      <c r="SIU4" s="30"/>
      <c r="SIV4" s="29"/>
      <c r="SIW4" s="30"/>
      <c r="SIX4" s="29"/>
      <c r="SIY4" s="30"/>
      <c r="SIZ4" s="29"/>
      <c r="SJA4" s="30"/>
      <c r="SJB4" s="29"/>
      <c r="SJC4" s="30"/>
      <c r="SJD4" s="29"/>
      <c r="SJE4" s="30"/>
      <c r="SJF4" s="29"/>
      <c r="SJG4" s="30"/>
      <c r="SJH4" s="29"/>
      <c r="SJI4" s="30"/>
      <c r="SJJ4" s="29"/>
      <c r="SJK4" s="30"/>
      <c r="SJL4" s="29"/>
      <c r="SJM4" s="30"/>
      <c r="SJN4" s="29"/>
      <c r="SJO4" s="30"/>
      <c r="SJP4" s="29"/>
      <c r="SJQ4" s="30"/>
      <c r="SJR4" s="29"/>
      <c r="SJS4" s="30"/>
      <c r="SJT4" s="29"/>
      <c r="SJU4" s="30"/>
      <c r="SJV4" s="29"/>
      <c r="SJW4" s="30"/>
      <c r="SJX4" s="29"/>
      <c r="SJY4" s="30"/>
      <c r="SJZ4" s="29"/>
      <c r="SKA4" s="30"/>
      <c r="SKB4" s="29"/>
      <c r="SKC4" s="30"/>
      <c r="SKD4" s="29"/>
      <c r="SKE4" s="30"/>
      <c r="SKF4" s="29"/>
      <c r="SKG4" s="30"/>
      <c r="SKH4" s="29"/>
      <c r="SKI4" s="30"/>
      <c r="SKJ4" s="29"/>
      <c r="SKK4" s="30"/>
      <c r="SKL4" s="29"/>
      <c r="SKM4" s="30"/>
      <c r="SKN4" s="29"/>
      <c r="SKO4" s="30"/>
      <c r="SKP4" s="29"/>
      <c r="SKQ4" s="30"/>
      <c r="SKR4" s="29"/>
      <c r="SKS4" s="30"/>
      <c r="SKT4" s="29"/>
      <c r="SKU4" s="30"/>
      <c r="SKV4" s="29"/>
      <c r="SKW4" s="30"/>
      <c r="SKX4" s="29"/>
      <c r="SKY4" s="30"/>
      <c r="SKZ4" s="29"/>
      <c r="SLA4" s="30"/>
      <c r="SLB4" s="29"/>
      <c r="SLC4" s="30"/>
      <c r="SLD4" s="29"/>
      <c r="SLE4" s="30"/>
      <c r="SLF4" s="29"/>
      <c r="SLG4" s="30"/>
      <c r="SLH4" s="29"/>
      <c r="SLI4" s="30"/>
      <c r="SLJ4" s="29"/>
      <c r="SLK4" s="30"/>
      <c r="SLL4" s="29"/>
      <c r="SLM4" s="30"/>
      <c r="SLN4" s="29"/>
      <c r="SLO4" s="30"/>
      <c r="SLP4" s="29"/>
      <c r="SLQ4" s="30"/>
      <c r="SLR4" s="29"/>
      <c r="SLS4" s="30"/>
      <c r="SLT4" s="29"/>
      <c r="SLU4" s="30"/>
      <c r="SLV4" s="29"/>
      <c r="SLW4" s="30"/>
      <c r="SLX4" s="29"/>
      <c r="SLY4" s="30"/>
      <c r="SLZ4" s="29"/>
      <c r="SMA4" s="30"/>
      <c r="SMB4" s="29"/>
      <c r="SMC4" s="30"/>
      <c r="SMD4" s="29"/>
      <c r="SME4" s="30"/>
      <c r="SMF4" s="29"/>
      <c r="SMG4" s="30"/>
      <c r="SMH4" s="29"/>
      <c r="SMI4" s="30"/>
      <c r="SMJ4" s="29"/>
      <c r="SMK4" s="30"/>
      <c r="SML4" s="29"/>
      <c r="SMM4" s="30"/>
      <c r="SMN4" s="29"/>
      <c r="SMO4" s="30"/>
      <c r="SMP4" s="29"/>
      <c r="SMQ4" s="30"/>
      <c r="SMR4" s="29"/>
      <c r="SMS4" s="30"/>
      <c r="SMT4" s="29"/>
      <c r="SMU4" s="30"/>
      <c r="SMV4" s="29"/>
      <c r="SMW4" s="30"/>
      <c r="SMX4" s="29"/>
      <c r="SMY4" s="30"/>
      <c r="SMZ4" s="29"/>
      <c r="SNA4" s="30"/>
      <c r="SNB4" s="29"/>
      <c r="SNC4" s="30"/>
      <c r="SND4" s="29"/>
      <c r="SNE4" s="30"/>
      <c r="SNF4" s="29"/>
      <c r="SNG4" s="30"/>
      <c r="SNH4" s="29"/>
      <c r="SNI4" s="30"/>
      <c r="SNJ4" s="29"/>
      <c r="SNK4" s="30"/>
      <c r="SNL4" s="29"/>
      <c r="SNM4" s="30"/>
      <c r="SNN4" s="29"/>
      <c r="SNO4" s="30"/>
      <c r="SNP4" s="29"/>
      <c r="SNQ4" s="30"/>
      <c r="SNR4" s="29"/>
      <c r="SNS4" s="30"/>
      <c r="SNT4" s="29"/>
      <c r="SNU4" s="30"/>
      <c r="SNV4" s="29"/>
      <c r="SNW4" s="30"/>
      <c r="SNX4" s="29"/>
      <c r="SNY4" s="30"/>
      <c r="SNZ4" s="29"/>
      <c r="SOA4" s="30"/>
      <c r="SOB4" s="29"/>
      <c r="SOC4" s="30"/>
      <c r="SOD4" s="29"/>
      <c r="SOE4" s="30"/>
      <c r="SOF4" s="29"/>
      <c r="SOG4" s="30"/>
      <c r="SOH4" s="29"/>
      <c r="SOI4" s="30"/>
      <c r="SOJ4" s="29"/>
      <c r="SOK4" s="30"/>
      <c r="SOL4" s="29"/>
      <c r="SOM4" s="30"/>
      <c r="SON4" s="29"/>
      <c r="SOO4" s="30"/>
      <c r="SOP4" s="29"/>
      <c r="SOQ4" s="30"/>
      <c r="SOR4" s="29"/>
      <c r="SOS4" s="30"/>
      <c r="SOT4" s="29"/>
      <c r="SOU4" s="30"/>
      <c r="SOV4" s="29"/>
      <c r="SOW4" s="30"/>
      <c r="SOX4" s="29"/>
      <c r="SOY4" s="30"/>
      <c r="SOZ4" s="29"/>
      <c r="SPA4" s="30"/>
      <c r="SPB4" s="29"/>
      <c r="SPC4" s="30"/>
      <c r="SPD4" s="29"/>
      <c r="SPE4" s="30"/>
      <c r="SPF4" s="29"/>
      <c r="SPG4" s="30"/>
      <c r="SPH4" s="29"/>
      <c r="SPI4" s="30"/>
      <c r="SPJ4" s="29"/>
      <c r="SPK4" s="30"/>
      <c r="SPL4" s="29"/>
      <c r="SPM4" s="30"/>
      <c r="SPN4" s="29"/>
      <c r="SPO4" s="30"/>
      <c r="SPP4" s="29"/>
      <c r="SPQ4" s="30"/>
      <c r="SPR4" s="29"/>
      <c r="SPS4" s="30"/>
      <c r="SPT4" s="29"/>
      <c r="SPU4" s="30"/>
      <c r="SPV4" s="29"/>
      <c r="SPW4" s="30"/>
      <c r="SPX4" s="29"/>
      <c r="SPY4" s="30"/>
      <c r="SPZ4" s="29"/>
      <c r="SQA4" s="30"/>
      <c r="SQB4" s="29"/>
      <c r="SQC4" s="30"/>
      <c r="SQD4" s="29"/>
      <c r="SQE4" s="30"/>
      <c r="SQF4" s="29"/>
      <c r="SQG4" s="30"/>
      <c r="SQH4" s="29"/>
      <c r="SQI4" s="30"/>
      <c r="SQJ4" s="29"/>
      <c r="SQK4" s="30"/>
      <c r="SQL4" s="29"/>
      <c r="SQM4" s="30"/>
      <c r="SQN4" s="29"/>
      <c r="SQO4" s="30"/>
      <c r="SQP4" s="29"/>
      <c r="SQQ4" s="30"/>
      <c r="SQR4" s="29"/>
      <c r="SQS4" s="30"/>
      <c r="SQT4" s="29"/>
      <c r="SQU4" s="30"/>
      <c r="SQV4" s="29"/>
      <c r="SQW4" s="30"/>
      <c r="SQX4" s="29"/>
      <c r="SQY4" s="30"/>
      <c r="SQZ4" s="29"/>
      <c r="SRA4" s="30"/>
      <c r="SRB4" s="29"/>
      <c r="SRC4" s="30"/>
      <c r="SRD4" s="29"/>
      <c r="SRE4" s="30"/>
      <c r="SRF4" s="29"/>
      <c r="SRG4" s="30"/>
      <c r="SRH4" s="29"/>
      <c r="SRI4" s="30"/>
      <c r="SRJ4" s="29"/>
      <c r="SRK4" s="30"/>
      <c r="SRL4" s="29"/>
      <c r="SRM4" s="30"/>
      <c r="SRN4" s="29"/>
      <c r="SRO4" s="30"/>
      <c r="SRP4" s="29"/>
      <c r="SRQ4" s="30"/>
      <c r="SRR4" s="29"/>
      <c r="SRS4" s="30"/>
      <c r="SRT4" s="29"/>
      <c r="SRU4" s="30"/>
      <c r="SRV4" s="29"/>
      <c r="SRW4" s="30"/>
      <c r="SRX4" s="29"/>
      <c r="SRY4" s="30"/>
      <c r="SRZ4" s="29"/>
      <c r="SSA4" s="30"/>
      <c r="SSB4" s="29"/>
      <c r="SSC4" s="30"/>
      <c r="SSD4" s="29"/>
      <c r="SSE4" s="30"/>
      <c r="SSF4" s="29"/>
      <c r="SSG4" s="30"/>
      <c r="SSH4" s="29"/>
      <c r="SSI4" s="30"/>
      <c r="SSJ4" s="29"/>
      <c r="SSK4" s="30"/>
      <c r="SSL4" s="29"/>
      <c r="SSM4" s="30"/>
      <c r="SSN4" s="29"/>
      <c r="SSO4" s="30"/>
      <c r="SSP4" s="29"/>
      <c r="SSQ4" s="30"/>
      <c r="SSR4" s="29"/>
      <c r="SSS4" s="30"/>
      <c r="SST4" s="29"/>
      <c r="SSU4" s="30"/>
      <c r="SSV4" s="29"/>
      <c r="SSW4" s="30"/>
      <c r="SSX4" s="29"/>
      <c r="SSY4" s="30"/>
      <c r="SSZ4" s="29"/>
      <c r="STA4" s="30"/>
      <c r="STB4" s="29"/>
      <c r="STC4" s="30"/>
      <c r="STD4" s="29"/>
      <c r="STE4" s="30"/>
      <c r="STF4" s="29"/>
      <c r="STG4" s="30"/>
      <c r="STH4" s="29"/>
      <c r="STI4" s="30"/>
      <c r="STJ4" s="29"/>
      <c r="STK4" s="30"/>
      <c r="STL4" s="29"/>
      <c r="STM4" s="30"/>
      <c r="STN4" s="29"/>
      <c r="STO4" s="30"/>
      <c r="STP4" s="29"/>
      <c r="STQ4" s="30"/>
      <c r="STR4" s="29"/>
      <c r="STS4" s="30"/>
      <c r="STT4" s="29"/>
      <c r="STU4" s="30"/>
      <c r="STV4" s="29"/>
      <c r="STW4" s="30"/>
      <c r="STX4" s="29"/>
      <c r="STY4" s="30"/>
      <c r="STZ4" s="29"/>
      <c r="SUA4" s="30"/>
      <c r="SUB4" s="29"/>
      <c r="SUC4" s="30"/>
      <c r="SUD4" s="29"/>
      <c r="SUE4" s="30"/>
      <c r="SUF4" s="29"/>
      <c r="SUG4" s="30"/>
      <c r="SUH4" s="29"/>
      <c r="SUI4" s="30"/>
      <c r="SUJ4" s="29"/>
      <c r="SUK4" s="30"/>
      <c r="SUL4" s="29"/>
      <c r="SUM4" s="30"/>
      <c r="SUN4" s="29"/>
      <c r="SUO4" s="30"/>
      <c r="SUP4" s="29"/>
      <c r="SUQ4" s="30"/>
      <c r="SUR4" s="29"/>
      <c r="SUS4" s="30"/>
      <c r="SUT4" s="29"/>
      <c r="SUU4" s="30"/>
      <c r="SUV4" s="29"/>
      <c r="SUW4" s="30"/>
      <c r="SUX4" s="29"/>
      <c r="SUY4" s="30"/>
      <c r="SUZ4" s="29"/>
      <c r="SVA4" s="30"/>
      <c r="SVB4" s="29"/>
      <c r="SVC4" s="30"/>
      <c r="SVD4" s="29"/>
      <c r="SVE4" s="30"/>
      <c r="SVF4" s="29"/>
      <c r="SVG4" s="30"/>
      <c r="SVH4" s="29"/>
      <c r="SVI4" s="30"/>
      <c r="SVJ4" s="29"/>
      <c r="SVK4" s="30"/>
      <c r="SVL4" s="29"/>
      <c r="SVM4" s="30"/>
      <c r="SVN4" s="29"/>
      <c r="SVO4" s="30"/>
      <c r="SVP4" s="29"/>
      <c r="SVQ4" s="30"/>
      <c r="SVR4" s="29"/>
      <c r="SVS4" s="30"/>
      <c r="SVT4" s="29"/>
      <c r="SVU4" s="30"/>
      <c r="SVV4" s="29"/>
      <c r="SVW4" s="30"/>
      <c r="SVX4" s="29"/>
      <c r="SVY4" s="30"/>
      <c r="SVZ4" s="29"/>
      <c r="SWA4" s="30"/>
      <c r="SWB4" s="29"/>
      <c r="SWC4" s="30"/>
      <c r="SWD4" s="29"/>
      <c r="SWE4" s="30"/>
      <c r="SWF4" s="29"/>
      <c r="SWG4" s="30"/>
      <c r="SWH4" s="29"/>
      <c r="SWI4" s="30"/>
      <c r="SWJ4" s="29"/>
      <c r="SWK4" s="30"/>
      <c r="SWL4" s="29"/>
      <c r="SWM4" s="30"/>
      <c r="SWN4" s="29"/>
      <c r="SWO4" s="30"/>
      <c r="SWP4" s="29"/>
      <c r="SWQ4" s="30"/>
      <c r="SWR4" s="29"/>
      <c r="SWS4" s="30"/>
      <c r="SWT4" s="29"/>
      <c r="SWU4" s="30"/>
      <c r="SWV4" s="29"/>
      <c r="SWW4" s="30"/>
      <c r="SWX4" s="29"/>
      <c r="SWY4" s="30"/>
      <c r="SWZ4" s="29"/>
      <c r="SXA4" s="30"/>
      <c r="SXB4" s="29"/>
      <c r="SXC4" s="30"/>
      <c r="SXD4" s="29"/>
      <c r="SXE4" s="30"/>
      <c r="SXF4" s="29"/>
      <c r="SXG4" s="30"/>
      <c r="SXH4" s="29"/>
      <c r="SXI4" s="30"/>
      <c r="SXJ4" s="29"/>
      <c r="SXK4" s="30"/>
      <c r="SXL4" s="29"/>
      <c r="SXM4" s="30"/>
      <c r="SXN4" s="29"/>
      <c r="SXO4" s="30"/>
      <c r="SXP4" s="29"/>
      <c r="SXQ4" s="30"/>
      <c r="SXR4" s="29"/>
      <c r="SXS4" s="30"/>
      <c r="SXT4" s="29"/>
      <c r="SXU4" s="30"/>
      <c r="SXV4" s="29"/>
      <c r="SXW4" s="30"/>
      <c r="SXX4" s="29"/>
      <c r="SXY4" s="30"/>
      <c r="SXZ4" s="29"/>
      <c r="SYA4" s="30"/>
      <c r="SYB4" s="29"/>
      <c r="SYC4" s="30"/>
      <c r="SYD4" s="29"/>
      <c r="SYE4" s="30"/>
      <c r="SYF4" s="29"/>
      <c r="SYG4" s="30"/>
      <c r="SYH4" s="29"/>
      <c r="SYI4" s="30"/>
      <c r="SYJ4" s="29"/>
      <c r="SYK4" s="30"/>
      <c r="SYL4" s="29"/>
      <c r="SYM4" s="30"/>
      <c r="SYN4" s="29"/>
      <c r="SYO4" s="30"/>
      <c r="SYP4" s="29"/>
      <c r="SYQ4" s="30"/>
      <c r="SYR4" s="29"/>
      <c r="SYS4" s="30"/>
      <c r="SYT4" s="29"/>
      <c r="SYU4" s="30"/>
      <c r="SYV4" s="29"/>
      <c r="SYW4" s="30"/>
      <c r="SYX4" s="29"/>
      <c r="SYY4" s="30"/>
      <c r="SYZ4" s="29"/>
      <c r="SZA4" s="30"/>
      <c r="SZB4" s="29"/>
      <c r="SZC4" s="30"/>
      <c r="SZD4" s="29"/>
      <c r="SZE4" s="30"/>
      <c r="SZF4" s="29"/>
      <c r="SZG4" s="30"/>
      <c r="SZH4" s="29"/>
      <c r="SZI4" s="30"/>
      <c r="SZJ4" s="29"/>
      <c r="SZK4" s="30"/>
      <c r="SZL4" s="29"/>
      <c r="SZM4" s="30"/>
      <c r="SZN4" s="29"/>
      <c r="SZO4" s="30"/>
      <c r="SZP4" s="29"/>
      <c r="SZQ4" s="30"/>
      <c r="SZR4" s="29"/>
      <c r="SZS4" s="30"/>
      <c r="SZT4" s="29"/>
      <c r="SZU4" s="30"/>
      <c r="SZV4" s="29"/>
      <c r="SZW4" s="30"/>
      <c r="SZX4" s="29"/>
      <c r="SZY4" s="30"/>
      <c r="SZZ4" s="29"/>
      <c r="TAA4" s="30"/>
      <c r="TAB4" s="29"/>
      <c r="TAC4" s="30"/>
      <c r="TAD4" s="29"/>
      <c r="TAE4" s="30"/>
      <c r="TAF4" s="29"/>
      <c r="TAG4" s="30"/>
      <c r="TAH4" s="29"/>
      <c r="TAI4" s="30"/>
      <c r="TAJ4" s="29"/>
      <c r="TAK4" s="30"/>
      <c r="TAL4" s="29"/>
      <c r="TAM4" s="30"/>
      <c r="TAN4" s="29"/>
      <c r="TAO4" s="30"/>
      <c r="TAP4" s="29"/>
      <c r="TAQ4" s="30"/>
      <c r="TAR4" s="29"/>
      <c r="TAS4" s="30"/>
      <c r="TAT4" s="29"/>
      <c r="TAU4" s="30"/>
      <c r="TAV4" s="29"/>
      <c r="TAW4" s="30"/>
      <c r="TAX4" s="29"/>
      <c r="TAY4" s="30"/>
      <c r="TAZ4" s="29"/>
      <c r="TBA4" s="30"/>
      <c r="TBB4" s="29"/>
      <c r="TBC4" s="30"/>
      <c r="TBD4" s="29"/>
      <c r="TBE4" s="30"/>
      <c r="TBF4" s="29"/>
      <c r="TBG4" s="30"/>
      <c r="TBH4" s="29"/>
      <c r="TBI4" s="30"/>
      <c r="TBJ4" s="29"/>
      <c r="TBK4" s="30"/>
      <c r="TBL4" s="29"/>
      <c r="TBM4" s="30"/>
      <c r="TBN4" s="29"/>
      <c r="TBO4" s="30"/>
      <c r="TBP4" s="29"/>
      <c r="TBQ4" s="30"/>
      <c r="TBR4" s="29"/>
      <c r="TBS4" s="30"/>
      <c r="TBT4" s="29"/>
      <c r="TBU4" s="30"/>
      <c r="TBV4" s="29"/>
      <c r="TBW4" s="30"/>
      <c r="TBX4" s="29"/>
      <c r="TBY4" s="30"/>
      <c r="TBZ4" s="29"/>
      <c r="TCA4" s="30"/>
      <c r="TCB4" s="29"/>
      <c r="TCC4" s="30"/>
      <c r="TCD4" s="29"/>
      <c r="TCE4" s="30"/>
      <c r="TCF4" s="29"/>
      <c r="TCG4" s="30"/>
      <c r="TCH4" s="29"/>
      <c r="TCI4" s="30"/>
      <c r="TCJ4" s="29"/>
      <c r="TCK4" s="30"/>
      <c r="TCL4" s="29"/>
      <c r="TCM4" s="30"/>
      <c r="TCN4" s="29"/>
      <c r="TCO4" s="30"/>
      <c r="TCP4" s="29"/>
      <c r="TCQ4" s="30"/>
      <c r="TCR4" s="29"/>
      <c r="TCS4" s="30"/>
      <c r="TCT4" s="29"/>
      <c r="TCU4" s="30"/>
      <c r="TCV4" s="29"/>
      <c r="TCW4" s="30"/>
      <c r="TCX4" s="29"/>
      <c r="TCY4" s="30"/>
      <c r="TCZ4" s="29"/>
      <c r="TDA4" s="30"/>
      <c r="TDB4" s="29"/>
      <c r="TDC4" s="30"/>
      <c r="TDD4" s="29"/>
      <c r="TDE4" s="30"/>
      <c r="TDF4" s="29"/>
      <c r="TDG4" s="30"/>
      <c r="TDH4" s="29"/>
      <c r="TDI4" s="30"/>
      <c r="TDJ4" s="29"/>
      <c r="TDK4" s="30"/>
      <c r="TDL4" s="29"/>
      <c r="TDM4" s="30"/>
      <c r="TDN4" s="29"/>
      <c r="TDO4" s="30"/>
      <c r="TDP4" s="29"/>
      <c r="TDQ4" s="30"/>
      <c r="TDR4" s="29"/>
      <c r="TDS4" s="30"/>
      <c r="TDT4" s="29"/>
      <c r="TDU4" s="30"/>
      <c r="TDV4" s="29"/>
      <c r="TDW4" s="30"/>
      <c r="TDX4" s="29"/>
      <c r="TDY4" s="30"/>
      <c r="TDZ4" s="29"/>
      <c r="TEA4" s="30"/>
      <c r="TEB4" s="29"/>
      <c r="TEC4" s="30"/>
      <c r="TED4" s="29"/>
      <c r="TEE4" s="30"/>
      <c r="TEF4" s="29"/>
      <c r="TEG4" s="30"/>
      <c r="TEH4" s="29"/>
      <c r="TEI4" s="30"/>
      <c r="TEJ4" s="29"/>
      <c r="TEK4" s="30"/>
      <c r="TEL4" s="29"/>
      <c r="TEM4" s="30"/>
      <c r="TEN4" s="29"/>
      <c r="TEO4" s="30"/>
      <c r="TEP4" s="29"/>
      <c r="TEQ4" s="30"/>
      <c r="TER4" s="29"/>
      <c r="TES4" s="30"/>
      <c r="TET4" s="29"/>
      <c r="TEU4" s="30"/>
      <c r="TEV4" s="29"/>
      <c r="TEW4" s="30"/>
      <c r="TEX4" s="29"/>
      <c r="TEY4" s="30"/>
      <c r="TEZ4" s="29"/>
      <c r="TFA4" s="30"/>
      <c r="TFB4" s="29"/>
      <c r="TFC4" s="30"/>
      <c r="TFD4" s="29"/>
      <c r="TFE4" s="30"/>
      <c r="TFF4" s="29"/>
      <c r="TFG4" s="30"/>
      <c r="TFH4" s="29"/>
      <c r="TFI4" s="30"/>
      <c r="TFJ4" s="29"/>
      <c r="TFK4" s="30"/>
      <c r="TFL4" s="29"/>
      <c r="TFM4" s="30"/>
      <c r="TFN4" s="29"/>
      <c r="TFO4" s="30"/>
      <c r="TFP4" s="29"/>
      <c r="TFQ4" s="30"/>
      <c r="TFR4" s="29"/>
      <c r="TFS4" s="30"/>
      <c r="TFT4" s="29"/>
      <c r="TFU4" s="30"/>
      <c r="TFV4" s="29"/>
      <c r="TFW4" s="30"/>
      <c r="TFX4" s="29"/>
      <c r="TFY4" s="30"/>
      <c r="TFZ4" s="29"/>
      <c r="TGA4" s="30"/>
      <c r="TGB4" s="29"/>
      <c r="TGC4" s="30"/>
      <c r="TGD4" s="29"/>
      <c r="TGE4" s="30"/>
      <c r="TGF4" s="29"/>
      <c r="TGG4" s="30"/>
      <c r="TGH4" s="29"/>
      <c r="TGI4" s="30"/>
      <c r="TGJ4" s="29"/>
      <c r="TGK4" s="30"/>
      <c r="TGL4" s="29"/>
      <c r="TGM4" s="30"/>
      <c r="TGN4" s="29"/>
      <c r="TGO4" s="30"/>
      <c r="TGP4" s="29"/>
      <c r="TGQ4" s="30"/>
      <c r="TGR4" s="29"/>
      <c r="TGS4" s="30"/>
      <c r="TGT4" s="29"/>
      <c r="TGU4" s="30"/>
      <c r="TGV4" s="29"/>
      <c r="TGW4" s="30"/>
      <c r="TGX4" s="29"/>
      <c r="TGY4" s="30"/>
      <c r="TGZ4" s="29"/>
      <c r="THA4" s="30"/>
      <c r="THB4" s="29"/>
      <c r="THC4" s="30"/>
      <c r="THD4" s="29"/>
      <c r="THE4" s="30"/>
      <c r="THF4" s="29"/>
      <c r="THG4" s="30"/>
      <c r="THH4" s="29"/>
      <c r="THI4" s="30"/>
      <c r="THJ4" s="29"/>
      <c r="THK4" s="30"/>
      <c r="THL4" s="29"/>
      <c r="THM4" s="30"/>
      <c r="THN4" s="29"/>
      <c r="THO4" s="30"/>
      <c r="THP4" s="29"/>
      <c r="THQ4" s="30"/>
      <c r="THR4" s="29"/>
      <c r="THS4" s="30"/>
      <c r="THT4" s="29"/>
      <c r="THU4" s="30"/>
      <c r="THV4" s="29"/>
      <c r="THW4" s="30"/>
      <c r="THX4" s="29"/>
      <c r="THY4" s="30"/>
      <c r="THZ4" s="29"/>
      <c r="TIA4" s="30"/>
      <c r="TIB4" s="29"/>
      <c r="TIC4" s="30"/>
      <c r="TID4" s="29"/>
      <c r="TIE4" s="30"/>
      <c r="TIF4" s="29"/>
      <c r="TIG4" s="30"/>
      <c r="TIH4" s="29"/>
      <c r="TII4" s="30"/>
      <c r="TIJ4" s="29"/>
      <c r="TIK4" s="30"/>
      <c r="TIL4" s="29"/>
      <c r="TIM4" s="30"/>
      <c r="TIN4" s="29"/>
      <c r="TIO4" s="30"/>
      <c r="TIP4" s="29"/>
      <c r="TIQ4" s="30"/>
      <c r="TIR4" s="29"/>
      <c r="TIS4" s="30"/>
      <c r="TIT4" s="29"/>
      <c r="TIU4" s="30"/>
      <c r="TIV4" s="29"/>
      <c r="TIW4" s="30"/>
      <c r="TIX4" s="29"/>
      <c r="TIY4" s="30"/>
      <c r="TIZ4" s="29"/>
      <c r="TJA4" s="30"/>
      <c r="TJB4" s="29"/>
      <c r="TJC4" s="30"/>
      <c r="TJD4" s="29"/>
      <c r="TJE4" s="30"/>
      <c r="TJF4" s="29"/>
      <c r="TJG4" s="30"/>
      <c r="TJH4" s="29"/>
      <c r="TJI4" s="30"/>
      <c r="TJJ4" s="29"/>
      <c r="TJK4" s="30"/>
      <c r="TJL4" s="29"/>
      <c r="TJM4" s="30"/>
      <c r="TJN4" s="29"/>
      <c r="TJO4" s="30"/>
      <c r="TJP4" s="29"/>
      <c r="TJQ4" s="30"/>
      <c r="TJR4" s="29"/>
      <c r="TJS4" s="30"/>
      <c r="TJT4" s="29"/>
      <c r="TJU4" s="30"/>
      <c r="TJV4" s="29"/>
      <c r="TJW4" s="30"/>
      <c r="TJX4" s="29"/>
      <c r="TJY4" s="30"/>
      <c r="TJZ4" s="29"/>
      <c r="TKA4" s="30"/>
      <c r="TKB4" s="29"/>
      <c r="TKC4" s="30"/>
      <c r="TKD4" s="29"/>
      <c r="TKE4" s="30"/>
      <c r="TKF4" s="29"/>
      <c r="TKG4" s="30"/>
      <c r="TKH4" s="29"/>
      <c r="TKI4" s="30"/>
      <c r="TKJ4" s="29"/>
      <c r="TKK4" s="30"/>
      <c r="TKL4" s="29"/>
      <c r="TKM4" s="30"/>
      <c r="TKN4" s="29"/>
      <c r="TKO4" s="30"/>
      <c r="TKP4" s="29"/>
      <c r="TKQ4" s="30"/>
      <c r="TKR4" s="29"/>
      <c r="TKS4" s="30"/>
      <c r="TKT4" s="29"/>
      <c r="TKU4" s="30"/>
      <c r="TKV4" s="29"/>
      <c r="TKW4" s="30"/>
      <c r="TKX4" s="29"/>
      <c r="TKY4" s="30"/>
      <c r="TKZ4" s="29"/>
      <c r="TLA4" s="30"/>
      <c r="TLB4" s="29"/>
      <c r="TLC4" s="30"/>
      <c r="TLD4" s="29"/>
      <c r="TLE4" s="30"/>
      <c r="TLF4" s="29"/>
      <c r="TLG4" s="30"/>
      <c r="TLH4" s="29"/>
      <c r="TLI4" s="30"/>
      <c r="TLJ4" s="29"/>
      <c r="TLK4" s="30"/>
      <c r="TLL4" s="29"/>
      <c r="TLM4" s="30"/>
      <c r="TLN4" s="29"/>
      <c r="TLO4" s="30"/>
      <c r="TLP4" s="29"/>
      <c r="TLQ4" s="30"/>
      <c r="TLR4" s="29"/>
      <c r="TLS4" s="30"/>
      <c r="TLT4" s="29"/>
      <c r="TLU4" s="30"/>
      <c r="TLV4" s="29"/>
      <c r="TLW4" s="30"/>
      <c r="TLX4" s="29"/>
      <c r="TLY4" s="30"/>
      <c r="TLZ4" s="29"/>
      <c r="TMA4" s="30"/>
      <c r="TMB4" s="29"/>
      <c r="TMC4" s="30"/>
      <c r="TMD4" s="29"/>
      <c r="TME4" s="30"/>
      <c r="TMF4" s="29"/>
      <c r="TMG4" s="30"/>
      <c r="TMH4" s="29"/>
      <c r="TMI4" s="30"/>
      <c r="TMJ4" s="29"/>
      <c r="TMK4" s="30"/>
      <c r="TML4" s="29"/>
      <c r="TMM4" s="30"/>
      <c r="TMN4" s="29"/>
      <c r="TMO4" s="30"/>
      <c r="TMP4" s="29"/>
      <c r="TMQ4" s="30"/>
      <c r="TMR4" s="29"/>
      <c r="TMS4" s="30"/>
      <c r="TMT4" s="29"/>
      <c r="TMU4" s="30"/>
      <c r="TMV4" s="29"/>
      <c r="TMW4" s="30"/>
      <c r="TMX4" s="29"/>
      <c r="TMY4" s="30"/>
      <c r="TMZ4" s="29"/>
      <c r="TNA4" s="30"/>
      <c r="TNB4" s="29"/>
      <c r="TNC4" s="30"/>
      <c r="TND4" s="29"/>
      <c r="TNE4" s="30"/>
      <c r="TNF4" s="29"/>
      <c r="TNG4" s="30"/>
      <c r="TNH4" s="29"/>
      <c r="TNI4" s="30"/>
      <c r="TNJ4" s="29"/>
      <c r="TNK4" s="30"/>
      <c r="TNL4" s="29"/>
      <c r="TNM4" s="30"/>
      <c r="TNN4" s="29"/>
      <c r="TNO4" s="30"/>
      <c r="TNP4" s="29"/>
      <c r="TNQ4" s="30"/>
      <c r="TNR4" s="29"/>
      <c r="TNS4" s="30"/>
      <c r="TNT4" s="29"/>
      <c r="TNU4" s="30"/>
      <c r="TNV4" s="29"/>
      <c r="TNW4" s="30"/>
      <c r="TNX4" s="29"/>
      <c r="TNY4" s="30"/>
      <c r="TNZ4" s="29"/>
      <c r="TOA4" s="30"/>
      <c r="TOB4" s="29"/>
      <c r="TOC4" s="30"/>
      <c r="TOD4" s="29"/>
      <c r="TOE4" s="30"/>
      <c r="TOF4" s="29"/>
      <c r="TOG4" s="30"/>
      <c r="TOH4" s="29"/>
      <c r="TOI4" s="30"/>
      <c r="TOJ4" s="29"/>
      <c r="TOK4" s="30"/>
      <c r="TOL4" s="29"/>
      <c r="TOM4" s="30"/>
      <c r="TON4" s="29"/>
      <c r="TOO4" s="30"/>
      <c r="TOP4" s="29"/>
      <c r="TOQ4" s="30"/>
      <c r="TOR4" s="29"/>
      <c r="TOS4" s="30"/>
      <c r="TOT4" s="29"/>
      <c r="TOU4" s="30"/>
      <c r="TOV4" s="29"/>
      <c r="TOW4" s="30"/>
      <c r="TOX4" s="29"/>
      <c r="TOY4" s="30"/>
      <c r="TOZ4" s="29"/>
      <c r="TPA4" s="30"/>
      <c r="TPB4" s="29"/>
      <c r="TPC4" s="30"/>
      <c r="TPD4" s="29"/>
      <c r="TPE4" s="30"/>
      <c r="TPF4" s="29"/>
      <c r="TPG4" s="30"/>
      <c r="TPH4" s="29"/>
      <c r="TPI4" s="30"/>
      <c r="TPJ4" s="29"/>
      <c r="TPK4" s="30"/>
      <c r="TPL4" s="29"/>
      <c r="TPM4" s="30"/>
      <c r="TPN4" s="29"/>
      <c r="TPO4" s="30"/>
      <c r="TPP4" s="29"/>
      <c r="TPQ4" s="30"/>
      <c r="TPR4" s="29"/>
      <c r="TPS4" s="30"/>
      <c r="TPT4" s="29"/>
      <c r="TPU4" s="30"/>
      <c r="TPV4" s="29"/>
      <c r="TPW4" s="30"/>
      <c r="TPX4" s="29"/>
      <c r="TPY4" s="30"/>
      <c r="TPZ4" s="29"/>
      <c r="TQA4" s="30"/>
      <c r="TQB4" s="29"/>
      <c r="TQC4" s="30"/>
      <c r="TQD4" s="29"/>
      <c r="TQE4" s="30"/>
      <c r="TQF4" s="29"/>
      <c r="TQG4" s="30"/>
      <c r="TQH4" s="29"/>
      <c r="TQI4" s="30"/>
      <c r="TQJ4" s="29"/>
      <c r="TQK4" s="30"/>
      <c r="TQL4" s="29"/>
      <c r="TQM4" s="30"/>
      <c r="TQN4" s="29"/>
      <c r="TQO4" s="30"/>
      <c r="TQP4" s="29"/>
      <c r="TQQ4" s="30"/>
      <c r="TQR4" s="29"/>
      <c r="TQS4" s="30"/>
      <c r="TQT4" s="29"/>
      <c r="TQU4" s="30"/>
      <c r="TQV4" s="29"/>
      <c r="TQW4" s="30"/>
      <c r="TQX4" s="29"/>
      <c r="TQY4" s="30"/>
      <c r="TQZ4" s="29"/>
      <c r="TRA4" s="30"/>
      <c r="TRB4" s="29"/>
      <c r="TRC4" s="30"/>
      <c r="TRD4" s="29"/>
      <c r="TRE4" s="30"/>
      <c r="TRF4" s="29"/>
      <c r="TRG4" s="30"/>
      <c r="TRH4" s="29"/>
      <c r="TRI4" s="30"/>
      <c r="TRJ4" s="29"/>
      <c r="TRK4" s="30"/>
      <c r="TRL4" s="29"/>
      <c r="TRM4" s="30"/>
      <c r="TRN4" s="29"/>
      <c r="TRO4" s="30"/>
      <c r="TRP4" s="29"/>
      <c r="TRQ4" s="30"/>
      <c r="TRR4" s="29"/>
      <c r="TRS4" s="30"/>
      <c r="TRT4" s="29"/>
      <c r="TRU4" s="30"/>
      <c r="TRV4" s="29"/>
      <c r="TRW4" s="30"/>
      <c r="TRX4" s="29"/>
      <c r="TRY4" s="30"/>
      <c r="TRZ4" s="29"/>
      <c r="TSA4" s="30"/>
      <c r="TSB4" s="29"/>
      <c r="TSC4" s="30"/>
      <c r="TSD4" s="29"/>
      <c r="TSE4" s="30"/>
      <c r="TSF4" s="29"/>
      <c r="TSG4" s="30"/>
      <c r="TSH4" s="29"/>
      <c r="TSI4" s="30"/>
      <c r="TSJ4" s="29"/>
      <c r="TSK4" s="30"/>
      <c r="TSL4" s="29"/>
      <c r="TSM4" s="30"/>
      <c r="TSN4" s="29"/>
      <c r="TSO4" s="30"/>
      <c r="TSP4" s="29"/>
      <c r="TSQ4" s="30"/>
      <c r="TSR4" s="29"/>
      <c r="TSS4" s="30"/>
      <c r="TST4" s="29"/>
      <c r="TSU4" s="30"/>
      <c r="TSV4" s="29"/>
      <c r="TSW4" s="30"/>
      <c r="TSX4" s="29"/>
      <c r="TSY4" s="30"/>
      <c r="TSZ4" s="29"/>
      <c r="TTA4" s="30"/>
      <c r="TTB4" s="29"/>
      <c r="TTC4" s="30"/>
      <c r="TTD4" s="29"/>
      <c r="TTE4" s="30"/>
      <c r="TTF4" s="29"/>
      <c r="TTG4" s="30"/>
      <c r="TTH4" s="29"/>
      <c r="TTI4" s="30"/>
      <c r="TTJ4" s="29"/>
      <c r="TTK4" s="30"/>
      <c r="TTL4" s="29"/>
      <c r="TTM4" s="30"/>
      <c r="TTN4" s="29"/>
      <c r="TTO4" s="30"/>
      <c r="TTP4" s="29"/>
      <c r="TTQ4" s="30"/>
      <c r="TTR4" s="29"/>
      <c r="TTS4" s="30"/>
      <c r="TTT4" s="29"/>
      <c r="TTU4" s="30"/>
      <c r="TTV4" s="29"/>
      <c r="TTW4" s="30"/>
      <c r="TTX4" s="29"/>
      <c r="TTY4" s="30"/>
      <c r="TTZ4" s="29"/>
      <c r="TUA4" s="30"/>
      <c r="TUB4" s="29"/>
      <c r="TUC4" s="30"/>
      <c r="TUD4" s="29"/>
      <c r="TUE4" s="30"/>
      <c r="TUF4" s="29"/>
      <c r="TUG4" s="30"/>
      <c r="TUH4" s="29"/>
      <c r="TUI4" s="30"/>
      <c r="TUJ4" s="29"/>
      <c r="TUK4" s="30"/>
      <c r="TUL4" s="29"/>
      <c r="TUM4" s="30"/>
      <c r="TUN4" s="29"/>
      <c r="TUO4" s="30"/>
      <c r="TUP4" s="29"/>
      <c r="TUQ4" s="30"/>
      <c r="TUR4" s="29"/>
      <c r="TUS4" s="30"/>
      <c r="TUT4" s="29"/>
      <c r="TUU4" s="30"/>
      <c r="TUV4" s="29"/>
      <c r="TUW4" s="30"/>
      <c r="TUX4" s="29"/>
      <c r="TUY4" s="30"/>
      <c r="TUZ4" s="29"/>
      <c r="TVA4" s="30"/>
      <c r="TVB4" s="29"/>
      <c r="TVC4" s="30"/>
      <c r="TVD4" s="29"/>
      <c r="TVE4" s="30"/>
      <c r="TVF4" s="29"/>
      <c r="TVG4" s="30"/>
      <c r="TVH4" s="29"/>
      <c r="TVI4" s="30"/>
      <c r="TVJ4" s="29"/>
      <c r="TVK4" s="30"/>
      <c r="TVL4" s="29"/>
      <c r="TVM4" s="30"/>
      <c r="TVN4" s="29"/>
      <c r="TVO4" s="30"/>
      <c r="TVP4" s="29"/>
      <c r="TVQ4" s="30"/>
      <c r="TVR4" s="29"/>
      <c r="TVS4" s="30"/>
      <c r="TVT4" s="29"/>
      <c r="TVU4" s="30"/>
      <c r="TVV4" s="29"/>
      <c r="TVW4" s="30"/>
      <c r="TVX4" s="29"/>
      <c r="TVY4" s="30"/>
      <c r="TVZ4" s="29"/>
      <c r="TWA4" s="30"/>
      <c r="TWB4" s="29"/>
      <c r="TWC4" s="30"/>
      <c r="TWD4" s="29"/>
      <c r="TWE4" s="30"/>
      <c r="TWF4" s="29"/>
      <c r="TWG4" s="30"/>
      <c r="TWH4" s="29"/>
      <c r="TWI4" s="30"/>
      <c r="TWJ4" s="29"/>
      <c r="TWK4" s="30"/>
      <c r="TWL4" s="29"/>
      <c r="TWM4" s="30"/>
      <c r="TWN4" s="29"/>
      <c r="TWO4" s="30"/>
      <c r="TWP4" s="29"/>
      <c r="TWQ4" s="30"/>
      <c r="TWR4" s="29"/>
      <c r="TWS4" s="30"/>
      <c r="TWT4" s="29"/>
      <c r="TWU4" s="30"/>
      <c r="TWV4" s="29"/>
      <c r="TWW4" s="30"/>
      <c r="TWX4" s="29"/>
      <c r="TWY4" s="30"/>
      <c r="TWZ4" s="29"/>
      <c r="TXA4" s="30"/>
      <c r="TXB4" s="29"/>
      <c r="TXC4" s="30"/>
      <c r="TXD4" s="29"/>
      <c r="TXE4" s="30"/>
      <c r="TXF4" s="29"/>
      <c r="TXG4" s="30"/>
      <c r="TXH4" s="29"/>
      <c r="TXI4" s="30"/>
      <c r="TXJ4" s="29"/>
      <c r="TXK4" s="30"/>
      <c r="TXL4" s="29"/>
      <c r="TXM4" s="30"/>
      <c r="TXN4" s="29"/>
      <c r="TXO4" s="30"/>
      <c r="TXP4" s="29"/>
      <c r="TXQ4" s="30"/>
      <c r="TXR4" s="29"/>
      <c r="TXS4" s="30"/>
      <c r="TXT4" s="29"/>
      <c r="TXU4" s="30"/>
      <c r="TXV4" s="29"/>
      <c r="TXW4" s="30"/>
      <c r="TXX4" s="29"/>
      <c r="TXY4" s="30"/>
      <c r="TXZ4" s="29"/>
      <c r="TYA4" s="30"/>
      <c r="TYB4" s="29"/>
      <c r="TYC4" s="30"/>
      <c r="TYD4" s="29"/>
      <c r="TYE4" s="30"/>
      <c r="TYF4" s="29"/>
      <c r="TYG4" s="30"/>
      <c r="TYH4" s="29"/>
      <c r="TYI4" s="30"/>
      <c r="TYJ4" s="29"/>
      <c r="TYK4" s="30"/>
      <c r="TYL4" s="29"/>
      <c r="TYM4" s="30"/>
      <c r="TYN4" s="29"/>
      <c r="TYO4" s="30"/>
      <c r="TYP4" s="29"/>
      <c r="TYQ4" s="30"/>
      <c r="TYR4" s="29"/>
      <c r="TYS4" s="30"/>
      <c r="TYT4" s="29"/>
      <c r="TYU4" s="30"/>
      <c r="TYV4" s="29"/>
      <c r="TYW4" s="30"/>
      <c r="TYX4" s="29"/>
      <c r="TYY4" s="30"/>
      <c r="TYZ4" s="29"/>
      <c r="TZA4" s="30"/>
      <c r="TZB4" s="29"/>
      <c r="TZC4" s="30"/>
      <c r="TZD4" s="29"/>
      <c r="TZE4" s="30"/>
      <c r="TZF4" s="29"/>
      <c r="TZG4" s="30"/>
      <c r="TZH4" s="29"/>
      <c r="TZI4" s="30"/>
      <c r="TZJ4" s="29"/>
      <c r="TZK4" s="30"/>
      <c r="TZL4" s="29"/>
      <c r="TZM4" s="30"/>
      <c r="TZN4" s="29"/>
      <c r="TZO4" s="30"/>
      <c r="TZP4" s="29"/>
      <c r="TZQ4" s="30"/>
      <c r="TZR4" s="29"/>
      <c r="TZS4" s="30"/>
      <c r="TZT4" s="29"/>
      <c r="TZU4" s="30"/>
      <c r="TZV4" s="29"/>
      <c r="TZW4" s="30"/>
      <c r="TZX4" s="29"/>
      <c r="TZY4" s="30"/>
      <c r="TZZ4" s="29"/>
      <c r="UAA4" s="30"/>
      <c r="UAB4" s="29"/>
      <c r="UAC4" s="30"/>
      <c r="UAD4" s="29"/>
      <c r="UAE4" s="30"/>
      <c r="UAF4" s="29"/>
      <c r="UAG4" s="30"/>
      <c r="UAH4" s="29"/>
      <c r="UAI4" s="30"/>
      <c r="UAJ4" s="29"/>
      <c r="UAK4" s="30"/>
      <c r="UAL4" s="29"/>
      <c r="UAM4" s="30"/>
      <c r="UAN4" s="29"/>
      <c r="UAO4" s="30"/>
      <c r="UAP4" s="29"/>
      <c r="UAQ4" s="30"/>
      <c r="UAR4" s="29"/>
      <c r="UAS4" s="30"/>
      <c r="UAT4" s="29"/>
      <c r="UAU4" s="30"/>
      <c r="UAV4" s="29"/>
      <c r="UAW4" s="30"/>
      <c r="UAX4" s="29"/>
      <c r="UAY4" s="30"/>
      <c r="UAZ4" s="29"/>
      <c r="UBA4" s="30"/>
      <c r="UBB4" s="29"/>
      <c r="UBC4" s="30"/>
      <c r="UBD4" s="29"/>
      <c r="UBE4" s="30"/>
      <c r="UBF4" s="29"/>
      <c r="UBG4" s="30"/>
      <c r="UBH4" s="29"/>
      <c r="UBI4" s="30"/>
      <c r="UBJ4" s="29"/>
      <c r="UBK4" s="30"/>
      <c r="UBL4" s="29"/>
      <c r="UBM4" s="30"/>
      <c r="UBN4" s="29"/>
      <c r="UBO4" s="30"/>
      <c r="UBP4" s="29"/>
      <c r="UBQ4" s="30"/>
      <c r="UBR4" s="29"/>
      <c r="UBS4" s="30"/>
      <c r="UBT4" s="29"/>
      <c r="UBU4" s="30"/>
      <c r="UBV4" s="29"/>
      <c r="UBW4" s="30"/>
      <c r="UBX4" s="29"/>
      <c r="UBY4" s="30"/>
      <c r="UBZ4" s="29"/>
      <c r="UCA4" s="30"/>
      <c r="UCB4" s="29"/>
      <c r="UCC4" s="30"/>
      <c r="UCD4" s="29"/>
      <c r="UCE4" s="30"/>
      <c r="UCF4" s="29"/>
      <c r="UCG4" s="30"/>
      <c r="UCH4" s="29"/>
      <c r="UCI4" s="30"/>
      <c r="UCJ4" s="29"/>
      <c r="UCK4" s="30"/>
      <c r="UCL4" s="29"/>
      <c r="UCM4" s="30"/>
      <c r="UCN4" s="29"/>
      <c r="UCO4" s="30"/>
      <c r="UCP4" s="29"/>
      <c r="UCQ4" s="30"/>
      <c r="UCR4" s="29"/>
      <c r="UCS4" s="30"/>
      <c r="UCT4" s="29"/>
      <c r="UCU4" s="30"/>
      <c r="UCV4" s="29"/>
      <c r="UCW4" s="30"/>
      <c r="UCX4" s="29"/>
      <c r="UCY4" s="30"/>
      <c r="UCZ4" s="29"/>
      <c r="UDA4" s="30"/>
      <c r="UDB4" s="29"/>
      <c r="UDC4" s="30"/>
      <c r="UDD4" s="29"/>
      <c r="UDE4" s="30"/>
      <c r="UDF4" s="29"/>
      <c r="UDG4" s="30"/>
      <c r="UDH4" s="29"/>
      <c r="UDI4" s="30"/>
      <c r="UDJ4" s="29"/>
      <c r="UDK4" s="30"/>
      <c r="UDL4" s="29"/>
      <c r="UDM4" s="30"/>
      <c r="UDN4" s="29"/>
      <c r="UDO4" s="30"/>
      <c r="UDP4" s="29"/>
      <c r="UDQ4" s="30"/>
      <c r="UDR4" s="29"/>
      <c r="UDS4" s="30"/>
      <c r="UDT4" s="29"/>
      <c r="UDU4" s="30"/>
      <c r="UDV4" s="29"/>
      <c r="UDW4" s="30"/>
      <c r="UDX4" s="29"/>
      <c r="UDY4" s="30"/>
      <c r="UDZ4" s="29"/>
      <c r="UEA4" s="30"/>
      <c r="UEB4" s="29"/>
      <c r="UEC4" s="30"/>
      <c r="UED4" s="29"/>
      <c r="UEE4" s="30"/>
      <c r="UEF4" s="29"/>
      <c r="UEG4" s="30"/>
      <c r="UEH4" s="29"/>
      <c r="UEI4" s="30"/>
      <c r="UEJ4" s="29"/>
      <c r="UEK4" s="30"/>
      <c r="UEL4" s="29"/>
      <c r="UEM4" s="30"/>
      <c r="UEN4" s="29"/>
      <c r="UEO4" s="30"/>
      <c r="UEP4" s="29"/>
      <c r="UEQ4" s="30"/>
      <c r="UER4" s="29"/>
      <c r="UES4" s="30"/>
      <c r="UET4" s="29"/>
      <c r="UEU4" s="30"/>
      <c r="UEV4" s="29"/>
      <c r="UEW4" s="30"/>
      <c r="UEX4" s="29"/>
      <c r="UEY4" s="30"/>
      <c r="UEZ4" s="29"/>
      <c r="UFA4" s="30"/>
      <c r="UFB4" s="29"/>
      <c r="UFC4" s="30"/>
      <c r="UFD4" s="29"/>
      <c r="UFE4" s="30"/>
      <c r="UFF4" s="29"/>
      <c r="UFG4" s="30"/>
      <c r="UFH4" s="29"/>
      <c r="UFI4" s="30"/>
      <c r="UFJ4" s="29"/>
      <c r="UFK4" s="30"/>
      <c r="UFL4" s="29"/>
      <c r="UFM4" s="30"/>
      <c r="UFN4" s="29"/>
      <c r="UFO4" s="30"/>
      <c r="UFP4" s="29"/>
      <c r="UFQ4" s="30"/>
      <c r="UFR4" s="29"/>
      <c r="UFS4" s="30"/>
      <c r="UFT4" s="29"/>
      <c r="UFU4" s="30"/>
      <c r="UFV4" s="29"/>
      <c r="UFW4" s="30"/>
      <c r="UFX4" s="29"/>
      <c r="UFY4" s="30"/>
      <c r="UFZ4" s="29"/>
      <c r="UGA4" s="30"/>
      <c r="UGB4" s="29"/>
      <c r="UGC4" s="30"/>
      <c r="UGD4" s="29"/>
      <c r="UGE4" s="30"/>
      <c r="UGF4" s="29"/>
      <c r="UGG4" s="30"/>
      <c r="UGH4" s="29"/>
      <c r="UGI4" s="30"/>
      <c r="UGJ4" s="29"/>
      <c r="UGK4" s="30"/>
      <c r="UGL4" s="29"/>
      <c r="UGM4" s="30"/>
      <c r="UGN4" s="29"/>
      <c r="UGO4" s="30"/>
      <c r="UGP4" s="29"/>
      <c r="UGQ4" s="30"/>
      <c r="UGR4" s="29"/>
      <c r="UGS4" s="30"/>
      <c r="UGT4" s="29"/>
      <c r="UGU4" s="30"/>
      <c r="UGV4" s="29"/>
      <c r="UGW4" s="30"/>
      <c r="UGX4" s="29"/>
      <c r="UGY4" s="30"/>
      <c r="UGZ4" s="29"/>
      <c r="UHA4" s="30"/>
      <c r="UHB4" s="29"/>
      <c r="UHC4" s="30"/>
      <c r="UHD4" s="29"/>
      <c r="UHE4" s="30"/>
      <c r="UHF4" s="29"/>
      <c r="UHG4" s="30"/>
      <c r="UHH4" s="29"/>
      <c r="UHI4" s="30"/>
      <c r="UHJ4" s="29"/>
      <c r="UHK4" s="30"/>
      <c r="UHL4" s="29"/>
      <c r="UHM4" s="30"/>
      <c r="UHN4" s="29"/>
      <c r="UHO4" s="30"/>
      <c r="UHP4" s="29"/>
      <c r="UHQ4" s="30"/>
      <c r="UHR4" s="29"/>
      <c r="UHS4" s="30"/>
      <c r="UHT4" s="29"/>
      <c r="UHU4" s="30"/>
      <c r="UHV4" s="29"/>
      <c r="UHW4" s="30"/>
      <c r="UHX4" s="29"/>
      <c r="UHY4" s="30"/>
      <c r="UHZ4" s="29"/>
      <c r="UIA4" s="30"/>
      <c r="UIB4" s="29"/>
      <c r="UIC4" s="30"/>
      <c r="UID4" s="29"/>
      <c r="UIE4" s="30"/>
      <c r="UIF4" s="29"/>
      <c r="UIG4" s="30"/>
      <c r="UIH4" s="29"/>
      <c r="UII4" s="30"/>
      <c r="UIJ4" s="29"/>
      <c r="UIK4" s="30"/>
      <c r="UIL4" s="29"/>
      <c r="UIM4" s="30"/>
      <c r="UIN4" s="29"/>
      <c r="UIO4" s="30"/>
      <c r="UIP4" s="29"/>
      <c r="UIQ4" s="30"/>
      <c r="UIR4" s="29"/>
      <c r="UIS4" s="30"/>
      <c r="UIT4" s="29"/>
      <c r="UIU4" s="30"/>
      <c r="UIV4" s="29"/>
      <c r="UIW4" s="30"/>
      <c r="UIX4" s="29"/>
      <c r="UIY4" s="30"/>
      <c r="UIZ4" s="29"/>
      <c r="UJA4" s="30"/>
      <c r="UJB4" s="29"/>
      <c r="UJC4" s="30"/>
      <c r="UJD4" s="29"/>
      <c r="UJE4" s="30"/>
      <c r="UJF4" s="29"/>
      <c r="UJG4" s="30"/>
      <c r="UJH4" s="29"/>
      <c r="UJI4" s="30"/>
      <c r="UJJ4" s="29"/>
      <c r="UJK4" s="30"/>
      <c r="UJL4" s="29"/>
      <c r="UJM4" s="30"/>
      <c r="UJN4" s="29"/>
      <c r="UJO4" s="30"/>
      <c r="UJP4" s="29"/>
      <c r="UJQ4" s="30"/>
      <c r="UJR4" s="29"/>
      <c r="UJS4" s="30"/>
      <c r="UJT4" s="29"/>
      <c r="UJU4" s="30"/>
      <c r="UJV4" s="29"/>
      <c r="UJW4" s="30"/>
      <c r="UJX4" s="29"/>
      <c r="UJY4" s="30"/>
      <c r="UJZ4" s="29"/>
      <c r="UKA4" s="30"/>
      <c r="UKB4" s="29"/>
      <c r="UKC4" s="30"/>
      <c r="UKD4" s="29"/>
      <c r="UKE4" s="30"/>
      <c r="UKF4" s="29"/>
      <c r="UKG4" s="30"/>
      <c r="UKH4" s="29"/>
      <c r="UKI4" s="30"/>
      <c r="UKJ4" s="29"/>
      <c r="UKK4" s="30"/>
      <c r="UKL4" s="29"/>
      <c r="UKM4" s="30"/>
      <c r="UKN4" s="29"/>
      <c r="UKO4" s="30"/>
      <c r="UKP4" s="29"/>
      <c r="UKQ4" s="30"/>
      <c r="UKR4" s="29"/>
      <c r="UKS4" s="30"/>
      <c r="UKT4" s="29"/>
      <c r="UKU4" s="30"/>
      <c r="UKV4" s="29"/>
      <c r="UKW4" s="30"/>
      <c r="UKX4" s="29"/>
      <c r="UKY4" s="30"/>
      <c r="UKZ4" s="29"/>
      <c r="ULA4" s="30"/>
      <c r="ULB4" s="29"/>
      <c r="ULC4" s="30"/>
      <c r="ULD4" s="29"/>
      <c r="ULE4" s="30"/>
      <c r="ULF4" s="29"/>
      <c r="ULG4" s="30"/>
      <c r="ULH4" s="29"/>
      <c r="ULI4" s="30"/>
      <c r="ULJ4" s="29"/>
      <c r="ULK4" s="30"/>
      <c r="ULL4" s="29"/>
      <c r="ULM4" s="30"/>
      <c r="ULN4" s="29"/>
      <c r="ULO4" s="30"/>
      <c r="ULP4" s="29"/>
      <c r="ULQ4" s="30"/>
      <c r="ULR4" s="29"/>
      <c r="ULS4" s="30"/>
      <c r="ULT4" s="29"/>
      <c r="ULU4" s="30"/>
      <c r="ULV4" s="29"/>
      <c r="ULW4" s="30"/>
      <c r="ULX4" s="29"/>
      <c r="ULY4" s="30"/>
      <c r="ULZ4" s="29"/>
      <c r="UMA4" s="30"/>
      <c r="UMB4" s="29"/>
      <c r="UMC4" s="30"/>
      <c r="UMD4" s="29"/>
      <c r="UME4" s="30"/>
      <c r="UMF4" s="29"/>
      <c r="UMG4" s="30"/>
      <c r="UMH4" s="29"/>
      <c r="UMI4" s="30"/>
      <c r="UMJ4" s="29"/>
      <c r="UMK4" s="30"/>
      <c r="UML4" s="29"/>
      <c r="UMM4" s="30"/>
      <c r="UMN4" s="29"/>
      <c r="UMO4" s="30"/>
      <c r="UMP4" s="29"/>
      <c r="UMQ4" s="30"/>
      <c r="UMR4" s="29"/>
      <c r="UMS4" s="30"/>
      <c r="UMT4" s="29"/>
      <c r="UMU4" s="30"/>
      <c r="UMV4" s="29"/>
      <c r="UMW4" s="30"/>
      <c r="UMX4" s="29"/>
      <c r="UMY4" s="30"/>
      <c r="UMZ4" s="29"/>
      <c r="UNA4" s="30"/>
      <c r="UNB4" s="29"/>
      <c r="UNC4" s="30"/>
      <c r="UND4" s="29"/>
      <c r="UNE4" s="30"/>
      <c r="UNF4" s="29"/>
      <c r="UNG4" s="30"/>
      <c r="UNH4" s="29"/>
      <c r="UNI4" s="30"/>
      <c r="UNJ4" s="29"/>
      <c r="UNK4" s="30"/>
      <c r="UNL4" s="29"/>
      <c r="UNM4" s="30"/>
      <c r="UNN4" s="29"/>
      <c r="UNO4" s="30"/>
      <c r="UNP4" s="29"/>
      <c r="UNQ4" s="30"/>
      <c r="UNR4" s="29"/>
      <c r="UNS4" s="30"/>
      <c r="UNT4" s="29"/>
      <c r="UNU4" s="30"/>
      <c r="UNV4" s="29"/>
      <c r="UNW4" s="30"/>
      <c r="UNX4" s="29"/>
      <c r="UNY4" s="30"/>
      <c r="UNZ4" s="29"/>
      <c r="UOA4" s="30"/>
      <c r="UOB4" s="29"/>
      <c r="UOC4" s="30"/>
      <c r="UOD4" s="29"/>
      <c r="UOE4" s="30"/>
      <c r="UOF4" s="29"/>
      <c r="UOG4" s="30"/>
      <c r="UOH4" s="29"/>
      <c r="UOI4" s="30"/>
      <c r="UOJ4" s="29"/>
      <c r="UOK4" s="30"/>
      <c r="UOL4" s="29"/>
      <c r="UOM4" s="30"/>
      <c r="UON4" s="29"/>
      <c r="UOO4" s="30"/>
      <c r="UOP4" s="29"/>
      <c r="UOQ4" s="30"/>
      <c r="UOR4" s="29"/>
      <c r="UOS4" s="30"/>
      <c r="UOT4" s="29"/>
      <c r="UOU4" s="30"/>
      <c r="UOV4" s="29"/>
      <c r="UOW4" s="30"/>
      <c r="UOX4" s="29"/>
      <c r="UOY4" s="30"/>
      <c r="UOZ4" s="29"/>
      <c r="UPA4" s="30"/>
      <c r="UPB4" s="29"/>
      <c r="UPC4" s="30"/>
      <c r="UPD4" s="29"/>
      <c r="UPE4" s="30"/>
      <c r="UPF4" s="29"/>
      <c r="UPG4" s="30"/>
      <c r="UPH4" s="29"/>
      <c r="UPI4" s="30"/>
      <c r="UPJ4" s="29"/>
      <c r="UPK4" s="30"/>
      <c r="UPL4" s="29"/>
      <c r="UPM4" s="30"/>
      <c r="UPN4" s="29"/>
      <c r="UPO4" s="30"/>
      <c r="UPP4" s="29"/>
      <c r="UPQ4" s="30"/>
      <c r="UPR4" s="29"/>
      <c r="UPS4" s="30"/>
      <c r="UPT4" s="29"/>
      <c r="UPU4" s="30"/>
      <c r="UPV4" s="29"/>
      <c r="UPW4" s="30"/>
      <c r="UPX4" s="29"/>
      <c r="UPY4" s="30"/>
      <c r="UPZ4" s="29"/>
      <c r="UQA4" s="30"/>
      <c r="UQB4" s="29"/>
      <c r="UQC4" s="30"/>
      <c r="UQD4" s="29"/>
      <c r="UQE4" s="30"/>
      <c r="UQF4" s="29"/>
      <c r="UQG4" s="30"/>
      <c r="UQH4" s="29"/>
      <c r="UQI4" s="30"/>
      <c r="UQJ4" s="29"/>
      <c r="UQK4" s="30"/>
      <c r="UQL4" s="29"/>
      <c r="UQM4" s="30"/>
      <c r="UQN4" s="29"/>
      <c r="UQO4" s="30"/>
      <c r="UQP4" s="29"/>
      <c r="UQQ4" s="30"/>
      <c r="UQR4" s="29"/>
      <c r="UQS4" s="30"/>
      <c r="UQT4" s="29"/>
      <c r="UQU4" s="30"/>
      <c r="UQV4" s="29"/>
      <c r="UQW4" s="30"/>
      <c r="UQX4" s="29"/>
      <c r="UQY4" s="30"/>
      <c r="UQZ4" s="29"/>
      <c r="URA4" s="30"/>
      <c r="URB4" s="29"/>
      <c r="URC4" s="30"/>
      <c r="URD4" s="29"/>
      <c r="URE4" s="30"/>
      <c r="URF4" s="29"/>
      <c r="URG4" s="30"/>
      <c r="URH4" s="29"/>
      <c r="URI4" s="30"/>
      <c r="URJ4" s="29"/>
      <c r="URK4" s="30"/>
      <c r="URL4" s="29"/>
      <c r="URM4" s="30"/>
      <c r="URN4" s="29"/>
      <c r="URO4" s="30"/>
      <c r="URP4" s="29"/>
      <c r="URQ4" s="30"/>
      <c r="URR4" s="29"/>
      <c r="URS4" s="30"/>
      <c r="URT4" s="29"/>
      <c r="URU4" s="30"/>
      <c r="URV4" s="29"/>
      <c r="URW4" s="30"/>
      <c r="URX4" s="29"/>
      <c r="URY4" s="30"/>
      <c r="URZ4" s="29"/>
      <c r="USA4" s="30"/>
      <c r="USB4" s="29"/>
      <c r="USC4" s="30"/>
      <c r="USD4" s="29"/>
      <c r="USE4" s="30"/>
      <c r="USF4" s="29"/>
      <c r="USG4" s="30"/>
      <c r="USH4" s="29"/>
      <c r="USI4" s="30"/>
      <c r="USJ4" s="29"/>
      <c r="USK4" s="30"/>
      <c r="USL4" s="29"/>
      <c r="USM4" s="30"/>
      <c r="USN4" s="29"/>
      <c r="USO4" s="30"/>
      <c r="USP4" s="29"/>
      <c r="USQ4" s="30"/>
      <c r="USR4" s="29"/>
      <c r="USS4" s="30"/>
      <c r="UST4" s="29"/>
      <c r="USU4" s="30"/>
      <c r="USV4" s="29"/>
      <c r="USW4" s="30"/>
      <c r="USX4" s="29"/>
      <c r="USY4" s="30"/>
      <c r="USZ4" s="29"/>
      <c r="UTA4" s="30"/>
      <c r="UTB4" s="29"/>
      <c r="UTC4" s="30"/>
      <c r="UTD4" s="29"/>
      <c r="UTE4" s="30"/>
      <c r="UTF4" s="29"/>
      <c r="UTG4" s="30"/>
      <c r="UTH4" s="29"/>
      <c r="UTI4" s="30"/>
      <c r="UTJ4" s="29"/>
      <c r="UTK4" s="30"/>
      <c r="UTL4" s="29"/>
      <c r="UTM4" s="30"/>
      <c r="UTN4" s="29"/>
      <c r="UTO4" s="30"/>
      <c r="UTP4" s="29"/>
      <c r="UTQ4" s="30"/>
      <c r="UTR4" s="29"/>
      <c r="UTS4" s="30"/>
      <c r="UTT4" s="29"/>
      <c r="UTU4" s="30"/>
      <c r="UTV4" s="29"/>
      <c r="UTW4" s="30"/>
      <c r="UTX4" s="29"/>
      <c r="UTY4" s="30"/>
      <c r="UTZ4" s="29"/>
      <c r="UUA4" s="30"/>
      <c r="UUB4" s="29"/>
      <c r="UUC4" s="30"/>
      <c r="UUD4" s="29"/>
      <c r="UUE4" s="30"/>
      <c r="UUF4" s="29"/>
      <c r="UUG4" s="30"/>
      <c r="UUH4" s="29"/>
      <c r="UUI4" s="30"/>
      <c r="UUJ4" s="29"/>
      <c r="UUK4" s="30"/>
      <c r="UUL4" s="29"/>
      <c r="UUM4" s="30"/>
      <c r="UUN4" s="29"/>
      <c r="UUO4" s="30"/>
      <c r="UUP4" s="29"/>
      <c r="UUQ4" s="30"/>
      <c r="UUR4" s="29"/>
      <c r="UUS4" s="30"/>
      <c r="UUT4" s="29"/>
      <c r="UUU4" s="30"/>
      <c r="UUV4" s="29"/>
      <c r="UUW4" s="30"/>
      <c r="UUX4" s="29"/>
      <c r="UUY4" s="30"/>
      <c r="UUZ4" s="29"/>
      <c r="UVA4" s="30"/>
      <c r="UVB4" s="29"/>
      <c r="UVC4" s="30"/>
      <c r="UVD4" s="29"/>
      <c r="UVE4" s="30"/>
      <c r="UVF4" s="29"/>
      <c r="UVG4" s="30"/>
      <c r="UVH4" s="29"/>
      <c r="UVI4" s="30"/>
      <c r="UVJ4" s="29"/>
      <c r="UVK4" s="30"/>
      <c r="UVL4" s="29"/>
      <c r="UVM4" s="30"/>
      <c r="UVN4" s="29"/>
      <c r="UVO4" s="30"/>
      <c r="UVP4" s="29"/>
      <c r="UVQ4" s="30"/>
      <c r="UVR4" s="29"/>
      <c r="UVS4" s="30"/>
      <c r="UVT4" s="29"/>
      <c r="UVU4" s="30"/>
      <c r="UVV4" s="29"/>
      <c r="UVW4" s="30"/>
      <c r="UVX4" s="29"/>
      <c r="UVY4" s="30"/>
      <c r="UVZ4" s="29"/>
      <c r="UWA4" s="30"/>
      <c r="UWB4" s="29"/>
      <c r="UWC4" s="30"/>
      <c r="UWD4" s="29"/>
      <c r="UWE4" s="30"/>
      <c r="UWF4" s="29"/>
      <c r="UWG4" s="30"/>
      <c r="UWH4" s="29"/>
      <c r="UWI4" s="30"/>
      <c r="UWJ4" s="29"/>
      <c r="UWK4" s="30"/>
      <c r="UWL4" s="29"/>
      <c r="UWM4" s="30"/>
      <c r="UWN4" s="29"/>
      <c r="UWO4" s="30"/>
      <c r="UWP4" s="29"/>
      <c r="UWQ4" s="30"/>
      <c r="UWR4" s="29"/>
      <c r="UWS4" s="30"/>
      <c r="UWT4" s="29"/>
      <c r="UWU4" s="30"/>
      <c r="UWV4" s="29"/>
      <c r="UWW4" s="30"/>
      <c r="UWX4" s="29"/>
      <c r="UWY4" s="30"/>
      <c r="UWZ4" s="29"/>
      <c r="UXA4" s="30"/>
      <c r="UXB4" s="29"/>
      <c r="UXC4" s="30"/>
      <c r="UXD4" s="29"/>
      <c r="UXE4" s="30"/>
      <c r="UXF4" s="29"/>
      <c r="UXG4" s="30"/>
      <c r="UXH4" s="29"/>
      <c r="UXI4" s="30"/>
      <c r="UXJ4" s="29"/>
      <c r="UXK4" s="30"/>
      <c r="UXL4" s="29"/>
      <c r="UXM4" s="30"/>
      <c r="UXN4" s="29"/>
      <c r="UXO4" s="30"/>
      <c r="UXP4" s="29"/>
      <c r="UXQ4" s="30"/>
      <c r="UXR4" s="29"/>
      <c r="UXS4" s="30"/>
      <c r="UXT4" s="29"/>
      <c r="UXU4" s="30"/>
      <c r="UXV4" s="29"/>
      <c r="UXW4" s="30"/>
      <c r="UXX4" s="29"/>
      <c r="UXY4" s="30"/>
      <c r="UXZ4" s="29"/>
      <c r="UYA4" s="30"/>
      <c r="UYB4" s="29"/>
      <c r="UYC4" s="30"/>
      <c r="UYD4" s="29"/>
      <c r="UYE4" s="30"/>
      <c r="UYF4" s="29"/>
      <c r="UYG4" s="30"/>
      <c r="UYH4" s="29"/>
      <c r="UYI4" s="30"/>
      <c r="UYJ4" s="29"/>
      <c r="UYK4" s="30"/>
      <c r="UYL4" s="29"/>
      <c r="UYM4" s="30"/>
      <c r="UYN4" s="29"/>
      <c r="UYO4" s="30"/>
      <c r="UYP4" s="29"/>
      <c r="UYQ4" s="30"/>
      <c r="UYR4" s="29"/>
      <c r="UYS4" s="30"/>
      <c r="UYT4" s="29"/>
      <c r="UYU4" s="30"/>
      <c r="UYV4" s="29"/>
      <c r="UYW4" s="30"/>
      <c r="UYX4" s="29"/>
      <c r="UYY4" s="30"/>
      <c r="UYZ4" s="29"/>
      <c r="UZA4" s="30"/>
      <c r="UZB4" s="29"/>
      <c r="UZC4" s="30"/>
      <c r="UZD4" s="29"/>
      <c r="UZE4" s="30"/>
      <c r="UZF4" s="29"/>
      <c r="UZG4" s="30"/>
      <c r="UZH4" s="29"/>
      <c r="UZI4" s="30"/>
      <c r="UZJ4" s="29"/>
      <c r="UZK4" s="30"/>
      <c r="UZL4" s="29"/>
      <c r="UZM4" s="30"/>
      <c r="UZN4" s="29"/>
      <c r="UZO4" s="30"/>
      <c r="UZP4" s="29"/>
      <c r="UZQ4" s="30"/>
      <c r="UZR4" s="29"/>
      <c r="UZS4" s="30"/>
      <c r="UZT4" s="29"/>
      <c r="UZU4" s="30"/>
      <c r="UZV4" s="29"/>
      <c r="UZW4" s="30"/>
      <c r="UZX4" s="29"/>
      <c r="UZY4" s="30"/>
      <c r="UZZ4" s="29"/>
      <c r="VAA4" s="30"/>
      <c r="VAB4" s="29"/>
      <c r="VAC4" s="30"/>
      <c r="VAD4" s="29"/>
      <c r="VAE4" s="30"/>
      <c r="VAF4" s="29"/>
      <c r="VAG4" s="30"/>
      <c r="VAH4" s="29"/>
      <c r="VAI4" s="30"/>
      <c r="VAJ4" s="29"/>
      <c r="VAK4" s="30"/>
      <c r="VAL4" s="29"/>
      <c r="VAM4" s="30"/>
      <c r="VAN4" s="29"/>
      <c r="VAO4" s="30"/>
      <c r="VAP4" s="29"/>
      <c r="VAQ4" s="30"/>
      <c r="VAR4" s="29"/>
      <c r="VAS4" s="30"/>
      <c r="VAT4" s="29"/>
      <c r="VAU4" s="30"/>
      <c r="VAV4" s="29"/>
      <c r="VAW4" s="30"/>
      <c r="VAX4" s="29"/>
      <c r="VAY4" s="30"/>
      <c r="VAZ4" s="29"/>
      <c r="VBA4" s="30"/>
      <c r="VBB4" s="29"/>
      <c r="VBC4" s="30"/>
      <c r="VBD4" s="29"/>
      <c r="VBE4" s="30"/>
      <c r="VBF4" s="29"/>
      <c r="VBG4" s="30"/>
      <c r="VBH4" s="29"/>
      <c r="VBI4" s="30"/>
      <c r="VBJ4" s="29"/>
      <c r="VBK4" s="30"/>
      <c r="VBL4" s="29"/>
      <c r="VBM4" s="30"/>
      <c r="VBN4" s="29"/>
      <c r="VBO4" s="30"/>
      <c r="VBP4" s="29"/>
      <c r="VBQ4" s="30"/>
      <c r="VBR4" s="29"/>
      <c r="VBS4" s="30"/>
      <c r="VBT4" s="29"/>
      <c r="VBU4" s="30"/>
      <c r="VBV4" s="29"/>
      <c r="VBW4" s="30"/>
      <c r="VBX4" s="29"/>
      <c r="VBY4" s="30"/>
      <c r="VBZ4" s="29"/>
      <c r="VCA4" s="30"/>
      <c r="VCB4" s="29"/>
      <c r="VCC4" s="30"/>
      <c r="VCD4" s="29"/>
      <c r="VCE4" s="30"/>
      <c r="VCF4" s="29"/>
      <c r="VCG4" s="30"/>
      <c r="VCH4" s="29"/>
      <c r="VCI4" s="30"/>
      <c r="VCJ4" s="29"/>
      <c r="VCK4" s="30"/>
      <c r="VCL4" s="29"/>
      <c r="VCM4" s="30"/>
      <c r="VCN4" s="29"/>
      <c r="VCO4" s="30"/>
      <c r="VCP4" s="29"/>
      <c r="VCQ4" s="30"/>
      <c r="VCR4" s="29"/>
      <c r="VCS4" s="30"/>
      <c r="VCT4" s="29"/>
      <c r="VCU4" s="30"/>
      <c r="VCV4" s="29"/>
      <c r="VCW4" s="30"/>
      <c r="VCX4" s="29"/>
      <c r="VCY4" s="30"/>
      <c r="VCZ4" s="29"/>
      <c r="VDA4" s="30"/>
      <c r="VDB4" s="29"/>
      <c r="VDC4" s="30"/>
      <c r="VDD4" s="29"/>
      <c r="VDE4" s="30"/>
      <c r="VDF4" s="29"/>
      <c r="VDG4" s="30"/>
      <c r="VDH4" s="29"/>
      <c r="VDI4" s="30"/>
      <c r="VDJ4" s="29"/>
      <c r="VDK4" s="30"/>
      <c r="VDL4" s="29"/>
      <c r="VDM4" s="30"/>
      <c r="VDN4" s="29"/>
      <c r="VDO4" s="30"/>
      <c r="VDP4" s="29"/>
      <c r="VDQ4" s="30"/>
      <c r="VDR4" s="29"/>
      <c r="VDS4" s="30"/>
      <c r="VDT4" s="29"/>
      <c r="VDU4" s="30"/>
      <c r="VDV4" s="29"/>
      <c r="VDW4" s="30"/>
      <c r="VDX4" s="29"/>
      <c r="VDY4" s="30"/>
      <c r="VDZ4" s="29"/>
      <c r="VEA4" s="30"/>
      <c r="VEB4" s="29"/>
      <c r="VEC4" s="30"/>
      <c r="VED4" s="29"/>
      <c r="VEE4" s="30"/>
      <c r="VEF4" s="29"/>
      <c r="VEG4" s="30"/>
      <c r="VEH4" s="29"/>
      <c r="VEI4" s="30"/>
      <c r="VEJ4" s="29"/>
      <c r="VEK4" s="30"/>
      <c r="VEL4" s="29"/>
      <c r="VEM4" s="30"/>
      <c r="VEN4" s="29"/>
      <c r="VEO4" s="30"/>
      <c r="VEP4" s="29"/>
      <c r="VEQ4" s="30"/>
      <c r="VER4" s="29"/>
      <c r="VES4" s="30"/>
      <c r="VET4" s="29"/>
      <c r="VEU4" s="30"/>
      <c r="VEV4" s="29"/>
      <c r="VEW4" s="30"/>
      <c r="VEX4" s="29"/>
      <c r="VEY4" s="30"/>
      <c r="VEZ4" s="29"/>
      <c r="VFA4" s="30"/>
      <c r="VFB4" s="29"/>
      <c r="VFC4" s="30"/>
      <c r="VFD4" s="29"/>
      <c r="VFE4" s="30"/>
      <c r="VFF4" s="29"/>
      <c r="VFG4" s="30"/>
      <c r="VFH4" s="29"/>
      <c r="VFI4" s="30"/>
      <c r="VFJ4" s="29"/>
      <c r="VFK4" s="30"/>
      <c r="VFL4" s="29"/>
      <c r="VFM4" s="30"/>
      <c r="VFN4" s="29"/>
      <c r="VFO4" s="30"/>
      <c r="VFP4" s="29"/>
      <c r="VFQ4" s="30"/>
      <c r="VFR4" s="29"/>
      <c r="VFS4" s="30"/>
      <c r="VFT4" s="29"/>
      <c r="VFU4" s="30"/>
      <c r="VFV4" s="29"/>
      <c r="VFW4" s="30"/>
      <c r="VFX4" s="29"/>
      <c r="VFY4" s="30"/>
      <c r="VFZ4" s="29"/>
      <c r="VGA4" s="30"/>
      <c r="VGB4" s="29"/>
      <c r="VGC4" s="30"/>
      <c r="VGD4" s="29"/>
      <c r="VGE4" s="30"/>
      <c r="VGF4" s="29"/>
      <c r="VGG4" s="30"/>
      <c r="VGH4" s="29"/>
      <c r="VGI4" s="30"/>
      <c r="VGJ4" s="29"/>
      <c r="VGK4" s="30"/>
      <c r="VGL4" s="29"/>
      <c r="VGM4" s="30"/>
      <c r="VGN4" s="29"/>
      <c r="VGO4" s="30"/>
      <c r="VGP4" s="29"/>
      <c r="VGQ4" s="30"/>
      <c r="VGR4" s="29"/>
      <c r="VGS4" s="30"/>
      <c r="VGT4" s="29"/>
      <c r="VGU4" s="30"/>
      <c r="VGV4" s="29"/>
      <c r="VGW4" s="30"/>
      <c r="VGX4" s="29"/>
      <c r="VGY4" s="30"/>
      <c r="VGZ4" s="29"/>
      <c r="VHA4" s="30"/>
      <c r="VHB4" s="29"/>
      <c r="VHC4" s="30"/>
      <c r="VHD4" s="29"/>
      <c r="VHE4" s="30"/>
      <c r="VHF4" s="29"/>
      <c r="VHG4" s="30"/>
      <c r="VHH4" s="29"/>
      <c r="VHI4" s="30"/>
      <c r="VHJ4" s="29"/>
      <c r="VHK4" s="30"/>
      <c r="VHL4" s="29"/>
      <c r="VHM4" s="30"/>
      <c r="VHN4" s="29"/>
      <c r="VHO4" s="30"/>
      <c r="VHP4" s="29"/>
      <c r="VHQ4" s="30"/>
      <c r="VHR4" s="29"/>
      <c r="VHS4" s="30"/>
      <c r="VHT4" s="29"/>
      <c r="VHU4" s="30"/>
      <c r="VHV4" s="29"/>
      <c r="VHW4" s="30"/>
      <c r="VHX4" s="29"/>
      <c r="VHY4" s="30"/>
      <c r="VHZ4" s="29"/>
      <c r="VIA4" s="30"/>
      <c r="VIB4" s="29"/>
      <c r="VIC4" s="30"/>
      <c r="VID4" s="29"/>
      <c r="VIE4" s="30"/>
      <c r="VIF4" s="29"/>
      <c r="VIG4" s="30"/>
      <c r="VIH4" s="29"/>
      <c r="VII4" s="30"/>
      <c r="VIJ4" s="29"/>
      <c r="VIK4" s="30"/>
      <c r="VIL4" s="29"/>
      <c r="VIM4" s="30"/>
      <c r="VIN4" s="29"/>
      <c r="VIO4" s="30"/>
      <c r="VIP4" s="29"/>
      <c r="VIQ4" s="30"/>
      <c r="VIR4" s="29"/>
      <c r="VIS4" s="30"/>
      <c r="VIT4" s="29"/>
      <c r="VIU4" s="30"/>
      <c r="VIV4" s="29"/>
      <c r="VIW4" s="30"/>
      <c r="VIX4" s="29"/>
      <c r="VIY4" s="30"/>
      <c r="VIZ4" s="29"/>
      <c r="VJA4" s="30"/>
      <c r="VJB4" s="29"/>
      <c r="VJC4" s="30"/>
      <c r="VJD4" s="29"/>
      <c r="VJE4" s="30"/>
      <c r="VJF4" s="29"/>
      <c r="VJG4" s="30"/>
      <c r="VJH4" s="29"/>
      <c r="VJI4" s="30"/>
      <c r="VJJ4" s="29"/>
      <c r="VJK4" s="30"/>
      <c r="VJL4" s="29"/>
      <c r="VJM4" s="30"/>
      <c r="VJN4" s="29"/>
      <c r="VJO4" s="30"/>
      <c r="VJP4" s="29"/>
      <c r="VJQ4" s="30"/>
      <c r="VJR4" s="29"/>
      <c r="VJS4" s="30"/>
      <c r="VJT4" s="29"/>
      <c r="VJU4" s="30"/>
      <c r="VJV4" s="29"/>
      <c r="VJW4" s="30"/>
      <c r="VJX4" s="29"/>
      <c r="VJY4" s="30"/>
      <c r="VJZ4" s="29"/>
      <c r="VKA4" s="30"/>
      <c r="VKB4" s="29"/>
      <c r="VKC4" s="30"/>
      <c r="VKD4" s="29"/>
      <c r="VKE4" s="30"/>
      <c r="VKF4" s="29"/>
      <c r="VKG4" s="30"/>
      <c r="VKH4" s="29"/>
      <c r="VKI4" s="30"/>
      <c r="VKJ4" s="29"/>
      <c r="VKK4" s="30"/>
      <c r="VKL4" s="29"/>
      <c r="VKM4" s="30"/>
      <c r="VKN4" s="29"/>
      <c r="VKO4" s="30"/>
      <c r="VKP4" s="29"/>
      <c r="VKQ4" s="30"/>
      <c r="VKR4" s="29"/>
      <c r="VKS4" s="30"/>
      <c r="VKT4" s="29"/>
      <c r="VKU4" s="30"/>
      <c r="VKV4" s="29"/>
      <c r="VKW4" s="30"/>
      <c r="VKX4" s="29"/>
      <c r="VKY4" s="30"/>
      <c r="VKZ4" s="29"/>
      <c r="VLA4" s="30"/>
      <c r="VLB4" s="29"/>
      <c r="VLC4" s="30"/>
      <c r="VLD4" s="29"/>
      <c r="VLE4" s="30"/>
      <c r="VLF4" s="29"/>
      <c r="VLG4" s="30"/>
      <c r="VLH4" s="29"/>
      <c r="VLI4" s="30"/>
      <c r="VLJ4" s="29"/>
      <c r="VLK4" s="30"/>
      <c r="VLL4" s="29"/>
      <c r="VLM4" s="30"/>
      <c r="VLN4" s="29"/>
      <c r="VLO4" s="30"/>
      <c r="VLP4" s="29"/>
      <c r="VLQ4" s="30"/>
      <c r="VLR4" s="29"/>
      <c r="VLS4" s="30"/>
      <c r="VLT4" s="29"/>
      <c r="VLU4" s="30"/>
      <c r="VLV4" s="29"/>
      <c r="VLW4" s="30"/>
      <c r="VLX4" s="29"/>
      <c r="VLY4" s="30"/>
      <c r="VLZ4" s="29"/>
      <c r="VMA4" s="30"/>
      <c r="VMB4" s="29"/>
      <c r="VMC4" s="30"/>
      <c r="VMD4" s="29"/>
      <c r="VME4" s="30"/>
      <c r="VMF4" s="29"/>
      <c r="VMG4" s="30"/>
      <c r="VMH4" s="29"/>
      <c r="VMI4" s="30"/>
      <c r="VMJ4" s="29"/>
      <c r="VMK4" s="30"/>
      <c r="VML4" s="29"/>
      <c r="VMM4" s="30"/>
      <c r="VMN4" s="29"/>
      <c r="VMO4" s="30"/>
      <c r="VMP4" s="29"/>
      <c r="VMQ4" s="30"/>
      <c r="VMR4" s="29"/>
      <c r="VMS4" s="30"/>
      <c r="VMT4" s="29"/>
      <c r="VMU4" s="30"/>
      <c r="VMV4" s="29"/>
      <c r="VMW4" s="30"/>
      <c r="VMX4" s="29"/>
      <c r="VMY4" s="30"/>
      <c r="VMZ4" s="29"/>
      <c r="VNA4" s="30"/>
      <c r="VNB4" s="29"/>
      <c r="VNC4" s="30"/>
      <c r="VND4" s="29"/>
      <c r="VNE4" s="30"/>
      <c r="VNF4" s="29"/>
      <c r="VNG4" s="30"/>
      <c r="VNH4" s="29"/>
      <c r="VNI4" s="30"/>
      <c r="VNJ4" s="29"/>
      <c r="VNK4" s="30"/>
      <c r="VNL4" s="29"/>
      <c r="VNM4" s="30"/>
      <c r="VNN4" s="29"/>
      <c r="VNO4" s="30"/>
      <c r="VNP4" s="29"/>
      <c r="VNQ4" s="30"/>
      <c r="VNR4" s="29"/>
      <c r="VNS4" s="30"/>
      <c r="VNT4" s="29"/>
      <c r="VNU4" s="30"/>
      <c r="VNV4" s="29"/>
      <c r="VNW4" s="30"/>
      <c r="VNX4" s="29"/>
      <c r="VNY4" s="30"/>
      <c r="VNZ4" s="29"/>
      <c r="VOA4" s="30"/>
      <c r="VOB4" s="29"/>
      <c r="VOC4" s="30"/>
      <c r="VOD4" s="29"/>
      <c r="VOE4" s="30"/>
      <c r="VOF4" s="29"/>
      <c r="VOG4" s="30"/>
      <c r="VOH4" s="29"/>
      <c r="VOI4" s="30"/>
      <c r="VOJ4" s="29"/>
      <c r="VOK4" s="30"/>
      <c r="VOL4" s="29"/>
      <c r="VOM4" s="30"/>
      <c r="VON4" s="29"/>
      <c r="VOO4" s="30"/>
      <c r="VOP4" s="29"/>
      <c r="VOQ4" s="30"/>
      <c r="VOR4" s="29"/>
      <c r="VOS4" s="30"/>
      <c r="VOT4" s="29"/>
      <c r="VOU4" s="30"/>
      <c r="VOV4" s="29"/>
      <c r="VOW4" s="30"/>
      <c r="VOX4" s="29"/>
      <c r="VOY4" s="30"/>
      <c r="VOZ4" s="29"/>
      <c r="VPA4" s="30"/>
      <c r="VPB4" s="29"/>
      <c r="VPC4" s="30"/>
      <c r="VPD4" s="29"/>
      <c r="VPE4" s="30"/>
      <c r="VPF4" s="29"/>
      <c r="VPG4" s="30"/>
      <c r="VPH4" s="29"/>
      <c r="VPI4" s="30"/>
      <c r="VPJ4" s="29"/>
      <c r="VPK4" s="30"/>
      <c r="VPL4" s="29"/>
      <c r="VPM4" s="30"/>
      <c r="VPN4" s="29"/>
      <c r="VPO4" s="30"/>
      <c r="VPP4" s="29"/>
      <c r="VPQ4" s="30"/>
      <c r="VPR4" s="29"/>
      <c r="VPS4" s="30"/>
      <c r="VPT4" s="29"/>
      <c r="VPU4" s="30"/>
      <c r="VPV4" s="29"/>
      <c r="VPW4" s="30"/>
      <c r="VPX4" s="29"/>
      <c r="VPY4" s="30"/>
      <c r="VPZ4" s="29"/>
      <c r="VQA4" s="30"/>
      <c r="VQB4" s="29"/>
      <c r="VQC4" s="30"/>
      <c r="VQD4" s="29"/>
      <c r="VQE4" s="30"/>
      <c r="VQF4" s="29"/>
      <c r="VQG4" s="30"/>
      <c r="VQH4" s="29"/>
      <c r="VQI4" s="30"/>
      <c r="VQJ4" s="29"/>
      <c r="VQK4" s="30"/>
      <c r="VQL4" s="29"/>
      <c r="VQM4" s="30"/>
      <c r="VQN4" s="29"/>
      <c r="VQO4" s="30"/>
      <c r="VQP4" s="29"/>
      <c r="VQQ4" s="30"/>
      <c r="VQR4" s="29"/>
      <c r="VQS4" s="30"/>
      <c r="VQT4" s="29"/>
      <c r="VQU4" s="30"/>
      <c r="VQV4" s="29"/>
      <c r="VQW4" s="30"/>
      <c r="VQX4" s="29"/>
      <c r="VQY4" s="30"/>
      <c r="VQZ4" s="29"/>
      <c r="VRA4" s="30"/>
      <c r="VRB4" s="29"/>
      <c r="VRC4" s="30"/>
      <c r="VRD4" s="29"/>
      <c r="VRE4" s="30"/>
      <c r="VRF4" s="29"/>
      <c r="VRG4" s="30"/>
      <c r="VRH4" s="29"/>
      <c r="VRI4" s="30"/>
      <c r="VRJ4" s="29"/>
      <c r="VRK4" s="30"/>
      <c r="VRL4" s="29"/>
      <c r="VRM4" s="30"/>
      <c r="VRN4" s="29"/>
      <c r="VRO4" s="30"/>
      <c r="VRP4" s="29"/>
      <c r="VRQ4" s="30"/>
      <c r="VRR4" s="29"/>
      <c r="VRS4" s="30"/>
      <c r="VRT4" s="29"/>
      <c r="VRU4" s="30"/>
      <c r="VRV4" s="29"/>
      <c r="VRW4" s="30"/>
      <c r="VRX4" s="29"/>
      <c r="VRY4" s="30"/>
      <c r="VRZ4" s="29"/>
      <c r="VSA4" s="30"/>
      <c r="VSB4" s="29"/>
      <c r="VSC4" s="30"/>
      <c r="VSD4" s="29"/>
      <c r="VSE4" s="30"/>
      <c r="VSF4" s="29"/>
      <c r="VSG4" s="30"/>
      <c r="VSH4" s="29"/>
      <c r="VSI4" s="30"/>
      <c r="VSJ4" s="29"/>
      <c r="VSK4" s="30"/>
      <c r="VSL4" s="29"/>
      <c r="VSM4" s="30"/>
      <c r="VSN4" s="29"/>
      <c r="VSO4" s="30"/>
      <c r="VSP4" s="29"/>
      <c r="VSQ4" s="30"/>
      <c r="VSR4" s="29"/>
      <c r="VSS4" s="30"/>
      <c r="VST4" s="29"/>
      <c r="VSU4" s="30"/>
      <c r="VSV4" s="29"/>
      <c r="VSW4" s="30"/>
      <c r="VSX4" s="29"/>
      <c r="VSY4" s="30"/>
      <c r="VSZ4" s="29"/>
      <c r="VTA4" s="30"/>
      <c r="VTB4" s="29"/>
      <c r="VTC4" s="30"/>
      <c r="VTD4" s="29"/>
      <c r="VTE4" s="30"/>
      <c r="VTF4" s="29"/>
      <c r="VTG4" s="30"/>
      <c r="VTH4" s="29"/>
      <c r="VTI4" s="30"/>
      <c r="VTJ4" s="29"/>
      <c r="VTK4" s="30"/>
      <c r="VTL4" s="29"/>
      <c r="VTM4" s="30"/>
      <c r="VTN4" s="29"/>
      <c r="VTO4" s="30"/>
      <c r="VTP4" s="29"/>
      <c r="VTQ4" s="30"/>
      <c r="VTR4" s="29"/>
      <c r="VTS4" s="30"/>
      <c r="VTT4" s="29"/>
      <c r="VTU4" s="30"/>
      <c r="VTV4" s="29"/>
      <c r="VTW4" s="30"/>
      <c r="VTX4" s="29"/>
      <c r="VTY4" s="30"/>
      <c r="VTZ4" s="29"/>
      <c r="VUA4" s="30"/>
      <c r="VUB4" s="29"/>
      <c r="VUC4" s="30"/>
      <c r="VUD4" s="29"/>
      <c r="VUE4" s="30"/>
      <c r="VUF4" s="29"/>
      <c r="VUG4" s="30"/>
      <c r="VUH4" s="29"/>
      <c r="VUI4" s="30"/>
      <c r="VUJ4" s="29"/>
      <c r="VUK4" s="30"/>
      <c r="VUL4" s="29"/>
      <c r="VUM4" s="30"/>
      <c r="VUN4" s="29"/>
      <c r="VUO4" s="30"/>
      <c r="VUP4" s="29"/>
      <c r="VUQ4" s="30"/>
      <c r="VUR4" s="29"/>
      <c r="VUS4" s="30"/>
      <c r="VUT4" s="29"/>
      <c r="VUU4" s="30"/>
      <c r="VUV4" s="29"/>
      <c r="VUW4" s="30"/>
      <c r="VUX4" s="29"/>
      <c r="VUY4" s="30"/>
      <c r="VUZ4" s="29"/>
      <c r="VVA4" s="30"/>
      <c r="VVB4" s="29"/>
      <c r="VVC4" s="30"/>
      <c r="VVD4" s="29"/>
      <c r="VVE4" s="30"/>
      <c r="VVF4" s="29"/>
      <c r="VVG4" s="30"/>
      <c r="VVH4" s="29"/>
      <c r="VVI4" s="30"/>
      <c r="VVJ4" s="29"/>
      <c r="VVK4" s="30"/>
      <c r="VVL4" s="29"/>
      <c r="VVM4" s="30"/>
      <c r="VVN4" s="29"/>
      <c r="VVO4" s="30"/>
      <c r="VVP4" s="29"/>
      <c r="VVQ4" s="30"/>
      <c r="VVR4" s="29"/>
      <c r="VVS4" s="30"/>
      <c r="VVT4" s="29"/>
      <c r="VVU4" s="30"/>
      <c r="VVV4" s="29"/>
      <c r="VVW4" s="30"/>
      <c r="VVX4" s="29"/>
      <c r="VVY4" s="30"/>
      <c r="VVZ4" s="29"/>
      <c r="VWA4" s="30"/>
      <c r="VWB4" s="29"/>
      <c r="VWC4" s="30"/>
      <c r="VWD4" s="29"/>
      <c r="VWE4" s="30"/>
      <c r="VWF4" s="29"/>
      <c r="VWG4" s="30"/>
      <c r="VWH4" s="29"/>
      <c r="VWI4" s="30"/>
      <c r="VWJ4" s="29"/>
      <c r="VWK4" s="30"/>
      <c r="VWL4" s="29"/>
      <c r="VWM4" s="30"/>
      <c r="VWN4" s="29"/>
      <c r="VWO4" s="30"/>
      <c r="VWP4" s="29"/>
      <c r="VWQ4" s="30"/>
      <c r="VWR4" s="29"/>
      <c r="VWS4" s="30"/>
      <c r="VWT4" s="29"/>
      <c r="VWU4" s="30"/>
      <c r="VWV4" s="29"/>
      <c r="VWW4" s="30"/>
      <c r="VWX4" s="29"/>
      <c r="VWY4" s="30"/>
      <c r="VWZ4" s="29"/>
      <c r="VXA4" s="30"/>
      <c r="VXB4" s="29"/>
      <c r="VXC4" s="30"/>
      <c r="VXD4" s="29"/>
      <c r="VXE4" s="30"/>
      <c r="VXF4" s="29"/>
      <c r="VXG4" s="30"/>
      <c r="VXH4" s="29"/>
      <c r="VXI4" s="30"/>
      <c r="VXJ4" s="29"/>
      <c r="VXK4" s="30"/>
      <c r="VXL4" s="29"/>
      <c r="VXM4" s="30"/>
      <c r="VXN4" s="29"/>
      <c r="VXO4" s="30"/>
      <c r="VXP4" s="29"/>
      <c r="VXQ4" s="30"/>
      <c r="VXR4" s="29"/>
      <c r="VXS4" s="30"/>
      <c r="VXT4" s="29"/>
      <c r="VXU4" s="30"/>
      <c r="VXV4" s="29"/>
      <c r="VXW4" s="30"/>
      <c r="VXX4" s="29"/>
      <c r="VXY4" s="30"/>
      <c r="VXZ4" s="29"/>
      <c r="VYA4" s="30"/>
      <c r="VYB4" s="29"/>
      <c r="VYC4" s="30"/>
      <c r="VYD4" s="29"/>
      <c r="VYE4" s="30"/>
      <c r="VYF4" s="29"/>
      <c r="VYG4" s="30"/>
      <c r="VYH4" s="29"/>
      <c r="VYI4" s="30"/>
      <c r="VYJ4" s="29"/>
      <c r="VYK4" s="30"/>
      <c r="VYL4" s="29"/>
      <c r="VYM4" s="30"/>
      <c r="VYN4" s="29"/>
      <c r="VYO4" s="30"/>
      <c r="VYP4" s="29"/>
      <c r="VYQ4" s="30"/>
      <c r="VYR4" s="29"/>
      <c r="VYS4" s="30"/>
      <c r="VYT4" s="29"/>
      <c r="VYU4" s="30"/>
      <c r="VYV4" s="29"/>
      <c r="VYW4" s="30"/>
      <c r="VYX4" s="29"/>
      <c r="VYY4" s="30"/>
      <c r="VYZ4" s="29"/>
      <c r="VZA4" s="30"/>
      <c r="VZB4" s="29"/>
      <c r="VZC4" s="30"/>
      <c r="VZD4" s="29"/>
      <c r="VZE4" s="30"/>
      <c r="VZF4" s="29"/>
      <c r="VZG4" s="30"/>
      <c r="VZH4" s="29"/>
      <c r="VZI4" s="30"/>
      <c r="VZJ4" s="29"/>
      <c r="VZK4" s="30"/>
      <c r="VZL4" s="29"/>
      <c r="VZM4" s="30"/>
      <c r="VZN4" s="29"/>
      <c r="VZO4" s="30"/>
      <c r="VZP4" s="29"/>
      <c r="VZQ4" s="30"/>
      <c r="VZR4" s="29"/>
      <c r="VZS4" s="30"/>
      <c r="VZT4" s="29"/>
      <c r="VZU4" s="30"/>
      <c r="VZV4" s="29"/>
      <c r="VZW4" s="30"/>
      <c r="VZX4" s="29"/>
      <c r="VZY4" s="30"/>
      <c r="VZZ4" s="29"/>
      <c r="WAA4" s="30"/>
      <c r="WAB4" s="29"/>
      <c r="WAC4" s="30"/>
      <c r="WAD4" s="29"/>
      <c r="WAE4" s="30"/>
      <c r="WAF4" s="29"/>
      <c r="WAG4" s="30"/>
      <c r="WAH4" s="29"/>
      <c r="WAI4" s="30"/>
      <c r="WAJ4" s="29"/>
      <c r="WAK4" s="30"/>
      <c r="WAL4" s="29"/>
      <c r="WAM4" s="30"/>
      <c r="WAN4" s="29"/>
      <c r="WAO4" s="30"/>
      <c r="WAP4" s="29"/>
      <c r="WAQ4" s="30"/>
      <c r="WAR4" s="29"/>
      <c r="WAS4" s="30"/>
      <c r="WAT4" s="29"/>
      <c r="WAU4" s="30"/>
      <c r="WAV4" s="29"/>
      <c r="WAW4" s="30"/>
      <c r="WAX4" s="29"/>
      <c r="WAY4" s="30"/>
      <c r="WAZ4" s="29"/>
      <c r="WBA4" s="30"/>
      <c r="WBB4" s="29"/>
      <c r="WBC4" s="30"/>
      <c r="WBD4" s="29"/>
      <c r="WBE4" s="30"/>
      <c r="WBF4" s="29"/>
      <c r="WBG4" s="30"/>
      <c r="WBH4" s="29"/>
      <c r="WBI4" s="30"/>
      <c r="WBJ4" s="29"/>
      <c r="WBK4" s="30"/>
      <c r="WBL4" s="29"/>
      <c r="WBM4" s="30"/>
      <c r="WBN4" s="29"/>
      <c r="WBO4" s="30"/>
      <c r="WBP4" s="29"/>
      <c r="WBQ4" s="30"/>
      <c r="WBR4" s="29"/>
      <c r="WBS4" s="30"/>
      <c r="WBT4" s="29"/>
      <c r="WBU4" s="30"/>
      <c r="WBV4" s="29"/>
      <c r="WBW4" s="30"/>
      <c r="WBX4" s="29"/>
      <c r="WBY4" s="30"/>
      <c r="WBZ4" s="29"/>
      <c r="WCA4" s="30"/>
      <c r="WCB4" s="29"/>
      <c r="WCC4" s="30"/>
      <c r="WCD4" s="29"/>
      <c r="WCE4" s="30"/>
      <c r="WCF4" s="29"/>
      <c r="WCG4" s="30"/>
      <c r="WCH4" s="29"/>
      <c r="WCI4" s="30"/>
      <c r="WCJ4" s="29"/>
      <c r="WCK4" s="30"/>
      <c r="WCL4" s="29"/>
      <c r="WCM4" s="30"/>
      <c r="WCN4" s="29"/>
      <c r="WCO4" s="30"/>
      <c r="WCP4" s="29"/>
      <c r="WCQ4" s="30"/>
      <c r="WCR4" s="29"/>
      <c r="WCS4" s="30"/>
      <c r="WCT4" s="29"/>
      <c r="WCU4" s="30"/>
      <c r="WCV4" s="29"/>
      <c r="WCW4" s="30"/>
      <c r="WCX4" s="29"/>
      <c r="WCY4" s="30"/>
      <c r="WCZ4" s="29"/>
      <c r="WDA4" s="30"/>
      <c r="WDB4" s="29"/>
      <c r="WDC4" s="30"/>
      <c r="WDD4" s="29"/>
      <c r="WDE4" s="30"/>
      <c r="WDF4" s="29"/>
      <c r="WDG4" s="30"/>
      <c r="WDH4" s="29"/>
      <c r="WDI4" s="30"/>
      <c r="WDJ4" s="29"/>
      <c r="WDK4" s="30"/>
      <c r="WDL4" s="29"/>
      <c r="WDM4" s="30"/>
      <c r="WDN4" s="29"/>
      <c r="WDO4" s="30"/>
      <c r="WDP4" s="29"/>
      <c r="WDQ4" s="30"/>
      <c r="WDR4" s="29"/>
      <c r="WDS4" s="30"/>
      <c r="WDT4" s="29"/>
      <c r="WDU4" s="30"/>
      <c r="WDV4" s="29"/>
      <c r="WDW4" s="30"/>
      <c r="WDX4" s="29"/>
      <c r="WDY4" s="30"/>
      <c r="WDZ4" s="29"/>
      <c r="WEA4" s="30"/>
      <c r="WEB4" s="29"/>
      <c r="WEC4" s="30"/>
      <c r="WED4" s="29"/>
      <c r="WEE4" s="30"/>
      <c r="WEF4" s="29"/>
      <c r="WEG4" s="30"/>
      <c r="WEH4" s="29"/>
      <c r="WEI4" s="30"/>
      <c r="WEJ4" s="29"/>
      <c r="WEK4" s="30"/>
      <c r="WEL4" s="29"/>
      <c r="WEM4" s="30"/>
      <c r="WEN4" s="29"/>
      <c r="WEO4" s="30"/>
      <c r="WEP4" s="29"/>
      <c r="WEQ4" s="30"/>
      <c r="WER4" s="29"/>
      <c r="WES4" s="30"/>
      <c r="WET4" s="29"/>
      <c r="WEU4" s="30"/>
      <c r="WEV4" s="29"/>
      <c r="WEW4" s="30"/>
      <c r="WEX4" s="29"/>
      <c r="WEY4" s="30"/>
      <c r="WEZ4" s="29"/>
      <c r="WFA4" s="30"/>
      <c r="WFB4" s="29"/>
      <c r="WFC4" s="30"/>
      <c r="WFD4" s="29"/>
      <c r="WFE4" s="30"/>
      <c r="WFF4" s="29"/>
      <c r="WFG4" s="30"/>
      <c r="WFH4" s="29"/>
      <c r="WFI4" s="30"/>
      <c r="WFJ4" s="29"/>
      <c r="WFK4" s="30"/>
      <c r="WFL4" s="29"/>
      <c r="WFM4" s="30"/>
      <c r="WFN4" s="29"/>
      <c r="WFO4" s="30"/>
      <c r="WFP4" s="29"/>
      <c r="WFQ4" s="30"/>
      <c r="WFR4" s="29"/>
      <c r="WFS4" s="30"/>
      <c r="WFT4" s="29"/>
      <c r="WFU4" s="30"/>
      <c r="WFV4" s="29"/>
      <c r="WFW4" s="30"/>
      <c r="WFX4" s="29"/>
      <c r="WFY4" s="30"/>
      <c r="WFZ4" s="29"/>
      <c r="WGA4" s="30"/>
      <c r="WGB4" s="29"/>
      <c r="WGC4" s="30"/>
      <c r="WGD4" s="29"/>
      <c r="WGE4" s="30"/>
      <c r="WGF4" s="29"/>
      <c r="WGG4" s="30"/>
      <c r="WGH4" s="29"/>
      <c r="WGI4" s="30"/>
      <c r="WGJ4" s="29"/>
      <c r="WGK4" s="30"/>
      <c r="WGL4" s="29"/>
      <c r="WGM4" s="30"/>
      <c r="WGN4" s="29"/>
      <c r="WGO4" s="30"/>
      <c r="WGP4" s="29"/>
      <c r="WGQ4" s="30"/>
      <c r="WGR4" s="29"/>
      <c r="WGS4" s="30"/>
      <c r="WGT4" s="29"/>
      <c r="WGU4" s="30"/>
      <c r="WGV4" s="29"/>
      <c r="WGW4" s="30"/>
      <c r="WGX4" s="29"/>
      <c r="WGY4" s="30"/>
      <c r="WGZ4" s="29"/>
      <c r="WHA4" s="30"/>
      <c r="WHB4" s="29"/>
      <c r="WHC4" s="30"/>
      <c r="WHD4" s="29"/>
      <c r="WHE4" s="30"/>
      <c r="WHF4" s="29"/>
      <c r="WHG4" s="30"/>
      <c r="WHH4" s="29"/>
      <c r="WHI4" s="30"/>
      <c r="WHJ4" s="29"/>
      <c r="WHK4" s="30"/>
      <c r="WHL4" s="29"/>
      <c r="WHM4" s="30"/>
      <c r="WHN4" s="29"/>
      <c r="WHO4" s="30"/>
      <c r="WHP4" s="29"/>
      <c r="WHQ4" s="30"/>
      <c r="WHR4" s="29"/>
      <c r="WHS4" s="30"/>
      <c r="WHT4" s="29"/>
      <c r="WHU4" s="30"/>
      <c r="WHV4" s="29"/>
      <c r="WHW4" s="30"/>
      <c r="WHX4" s="29"/>
      <c r="WHY4" s="30"/>
      <c r="WHZ4" s="29"/>
      <c r="WIA4" s="30"/>
      <c r="WIB4" s="29"/>
      <c r="WIC4" s="30"/>
      <c r="WID4" s="29"/>
      <c r="WIE4" s="30"/>
      <c r="WIF4" s="29"/>
      <c r="WIG4" s="30"/>
      <c r="WIH4" s="29"/>
      <c r="WII4" s="30"/>
      <c r="WIJ4" s="29"/>
      <c r="WIK4" s="30"/>
      <c r="WIL4" s="29"/>
      <c r="WIM4" s="30"/>
      <c r="WIN4" s="29"/>
      <c r="WIO4" s="30"/>
      <c r="WIP4" s="29"/>
      <c r="WIQ4" s="30"/>
      <c r="WIR4" s="29"/>
      <c r="WIS4" s="30"/>
      <c r="WIT4" s="29"/>
      <c r="WIU4" s="30"/>
      <c r="WIV4" s="29"/>
      <c r="WIW4" s="30"/>
      <c r="WIX4" s="29"/>
      <c r="WIY4" s="30"/>
      <c r="WIZ4" s="29"/>
      <c r="WJA4" s="30"/>
      <c r="WJB4" s="29"/>
      <c r="WJC4" s="30"/>
      <c r="WJD4" s="29"/>
      <c r="WJE4" s="30"/>
      <c r="WJF4" s="29"/>
      <c r="WJG4" s="30"/>
      <c r="WJH4" s="29"/>
      <c r="WJI4" s="30"/>
      <c r="WJJ4" s="29"/>
      <c r="WJK4" s="30"/>
      <c r="WJL4" s="29"/>
      <c r="WJM4" s="30"/>
      <c r="WJN4" s="29"/>
      <c r="WJO4" s="30"/>
      <c r="WJP4" s="29"/>
      <c r="WJQ4" s="30"/>
      <c r="WJR4" s="29"/>
      <c r="WJS4" s="30"/>
      <c r="WJT4" s="29"/>
      <c r="WJU4" s="30"/>
      <c r="WJV4" s="29"/>
      <c r="WJW4" s="30"/>
      <c r="WJX4" s="29"/>
      <c r="WJY4" s="30"/>
      <c r="WJZ4" s="29"/>
      <c r="WKA4" s="30"/>
      <c r="WKB4" s="29"/>
      <c r="WKC4" s="30"/>
      <c r="WKD4" s="29"/>
      <c r="WKE4" s="30"/>
      <c r="WKF4" s="29"/>
      <c r="WKG4" s="30"/>
      <c r="WKH4" s="29"/>
      <c r="WKI4" s="30"/>
      <c r="WKJ4" s="29"/>
      <c r="WKK4" s="30"/>
      <c r="WKL4" s="29"/>
      <c r="WKM4" s="30"/>
      <c r="WKN4" s="29"/>
      <c r="WKO4" s="30"/>
      <c r="WKP4" s="29"/>
      <c r="WKQ4" s="30"/>
      <c r="WKR4" s="29"/>
      <c r="WKS4" s="30"/>
      <c r="WKT4" s="29"/>
      <c r="WKU4" s="30"/>
      <c r="WKV4" s="29"/>
      <c r="WKW4" s="30"/>
      <c r="WKX4" s="29"/>
      <c r="WKY4" s="30"/>
      <c r="WKZ4" s="29"/>
      <c r="WLA4" s="30"/>
      <c r="WLB4" s="29"/>
      <c r="WLC4" s="30"/>
      <c r="WLD4" s="29"/>
      <c r="WLE4" s="30"/>
      <c r="WLF4" s="29"/>
      <c r="WLG4" s="30"/>
      <c r="WLH4" s="29"/>
      <c r="WLI4" s="30"/>
      <c r="WLJ4" s="29"/>
      <c r="WLK4" s="30"/>
      <c r="WLL4" s="29"/>
      <c r="WLM4" s="30"/>
      <c r="WLN4" s="29"/>
      <c r="WLO4" s="30"/>
      <c r="WLP4" s="29"/>
      <c r="WLQ4" s="30"/>
      <c r="WLR4" s="29"/>
      <c r="WLS4" s="30"/>
      <c r="WLT4" s="29"/>
      <c r="WLU4" s="30"/>
      <c r="WLV4" s="29"/>
      <c r="WLW4" s="30"/>
      <c r="WLX4" s="29"/>
      <c r="WLY4" s="30"/>
      <c r="WLZ4" s="29"/>
      <c r="WMA4" s="30"/>
      <c r="WMB4" s="29"/>
      <c r="WMC4" s="30"/>
      <c r="WMD4" s="29"/>
      <c r="WME4" s="30"/>
      <c r="WMF4" s="29"/>
      <c r="WMG4" s="30"/>
      <c r="WMH4" s="29"/>
      <c r="WMI4" s="30"/>
      <c r="WMJ4" s="29"/>
      <c r="WMK4" s="30"/>
      <c r="WML4" s="29"/>
      <c r="WMM4" s="30"/>
      <c r="WMN4" s="29"/>
      <c r="WMO4" s="30"/>
      <c r="WMP4" s="29"/>
      <c r="WMQ4" s="30"/>
      <c r="WMR4" s="29"/>
      <c r="WMS4" s="30"/>
      <c r="WMT4" s="29"/>
      <c r="WMU4" s="30"/>
      <c r="WMV4" s="29"/>
      <c r="WMW4" s="30"/>
      <c r="WMX4" s="29"/>
      <c r="WMY4" s="30"/>
      <c r="WMZ4" s="29"/>
      <c r="WNA4" s="30"/>
      <c r="WNB4" s="29"/>
      <c r="WNC4" s="30"/>
      <c r="WND4" s="29"/>
      <c r="WNE4" s="30"/>
      <c r="WNF4" s="29"/>
      <c r="WNG4" s="30"/>
      <c r="WNH4" s="29"/>
      <c r="WNI4" s="30"/>
      <c r="WNJ4" s="29"/>
      <c r="WNK4" s="30"/>
      <c r="WNL4" s="29"/>
      <c r="WNM4" s="30"/>
      <c r="WNN4" s="29"/>
      <c r="WNO4" s="30"/>
      <c r="WNP4" s="29"/>
      <c r="WNQ4" s="30"/>
      <c r="WNR4" s="29"/>
      <c r="WNS4" s="30"/>
      <c r="WNT4" s="29"/>
      <c r="WNU4" s="30"/>
      <c r="WNV4" s="29"/>
      <c r="WNW4" s="30"/>
      <c r="WNX4" s="29"/>
      <c r="WNY4" s="30"/>
      <c r="WNZ4" s="29"/>
      <c r="WOA4" s="30"/>
      <c r="WOB4" s="29"/>
      <c r="WOC4" s="30"/>
      <c r="WOD4" s="29"/>
      <c r="WOE4" s="30"/>
      <c r="WOF4" s="29"/>
      <c r="WOG4" s="30"/>
      <c r="WOH4" s="29"/>
      <c r="WOI4" s="30"/>
      <c r="WOJ4" s="29"/>
      <c r="WOK4" s="30"/>
      <c r="WOL4" s="29"/>
      <c r="WOM4" s="30"/>
      <c r="WON4" s="29"/>
      <c r="WOO4" s="30"/>
      <c r="WOP4" s="29"/>
      <c r="WOQ4" s="30"/>
      <c r="WOR4" s="29"/>
      <c r="WOS4" s="30"/>
      <c r="WOT4" s="29"/>
      <c r="WOU4" s="30"/>
      <c r="WOV4" s="29"/>
      <c r="WOW4" s="30"/>
      <c r="WOX4" s="29"/>
      <c r="WOY4" s="30"/>
      <c r="WOZ4" s="29"/>
      <c r="WPA4" s="30"/>
      <c r="WPB4" s="29"/>
      <c r="WPC4" s="30"/>
      <c r="WPD4" s="29"/>
      <c r="WPE4" s="30"/>
      <c r="WPF4" s="29"/>
      <c r="WPG4" s="30"/>
      <c r="WPH4" s="29"/>
      <c r="WPI4" s="30"/>
      <c r="WPJ4" s="29"/>
      <c r="WPK4" s="30"/>
      <c r="WPL4" s="29"/>
      <c r="WPM4" s="30"/>
      <c r="WPN4" s="29"/>
      <c r="WPO4" s="30"/>
      <c r="WPP4" s="29"/>
      <c r="WPQ4" s="30"/>
      <c r="WPR4" s="29"/>
      <c r="WPS4" s="30"/>
      <c r="WPT4" s="29"/>
      <c r="WPU4" s="30"/>
      <c r="WPV4" s="29"/>
      <c r="WPW4" s="30"/>
      <c r="WPX4" s="29"/>
      <c r="WPY4" s="30"/>
      <c r="WPZ4" s="29"/>
      <c r="WQA4" s="30"/>
      <c r="WQB4" s="29"/>
      <c r="WQC4" s="30"/>
      <c r="WQD4" s="29"/>
      <c r="WQE4" s="30"/>
      <c r="WQF4" s="29"/>
      <c r="WQG4" s="30"/>
      <c r="WQH4" s="29"/>
      <c r="WQI4" s="30"/>
      <c r="WQJ4" s="29"/>
      <c r="WQK4" s="30"/>
      <c r="WQL4" s="29"/>
      <c r="WQM4" s="30"/>
      <c r="WQN4" s="29"/>
      <c r="WQO4" s="30"/>
      <c r="WQP4" s="29"/>
      <c r="WQQ4" s="30"/>
      <c r="WQR4" s="29"/>
      <c r="WQS4" s="30"/>
      <c r="WQT4" s="29"/>
      <c r="WQU4" s="30"/>
      <c r="WQV4" s="29"/>
      <c r="WQW4" s="30"/>
      <c r="WQX4" s="29"/>
      <c r="WQY4" s="30"/>
      <c r="WQZ4" s="29"/>
      <c r="WRA4" s="30"/>
      <c r="WRB4" s="29"/>
      <c r="WRC4" s="30"/>
      <c r="WRD4" s="29"/>
      <c r="WRE4" s="30"/>
      <c r="WRF4" s="29"/>
      <c r="WRG4" s="30"/>
      <c r="WRH4" s="29"/>
      <c r="WRI4" s="30"/>
      <c r="WRJ4" s="29"/>
      <c r="WRK4" s="30"/>
      <c r="WRL4" s="29"/>
      <c r="WRM4" s="30"/>
      <c r="WRN4" s="29"/>
      <c r="WRO4" s="30"/>
      <c r="WRP4" s="29"/>
      <c r="WRQ4" s="30"/>
      <c r="WRR4" s="29"/>
      <c r="WRS4" s="30"/>
      <c r="WRT4" s="29"/>
      <c r="WRU4" s="30"/>
      <c r="WRV4" s="29"/>
      <c r="WRW4" s="30"/>
      <c r="WRX4" s="29"/>
      <c r="WRY4" s="30"/>
      <c r="WRZ4" s="29"/>
      <c r="WSA4" s="30"/>
      <c r="WSB4" s="29"/>
      <c r="WSC4" s="30"/>
      <c r="WSD4" s="29"/>
      <c r="WSE4" s="30"/>
      <c r="WSF4" s="29"/>
      <c r="WSG4" s="30"/>
      <c r="WSH4" s="29"/>
      <c r="WSI4" s="30"/>
      <c r="WSJ4" s="29"/>
      <c r="WSK4" s="30"/>
      <c r="WSL4" s="29"/>
      <c r="WSM4" s="30"/>
      <c r="WSN4" s="29"/>
      <c r="WSO4" s="30"/>
      <c r="WSP4" s="29"/>
      <c r="WSQ4" s="30"/>
      <c r="WSR4" s="29"/>
      <c r="WSS4" s="30"/>
      <c r="WST4" s="29"/>
      <c r="WSU4" s="30"/>
      <c r="WSV4" s="29"/>
      <c r="WSW4" s="30"/>
      <c r="WSX4" s="29"/>
      <c r="WSY4" s="30"/>
      <c r="WSZ4" s="29"/>
      <c r="WTA4" s="30"/>
      <c r="WTB4" s="29"/>
      <c r="WTC4" s="30"/>
      <c r="WTD4" s="29"/>
      <c r="WTE4" s="30"/>
      <c r="WTF4" s="29"/>
      <c r="WTG4" s="30"/>
      <c r="WTH4" s="29"/>
      <c r="WTI4" s="30"/>
      <c r="WTJ4" s="29"/>
      <c r="WTK4" s="30"/>
      <c r="WTL4" s="29"/>
      <c r="WTM4" s="30"/>
      <c r="WTN4" s="29"/>
      <c r="WTO4" s="30"/>
      <c r="WTP4" s="29"/>
      <c r="WTQ4" s="30"/>
      <c r="WTR4" s="29"/>
      <c r="WTS4" s="30"/>
      <c r="WTT4" s="29"/>
      <c r="WTU4" s="30"/>
      <c r="WTV4" s="29"/>
      <c r="WTW4" s="30"/>
      <c r="WTX4" s="29"/>
      <c r="WTY4" s="30"/>
      <c r="WTZ4" s="29"/>
      <c r="WUA4" s="30"/>
      <c r="WUB4" s="29"/>
      <c r="WUC4" s="30"/>
      <c r="WUD4" s="29"/>
      <c r="WUE4" s="30"/>
      <c r="WUF4" s="29"/>
      <c r="WUG4" s="30"/>
      <c r="WUH4" s="29"/>
      <c r="WUI4" s="30"/>
      <c r="WUJ4" s="29"/>
      <c r="WUK4" s="30"/>
      <c r="WUL4" s="29"/>
      <c r="WUM4" s="30"/>
      <c r="WUN4" s="29"/>
      <c r="WUO4" s="30"/>
      <c r="WUP4" s="29"/>
      <c r="WUQ4" s="30"/>
      <c r="WUR4" s="29"/>
      <c r="WUS4" s="30"/>
      <c r="WUT4" s="29"/>
      <c r="WUU4" s="30"/>
      <c r="WUV4" s="29"/>
      <c r="WUW4" s="30"/>
      <c r="WUX4" s="29"/>
      <c r="WUY4" s="30"/>
      <c r="WUZ4" s="29"/>
      <c r="WVA4" s="30"/>
      <c r="WVB4" s="29"/>
      <c r="WVC4" s="30"/>
      <c r="WVD4" s="29"/>
      <c r="WVE4" s="30"/>
      <c r="WVF4" s="29"/>
      <c r="WVG4" s="30"/>
      <c r="WVH4" s="29"/>
      <c r="WVI4" s="30"/>
      <c r="WVJ4" s="29"/>
      <c r="WVK4" s="30"/>
      <c r="WVL4" s="29"/>
      <c r="WVM4" s="30"/>
      <c r="WVN4" s="29"/>
      <c r="WVO4" s="30"/>
      <c r="WVP4" s="29"/>
      <c r="WVQ4" s="30"/>
      <c r="WVR4" s="29"/>
      <c r="WVS4" s="30"/>
      <c r="WVT4" s="29"/>
      <c r="WVU4" s="30"/>
      <c r="WVV4" s="29"/>
      <c r="WVW4" s="30"/>
      <c r="WVX4" s="29"/>
      <c r="WVY4" s="30"/>
      <c r="WVZ4" s="29"/>
      <c r="WWA4" s="30"/>
      <c r="WWB4" s="29"/>
      <c r="WWC4" s="30"/>
      <c r="WWD4" s="29"/>
      <c r="WWE4" s="30"/>
      <c r="WWF4" s="29"/>
      <c r="WWG4" s="30"/>
      <c r="WWH4" s="29"/>
      <c r="WWI4" s="30"/>
      <c r="WWJ4" s="29"/>
      <c r="WWK4" s="30"/>
      <c r="WWL4" s="29"/>
      <c r="WWM4" s="30"/>
      <c r="WWN4" s="29"/>
      <c r="WWO4" s="30"/>
      <c r="WWP4" s="29"/>
      <c r="WWQ4" s="30"/>
      <c r="WWR4" s="29"/>
      <c r="WWS4" s="30"/>
      <c r="WWT4" s="29"/>
      <c r="WWU4" s="30"/>
      <c r="WWV4" s="29"/>
      <c r="WWW4" s="30"/>
      <c r="WWX4" s="29"/>
      <c r="WWY4" s="30"/>
      <c r="WWZ4" s="29"/>
      <c r="WXA4" s="30"/>
      <c r="WXB4" s="29"/>
      <c r="WXC4" s="30"/>
      <c r="WXD4" s="29"/>
      <c r="WXE4" s="30"/>
      <c r="WXF4" s="29"/>
      <c r="WXG4" s="30"/>
      <c r="WXH4" s="29"/>
      <c r="WXI4" s="30"/>
      <c r="WXJ4" s="29"/>
      <c r="WXK4" s="30"/>
      <c r="WXL4" s="29"/>
      <c r="WXM4" s="30"/>
      <c r="WXN4" s="29"/>
      <c r="WXO4" s="30"/>
      <c r="WXP4" s="29"/>
      <c r="WXQ4" s="30"/>
      <c r="WXR4" s="29"/>
      <c r="WXS4" s="30"/>
      <c r="WXT4" s="29"/>
      <c r="WXU4" s="30"/>
      <c r="WXV4" s="29"/>
      <c r="WXW4" s="30"/>
      <c r="WXX4" s="29"/>
      <c r="WXY4" s="30"/>
      <c r="WXZ4" s="29"/>
      <c r="WYA4" s="30"/>
      <c r="WYB4" s="29"/>
      <c r="WYC4" s="30"/>
      <c r="WYD4" s="29"/>
      <c r="WYE4" s="30"/>
      <c r="WYF4" s="29"/>
      <c r="WYG4" s="30"/>
      <c r="WYH4" s="29"/>
      <c r="WYI4" s="30"/>
      <c r="WYJ4" s="29"/>
      <c r="WYK4" s="30"/>
      <c r="WYL4" s="29"/>
      <c r="WYM4" s="30"/>
      <c r="WYN4" s="29"/>
      <c r="WYO4" s="30"/>
      <c r="WYP4" s="29"/>
      <c r="WYQ4" s="30"/>
      <c r="WYR4" s="29"/>
      <c r="WYS4" s="30"/>
      <c r="WYT4" s="29"/>
      <c r="WYU4" s="30"/>
      <c r="WYV4" s="29"/>
      <c r="WYW4" s="30"/>
      <c r="WYX4" s="29"/>
      <c r="WYY4" s="30"/>
      <c r="WYZ4" s="29"/>
      <c r="WZA4" s="30"/>
      <c r="WZB4" s="29"/>
      <c r="WZC4" s="30"/>
      <c r="WZD4" s="29"/>
      <c r="WZE4" s="30"/>
      <c r="WZF4" s="29"/>
      <c r="WZG4" s="30"/>
      <c r="WZH4" s="29"/>
      <c r="WZI4" s="30"/>
      <c r="WZJ4" s="29"/>
      <c r="WZK4" s="30"/>
      <c r="WZL4" s="29"/>
      <c r="WZM4" s="30"/>
      <c r="WZN4" s="29"/>
      <c r="WZO4" s="30"/>
      <c r="WZP4" s="29"/>
      <c r="WZQ4" s="30"/>
      <c r="WZR4" s="29"/>
      <c r="WZS4" s="30"/>
      <c r="WZT4" s="29"/>
      <c r="WZU4" s="30"/>
      <c r="WZV4" s="29"/>
      <c r="WZW4" s="30"/>
      <c r="WZX4" s="29"/>
      <c r="WZY4" s="30"/>
      <c r="WZZ4" s="29"/>
      <c r="XAA4" s="30"/>
      <c r="XAB4" s="29"/>
      <c r="XAC4" s="30"/>
      <c r="XAD4" s="29"/>
      <c r="XAE4" s="30"/>
      <c r="XAF4" s="29"/>
      <c r="XAG4" s="30"/>
      <c r="XAH4" s="29"/>
      <c r="XAI4" s="30"/>
      <c r="XAJ4" s="29"/>
      <c r="XAK4" s="30"/>
      <c r="XAL4" s="29"/>
      <c r="XAM4" s="30"/>
      <c r="XAN4" s="29"/>
      <c r="XAO4" s="30"/>
      <c r="XAP4" s="29"/>
      <c r="XAQ4" s="30"/>
      <c r="XAR4" s="29"/>
      <c r="XAS4" s="30"/>
      <c r="XAT4" s="29"/>
      <c r="XAU4" s="30"/>
      <c r="XAV4" s="29"/>
      <c r="XAW4" s="30"/>
      <c r="XAX4" s="29"/>
      <c r="XAY4" s="30"/>
      <c r="XAZ4" s="29"/>
      <c r="XBA4" s="30"/>
      <c r="XBB4" s="29"/>
      <c r="XBC4" s="30"/>
      <c r="XBD4" s="29"/>
      <c r="XBE4" s="30"/>
      <c r="XBF4" s="29"/>
      <c r="XBG4" s="30"/>
      <c r="XBH4" s="29"/>
      <c r="XBI4" s="30"/>
      <c r="XBJ4" s="29"/>
      <c r="XBK4" s="30"/>
      <c r="XBL4" s="29"/>
      <c r="XBM4" s="30"/>
      <c r="XBN4" s="29"/>
      <c r="XBO4" s="30"/>
      <c r="XBP4" s="29"/>
      <c r="XBQ4" s="30"/>
      <c r="XBR4" s="29"/>
      <c r="XBS4" s="30"/>
      <c r="XBT4" s="29"/>
      <c r="XBU4" s="30"/>
      <c r="XBV4" s="29"/>
      <c r="XBW4" s="30"/>
      <c r="XBX4" s="29"/>
      <c r="XBY4" s="30"/>
      <c r="XBZ4" s="29"/>
      <c r="XCA4" s="30"/>
      <c r="XCB4" s="29"/>
      <c r="XCC4" s="30"/>
      <c r="XCD4" s="29"/>
      <c r="XCE4" s="30"/>
      <c r="XCF4" s="29"/>
      <c r="XCG4" s="30"/>
      <c r="XCH4" s="29"/>
      <c r="XCI4" s="30"/>
      <c r="XCJ4" s="29"/>
      <c r="XCK4" s="30"/>
      <c r="XCL4" s="29"/>
      <c r="XCM4" s="30"/>
      <c r="XCN4" s="29"/>
      <c r="XCO4" s="30"/>
      <c r="XCP4" s="29"/>
      <c r="XCQ4" s="30"/>
      <c r="XCR4" s="29"/>
      <c r="XCS4" s="30"/>
      <c r="XCT4" s="29"/>
      <c r="XCU4" s="30"/>
      <c r="XCV4" s="29"/>
      <c r="XCW4" s="30"/>
      <c r="XCX4" s="29"/>
      <c r="XCY4" s="30"/>
      <c r="XCZ4" s="29"/>
      <c r="XDA4" s="30"/>
      <c r="XDB4" s="29"/>
      <c r="XDC4" s="30"/>
      <c r="XDD4" s="29"/>
      <c r="XDE4" s="30"/>
      <c r="XDF4" s="29"/>
      <c r="XDG4" s="30"/>
      <c r="XDH4" s="29"/>
      <c r="XDI4" s="30"/>
      <c r="XDJ4" s="29"/>
      <c r="XDK4" s="30"/>
      <c r="XDL4" s="29"/>
      <c r="XDM4" s="30"/>
      <c r="XDN4" s="29"/>
      <c r="XDO4" s="30"/>
      <c r="XDP4" s="29"/>
      <c r="XDQ4" s="30"/>
      <c r="XDR4" s="29"/>
      <c r="XDS4" s="30"/>
      <c r="XDT4" s="29"/>
      <c r="XDU4" s="30"/>
      <c r="XDV4" s="29"/>
      <c r="XDW4" s="30"/>
      <c r="XDX4" s="29"/>
      <c r="XDY4" s="30"/>
      <c r="XDZ4" s="29"/>
      <c r="XEA4" s="30"/>
      <c r="XEB4" s="29"/>
      <c r="XEC4" s="30"/>
      <c r="XED4" s="29"/>
      <c r="XEE4" s="30"/>
      <c r="XEF4" s="29"/>
      <c r="XEG4" s="30"/>
      <c r="XEH4" s="29"/>
      <c r="XEI4" s="30"/>
      <c r="XEJ4" s="29"/>
      <c r="XEK4" s="30"/>
      <c r="XEL4" s="29"/>
      <c r="XEM4" s="30"/>
      <c r="XEN4" s="29"/>
      <c r="XEO4" s="30"/>
      <c r="XEP4" s="29"/>
      <c r="XEQ4" s="30"/>
      <c r="XER4" s="29"/>
      <c r="XES4" s="30"/>
      <c r="XET4" s="29"/>
      <c r="XEU4" s="30"/>
      <c r="XEV4" s="29"/>
      <c r="XEW4" s="30"/>
      <c r="XEX4" s="29"/>
      <c r="XEY4" s="30"/>
      <c r="XEZ4" s="29"/>
      <c r="XFA4" s="30"/>
      <c r="XFB4" s="29"/>
      <c r="XFC4" s="30"/>
    </row>
    <row r="5" spans="2:16383" s="28" customFormat="1" ht="56" customHeight="1" thickBot="1">
      <c r="B5" s="258"/>
      <c r="C5" s="363" t="s">
        <v>14</v>
      </c>
      <c r="D5" s="40">
        <f>记录仪!$D$12</f>
        <v>48500</v>
      </c>
      <c r="E5" s="37" t="s">
        <v>17</v>
      </c>
      <c r="F5" s="899"/>
      <c r="G5" s="900"/>
      <c r="H5" s="892">
        <f>INDEX(神经网络!F10:BN70,MATCH(ROUND(O6*2,1)/2,神经网络!D10:D70,0),MATCH(ROUND(O5*2,1)/2,神经网络!F8:BN8,0))</f>
        <v>1.7402595778540435</v>
      </c>
      <c r="I5" s="258" t="s">
        <v>357</v>
      </c>
      <c r="J5" s="31"/>
      <c r="K5" s="258"/>
      <c r="L5" s="229" t="s">
        <v>201</v>
      </c>
      <c r="M5" s="231">
        <f>D7</f>
        <v>0.34868392270973697</v>
      </c>
      <c r="N5" s="229" t="s">
        <v>206</v>
      </c>
      <c r="O5" s="231">
        <f>_xlfn.IFS(X10=W10,U10,X10=W11,U11,X10=W12,U12,X10=W13,U13,TRUE,0)</f>
        <v>0.48894960030940593</v>
      </c>
      <c r="P5" s="229" t="s">
        <v>367</v>
      </c>
      <c r="Q5" s="231">
        <f>AVERAGE(M5,O5)</f>
        <v>0.41881676150957148</v>
      </c>
      <c r="R5" s="34"/>
      <c r="S5" s="885" t="s">
        <v>203</v>
      </c>
      <c r="T5" s="886"/>
      <c r="U5" s="887"/>
      <c r="V5" s="34"/>
      <c r="W5" s="815" t="s">
        <v>304</v>
      </c>
      <c r="X5" s="816"/>
      <c r="Y5" s="258"/>
      <c r="Z5" s="31"/>
      <c r="AA5" s="30"/>
      <c r="AB5" s="31"/>
      <c r="AC5" s="30"/>
      <c r="AD5" s="31"/>
      <c r="AE5" s="30"/>
      <c r="AF5" s="31"/>
      <c r="AG5" s="30"/>
      <c r="AH5" s="31"/>
      <c r="AI5" s="30"/>
      <c r="AJ5" s="31"/>
      <c r="AK5" s="30"/>
      <c r="AL5" s="31"/>
      <c r="AM5" s="30"/>
      <c r="AN5" s="31"/>
      <c r="AO5" s="30"/>
      <c r="AP5" s="31"/>
      <c r="AQ5" s="30"/>
      <c r="AR5" s="31"/>
      <c r="AS5" s="30"/>
      <c r="AT5" s="31"/>
      <c r="AU5" s="30"/>
      <c r="AV5" s="31"/>
      <c r="AW5" s="30"/>
      <c r="AX5" s="31"/>
      <c r="AY5" s="30"/>
      <c r="AZ5" s="31"/>
      <c r="BA5" s="30"/>
      <c r="BB5" s="31"/>
      <c r="BC5" s="30"/>
      <c r="BD5" s="31"/>
      <c r="BE5" s="30"/>
      <c r="BF5" s="31"/>
      <c r="BG5" s="30"/>
      <c r="BH5" s="31"/>
      <c r="BI5" s="30"/>
      <c r="BJ5" s="31"/>
      <c r="BK5" s="30"/>
      <c r="BL5" s="31"/>
      <c r="BM5" s="30"/>
      <c r="BN5" s="31"/>
      <c r="BO5" s="30"/>
      <c r="BP5" s="31"/>
      <c r="BQ5" s="30"/>
      <c r="BR5" s="31"/>
      <c r="BS5" s="30"/>
      <c r="BT5" s="31"/>
      <c r="BU5" s="30"/>
      <c r="BV5" s="31"/>
      <c r="BW5" s="30"/>
      <c r="BX5" s="31"/>
      <c r="BY5" s="30"/>
      <c r="BZ5" s="31"/>
      <c r="CA5" s="30"/>
      <c r="CB5" s="31"/>
      <c r="CC5" s="30"/>
      <c r="CD5" s="31"/>
      <c r="CE5" s="30"/>
      <c r="CF5" s="31"/>
      <c r="CG5" s="30"/>
      <c r="CH5" s="31"/>
      <c r="CI5" s="30"/>
      <c r="CJ5" s="31"/>
      <c r="CK5" s="30"/>
      <c r="CL5" s="31"/>
      <c r="CM5" s="30"/>
      <c r="CN5" s="31"/>
      <c r="CO5" s="30"/>
      <c r="CP5" s="31"/>
      <c r="CQ5" s="30"/>
      <c r="CR5" s="31"/>
      <c r="CS5" s="30"/>
      <c r="CT5" s="31"/>
      <c r="CU5" s="30"/>
      <c r="CV5" s="31"/>
      <c r="CW5" s="30"/>
      <c r="CX5" s="31"/>
      <c r="CY5" s="30"/>
      <c r="CZ5" s="31"/>
      <c r="DA5" s="30"/>
      <c r="DB5" s="31"/>
      <c r="DC5" s="30"/>
      <c r="DD5" s="31"/>
      <c r="DE5" s="30"/>
      <c r="DF5" s="31"/>
      <c r="DG5" s="30"/>
      <c r="DH5" s="31"/>
      <c r="DI5" s="30"/>
      <c r="DJ5" s="31"/>
      <c r="DK5" s="30"/>
      <c r="DL5" s="31"/>
      <c r="DM5" s="30"/>
      <c r="DN5" s="31"/>
      <c r="DO5" s="30"/>
      <c r="DP5" s="31"/>
      <c r="DQ5" s="30"/>
      <c r="DR5" s="31"/>
      <c r="DS5" s="30"/>
      <c r="DT5" s="31"/>
      <c r="DU5" s="30"/>
      <c r="DV5" s="31"/>
      <c r="DW5" s="30"/>
      <c r="DX5" s="31"/>
      <c r="DY5" s="30"/>
      <c r="DZ5" s="31"/>
      <c r="EA5" s="30"/>
      <c r="EB5" s="31"/>
      <c r="EC5" s="30"/>
      <c r="ED5" s="31"/>
      <c r="EE5" s="30"/>
      <c r="EF5" s="31"/>
      <c r="EG5" s="30"/>
      <c r="EH5" s="31"/>
      <c r="EI5" s="30"/>
      <c r="EJ5" s="31"/>
      <c r="EK5" s="30"/>
      <c r="EL5" s="31"/>
      <c r="EM5" s="30"/>
      <c r="EN5" s="31"/>
      <c r="EO5" s="30"/>
      <c r="EP5" s="31"/>
      <c r="EQ5" s="30"/>
      <c r="ER5" s="31"/>
      <c r="ES5" s="30"/>
      <c r="ET5" s="31"/>
      <c r="EU5" s="30"/>
      <c r="EV5" s="31"/>
      <c r="EW5" s="30"/>
      <c r="EX5" s="31"/>
      <c r="EY5" s="30"/>
      <c r="EZ5" s="31"/>
      <c r="FA5" s="30"/>
      <c r="FB5" s="31"/>
      <c r="FC5" s="30"/>
      <c r="FD5" s="31"/>
      <c r="FE5" s="30"/>
      <c r="FF5" s="31"/>
      <c r="FG5" s="30"/>
      <c r="FH5" s="31"/>
      <c r="FI5" s="30"/>
      <c r="FJ5" s="31"/>
      <c r="FK5" s="30"/>
      <c r="FL5" s="31"/>
      <c r="FM5" s="30"/>
      <c r="FN5" s="31"/>
      <c r="FO5" s="30"/>
      <c r="FP5" s="31"/>
      <c r="FQ5" s="30"/>
      <c r="FR5" s="31"/>
      <c r="FS5" s="30"/>
      <c r="FT5" s="31"/>
      <c r="FU5" s="30"/>
      <c r="FV5" s="31"/>
      <c r="FW5" s="30"/>
      <c r="FX5" s="31"/>
      <c r="FY5" s="30"/>
      <c r="FZ5" s="31"/>
      <c r="GA5" s="30"/>
      <c r="GB5" s="31"/>
      <c r="GC5" s="30"/>
      <c r="GD5" s="31"/>
      <c r="GE5" s="30"/>
      <c r="GF5" s="31"/>
      <c r="GG5" s="30"/>
      <c r="GH5" s="31"/>
      <c r="GI5" s="30"/>
      <c r="GJ5" s="31"/>
      <c r="GK5" s="30"/>
      <c r="GL5" s="31"/>
      <c r="GM5" s="30"/>
      <c r="GN5" s="31"/>
      <c r="GO5" s="30"/>
      <c r="GP5" s="31"/>
      <c r="GQ5" s="30"/>
      <c r="GR5" s="31"/>
      <c r="GS5" s="30"/>
      <c r="GT5" s="31"/>
      <c r="GU5" s="30"/>
      <c r="GV5" s="31"/>
      <c r="GW5" s="30"/>
      <c r="GX5" s="31"/>
      <c r="GY5" s="30"/>
      <c r="GZ5" s="31"/>
      <c r="HA5" s="30"/>
      <c r="HB5" s="31"/>
      <c r="HC5" s="30"/>
      <c r="HD5" s="31"/>
      <c r="HE5" s="30"/>
      <c r="HF5" s="31"/>
      <c r="HG5" s="30"/>
      <c r="HH5" s="31"/>
      <c r="HI5" s="30"/>
      <c r="HJ5" s="31"/>
      <c r="HK5" s="30"/>
      <c r="HL5" s="31"/>
      <c r="HM5" s="30"/>
      <c r="HN5" s="31"/>
      <c r="HO5" s="30"/>
      <c r="HP5" s="31"/>
      <c r="HQ5" s="30"/>
      <c r="HR5" s="31"/>
      <c r="HS5" s="30"/>
      <c r="HT5" s="31"/>
      <c r="HU5" s="30"/>
      <c r="HV5" s="31"/>
      <c r="HW5" s="30"/>
      <c r="HX5" s="31"/>
      <c r="HY5" s="30"/>
      <c r="HZ5" s="31"/>
      <c r="IA5" s="30"/>
      <c r="IB5" s="31"/>
      <c r="IC5" s="30"/>
      <c r="ID5" s="31"/>
      <c r="IE5" s="30"/>
      <c r="IF5" s="31"/>
      <c r="IG5" s="30"/>
      <c r="IH5" s="31"/>
      <c r="II5" s="30"/>
      <c r="IJ5" s="31"/>
      <c r="IK5" s="30"/>
      <c r="IL5" s="31"/>
      <c r="IM5" s="30"/>
      <c r="IN5" s="31"/>
      <c r="IO5" s="30"/>
      <c r="IP5" s="31"/>
      <c r="IQ5" s="30"/>
      <c r="IR5" s="31"/>
      <c r="IS5" s="30"/>
      <c r="IT5" s="31"/>
      <c r="IU5" s="30"/>
      <c r="IV5" s="31"/>
      <c r="IW5" s="30"/>
      <c r="IX5" s="31"/>
      <c r="IY5" s="30"/>
      <c r="IZ5" s="31"/>
      <c r="JA5" s="30"/>
      <c r="JB5" s="31"/>
      <c r="JC5" s="30"/>
      <c r="JD5" s="31"/>
      <c r="JE5" s="30"/>
      <c r="JF5" s="31"/>
      <c r="JG5" s="30"/>
      <c r="JH5" s="31"/>
      <c r="JI5" s="30"/>
      <c r="JJ5" s="31"/>
      <c r="JK5" s="30"/>
      <c r="JL5" s="31"/>
      <c r="JM5" s="30"/>
      <c r="JN5" s="31"/>
      <c r="JO5" s="30"/>
      <c r="JP5" s="31"/>
      <c r="JQ5" s="30"/>
      <c r="JR5" s="31"/>
      <c r="JS5" s="30"/>
      <c r="JT5" s="31"/>
      <c r="JU5" s="30"/>
      <c r="JV5" s="31"/>
      <c r="JW5" s="30"/>
      <c r="JX5" s="31"/>
      <c r="JY5" s="30"/>
      <c r="JZ5" s="31"/>
      <c r="KA5" s="30"/>
      <c r="KB5" s="31"/>
      <c r="KC5" s="30"/>
      <c r="KD5" s="31"/>
      <c r="KE5" s="30"/>
      <c r="KF5" s="31"/>
      <c r="KG5" s="30"/>
      <c r="KH5" s="31"/>
      <c r="KI5" s="30"/>
      <c r="KJ5" s="31"/>
      <c r="KK5" s="30"/>
      <c r="KL5" s="31"/>
      <c r="KM5" s="30"/>
      <c r="KN5" s="31"/>
      <c r="KO5" s="30"/>
      <c r="KP5" s="31"/>
      <c r="KQ5" s="30"/>
      <c r="KR5" s="31"/>
      <c r="KS5" s="30"/>
      <c r="KT5" s="31"/>
      <c r="KU5" s="30"/>
      <c r="KV5" s="31"/>
      <c r="KW5" s="30"/>
      <c r="KX5" s="31"/>
      <c r="KY5" s="30"/>
      <c r="KZ5" s="31"/>
      <c r="LA5" s="30"/>
      <c r="LB5" s="31"/>
      <c r="LC5" s="30"/>
      <c r="LD5" s="31"/>
      <c r="LE5" s="30"/>
      <c r="LF5" s="31"/>
      <c r="LG5" s="30"/>
      <c r="LH5" s="31"/>
      <c r="LI5" s="30"/>
      <c r="LJ5" s="31"/>
      <c r="LK5" s="30"/>
      <c r="LL5" s="31"/>
      <c r="LM5" s="30"/>
      <c r="LN5" s="31"/>
      <c r="LO5" s="30"/>
      <c r="LP5" s="31"/>
      <c r="LQ5" s="30"/>
      <c r="LR5" s="31"/>
      <c r="LS5" s="30"/>
      <c r="LT5" s="31"/>
      <c r="LU5" s="30"/>
      <c r="LV5" s="31"/>
      <c r="LW5" s="30"/>
      <c r="LX5" s="31"/>
      <c r="LY5" s="30"/>
      <c r="LZ5" s="31"/>
      <c r="MA5" s="30"/>
      <c r="MB5" s="31"/>
      <c r="MC5" s="30"/>
      <c r="MD5" s="31"/>
      <c r="ME5" s="30"/>
      <c r="MF5" s="31"/>
      <c r="MG5" s="30"/>
      <c r="MH5" s="31"/>
      <c r="MI5" s="30"/>
      <c r="MJ5" s="31"/>
      <c r="MK5" s="30"/>
      <c r="ML5" s="31"/>
      <c r="MM5" s="30"/>
      <c r="MN5" s="31"/>
      <c r="MO5" s="30"/>
      <c r="MP5" s="31"/>
      <c r="MQ5" s="30"/>
      <c r="MR5" s="31"/>
      <c r="MS5" s="30"/>
      <c r="MT5" s="31"/>
      <c r="MU5" s="30"/>
      <c r="MV5" s="31"/>
      <c r="MW5" s="30"/>
      <c r="MX5" s="31"/>
      <c r="MY5" s="30"/>
      <c r="MZ5" s="31"/>
      <c r="NA5" s="30"/>
      <c r="NB5" s="31"/>
      <c r="NC5" s="30"/>
      <c r="ND5" s="31"/>
      <c r="NE5" s="30"/>
      <c r="NF5" s="31"/>
      <c r="NG5" s="30"/>
      <c r="NH5" s="31"/>
      <c r="NI5" s="30"/>
      <c r="NJ5" s="31"/>
      <c r="NK5" s="30"/>
      <c r="NL5" s="31"/>
      <c r="NM5" s="30"/>
      <c r="NN5" s="31"/>
      <c r="NO5" s="30"/>
      <c r="NP5" s="31"/>
      <c r="NQ5" s="30"/>
      <c r="NR5" s="31"/>
      <c r="NS5" s="30"/>
      <c r="NT5" s="31"/>
      <c r="NU5" s="30"/>
      <c r="NV5" s="31"/>
      <c r="NW5" s="30"/>
      <c r="NX5" s="31"/>
      <c r="NY5" s="30"/>
      <c r="NZ5" s="31"/>
      <c r="OA5" s="30"/>
      <c r="OB5" s="31"/>
      <c r="OC5" s="30"/>
      <c r="OD5" s="31"/>
      <c r="OE5" s="30"/>
      <c r="OF5" s="31"/>
      <c r="OG5" s="30"/>
      <c r="OH5" s="31"/>
      <c r="OI5" s="30"/>
      <c r="OJ5" s="31"/>
      <c r="OK5" s="30"/>
      <c r="OL5" s="31"/>
      <c r="OM5" s="30"/>
      <c r="ON5" s="31"/>
      <c r="OO5" s="30"/>
      <c r="OP5" s="31"/>
      <c r="OQ5" s="30"/>
      <c r="OR5" s="31"/>
      <c r="OS5" s="30"/>
      <c r="OT5" s="31"/>
      <c r="OU5" s="30"/>
      <c r="OV5" s="31"/>
      <c r="OW5" s="30"/>
      <c r="OX5" s="31"/>
      <c r="OY5" s="30"/>
      <c r="OZ5" s="31"/>
      <c r="PA5" s="30"/>
      <c r="PB5" s="31"/>
      <c r="PC5" s="30"/>
      <c r="PD5" s="31"/>
      <c r="PE5" s="30"/>
      <c r="PF5" s="31"/>
      <c r="PG5" s="30"/>
      <c r="PH5" s="31"/>
      <c r="PI5" s="30"/>
      <c r="PJ5" s="31"/>
      <c r="PK5" s="30"/>
      <c r="PL5" s="31"/>
      <c r="PM5" s="30"/>
      <c r="PN5" s="31"/>
      <c r="PO5" s="30"/>
      <c r="PP5" s="31"/>
      <c r="PQ5" s="30"/>
      <c r="PR5" s="31"/>
      <c r="PS5" s="30"/>
      <c r="PT5" s="31"/>
      <c r="PU5" s="30"/>
      <c r="PV5" s="31"/>
      <c r="PW5" s="30"/>
      <c r="PX5" s="31"/>
      <c r="PY5" s="30"/>
      <c r="PZ5" s="31"/>
      <c r="QA5" s="30"/>
      <c r="QB5" s="31"/>
      <c r="QC5" s="30"/>
      <c r="QD5" s="31"/>
      <c r="QE5" s="30"/>
      <c r="QF5" s="31"/>
      <c r="QG5" s="30"/>
      <c r="QH5" s="31"/>
      <c r="QI5" s="30"/>
      <c r="QJ5" s="31"/>
      <c r="QK5" s="30"/>
      <c r="QL5" s="31"/>
      <c r="QM5" s="30"/>
      <c r="QN5" s="31"/>
      <c r="QO5" s="30"/>
      <c r="QP5" s="31"/>
      <c r="QQ5" s="30"/>
      <c r="QR5" s="31"/>
      <c r="QS5" s="30"/>
      <c r="QT5" s="31"/>
      <c r="QU5" s="30"/>
      <c r="QV5" s="31"/>
      <c r="QW5" s="30"/>
      <c r="QX5" s="31"/>
      <c r="QY5" s="30"/>
      <c r="QZ5" s="31"/>
      <c r="RA5" s="30"/>
      <c r="RB5" s="31"/>
      <c r="RC5" s="30"/>
      <c r="RD5" s="31"/>
      <c r="RE5" s="30"/>
      <c r="RF5" s="31"/>
      <c r="RG5" s="30"/>
      <c r="RH5" s="31"/>
      <c r="RI5" s="30"/>
      <c r="RJ5" s="31"/>
      <c r="RK5" s="30"/>
      <c r="RL5" s="31"/>
      <c r="RM5" s="30"/>
      <c r="RN5" s="31"/>
      <c r="RO5" s="30"/>
      <c r="RP5" s="31"/>
      <c r="RQ5" s="30"/>
      <c r="RR5" s="31"/>
      <c r="RS5" s="30"/>
      <c r="RT5" s="31"/>
      <c r="RU5" s="30"/>
      <c r="RV5" s="31"/>
      <c r="RW5" s="30"/>
      <c r="RX5" s="31"/>
      <c r="RY5" s="30"/>
      <c r="RZ5" s="31"/>
      <c r="SA5" s="30"/>
      <c r="SB5" s="31"/>
      <c r="SC5" s="30"/>
      <c r="SD5" s="31"/>
      <c r="SE5" s="30"/>
      <c r="SF5" s="31"/>
      <c r="SG5" s="30"/>
      <c r="SH5" s="31"/>
      <c r="SI5" s="30"/>
      <c r="SJ5" s="31"/>
      <c r="SK5" s="30"/>
      <c r="SL5" s="31"/>
      <c r="SM5" s="30"/>
      <c r="SN5" s="31"/>
      <c r="SO5" s="30"/>
      <c r="SP5" s="31"/>
      <c r="SQ5" s="30"/>
      <c r="SR5" s="31"/>
      <c r="SS5" s="30"/>
      <c r="ST5" s="31"/>
      <c r="SU5" s="30"/>
      <c r="SV5" s="31"/>
      <c r="SW5" s="30"/>
      <c r="SX5" s="31"/>
      <c r="SY5" s="30"/>
      <c r="SZ5" s="31"/>
      <c r="TA5" s="30"/>
      <c r="TB5" s="31"/>
      <c r="TC5" s="30"/>
      <c r="TD5" s="31"/>
      <c r="TE5" s="30"/>
      <c r="TF5" s="31"/>
      <c r="TG5" s="30"/>
      <c r="TH5" s="31"/>
      <c r="TI5" s="30"/>
      <c r="TJ5" s="31"/>
      <c r="TK5" s="30"/>
      <c r="TL5" s="31"/>
      <c r="TM5" s="30"/>
      <c r="TN5" s="31"/>
      <c r="TO5" s="30"/>
      <c r="TP5" s="31"/>
      <c r="TQ5" s="30"/>
      <c r="TR5" s="31"/>
      <c r="TS5" s="30"/>
      <c r="TT5" s="31"/>
      <c r="TU5" s="30"/>
      <c r="TV5" s="31"/>
      <c r="TW5" s="30"/>
      <c r="TX5" s="31"/>
      <c r="TY5" s="30"/>
      <c r="TZ5" s="31"/>
      <c r="UA5" s="30"/>
      <c r="UB5" s="31"/>
      <c r="UC5" s="30"/>
      <c r="UD5" s="31"/>
      <c r="UE5" s="30"/>
      <c r="UF5" s="31"/>
      <c r="UG5" s="30"/>
      <c r="UH5" s="31"/>
      <c r="UI5" s="30"/>
      <c r="UJ5" s="31"/>
      <c r="UK5" s="30"/>
      <c r="UL5" s="31"/>
      <c r="UM5" s="30"/>
      <c r="UN5" s="31"/>
      <c r="UO5" s="30"/>
      <c r="UP5" s="31"/>
      <c r="UQ5" s="30"/>
      <c r="UR5" s="31"/>
      <c r="US5" s="30"/>
      <c r="UT5" s="31"/>
      <c r="UU5" s="30"/>
      <c r="UV5" s="31"/>
      <c r="UW5" s="30"/>
      <c r="UX5" s="31"/>
      <c r="UY5" s="30"/>
      <c r="UZ5" s="31"/>
      <c r="VA5" s="30"/>
      <c r="VB5" s="31"/>
      <c r="VC5" s="30"/>
      <c r="VD5" s="31"/>
      <c r="VE5" s="30"/>
      <c r="VF5" s="31"/>
      <c r="VG5" s="30"/>
      <c r="VH5" s="31"/>
      <c r="VI5" s="30"/>
      <c r="VJ5" s="31"/>
      <c r="VK5" s="30"/>
      <c r="VL5" s="31"/>
      <c r="VM5" s="30"/>
      <c r="VN5" s="31"/>
      <c r="VO5" s="30"/>
      <c r="VP5" s="31"/>
      <c r="VQ5" s="30"/>
      <c r="VR5" s="31"/>
      <c r="VS5" s="30"/>
      <c r="VT5" s="31"/>
      <c r="VU5" s="30"/>
      <c r="VV5" s="31"/>
      <c r="VW5" s="30"/>
      <c r="VX5" s="31"/>
      <c r="VY5" s="30"/>
      <c r="VZ5" s="31"/>
      <c r="WA5" s="30"/>
      <c r="WB5" s="31"/>
      <c r="WC5" s="30"/>
      <c r="WD5" s="31"/>
      <c r="WE5" s="30"/>
      <c r="WF5" s="31"/>
      <c r="WG5" s="30"/>
      <c r="WH5" s="31"/>
      <c r="WI5" s="30"/>
      <c r="WJ5" s="31"/>
      <c r="WK5" s="30"/>
      <c r="WL5" s="31"/>
      <c r="WM5" s="30"/>
      <c r="WN5" s="31"/>
      <c r="WO5" s="30"/>
      <c r="WP5" s="31"/>
      <c r="WQ5" s="30"/>
      <c r="WR5" s="31"/>
      <c r="WS5" s="30"/>
      <c r="WT5" s="31"/>
      <c r="WU5" s="30"/>
      <c r="WV5" s="31"/>
      <c r="WW5" s="30"/>
      <c r="WX5" s="31"/>
      <c r="WY5" s="30"/>
      <c r="WZ5" s="31"/>
      <c r="XA5" s="30"/>
      <c r="XB5" s="31"/>
      <c r="XC5" s="30"/>
      <c r="XD5" s="31"/>
      <c r="XE5" s="30"/>
      <c r="XF5" s="31"/>
      <c r="XG5" s="30"/>
      <c r="XH5" s="31"/>
      <c r="XI5" s="30"/>
      <c r="XJ5" s="31"/>
      <c r="XK5" s="30"/>
      <c r="XL5" s="31"/>
      <c r="XM5" s="30"/>
      <c r="XN5" s="31"/>
      <c r="XO5" s="30"/>
      <c r="XP5" s="31"/>
      <c r="XQ5" s="30"/>
      <c r="XR5" s="31"/>
      <c r="XS5" s="30"/>
      <c r="XT5" s="31"/>
      <c r="XU5" s="30"/>
      <c r="XV5" s="31"/>
      <c r="XW5" s="30"/>
      <c r="XX5" s="31"/>
      <c r="XY5" s="30"/>
      <c r="XZ5" s="31"/>
      <c r="YA5" s="30"/>
      <c r="YB5" s="31"/>
      <c r="YC5" s="30"/>
      <c r="YD5" s="31"/>
      <c r="YE5" s="30"/>
      <c r="YF5" s="31"/>
      <c r="YG5" s="30"/>
      <c r="YH5" s="31"/>
      <c r="YI5" s="30"/>
      <c r="YJ5" s="31"/>
      <c r="YK5" s="30"/>
      <c r="YL5" s="31"/>
      <c r="YM5" s="30"/>
      <c r="YN5" s="31"/>
      <c r="YO5" s="30"/>
      <c r="YP5" s="31"/>
      <c r="YQ5" s="30"/>
      <c r="YR5" s="31"/>
      <c r="YS5" s="30"/>
      <c r="YT5" s="31"/>
      <c r="YU5" s="30"/>
      <c r="YV5" s="31"/>
      <c r="YW5" s="30"/>
      <c r="YX5" s="31"/>
      <c r="YY5" s="30"/>
      <c r="YZ5" s="31"/>
      <c r="ZA5" s="30"/>
      <c r="ZB5" s="31"/>
      <c r="ZC5" s="30"/>
      <c r="ZD5" s="31"/>
      <c r="ZE5" s="30"/>
      <c r="ZF5" s="31"/>
      <c r="ZG5" s="30"/>
      <c r="ZH5" s="31"/>
      <c r="ZI5" s="30"/>
      <c r="ZJ5" s="31"/>
      <c r="ZK5" s="30"/>
      <c r="ZL5" s="31"/>
      <c r="ZM5" s="30"/>
      <c r="ZN5" s="31"/>
      <c r="ZO5" s="30"/>
      <c r="ZP5" s="31"/>
      <c r="ZQ5" s="30"/>
      <c r="ZR5" s="31"/>
      <c r="ZS5" s="30"/>
      <c r="ZT5" s="31"/>
      <c r="ZU5" s="30"/>
      <c r="ZV5" s="31"/>
      <c r="ZW5" s="30"/>
      <c r="ZX5" s="31"/>
      <c r="ZY5" s="30"/>
      <c r="ZZ5" s="31"/>
      <c r="AAA5" s="30"/>
      <c r="AAB5" s="31"/>
      <c r="AAC5" s="30"/>
      <c r="AAD5" s="31"/>
      <c r="AAE5" s="30"/>
      <c r="AAF5" s="31"/>
      <c r="AAG5" s="30"/>
      <c r="AAH5" s="31"/>
      <c r="AAI5" s="30"/>
      <c r="AAJ5" s="31"/>
      <c r="AAK5" s="30"/>
      <c r="AAL5" s="31"/>
      <c r="AAM5" s="30"/>
      <c r="AAN5" s="31"/>
      <c r="AAO5" s="30"/>
      <c r="AAP5" s="31"/>
      <c r="AAQ5" s="30"/>
      <c r="AAR5" s="31"/>
      <c r="AAS5" s="30"/>
      <c r="AAT5" s="31"/>
      <c r="AAU5" s="30"/>
      <c r="AAV5" s="31"/>
      <c r="AAW5" s="30"/>
      <c r="AAX5" s="31"/>
      <c r="AAY5" s="30"/>
      <c r="AAZ5" s="31"/>
      <c r="ABA5" s="30"/>
      <c r="ABB5" s="31"/>
      <c r="ABC5" s="30"/>
      <c r="ABD5" s="31"/>
      <c r="ABE5" s="30"/>
      <c r="ABF5" s="31"/>
      <c r="ABG5" s="30"/>
      <c r="ABH5" s="31"/>
      <c r="ABI5" s="30"/>
      <c r="ABJ5" s="31"/>
      <c r="ABK5" s="30"/>
      <c r="ABL5" s="31"/>
      <c r="ABM5" s="30"/>
      <c r="ABN5" s="31"/>
      <c r="ABO5" s="30"/>
      <c r="ABP5" s="31"/>
      <c r="ABQ5" s="30"/>
      <c r="ABR5" s="31"/>
      <c r="ABS5" s="30"/>
      <c r="ABT5" s="31"/>
      <c r="ABU5" s="30"/>
      <c r="ABV5" s="31"/>
      <c r="ABW5" s="30"/>
      <c r="ABX5" s="31"/>
      <c r="ABY5" s="30"/>
      <c r="ABZ5" s="31"/>
      <c r="ACA5" s="30"/>
      <c r="ACB5" s="31"/>
      <c r="ACC5" s="30"/>
      <c r="ACD5" s="31"/>
      <c r="ACE5" s="30"/>
      <c r="ACF5" s="31"/>
      <c r="ACG5" s="30"/>
      <c r="ACH5" s="31"/>
      <c r="ACI5" s="30"/>
      <c r="ACJ5" s="31"/>
      <c r="ACK5" s="30"/>
      <c r="ACL5" s="31"/>
      <c r="ACM5" s="30"/>
      <c r="ACN5" s="31"/>
      <c r="ACO5" s="30"/>
      <c r="ACP5" s="31"/>
      <c r="ACQ5" s="30"/>
      <c r="ACR5" s="31"/>
      <c r="ACS5" s="30"/>
      <c r="ACT5" s="31"/>
      <c r="ACU5" s="30"/>
      <c r="ACV5" s="31"/>
      <c r="ACW5" s="30"/>
      <c r="ACX5" s="31"/>
      <c r="ACY5" s="30"/>
      <c r="ACZ5" s="31"/>
      <c r="ADA5" s="30"/>
      <c r="ADB5" s="31"/>
      <c r="ADC5" s="30"/>
      <c r="ADD5" s="31"/>
      <c r="ADE5" s="30"/>
      <c r="ADF5" s="31"/>
      <c r="ADG5" s="30"/>
      <c r="ADH5" s="31"/>
      <c r="ADI5" s="30"/>
      <c r="ADJ5" s="31"/>
      <c r="ADK5" s="30"/>
      <c r="ADL5" s="31"/>
      <c r="ADM5" s="30"/>
      <c r="ADN5" s="31"/>
      <c r="ADO5" s="30"/>
      <c r="ADP5" s="31"/>
      <c r="ADQ5" s="30"/>
      <c r="ADR5" s="31"/>
      <c r="ADS5" s="30"/>
      <c r="ADT5" s="31"/>
      <c r="ADU5" s="30"/>
      <c r="ADV5" s="31"/>
      <c r="ADW5" s="30"/>
      <c r="ADX5" s="31"/>
      <c r="ADY5" s="30"/>
      <c r="ADZ5" s="31"/>
      <c r="AEA5" s="30"/>
      <c r="AEB5" s="31"/>
      <c r="AEC5" s="30"/>
      <c r="AED5" s="31"/>
      <c r="AEE5" s="30"/>
      <c r="AEF5" s="31"/>
      <c r="AEG5" s="30"/>
      <c r="AEH5" s="31"/>
      <c r="AEI5" s="30"/>
      <c r="AEJ5" s="31"/>
      <c r="AEK5" s="30"/>
      <c r="AEL5" s="31"/>
      <c r="AEM5" s="30"/>
      <c r="AEN5" s="31"/>
      <c r="AEO5" s="30"/>
      <c r="AEP5" s="31"/>
      <c r="AEQ5" s="30"/>
      <c r="AER5" s="31"/>
      <c r="AES5" s="30"/>
      <c r="AET5" s="31"/>
      <c r="AEU5" s="30"/>
      <c r="AEV5" s="31"/>
      <c r="AEW5" s="30"/>
      <c r="AEX5" s="31"/>
      <c r="AEY5" s="30"/>
      <c r="AEZ5" s="31"/>
      <c r="AFA5" s="30"/>
      <c r="AFB5" s="31"/>
      <c r="AFC5" s="30"/>
      <c r="AFD5" s="31"/>
      <c r="AFE5" s="30"/>
      <c r="AFF5" s="31"/>
      <c r="AFG5" s="30"/>
      <c r="AFH5" s="31"/>
      <c r="AFI5" s="30"/>
      <c r="AFJ5" s="31"/>
      <c r="AFK5" s="30"/>
      <c r="AFL5" s="31"/>
      <c r="AFM5" s="30"/>
      <c r="AFN5" s="31"/>
      <c r="AFO5" s="30"/>
      <c r="AFP5" s="31"/>
      <c r="AFQ5" s="30"/>
      <c r="AFR5" s="31"/>
      <c r="AFS5" s="30"/>
      <c r="AFT5" s="31"/>
      <c r="AFU5" s="30"/>
      <c r="AFV5" s="31"/>
      <c r="AFW5" s="30"/>
      <c r="AFX5" s="31"/>
      <c r="AFY5" s="30"/>
      <c r="AFZ5" s="31"/>
      <c r="AGA5" s="30"/>
      <c r="AGB5" s="31"/>
      <c r="AGC5" s="30"/>
      <c r="AGD5" s="31"/>
      <c r="AGE5" s="30"/>
      <c r="AGF5" s="31"/>
      <c r="AGG5" s="30"/>
      <c r="AGH5" s="31"/>
      <c r="AGI5" s="30"/>
      <c r="AGJ5" s="31"/>
      <c r="AGK5" s="30"/>
      <c r="AGL5" s="31"/>
      <c r="AGM5" s="30"/>
      <c r="AGN5" s="31"/>
      <c r="AGO5" s="30"/>
      <c r="AGP5" s="31"/>
      <c r="AGQ5" s="30"/>
      <c r="AGR5" s="31"/>
      <c r="AGS5" s="30"/>
      <c r="AGT5" s="31"/>
      <c r="AGU5" s="30"/>
      <c r="AGV5" s="31"/>
      <c r="AGW5" s="30"/>
      <c r="AGX5" s="31"/>
      <c r="AGY5" s="30"/>
      <c r="AGZ5" s="31"/>
      <c r="AHA5" s="30"/>
      <c r="AHB5" s="31"/>
      <c r="AHC5" s="30"/>
      <c r="AHD5" s="31"/>
      <c r="AHE5" s="30"/>
      <c r="AHF5" s="31"/>
      <c r="AHG5" s="30"/>
      <c r="AHH5" s="31"/>
      <c r="AHI5" s="30"/>
      <c r="AHJ5" s="31"/>
      <c r="AHK5" s="30"/>
      <c r="AHL5" s="31"/>
      <c r="AHM5" s="30"/>
      <c r="AHN5" s="31"/>
      <c r="AHO5" s="30"/>
      <c r="AHP5" s="31"/>
      <c r="AHQ5" s="30"/>
      <c r="AHR5" s="31"/>
      <c r="AHS5" s="30"/>
      <c r="AHT5" s="31"/>
      <c r="AHU5" s="30"/>
      <c r="AHV5" s="31"/>
      <c r="AHW5" s="30"/>
      <c r="AHX5" s="31"/>
      <c r="AHY5" s="30"/>
      <c r="AHZ5" s="31"/>
      <c r="AIA5" s="30"/>
      <c r="AIB5" s="31"/>
      <c r="AIC5" s="30"/>
      <c r="AID5" s="31"/>
      <c r="AIE5" s="30"/>
      <c r="AIF5" s="31"/>
      <c r="AIG5" s="30"/>
      <c r="AIH5" s="31"/>
      <c r="AII5" s="30"/>
      <c r="AIJ5" s="31"/>
      <c r="AIK5" s="30"/>
      <c r="AIL5" s="31"/>
      <c r="AIM5" s="30"/>
      <c r="AIN5" s="31"/>
      <c r="AIO5" s="30"/>
      <c r="AIP5" s="31"/>
      <c r="AIQ5" s="30"/>
      <c r="AIR5" s="31"/>
      <c r="AIS5" s="30"/>
      <c r="AIT5" s="31"/>
      <c r="AIU5" s="30"/>
      <c r="AIV5" s="31"/>
      <c r="AIW5" s="30"/>
      <c r="AIX5" s="31"/>
      <c r="AIY5" s="30"/>
      <c r="AIZ5" s="31"/>
      <c r="AJA5" s="30"/>
      <c r="AJB5" s="31"/>
      <c r="AJC5" s="30"/>
      <c r="AJD5" s="31"/>
      <c r="AJE5" s="30"/>
      <c r="AJF5" s="31"/>
      <c r="AJG5" s="30"/>
      <c r="AJH5" s="31"/>
      <c r="AJI5" s="30"/>
      <c r="AJJ5" s="31"/>
      <c r="AJK5" s="30"/>
      <c r="AJL5" s="31"/>
      <c r="AJM5" s="30"/>
      <c r="AJN5" s="31"/>
      <c r="AJO5" s="30"/>
      <c r="AJP5" s="31"/>
      <c r="AJQ5" s="30"/>
      <c r="AJR5" s="31"/>
      <c r="AJS5" s="30"/>
      <c r="AJT5" s="31"/>
      <c r="AJU5" s="30"/>
      <c r="AJV5" s="31"/>
      <c r="AJW5" s="30"/>
      <c r="AJX5" s="31"/>
      <c r="AJY5" s="30"/>
      <c r="AJZ5" s="31"/>
      <c r="AKA5" s="30"/>
      <c r="AKB5" s="31"/>
      <c r="AKC5" s="30"/>
      <c r="AKD5" s="31"/>
      <c r="AKE5" s="30"/>
      <c r="AKF5" s="31"/>
      <c r="AKG5" s="30"/>
      <c r="AKH5" s="31"/>
      <c r="AKI5" s="30"/>
      <c r="AKJ5" s="31"/>
      <c r="AKK5" s="30"/>
      <c r="AKL5" s="31"/>
      <c r="AKM5" s="30"/>
      <c r="AKN5" s="31"/>
      <c r="AKO5" s="30"/>
      <c r="AKP5" s="31"/>
      <c r="AKQ5" s="30"/>
      <c r="AKR5" s="31"/>
      <c r="AKS5" s="30"/>
      <c r="AKT5" s="31"/>
      <c r="AKU5" s="30"/>
      <c r="AKV5" s="31"/>
      <c r="AKW5" s="30"/>
      <c r="AKX5" s="31"/>
      <c r="AKY5" s="30"/>
      <c r="AKZ5" s="31"/>
      <c r="ALA5" s="30"/>
      <c r="ALB5" s="31"/>
      <c r="ALC5" s="30"/>
      <c r="ALD5" s="31"/>
      <c r="ALE5" s="30"/>
      <c r="ALF5" s="31"/>
      <c r="ALG5" s="30"/>
      <c r="ALH5" s="31"/>
      <c r="ALI5" s="30"/>
      <c r="ALJ5" s="31"/>
      <c r="ALK5" s="30"/>
      <c r="ALL5" s="31"/>
      <c r="ALM5" s="30"/>
      <c r="ALN5" s="31"/>
      <c r="ALO5" s="30"/>
      <c r="ALP5" s="31"/>
      <c r="ALQ5" s="30"/>
      <c r="ALR5" s="31"/>
      <c r="ALS5" s="30"/>
      <c r="ALT5" s="31"/>
      <c r="ALU5" s="30"/>
      <c r="ALV5" s="31"/>
      <c r="ALW5" s="30"/>
      <c r="ALX5" s="31"/>
      <c r="ALY5" s="30"/>
      <c r="ALZ5" s="31"/>
      <c r="AMA5" s="30"/>
      <c r="AMB5" s="31"/>
      <c r="AMC5" s="30"/>
      <c r="AMD5" s="31"/>
      <c r="AME5" s="30"/>
      <c r="AMF5" s="31"/>
      <c r="AMG5" s="30"/>
      <c r="AMH5" s="31"/>
      <c r="AMI5" s="30"/>
      <c r="AMJ5" s="31"/>
      <c r="AMK5" s="30"/>
      <c r="AML5" s="31"/>
      <c r="AMM5" s="30"/>
      <c r="AMN5" s="31"/>
      <c r="AMO5" s="30"/>
      <c r="AMP5" s="31"/>
      <c r="AMQ5" s="30"/>
      <c r="AMR5" s="31"/>
      <c r="AMS5" s="30"/>
      <c r="AMT5" s="31"/>
      <c r="AMU5" s="30"/>
      <c r="AMV5" s="31"/>
      <c r="AMW5" s="30"/>
      <c r="AMX5" s="31"/>
      <c r="AMY5" s="30"/>
      <c r="AMZ5" s="31"/>
      <c r="ANA5" s="30"/>
      <c r="ANB5" s="31"/>
      <c r="ANC5" s="30"/>
      <c r="AND5" s="31"/>
      <c r="ANE5" s="30"/>
      <c r="ANF5" s="31"/>
      <c r="ANG5" s="30"/>
      <c r="ANH5" s="31"/>
      <c r="ANI5" s="30"/>
      <c r="ANJ5" s="31"/>
      <c r="ANK5" s="30"/>
      <c r="ANL5" s="31"/>
      <c r="ANM5" s="30"/>
      <c r="ANN5" s="31"/>
      <c r="ANO5" s="30"/>
      <c r="ANP5" s="31"/>
      <c r="ANQ5" s="30"/>
      <c r="ANR5" s="31"/>
      <c r="ANS5" s="30"/>
      <c r="ANT5" s="31"/>
      <c r="ANU5" s="30"/>
      <c r="ANV5" s="31"/>
      <c r="ANW5" s="30"/>
      <c r="ANX5" s="31"/>
      <c r="ANY5" s="30"/>
      <c r="ANZ5" s="31"/>
      <c r="AOA5" s="30"/>
      <c r="AOB5" s="31"/>
      <c r="AOC5" s="30"/>
      <c r="AOD5" s="31"/>
      <c r="AOE5" s="30"/>
      <c r="AOF5" s="31"/>
      <c r="AOG5" s="30"/>
      <c r="AOH5" s="31"/>
      <c r="AOI5" s="30"/>
      <c r="AOJ5" s="31"/>
      <c r="AOK5" s="30"/>
      <c r="AOL5" s="31"/>
      <c r="AOM5" s="30"/>
      <c r="AON5" s="31"/>
      <c r="AOO5" s="30"/>
      <c r="AOP5" s="31"/>
      <c r="AOQ5" s="30"/>
      <c r="AOR5" s="31"/>
      <c r="AOS5" s="30"/>
      <c r="AOT5" s="31"/>
      <c r="AOU5" s="30"/>
      <c r="AOV5" s="31"/>
      <c r="AOW5" s="30"/>
      <c r="AOX5" s="31"/>
      <c r="AOY5" s="30"/>
      <c r="AOZ5" s="31"/>
      <c r="APA5" s="30"/>
      <c r="APB5" s="31"/>
      <c r="APC5" s="30"/>
      <c r="APD5" s="31"/>
      <c r="APE5" s="30"/>
      <c r="APF5" s="31"/>
      <c r="APG5" s="30"/>
      <c r="APH5" s="31"/>
      <c r="API5" s="30"/>
      <c r="APJ5" s="31"/>
      <c r="APK5" s="30"/>
      <c r="APL5" s="31"/>
      <c r="APM5" s="30"/>
      <c r="APN5" s="31"/>
      <c r="APO5" s="30"/>
      <c r="APP5" s="31"/>
      <c r="APQ5" s="30"/>
      <c r="APR5" s="31"/>
      <c r="APS5" s="30"/>
      <c r="APT5" s="31"/>
      <c r="APU5" s="30"/>
      <c r="APV5" s="31"/>
      <c r="APW5" s="30"/>
      <c r="APX5" s="31"/>
      <c r="APY5" s="30"/>
      <c r="APZ5" s="31"/>
      <c r="AQA5" s="30"/>
      <c r="AQB5" s="31"/>
      <c r="AQC5" s="30"/>
      <c r="AQD5" s="31"/>
      <c r="AQE5" s="30"/>
      <c r="AQF5" s="31"/>
      <c r="AQG5" s="30"/>
      <c r="AQH5" s="31"/>
      <c r="AQI5" s="30"/>
      <c r="AQJ5" s="31"/>
      <c r="AQK5" s="30"/>
      <c r="AQL5" s="31"/>
      <c r="AQM5" s="30"/>
      <c r="AQN5" s="31"/>
      <c r="AQO5" s="30"/>
      <c r="AQP5" s="31"/>
      <c r="AQQ5" s="30"/>
      <c r="AQR5" s="31"/>
      <c r="AQS5" s="30"/>
      <c r="AQT5" s="31"/>
      <c r="AQU5" s="30"/>
      <c r="AQV5" s="31"/>
      <c r="AQW5" s="30"/>
      <c r="AQX5" s="31"/>
      <c r="AQY5" s="30"/>
      <c r="AQZ5" s="31"/>
      <c r="ARA5" s="30"/>
      <c r="ARB5" s="31"/>
      <c r="ARC5" s="30"/>
      <c r="ARD5" s="31"/>
      <c r="ARE5" s="30"/>
      <c r="ARF5" s="31"/>
      <c r="ARG5" s="30"/>
      <c r="ARH5" s="31"/>
      <c r="ARI5" s="30"/>
      <c r="ARJ5" s="31"/>
      <c r="ARK5" s="30"/>
      <c r="ARL5" s="31"/>
      <c r="ARM5" s="30"/>
      <c r="ARN5" s="31"/>
      <c r="ARO5" s="30"/>
      <c r="ARP5" s="31"/>
      <c r="ARQ5" s="30"/>
      <c r="ARR5" s="31"/>
      <c r="ARS5" s="30"/>
      <c r="ART5" s="31"/>
      <c r="ARU5" s="30"/>
      <c r="ARV5" s="31"/>
      <c r="ARW5" s="30"/>
      <c r="ARX5" s="31"/>
      <c r="ARY5" s="30"/>
      <c r="ARZ5" s="31"/>
      <c r="ASA5" s="30"/>
      <c r="ASB5" s="31"/>
      <c r="ASC5" s="30"/>
      <c r="ASD5" s="31"/>
      <c r="ASE5" s="30"/>
      <c r="ASF5" s="31"/>
      <c r="ASG5" s="30"/>
      <c r="ASH5" s="31"/>
      <c r="ASI5" s="30"/>
      <c r="ASJ5" s="31"/>
      <c r="ASK5" s="30"/>
      <c r="ASL5" s="31"/>
      <c r="ASM5" s="30"/>
      <c r="ASN5" s="31"/>
      <c r="ASO5" s="30"/>
      <c r="ASP5" s="31"/>
      <c r="ASQ5" s="30"/>
      <c r="ASR5" s="31"/>
      <c r="ASS5" s="30"/>
      <c r="AST5" s="31"/>
      <c r="ASU5" s="30"/>
      <c r="ASV5" s="31"/>
      <c r="ASW5" s="30"/>
      <c r="ASX5" s="31"/>
      <c r="ASY5" s="30"/>
      <c r="ASZ5" s="31"/>
      <c r="ATA5" s="30"/>
      <c r="ATB5" s="31"/>
      <c r="ATC5" s="30"/>
      <c r="ATD5" s="31"/>
      <c r="ATE5" s="30"/>
      <c r="ATF5" s="31"/>
      <c r="ATG5" s="30"/>
      <c r="ATH5" s="31"/>
      <c r="ATI5" s="30"/>
      <c r="ATJ5" s="31"/>
      <c r="ATK5" s="30"/>
      <c r="ATL5" s="31"/>
      <c r="ATM5" s="30"/>
      <c r="ATN5" s="31"/>
      <c r="ATO5" s="30"/>
      <c r="ATP5" s="31"/>
      <c r="ATQ5" s="30"/>
      <c r="ATR5" s="31"/>
      <c r="ATS5" s="30"/>
      <c r="ATT5" s="31"/>
      <c r="ATU5" s="30"/>
      <c r="ATV5" s="31"/>
      <c r="ATW5" s="30"/>
      <c r="ATX5" s="31"/>
      <c r="ATY5" s="30"/>
      <c r="ATZ5" s="31"/>
      <c r="AUA5" s="30"/>
      <c r="AUB5" s="31"/>
      <c r="AUC5" s="30"/>
      <c r="AUD5" s="31"/>
      <c r="AUE5" s="30"/>
      <c r="AUF5" s="31"/>
      <c r="AUG5" s="30"/>
      <c r="AUH5" s="31"/>
      <c r="AUI5" s="30"/>
      <c r="AUJ5" s="31"/>
      <c r="AUK5" s="30"/>
      <c r="AUL5" s="31"/>
      <c r="AUM5" s="30"/>
      <c r="AUN5" s="31"/>
      <c r="AUO5" s="30"/>
      <c r="AUP5" s="31"/>
      <c r="AUQ5" s="30"/>
      <c r="AUR5" s="31"/>
      <c r="AUS5" s="30"/>
      <c r="AUT5" s="31"/>
      <c r="AUU5" s="30"/>
      <c r="AUV5" s="31"/>
      <c r="AUW5" s="30"/>
      <c r="AUX5" s="31"/>
      <c r="AUY5" s="30"/>
      <c r="AUZ5" s="31"/>
      <c r="AVA5" s="30"/>
      <c r="AVB5" s="31"/>
      <c r="AVC5" s="30"/>
      <c r="AVD5" s="31"/>
      <c r="AVE5" s="30"/>
      <c r="AVF5" s="31"/>
      <c r="AVG5" s="30"/>
      <c r="AVH5" s="31"/>
      <c r="AVI5" s="30"/>
      <c r="AVJ5" s="31"/>
      <c r="AVK5" s="30"/>
      <c r="AVL5" s="31"/>
      <c r="AVM5" s="30"/>
      <c r="AVN5" s="31"/>
      <c r="AVO5" s="30"/>
      <c r="AVP5" s="31"/>
      <c r="AVQ5" s="30"/>
      <c r="AVR5" s="31"/>
      <c r="AVS5" s="30"/>
      <c r="AVT5" s="31"/>
      <c r="AVU5" s="30"/>
      <c r="AVV5" s="31"/>
      <c r="AVW5" s="30"/>
      <c r="AVX5" s="31"/>
      <c r="AVY5" s="30"/>
      <c r="AVZ5" s="31"/>
      <c r="AWA5" s="30"/>
      <c r="AWB5" s="31"/>
      <c r="AWC5" s="30"/>
      <c r="AWD5" s="31"/>
      <c r="AWE5" s="30"/>
      <c r="AWF5" s="31"/>
      <c r="AWG5" s="30"/>
      <c r="AWH5" s="31"/>
      <c r="AWI5" s="30"/>
      <c r="AWJ5" s="31"/>
      <c r="AWK5" s="30"/>
      <c r="AWL5" s="31"/>
      <c r="AWM5" s="30"/>
      <c r="AWN5" s="31"/>
      <c r="AWO5" s="30"/>
      <c r="AWP5" s="31"/>
      <c r="AWQ5" s="30"/>
      <c r="AWR5" s="31"/>
      <c r="AWS5" s="30"/>
      <c r="AWT5" s="31"/>
      <c r="AWU5" s="30"/>
      <c r="AWV5" s="31"/>
      <c r="AWW5" s="30"/>
      <c r="AWX5" s="31"/>
      <c r="AWY5" s="30"/>
      <c r="AWZ5" s="31"/>
      <c r="AXA5" s="30"/>
      <c r="AXB5" s="31"/>
      <c r="AXC5" s="30"/>
      <c r="AXD5" s="31"/>
      <c r="AXE5" s="30"/>
      <c r="AXF5" s="31"/>
      <c r="AXG5" s="30"/>
      <c r="AXH5" s="31"/>
      <c r="AXI5" s="30"/>
      <c r="AXJ5" s="31"/>
      <c r="AXK5" s="30"/>
      <c r="AXL5" s="31"/>
      <c r="AXM5" s="30"/>
      <c r="AXN5" s="31"/>
      <c r="AXO5" s="30"/>
      <c r="AXP5" s="31"/>
      <c r="AXQ5" s="30"/>
      <c r="AXR5" s="31"/>
      <c r="AXS5" s="30"/>
      <c r="AXT5" s="31"/>
      <c r="AXU5" s="30"/>
      <c r="AXV5" s="31"/>
      <c r="AXW5" s="30"/>
      <c r="AXX5" s="31"/>
      <c r="AXY5" s="30"/>
      <c r="AXZ5" s="31"/>
      <c r="AYA5" s="30"/>
      <c r="AYB5" s="31"/>
      <c r="AYC5" s="30"/>
      <c r="AYD5" s="31"/>
      <c r="AYE5" s="30"/>
      <c r="AYF5" s="31"/>
      <c r="AYG5" s="30"/>
      <c r="AYH5" s="31"/>
      <c r="AYI5" s="30"/>
      <c r="AYJ5" s="31"/>
      <c r="AYK5" s="30"/>
      <c r="AYL5" s="31"/>
      <c r="AYM5" s="30"/>
      <c r="AYN5" s="31"/>
      <c r="AYO5" s="30"/>
      <c r="AYP5" s="31"/>
      <c r="AYQ5" s="30"/>
      <c r="AYR5" s="31"/>
      <c r="AYS5" s="30"/>
      <c r="AYT5" s="31"/>
      <c r="AYU5" s="30"/>
      <c r="AYV5" s="31"/>
      <c r="AYW5" s="30"/>
      <c r="AYX5" s="31"/>
      <c r="AYY5" s="30"/>
      <c r="AYZ5" s="31"/>
      <c r="AZA5" s="30"/>
      <c r="AZB5" s="31"/>
      <c r="AZC5" s="30"/>
      <c r="AZD5" s="31"/>
      <c r="AZE5" s="30"/>
      <c r="AZF5" s="31"/>
      <c r="AZG5" s="30"/>
      <c r="AZH5" s="31"/>
      <c r="AZI5" s="30"/>
      <c r="AZJ5" s="31"/>
      <c r="AZK5" s="30"/>
      <c r="AZL5" s="31"/>
      <c r="AZM5" s="30"/>
      <c r="AZN5" s="31"/>
      <c r="AZO5" s="30"/>
      <c r="AZP5" s="31"/>
      <c r="AZQ5" s="30"/>
      <c r="AZR5" s="31"/>
      <c r="AZS5" s="30"/>
      <c r="AZT5" s="31"/>
      <c r="AZU5" s="30"/>
      <c r="AZV5" s="31"/>
      <c r="AZW5" s="30"/>
      <c r="AZX5" s="31"/>
      <c r="AZY5" s="30"/>
      <c r="AZZ5" s="31"/>
      <c r="BAA5" s="30"/>
      <c r="BAB5" s="31"/>
      <c r="BAC5" s="30"/>
      <c r="BAD5" s="31"/>
      <c r="BAE5" s="30"/>
      <c r="BAF5" s="31"/>
      <c r="BAG5" s="30"/>
      <c r="BAH5" s="31"/>
      <c r="BAI5" s="30"/>
      <c r="BAJ5" s="31"/>
      <c r="BAK5" s="30"/>
      <c r="BAL5" s="31"/>
      <c r="BAM5" s="30"/>
      <c r="BAN5" s="31"/>
      <c r="BAO5" s="30"/>
      <c r="BAP5" s="31"/>
      <c r="BAQ5" s="30"/>
      <c r="BAR5" s="31"/>
      <c r="BAS5" s="30"/>
      <c r="BAT5" s="31"/>
      <c r="BAU5" s="30"/>
      <c r="BAV5" s="31"/>
      <c r="BAW5" s="30"/>
      <c r="BAX5" s="31"/>
      <c r="BAY5" s="30"/>
      <c r="BAZ5" s="31"/>
      <c r="BBA5" s="30"/>
      <c r="BBB5" s="31"/>
      <c r="BBC5" s="30"/>
      <c r="BBD5" s="31"/>
      <c r="BBE5" s="30"/>
      <c r="BBF5" s="31"/>
      <c r="BBG5" s="30"/>
      <c r="BBH5" s="31"/>
      <c r="BBI5" s="30"/>
      <c r="BBJ5" s="31"/>
      <c r="BBK5" s="30"/>
      <c r="BBL5" s="31"/>
      <c r="BBM5" s="30"/>
      <c r="BBN5" s="31"/>
      <c r="BBO5" s="30"/>
      <c r="BBP5" s="31"/>
      <c r="BBQ5" s="30"/>
      <c r="BBR5" s="31"/>
      <c r="BBS5" s="30"/>
      <c r="BBT5" s="31"/>
      <c r="BBU5" s="30"/>
      <c r="BBV5" s="31"/>
      <c r="BBW5" s="30"/>
      <c r="BBX5" s="31"/>
      <c r="BBY5" s="30"/>
      <c r="BBZ5" s="31"/>
      <c r="BCA5" s="30"/>
      <c r="BCB5" s="31"/>
      <c r="BCC5" s="30"/>
      <c r="BCD5" s="31"/>
      <c r="BCE5" s="30"/>
      <c r="BCF5" s="31"/>
      <c r="BCG5" s="30"/>
      <c r="BCH5" s="31"/>
      <c r="BCI5" s="30"/>
      <c r="BCJ5" s="31"/>
      <c r="BCK5" s="30"/>
      <c r="BCL5" s="31"/>
      <c r="BCM5" s="30"/>
      <c r="BCN5" s="31"/>
      <c r="BCO5" s="30"/>
      <c r="BCP5" s="31"/>
      <c r="BCQ5" s="30"/>
      <c r="BCR5" s="31"/>
      <c r="BCS5" s="30"/>
      <c r="BCT5" s="31"/>
      <c r="BCU5" s="30"/>
      <c r="BCV5" s="31"/>
      <c r="BCW5" s="30"/>
      <c r="BCX5" s="31"/>
      <c r="BCY5" s="30"/>
      <c r="BCZ5" s="31"/>
      <c r="BDA5" s="30"/>
      <c r="BDB5" s="31"/>
      <c r="BDC5" s="30"/>
      <c r="BDD5" s="31"/>
      <c r="BDE5" s="30"/>
      <c r="BDF5" s="31"/>
      <c r="BDG5" s="30"/>
      <c r="BDH5" s="31"/>
      <c r="BDI5" s="30"/>
      <c r="BDJ5" s="31"/>
      <c r="BDK5" s="30"/>
      <c r="BDL5" s="31"/>
      <c r="BDM5" s="30"/>
      <c r="BDN5" s="31"/>
      <c r="BDO5" s="30"/>
      <c r="BDP5" s="31"/>
      <c r="BDQ5" s="30"/>
      <c r="BDR5" s="31"/>
      <c r="BDS5" s="30"/>
      <c r="BDT5" s="31"/>
      <c r="BDU5" s="30"/>
      <c r="BDV5" s="31"/>
      <c r="BDW5" s="30"/>
      <c r="BDX5" s="31"/>
      <c r="BDY5" s="30"/>
      <c r="BDZ5" s="31"/>
      <c r="BEA5" s="30"/>
      <c r="BEB5" s="31"/>
      <c r="BEC5" s="30"/>
      <c r="BED5" s="31"/>
      <c r="BEE5" s="30"/>
      <c r="BEF5" s="31"/>
      <c r="BEG5" s="30"/>
      <c r="BEH5" s="31"/>
      <c r="BEI5" s="30"/>
      <c r="BEJ5" s="31"/>
      <c r="BEK5" s="30"/>
      <c r="BEL5" s="31"/>
      <c r="BEM5" s="30"/>
      <c r="BEN5" s="31"/>
      <c r="BEO5" s="30"/>
      <c r="BEP5" s="31"/>
      <c r="BEQ5" s="30"/>
      <c r="BER5" s="31"/>
      <c r="BES5" s="30"/>
      <c r="BET5" s="31"/>
      <c r="BEU5" s="30"/>
      <c r="BEV5" s="31"/>
      <c r="BEW5" s="30"/>
      <c r="BEX5" s="31"/>
      <c r="BEY5" s="30"/>
      <c r="BEZ5" s="31"/>
      <c r="BFA5" s="30"/>
      <c r="BFB5" s="31"/>
      <c r="BFC5" s="30"/>
      <c r="BFD5" s="31"/>
      <c r="BFE5" s="30"/>
      <c r="BFF5" s="31"/>
      <c r="BFG5" s="30"/>
      <c r="BFH5" s="31"/>
      <c r="BFI5" s="30"/>
      <c r="BFJ5" s="31"/>
      <c r="BFK5" s="30"/>
      <c r="BFL5" s="31"/>
      <c r="BFM5" s="30"/>
      <c r="BFN5" s="31"/>
      <c r="BFO5" s="30"/>
      <c r="BFP5" s="31"/>
      <c r="BFQ5" s="30"/>
      <c r="BFR5" s="31"/>
      <c r="BFS5" s="30"/>
      <c r="BFT5" s="31"/>
      <c r="BFU5" s="30"/>
      <c r="BFV5" s="31"/>
      <c r="BFW5" s="30"/>
      <c r="BFX5" s="31"/>
      <c r="BFY5" s="30"/>
      <c r="BFZ5" s="31"/>
      <c r="BGA5" s="30"/>
      <c r="BGB5" s="31"/>
      <c r="BGC5" s="30"/>
      <c r="BGD5" s="31"/>
      <c r="BGE5" s="30"/>
      <c r="BGF5" s="31"/>
      <c r="BGG5" s="30"/>
      <c r="BGH5" s="31"/>
      <c r="BGI5" s="30"/>
      <c r="BGJ5" s="31"/>
      <c r="BGK5" s="30"/>
      <c r="BGL5" s="31"/>
      <c r="BGM5" s="30"/>
      <c r="BGN5" s="31"/>
      <c r="BGO5" s="30"/>
      <c r="BGP5" s="31"/>
      <c r="BGQ5" s="30"/>
      <c r="BGR5" s="31"/>
      <c r="BGS5" s="30"/>
      <c r="BGT5" s="31"/>
      <c r="BGU5" s="30"/>
      <c r="BGV5" s="31"/>
      <c r="BGW5" s="30"/>
      <c r="BGX5" s="31"/>
      <c r="BGY5" s="30"/>
      <c r="BGZ5" s="31"/>
      <c r="BHA5" s="30"/>
      <c r="BHB5" s="31"/>
      <c r="BHC5" s="30"/>
      <c r="BHD5" s="31"/>
      <c r="BHE5" s="30"/>
      <c r="BHF5" s="31"/>
      <c r="BHG5" s="30"/>
      <c r="BHH5" s="31"/>
      <c r="BHI5" s="30"/>
      <c r="BHJ5" s="31"/>
      <c r="BHK5" s="30"/>
      <c r="BHL5" s="31"/>
      <c r="BHM5" s="30"/>
      <c r="BHN5" s="31"/>
      <c r="BHO5" s="30"/>
      <c r="BHP5" s="31"/>
      <c r="BHQ5" s="30"/>
      <c r="BHR5" s="31"/>
      <c r="BHS5" s="30"/>
      <c r="BHT5" s="31"/>
      <c r="BHU5" s="30"/>
      <c r="BHV5" s="31"/>
      <c r="BHW5" s="30"/>
      <c r="BHX5" s="31"/>
      <c r="BHY5" s="30"/>
      <c r="BHZ5" s="31"/>
      <c r="BIA5" s="30"/>
      <c r="BIB5" s="31"/>
      <c r="BIC5" s="30"/>
      <c r="BID5" s="31"/>
      <c r="BIE5" s="30"/>
      <c r="BIF5" s="31"/>
      <c r="BIG5" s="30"/>
      <c r="BIH5" s="31"/>
      <c r="BII5" s="30"/>
      <c r="BIJ5" s="31"/>
      <c r="BIK5" s="30"/>
      <c r="BIL5" s="31"/>
      <c r="BIM5" s="30"/>
      <c r="BIN5" s="31"/>
      <c r="BIO5" s="30"/>
      <c r="BIP5" s="31"/>
      <c r="BIQ5" s="30"/>
      <c r="BIR5" s="31"/>
      <c r="BIS5" s="30"/>
      <c r="BIT5" s="31"/>
      <c r="BIU5" s="30"/>
      <c r="BIV5" s="31"/>
      <c r="BIW5" s="30"/>
      <c r="BIX5" s="31"/>
      <c r="BIY5" s="30"/>
      <c r="BIZ5" s="31"/>
      <c r="BJA5" s="30"/>
      <c r="BJB5" s="31"/>
      <c r="BJC5" s="30"/>
      <c r="BJD5" s="31"/>
      <c r="BJE5" s="30"/>
      <c r="BJF5" s="31"/>
      <c r="BJG5" s="30"/>
      <c r="BJH5" s="31"/>
      <c r="BJI5" s="30"/>
      <c r="BJJ5" s="31"/>
      <c r="BJK5" s="30"/>
      <c r="BJL5" s="31"/>
      <c r="BJM5" s="30"/>
      <c r="BJN5" s="31"/>
      <c r="BJO5" s="30"/>
      <c r="BJP5" s="31"/>
      <c r="BJQ5" s="30"/>
      <c r="BJR5" s="31"/>
      <c r="BJS5" s="30"/>
      <c r="BJT5" s="31"/>
      <c r="BJU5" s="30"/>
      <c r="BJV5" s="31"/>
      <c r="BJW5" s="30"/>
      <c r="BJX5" s="31"/>
      <c r="BJY5" s="30"/>
      <c r="BJZ5" s="31"/>
      <c r="BKA5" s="30"/>
      <c r="BKB5" s="31"/>
      <c r="BKC5" s="30"/>
      <c r="BKD5" s="31"/>
      <c r="BKE5" s="30"/>
      <c r="BKF5" s="31"/>
      <c r="BKG5" s="30"/>
      <c r="BKH5" s="31"/>
      <c r="BKI5" s="30"/>
      <c r="BKJ5" s="31"/>
      <c r="BKK5" s="30"/>
      <c r="BKL5" s="31"/>
      <c r="BKM5" s="30"/>
      <c r="BKN5" s="31"/>
      <c r="BKO5" s="30"/>
      <c r="BKP5" s="31"/>
      <c r="BKQ5" s="30"/>
      <c r="BKR5" s="31"/>
      <c r="BKS5" s="30"/>
      <c r="BKT5" s="31"/>
      <c r="BKU5" s="30"/>
      <c r="BKV5" s="31"/>
      <c r="BKW5" s="30"/>
      <c r="BKX5" s="31"/>
      <c r="BKY5" s="30"/>
      <c r="BKZ5" s="31"/>
      <c r="BLA5" s="30"/>
      <c r="BLB5" s="31"/>
      <c r="BLC5" s="30"/>
      <c r="BLD5" s="31"/>
      <c r="BLE5" s="30"/>
      <c r="BLF5" s="31"/>
      <c r="BLG5" s="30"/>
      <c r="BLH5" s="31"/>
      <c r="BLI5" s="30"/>
      <c r="BLJ5" s="31"/>
      <c r="BLK5" s="30"/>
      <c r="BLL5" s="31"/>
      <c r="BLM5" s="30"/>
      <c r="BLN5" s="31"/>
      <c r="BLO5" s="30"/>
      <c r="BLP5" s="31"/>
      <c r="BLQ5" s="30"/>
      <c r="BLR5" s="31"/>
      <c r="BLS5" s="30"/>
      <c r="BLT5" s="31"/>
      <c r="BLU5" s="30"/>
      <c r="BLV5" s="31"/>
      <c r="BLW5" s="30"/>
      <c r="BLX5" s="31"/>
      <c r="BLY5" s="30"/>
      <c r="BLZ5" s="31"/>
      <c r="BMA5" s="30"/>
      <c r="BMB5" s="31"/>
      <c r="BMC5" s="30"/>
      <c r="BMD5" s="31"/>
      <c r="BME5" s="30"/>
      <c r="BMF5" s="31"/>
      <c r="BMG5" s="30"/>
      <c r="BMH5" s="31"/>
      <c r="BMI5" s="30"/>
      <c r="BMJ5" s="31"/>
      <c r="BMK5" s="30"/>
      <c r="BML5" s="31"/>
      <c r="BMM5" s="30"/>
      <c r="BMN5" s="31"/>
      <c r="BMO5" s="30"/>
      <c r="BMP5" s="31"/>
      <c r="BMQ5" s="30"/>
      <c r="BMR5" s="31"/>
      <c r="BMS5" s="30"/>
      <c r="BMT5" s="31"/>
      <c r="BMU5" s="30"/>
      <c r="BMV5" s="31"/>
      <c r="BMW5" s="30"/>
      <c r="BMX5" s="31"/>
      <c r="BMY5" s="30"/>
      <c r="BMZ5" s="31"/>
      <c r="BNA5" s="30"/>
      <c r="BNB5" s="31"/>
      <c r="BNC5" s="30"/>
      <c r="BND5" s="31"/>
      <c r="BNE5" s="30"/>
      <c r="BNF5" s="31"/>
      <c r="BNG5" s="30"/>
      <c r="BNH5" s="31"/>
      <c r="BNI5" s="30"/>
      <c r="BNJ5" s="31"/>
      <c r="BNK5" s="30"/>
      <c r="BNL5" s="31"/>
      <c r="BNM5" s="30"/>
      <c r="BNN5" s="31"/>
      <c r="BNO5" s="30"/>
      <c r="BNP5" s="31"/>
      <c r="BNQ5" s="30"/>
      <c r="BNR5" s="31"/>
      <c r="BNS5" s="30"/>
      <c r="BNT5" s="31"/>
      <c r="BNU5" s="30"/>
      <c r="BNV5" s="31"/>
      <c r="BNW5" s="30"/>
      <c r="BNX5" s="31"/>
      <c r="BNY5" s="30"/>
      <c r="BNZ5" s="31"/>
      <c r="BOA5" s="30"/>
      <c r="BOB5" s="31"/>
      <c r="BOC5" s="30"/>
      <c r="BOD5" s="31"/>
      <c r="BOE5" s="30"/>
      <c r="BOF5" s="31"/>
      <c r="BOG5" s="30"/>
      <c r="BOH5" s="31"/>
      <c r="BOI5" s="30"/>
      <c r="BOJ5" s="31"/>
      <c r="BOK5" s="30"/>
      <c r="BOL5" s="31"/>
      <c r="BOM5" s="30"/>
      <c r="BON5" s="31"/>
      <c r="BOO5" s="30"/>
      <c r="BOP5" s="31"/>
      <c r="BOQ5" s="30"/>
      <c r="BOR5" s="31"/>
      <c r="BOS5" s="30"/>
      <c r="BOT5" s="31"/>
      <c r="BOU5" s="30"/>
      <c r="BOV5" s="31"/>
      <c r="BOW5" s="30"/>
      <c r="BOX5" s="31"/>
      <c r="BOY5" s="30"/>
      <c r="BOZ5" s="31"/>
      <c r="BPA5" s="30"/>
      <c r="BPB5" s="31"/>
      <c r="BPC5" s="30"/>
      <c r="BPD5" s="31"/>
      <c r="BPE5" s="30"/>
      <c r="BPF5" s="31"/>
      <c r="BPG5" s="30"/>
      <c r="BPH5" s="31"/>
      <c r="BPI5" s="30"/>
      <c r="BPJ5" s="31"/>
      <c r="BPK5" s="30"/>
      <c r="BPL5" s="31"/>
      <c r="BPM5" s="30"/>
      <c r="BPN5" s="31"/>
      <c r="BPO5" s="30"/>
      <c r="BPP5" s="31"/>
      <c r="BPQ5" s="30"/>
      <c r="BPR5" s="31"/>
      <c r="BPS5" s="30"/>
      <c r="BPT5" s="31"/>
      <c r="BPU5" s="30"/>
      <c r="BPV5" s="31"/>
      <c r="BPW5" s="30"/>
      <c r="BPX5" s="31"/>
      <c r="BPY5" s="30"/>
      <c r="BPZ5" s="31"/>
      <c r="BQA5" s="30"/>
      <c r="BQB5" s="31"/>
      <c r="BQC5" s="30"/>
      <c r="BQD5" s="31"/>
      <c r="BQE5" s="30"/>
      <c r="BQF5" s="31"/>
      <c r="BQG5" s="30"/>
      <c r="BQH5" s="31"/>
      <c r="BQI5" s="30"/>
      <c r="BQJ5" s="31"/>
      <c r="BQK5" s="30"/>
      <c r="BQL5" s="31"/>
      <c r="BQM5" s="30"/>
      <c r="BQN5" s="31"/>
      <c r="BQO5" s="30"/>
      <c r="BQP5" s="31"/>
      <c r="BQQ5" s="30"/>
      <c r="BQR5" s="31"/>
      <c r="BQS5" s="30"/>
      <c r="BQT5" s="31"/>
      <c r="BQU5" s="30"/>
      <c r="BQV5" s="31"/>
      <c r="BQW5" s="30"/>
      <c r="BQX5" s="31"/>
      <c r="BQY5" s="30"/>
      <c r="BQZ5" s="31"/>
      <c r="BRA5" s="30"/>
      <c r="BRB5" s="31"/>
      <c r="BRC5" s="30"/>
      <c r="BRD5" s="31"/>
      <c r="BRE5" s="30"/>
      <c r="BRF5" s="31"/>
      <c r="BRG5" s="30"/>
      <c r="BRH5" s="31"/>
      <c r="BRI5" s="30"/>
      <c r="BRJ5" s="31"/>
      <c r="BRK5" s="30"/>
      <c r="BRL5" s="31"/>
      <c r="BRM5" s="30"/>
      <c r="BRN5" s="31"/>
      <c r="BRO5" s="30"/>
      <c r="BRP5" s="31"/>
      <c r="BRQ5" s="30"/>
      <c r="BRR5" s="31"/>
      <c r="BRS5" s="30"/>
      <c r="BRT5" s="31"/>
      <c r="BRU5" s="30"/>
      <c r="BRV5" s="31"/>
      <c r="BRW5" s="30"/>
      <c r="BRX5" s="31"/>
      <c r="BRY5" s="30"/>
      <c r="BRZ5" s="31"/>
      <c r="BSA5" s="30"/>
      <c r="BSB5" s="31"/>
      <c r="BSC5" s="30"/>
      <c r="BSD5" s="31"/>
      <c r="BSE5" s="30"/>
      <c r="BSF5" s="31"/>
      <c r="BSG5" s="30"/>
      <c r="BSH5" s="31"/>
      <c r="BSI5" s="30"/>
      <c r="BSJ5" s="31"/>
      <c r="BSK5" s="30"/>
      <c r="BSL5" s="31"/>
      <c r="BSM5" s="30"/>
      <c r="BSN5" s="31"/>
      <c r="BSO5" s="30"/>
      <c r="BSP5" s="31"/>
      <c r="BSQ5" s="30"/>
      <c r="BSR5" s="31"/>
      <c r="BSS5" s="30"/>
      <c r="BST5" s="31"/>
      <c r="BSU5" s="30"/>
      <c r="BSV5" s="31"/>
      <c r="BSW5" s="30"/>
      <c r="BSX5" s="31"/>
      <c r="BSY5" s="30"/>
      <c r="BSZ5" s="31"/>
      <c r="BTA5" s="30"/>
      <c r="BTB5" s="31"/>
      <c r="BTC5" s="30"/>
      <c r="BTD5" s="31"/>
      <c r="BTE5" s="30"/>
      <c r="BTF5" s="31"/>
      <c r="BTG5" s="30"/>
      <c r="BTH5" s="31"/>
      <c r="BTI5" s="30"/>
      <c r="BTJ5" s="31"/>
      <c r="BTK5" s="30"/>
      <c r="BTL5" s="31"/>
      <c r="BTM5" s="30"/>
      <c r="BTN5" s="31"/>
      <c r="BTO5" s="30"/>
      <c r="BTP5" s="31"/>
      <c r="BTQ5" s="30"/>
      <c r="BTR5" s="31"/>
      <c r="BTS5" s="30"/>
      <c r="BTT5" s="31"/>
      <c r="BTU5" s="30"/>
      <c r="BTV5" s="31"/>
      <c r="BTW5" s="30"/>
      <c r="BTX5" s="31"/>
      <c r="BTY5" s="30"/>
      <c r="BTZ5" s="31"/>
      <c r="BUA5" s="30"/>
      <c r="BUB5" s="31"/>
      <c r="BUC5" s="30"/>
      <c r="BUD5" s="31"/>
      <c r="BUE5" s="30"/>
      <c r="BUF5" s="31"/>
      <c r="BUG5" s="30"/>
      <c r="BUH5" s="31"/>
      <c r="BUI5" s="30"/>
      <c r="BUJ5" s="31"/>
      <c r="BUK5" s="30"/>
      <c r="BUL5" s="31"/>
      <c r="BUM5" s="30"/>
      <c r="BUN5" s="31"/>
      <c r="BUO5" s="30"/>
      <c r="BUP5" s="31"/>
      <c r="BUQ5" s="30"/>
      <c r="BUR5" s="31"/>
      <c r="BUS5" s="30"/>
      <c r="BUT5" s="31"/>
      <c r="BUU5" s="30"/>
      <c r="BUV5" s="31"/>
      <c r="BUW5" s="30"/>
      <c r="BUX5" s="31"/>
      <c r="BUY5" s="30"/>
      <c r="BUZ5" s="31"/>
      <c r="BVA5" s="30"/>
      <c r="BVB5" s="31"/>
      <c r="BVC5" s="30"/>
      <c r="BVD5" s="31"/>
      <c r="BVE5" s="30"/>
      <c r="BVF5" s="31"/>
      <c r="BVG5" s="30"/>
      <c r="BVH5" s="31"/>
      <c r="BVI5" s="30"/>
      <c r="BVJ5" s="31"/>
      <c r="BVK5" s="30"/>
      <c r="BVL5" s="31"/>
      <c r="BVM5" s="30"/>
      <c r="BVN5" s="31"/>
      <c r="BVO5" s="30"/>
      <c r="BVP5" s="31"/>
      <c r="BVQ5" s="30"/>
      <c r="BVR5" s="31"/>
      <c r="BVS5" s="30"/>
      <c r="BVT5" s="31"/>
      <c r="BVU5" s="30"/>
      <c r="BVV5" s="31"/>
      <c r="BVW5" s="30"/>
      <c r="BVX5" s="31"/>
      <c r="BVY5" s="30"/>
      <c r="BVZ5" s="31"/>
      <c r="BWA5" s="30"/>
      <c r="BWB5" s="31"/>
      <c r="BWC5" s="30"/>
      <c r="BWD5" s="31"/>
      <c r="BWE5" s="30"/>
      <c r="BWF5" s="31"/>
      <c r="BWG5" s="30"/>
      <c r="BWH5" s="31"/>
      <c r="BWI5" s="30"/>
      <c r="BWJ5" s="31"/>
      <c r="BWK5" s="30"/>
      <c r="BWL5" s="31"/>
      <c r="BWM5" s="30"/>
      <c r="BWN5" s="31"/>
      <c r="BWO5" s="30"/>
      <c r="BWP5" s="31"/>
      <c r="BWQ5" s="30"/>
      <c r="BWR5" s="31"/>
      <c r="BWS5" s="30"/>
      <c r="BWT5" s="31"/>
      <c r="BWU5" s="30"/>
      <c r="BWV5" s="31"/>
      <c r="BWW5" s="30"/>
      <c r="BWX5" s="31"/>
      <c r="BWY5" s="30"/>
      <c r="BWZ5" s="31"/>
      <c r="BXA5" s="30"/>
      <c r="BXB5" s="31"/>
      <c r="BXC5" s="30"/>
      <c r="BXD5" s="31"/>
      <c r="BXE5" s="30"/>
      <c r="BXF5" s="31"/>
      <c r="BXG5" s="30"/>
      <c r="BXH5" s="31"/>
      <c r="BXI5" s="30"/>
      <c r="BXJ5" s="31"/>
      <c r="BXK5" s="30"/>
      <c r="BXL5" s="31"/>
      <c r="BXM5" s="30"/>
      <c r="BXN5" s="31"/>
      <c r="BXO5" s="30"/>
      <c r="BXP5" s="31"/>
      <c r="BXQ5" s="30"/>
      <c r="BXR5" s="31"/>
      <c r="BXS5" s="30"/>
      <c r="BXT5" s="31"/>
      <c r="BXU5" s="30"/>
      <c r="BXV5" s="31"/>
      <c r="BXW5" s="30"/>
      <c r="BXX5" s="31"/>
      <c r="BXY5" s="30"/>
      <c r="BXZ5" s="31"/>
      <c r="BYA5" s="30"/>
      <c r="BYB5" s="31"/>
      <c r="BYC5" s="30"/>
      <c r="BYD5" s="31"/>
      <c r="BYE5" s="30"/>
      <c r="BYF5" s="31"/>
      <c r="BYG5" s="30"/>
      <c r="BYH5" s="31"/>
      <c r="BYI5" s="30"/>
      <c r="BYJ5" s="31"/>
      <c r="BYK5" s="30"/>
      <c r="BYL5" s="31"/>
      <c r="BYM5" s="30"/>
      <c r="BYN5" s="31"/>
      <c r="BYO5" s="30"/>
      <c r="BYP5" s="31"/>
      <c r="BYQ5" s="30"/>
      <c r="BYR5" s="31"/>
      <c r="BYS5" s="30"/>
      <c r="BYT5" s="31"/>
      <c r="BYU5" s="30"/>
      <c r="BYV5" s="31"/>
      <c r="BYW5" s="30"/>
      <c r="BYX5" s="31"/>
      <c r="BYY5" s="30"/>
      <c r="BYZ5" s="31"/>
      <c r="BZA5" s="30"/>
      <c r="BZB5" s="31"/>
      <c r="BZC5" s="30"/>
      <c r="BZD5" s="31"/>
      <c r="BZE5" s="30"/>
      <c r="BZF5" s="31"/>
      <c r="BZG5" s="30"/>
      <c r="BZH5" s="31"/>
      <c r="BZI5" s="30"/>
      <c r="BZJ5" s="31"/>
      <c r="BZK5" s="30"/>
      <c r="BZL5" s="31"/>
      <c r="BZM5" s="30"/>
      <c r="BZN5" s="31"/>
      <c r="BZO5" s="30"/>
      <c r="BZP5" s="31"/>
      <c r="BZQ5" s="30"/>
      <c r="BZR5" s="31"/>
      <c r="BZS5" s="30"/>
      <c r="BZT5" s="31"/>
      <c r="BZU5" s="30"/>
      <c r="BZV5" s="31"/>
      <c r="BZW5" s="30"/>
      <c r="BZX5" s="31"/>
      <c r="BZY5" s="30"/>
      <c r="BZZ5" s="31"/>
      <c r="CAA5" s="30"/>
      <c r="CAB5" s="31"/>
      <c r="CAC5" s="30"/>
      <c r="CAD5" s="31"/>
      <c r="CAE5" s="30"/>
      <c r="CAF5" s="31"/>
      <c r="CAG5" s="30"/>
      <c r="CAH5" s="31"/>
      <c r="CAI5" s="30"/>
      <c r="CAJ5" s="31"/>
      <c r="CAK5" s="30"/>
      <c r="CAL5" s="31"/>
      <c r="CAM5" s="30"/>
      <c r="CAN5" s="31"/>
      <c r="CAO5" s="30"/>
      <c r="CAP5" s="31"/>
      <c r="CAQ5" s="30"/>
      <c r="CAR5" s="31"/>
      <c r="CAS5" s="30"/>
      <c r="CAT5" s="31"/>
      <c r="CAU5" s="30"/>
      <c r="CAV5" s="31"/>
      <c r="CAW5" s="30"/>
      <c r="CAX5" s="31"/>
      <c r="CAY5" s="30"/>
      <c r="CAZ5" s="31"/>
      <c r="CBA5" s="30"/>
      <c r="CBB5" s="31"/>
      <c r="CBC5" s="30"/>
      <c r="CBD5" s="31"/>
      <c r="CBE5" s="30"/>
      <c r="CBF5" s="31"/>
      <c r="CBG5" s="30"/>
      <c r="CBH5" s="31"/>
      <c r="CBI5" s="30"/>
      <c r="CBJ5" s="31"/>
      <c r="CBK5" s="30"/>
      <c r="CBL5" s="31"/>
      <c r="CBM5" s="30"/>
      <c r="CBN5" s="31"/>
      <c r="CBO5" s="30"/>
      <c r="CBP5" s="31"/>
      <c r="CBQ5" s="30"/>
      <c r="CBR5" s="31"/>
      <c r="CBS5" s="30"/>
      <c r="CBT5" s="31"/>
      <c r="CBU5" s="30"/>
      <c r="CBV5" s="31"/>
      <c r="CBW5" s="30"/>
      <c r="CBX5" s="31"/>
      <c r="CBY5" s="30"/>
      <c r="CBZ5" s="31"/>
      <c r="CCA5" s="30"/>
      <c r="CCB5" s="31"/>
      <c r="CCC5" s="30"/>
      <c r="CCD5" s="31"/>
      <c r="CCE5" s="30"/>
      <c r="CCF5" s="31"/>
      <c r="CCG5" s="30"/>
      <c r="CCH5" s="31"/>
      <c r="CCI5" s="30"/>
      <c r="CCJ5" s="31"/>
      <c r="CCK5" s="30"/>
      <c r="CCL5" s="31"/>
      <c r="CCM5" s="30"/>
      <c r="CCN5" s="31"/>
      <c r="CCO5" s="30"/>
      <c r="CCP5" s="31"/>
      <c r="CCQ5" s="30"/>
      <c r="CCR5" s="31"/>
      <c r="CCS5" s="30"/>
      <c r="CCT5" s="31"/>
      <c r="CCU5" s="30"/>
      <c r="CCV5" s="31"/>
      <c r="CCW5" s="30"/>
      <c r="CCX5" s="31"/>
      <c r="CCY5" s="30"/>
      <c r="CCZ5" s="31"/>
      <c r="CDA5" s="30"/>
      <c r="CDB5" s="31"/>
      <c r="CDC5" s="30"/>
      <c r="CDD5" s="31"/>
      <c r="CDE5" s="30"/>
      <c r="CDF5" s="31"/>
      <c r="CDG5" s="30"/>
      <c r="CDH5" s="31"/>
      <c r="CDI5" s="30"/>
      <c r="CDJ5" s="31"/>
      <c r="CDK5" s="30"/>
      <c r="CDL5" s="31"/>
      <c r="CDM5" s="30"/>
      <c r="CDN5" s="31"/>
      <c r="CDO5" s="30"/>
      <c r="CDP5" s="31"/>
      <c r="CDQ5" s="30"/>
      <c r="CDR5" s="31"/>
      <c r="CDS5" s="30"/>
      <c r="CDT5" s="31"/>
      <c r="CDU5" s="30"/>
      <c r="CDV5" s="31"/>
      <c r="CDW5" s="30"/>
      <c r="CDX5" s="31"/>
      <c r="CDY5" s="30"/>
      <c r="CDZ5" s="31"/>
      <c r="CEA5" s="30"/>
      <c r="CEB5" s="31"/>
      <c r="CEC5" s="30"/>
      <c r="CED5" s="31"/>
      <c r="CEE5" s="30"/>
      <c r="CEF5" s="31"/>
      <c r="CEG5" s="30"/>
      <c r="CEH5" s="31"/>
      <c r="CEI5" s="30"/>
      <c r="CEJ5" s="31"/>
      <c r="CEK5" s="30"/>
      <c r="CEL5" s="31"/>
      <c r="CEM5" s="30"/>
      <c r="CEN5" s="31"/>
      <c r="CEO5" s="30"/>
      <c r="CEP5" s="31"/>
      <c r="CEQ5" s="30"/>
      <c r="CER5" s="31"/>
      <c r="CES5" s="30"/>
      <c r="CET5" s="31"/>
      <c r="CEU5" s="30"/>
      <c r="CEV5" s="31"/>
      <c r="CEW5" s="30"/>
      <c r="CEX5" s="31"/>
      <c r="CEY5" s="30"/>
      <c r="CEZ5" s="31"/>
      <c r="CFA5" s="30"/>
      <c r="CFB5" s="31"/>
      <c r="CFC5" s="30"/>
      <c r="CFD5" s="31"/>
      <c r="CFE5" s="30"/>
      <c r="CFF5" s="31"/>
      <c r="CFG5" s="30"/>
      <c r="CFH5" s="31"/>
      <c r="CFI5" s="30"/>
      <c r="CFJ5" s="31"/>
      <c r="CFK5" s="30"/>
      <c r="CFL5" s="31"/>
      <c r="CFM5" s="30"/>
      <c r="CFN5" s="31"/>
      <c r="CFO5" s="30"/>
      <c r="CFP5" s="31"/>
      <c r="CFQ5" s="30"/>
      <c r="CFR5" s="31"/>
      <c r="CFS5" s="30"/>
      <c r="CFT5" s="31"/>
      <c r="CFU5" s="30"/>
      <c r="CFV5" s="31"/>
      <c r="CFW5" s="30"/>
      <c r="CFX5" s="31"/>
      <c r="CFY5" s="30"/>
      <c r="CFZ5" s="31"/>
      <c r="CGA5" s="30"/>
      <c r="CGB5" s="31"/>
      <c r="CGC5" s="30"/>
      <c r="CGD5" s="31"/>
      <c r="CGE5" s="30"/>
      <c r="CGF5" s="31"/>
      <c r="CGG5" s="30"/>
      <c r="CGH5" s="31"/>
      <c r="CGI5" s="30"/>
      <c r="CGJ5" s="31"/>
      <c r="CGK5" s="30"/>
      <c r="CGL5" s="31"/>
      <c r="CGM5" s="30"/>
      <c r="CGN5" s="31"/>
      <c r="CGO5" s="30"/>
      <c r="CGP5" s="31"/>
      <c r="CGQ5" s="30"/>
      <c r="CGR5" s="31"/>
      <c r="CGS5" s="30"/>
      <c r="CGT5" s="31"/>
      <c r="CGU5" s="30"/>
      <c r="CGV5" s="31"/>
      <c r="CGW5" s="30"/>
      <c r="CGX5" s="31"/>
      <c r="CGY5" s="30"/>
      <c r="CGZ5" s="31"/>
      <c r="CHA5" s="30"/>
      <c r="CHB5" s="31"/>
      <c r="CHC5" s="30"/>
      <c r="CHD5" s="31"/>
      <c r="CHE5" s="30"/>
      <c r="CHF5" s="31"/>
      <c r="CHG5" s="30"/>
      <c r="CHH5" s="31"/>
      <c r="CHI5" s="30"/>
      <c r="CHJ5" s="31"/>
      <c r="CHK5" s="30"/>
      <c r="CHL5" s="31"/>
      <c r="CHM5" s="30"/>
      <c r="CHN5" s="31"/>
      <c r="CHO5" s="30"/>
      <c r="CHP5" s="31"/>
      <c r="CHQ5" s="30"/>
      <c r="CHR5" s="31"/>
      <c r="CHS5" s="30"/>
      <c r="CHT5" s="31"/>
      <c r="CHU5" s="30"/>
      <c r="CHV5" s="31"/>
      <c r="CHW5" s="30"/>
      <c r="CHX5" s="31"/>
      <c r="CHY5" s="30"/>
      <c r="CHZ5" s="31"/>
      <c r="CIA5" s="30"/>
      <c r="CIB5" s="31"/>
      <c r="CIC5" s="30"/>
      <c r="CID5" s="31"/>
      <c r="CIE5" s="30"/>
      <c r="CIF5" s="31"/>
      <c r="CIG5" s="30"/>
      <c r="CIH5" s="31"/>
      <c r="CII5" s="30"/>
      <c r="CIJ5" s="31"/>
      <c r="CIK5" s="30"/>
      <c r="CIL5" s="31"/>
      <c r="CIM5" s="30"/>
      <c r="CIN5" s="31"/>
      <c r="CIO5" s="30"/>
      <c r="CIP5" s="31"/>
      <c r="CIQ5" s="30"/>
      <c r="CIR5" s="31"/>
      <c r="CIS5" s="30"/>
      <c r="CIT5" s="31"/>
      <c r="CIU5" s="30"/>
      <c r="CIV5" s="31"/>
      <c r="CIW5" s="30"/>
      <c r="CIX5" s="31"/>
      <c r="CIY5" s="30"/>
      <c r="CIZ5" s="31"/>
      <c r="CJA5" s="30"/>
      <c r="CJB5" s="31"/>
      <c r="CJC5" s="30"/>
      <c r="CJD5" s="31"/>
      <c r="CJE5" s="30"/>
      <c r="CJF5" s="31"/>
      <c r="CJG5" s="30"/>
      <c r="CJH5" s="31"/>
      <c r="CJI5" s="30"/>
      <c r="CJJ5" s="31"/>
      <c r="CJK5" s="30"/>
      <c r="CJL5" s="31"/>
      <c r="CJM5" s="30"/>
      <c r="CJN5" s="31"/>
      <c r="CJO5" s="30"/>
      <c r="CJP5" s="31"/>
      <c r="CJQ5" s="30"/>
      <c r="CJR5" s="31"/>
      <c r="CJS5" s="30"/>
      <c r="CJT5" s="31"/>
      <c r="CJU5" s="30"/>
      <c r="CJV5" s="31"/>
      <c r="CJW5" s="30"/>
      <c r="CJX5" s="31"/>
      <c r="CJY5" s="30"/>
      <c r="CJZ5" s="31"/>
      <c r="CKA5" s="30"/>
      <c r="CKB5" s="31"/>
      <c r="CKC5" s="30"/>
      <c r="CKD5" s="31"/>
      <c r="CKE5" s="30"/>
      <c r="CKF5" s="31"/>
      <c r="CKG5" s="30"/>
      <c r="CKH5" s="31"/>
      <c r="CKI5" s="30"/>
      <c r="CKJ5" s="31"/>
      <c r="CKK5" s="30"/>
      <c r="CKL5" s="31"/>
      <c r="CKM5" s="30"/>
      <c r="CKN5" s="31"/>
      <c r="CKO5" s="30"/>
      <c r="CKP5" s="31"/>
      <c r="CKQ5" s="30"/>
      <c r="CKR5" s="31"/>
      <c r="CKS5" s="30"/>
      <c r="CKT5" s="31"/>
      <c r="CKU5" s="30"/>
      <c r="CKV5" s="31"/>
      <c r="CKW5" s="30"/>
      <c r="CKX5" s="31"/>
      <c r="CKY5" s="30"/>
      <c r="CKZ5" s="31"/>
      <c r="CLA5" s="30"/>
      <c r="CLB5" s="31"/>
      <c r="CLC5" s="30"/>
      <c r="CLD5" s="31"/>
      <c r="CLE5" s="30"/>
      <c r="CLF5" s="31"/>
      <c r="CLG5" s="30"/>
      <c r="CLH5" s="31"/>
      <c r="CLI5" s="30"/>
      <c r="CLJ5" s="31"/>
      <c r="CLK5" s="30"/>
      <c r="CLL5" s="31"/>
      <c r="CLM5" s="30"/>
      <c r="CLN5" s="31"/>
      <c r="CLO5" s="30"/>
      <c r="CLP5" s="31"/>
      <c r="CLQ5" s="30"/>
      <c r="CLR5" s="31"/>
      <c r="CLS5" s="30"/>
      <c r="CLT5" s="31"/>
      <c r="CLU5" s="30"/>
      <c r="CLV5" s="31"/>
      <c r="CLW5" s="30"/>
      <c r="CLX5" s="31"/>
      <c r="CLY5" s="30"/>
      <c r="CLZ5" s="31"/>
      <c r="CMA5" s="30"/>
      <c r="CMB5" s="31"/>
      <c r="CMC5" s="30"/>
      <c r="CMD5" s="31"/>
      <c r="CME5" s="30"/>
      <c r="CMF5" s="31"/>
      <c r="CMG5" s="30"/>
      <c r="CMH5" s="31"/>
      <c r="CMI5" s="30"/>
      <c r="CMJ5" s="31"/>
      <c r="CMK5" s="30"/>
      <c r="CML5" s="31"/>
      <c r="CMM5" s="30"/>
      <c r="CMN5" s="31"/>
      <c r="CMO5" s="30"/>
      <c r="CMP5" s="31"/>
      <c r="CMQ5" s="30"/>
      <c r="CMR5" s="31"/>
      <c r="CMS5" s="30"/>
      <c r="CMT5" s="31"/>
      <c r="CMU5" s="30"/>
      <c r="CMV5" s="31"/>
      <c r="CMW5" s="30"/>
      <c r="CMX5" s="31"/>
      <c r="CMY5" s="30"/>
      <c r="CMZ5" s="31"/>
      <c r="CNA5" s="30"/>
      <c r="CNB5" s="31"/>
      <c r="CNC5" s="30"/>
      <c r="CND5" s="31"/>
      <c r="CNE5" s="30"/>
      <c r="CNF5" s="31"/>
      <c r="CNG5" s="30"/>
      <c r="CNH5" s="31"/>
      <c r="CNI5" s="30"/>
      <c r="CNJ5" s="31"/>
      <c r="CNK5" s="30"/>
      <c r="CNL5" s="31"/>
      <c r="CNM5" s="30"/>
      <c r="CNN5" s="31"/>
      <c r="CNO5" s="30"/>
      <c r="CNP5" s="31"/>
      <c r="CNQ5" s="30"/>
      <c r="CNR5" s="31"/>
      <c r="CNS5" s="30"/>
      <c r="CNT5" s="31"/>
      <c r="CNU5" s="30"/>
      <c r="CNV5" s="31"/>
      <c r="CNW5" s="30"/>
      <c r="CNX5" s="31"/>
      <c r="CNY5" s="30"/>
      <c r="CNZ5" s="31"/>
      <c r="COA5" s="30"/>
      <c r="COB5" s="31"/>
      <c r="COC5" s="30"/>
      <c r="COD5" s="31"/>
      <c r="COE5" s="30"/>
      <c r="COF5" s="31"/>
      <c r="COG5" s="30"/>
      <c r="COH5" s="31"/>
      <c r="COI5" s="30"/>
      <c r="COJ5" s="31"/>
      <c r="COK5" s="30"/>
      <c r="COL5" s="31"/>
      <c r="COM5" s="30"/>
      <c r="CON5" s="31"/>
      <c r="COO5" s="30"/>
      <c r="COP5" s="31"/>
      <c r="COQ5" s="30"/>
      <c r="COR5" s="31"/>
      <c r="COS5" s="30"/>
      <c r="COT5" s="31"/>
      <c r="COU5" s="30"/>
      <c r="COV5" s="31"/>
      <c r="COW5" s="30"/>
      <c r="COX5" s="31"/>
      <c r="COY5" s="30"/>
      <c r="COZ5" s="31"/>
      <c r="CPA5" s="30"/>
      <c r="CPB5" s="31"/>
      <c r="CPC5" s="30"/>
      <c r="CPD5" s="31"/>
      <c r="CPE5" s="30"/>
      <c r="CPF5" s="31"/>
      <c r="CPG5" s="30"/>
      <c r="CPH5" s="31"/>
      <c r="CPI5" s="30"/>
      <c r="CPJ5" s="31"/>
      <c r="CPK5" s="30"/>
      <c r="CPL5" s="31"/>
      <c r="CPM5" s="30"/>
      <c r="CPN5" s="31"/>
      <c r="CPO5" s="30"/>
      <c r="CPP5" s="31"/>
      <c r="CPQ5" s="30"/>
      <c r="CPR5" s="31"/>
      <c r="CPS5" s="30"/>
      <c r="CPT5" s="31"/>
      <c r="CPU5" s="30"/>
      <c r="CPV5" s="31"/>
      <c r="CPW5" s="30"/>
      <c r="CPX5" s="31"/>
      <c r="CPY5" s="30"/>
      <c r="CPZ5" s="31"/>
      <c r="CQA5" s="30"/>
      <c r="CQB5" s="31"/>
      <c r="CQC5" s="30"/>
      <c r="CQD5" s="31"/>
      <c r="CQE5" s="30"/>
      <c r="CQF5" s="31"/>
      <c r="CQG5" s="30"/>
      <c r="CQH5" s="31"/>
      <c r="CQI5" s="30"/>
      <c r="CQJ5" s="31"/>
      <c r="CQK5" s="30"/>
      <c r="CQL5" s="31"/>
      <c r="CQM5" s="30"/>
      <c r="CQN5" s="31"/>
      <c r="CQO5" s="30"/>
      <c r="CQP5" s="31"/>
      <c r="CQQ5" s="30"/>
      <c r="CQR5" s="31"/>
      <c r="CQS5" s="30"/>
      <c r="CQT5" s="31"/>
      <c r="CQU5" s="30"/>
      <c r="CQV5" s="31"/>
      <c r="CQW5" s="30"/>
      <c r="CQX5" s="31"/>
      <c r="CQY5" s="30"/>
      <c r="CQZ5" s="31"/>
      <c r="CRA5" s="30"/>
      <c r="CRB5" s="31"/>
      <c r="CRC5" s="30"/>
      <c r="CRD5" s="31"/>
      <c r="CRE5" s="30"/>
      <c r="CRF5" s="31"/>
      <c r="CRG5" s="30"/>
      <c r="CRH5" s="31"/>
      <c r="CRI5" s="30"/>
      <c r="CRJ5" s="31"/>
      <c r="CRK5" s="30"/>
      <c r="CRL5" s="31"/>
      <c r="CRM5" s="30"/>
      <c r="CRN5" s="31"/>
      <c r="CRO5" s="30"/>
      <c r="CRP5" s="31"/>
      <c r="CRQ5" s="30"/>
      <c r="CRR5" s="31"/>
      <c r="CRS5" s="30"/>
      <c r="CRT5" s="31"/>
      <c r="CRU5" s="30"/>
      <c r="CRV5" s="31"/>
      <c r="CRW5" s="30"/>
      <c r="CRX5" s="31"/>
      <c r="CRY5" s="30"/>
      <c r="CRZ5" s="31"/>
      <c r="CSA5" s="30"/>
      <c r="CSB5" s="31"/>
      <c r="CSC5" s="30"/>
      <c r="CSD5" s="31"/>
      <c r="CSE5" s="30"/>
      <c r="CSF5" s="31"/>
      <c r="CSG5" s="30"/>
      <c r="CSH5" s="31"/>
      <c r="CSI5" s="30"/>
      <c r="CSJ5" s="31"/>
      <c r="CSK5" s="30"/>
      <c r="CSL5" s="31"/>
      <c r="CSM5" s="30"/>
      <c r="CSN5" s="31"/>
      <c r="CSO5" s="30"/>
      <c r="CSP5" s="31"/>
      <c r="CSQ5" s="30"/>
      <c r="CSR5" s="31"/>
      <c r="CSS5" s="30"/>
      <c r="CST5" s="31"/>
      <c r="CSU5" s="30"/>
      <c r="CSV5" s="31"/>
      <c r="CSW5" s="30"/>
      <c r="CSX5" s="31"/>
      <c r="CSY5" s="30"/>
      <c r="CSZ5" s="31"/>
      <c r="CTA5" s="30"/>
      <c r="CTB5" s="31"/>
      <c r="CTC5" s="30"/>
      <c r="CTD5" s="31"/>
      <c r="CTE5" s="30"/>
      <c r="CTF5" s="31"/>
      <c r="CTG5" s="30"/>
      <c r="CTH5" s="31"/>
      <c r="CTI5" s="30"/>
      <c r="CTJ5" s="31"/>
      <c r="CTK5" s="30"/>
      <c r="CTL5" s="31"/>
      <c r="CTM5" s="30"/>
      <c r="CTN5" s="31"/>
      <c r="CTO5" s="30"/>
      <c r="CTP5" s="31"/>
      <c r="CTQ5" s="30"/>
      <c r="CTR5" s="31"/>
      <c r="CTS5" s="30"/>
      <c r="CTT5" s="31"/>
      <c r="CTU5" s="30"/>
      <c r="CTV5" s="31"/>
      <c r="CTW5" s="30"/>
      <c r="CTX5" s="31"/>
      <c r="CTY5" s="30"/>
      <c r="CTZ5" s="31"/>
      <c r="CUA5" s="30"/>
      <c r="CUB5" s="31"/>
      <c r="CUC5" s="30"/>
      <c r="CUD5" s="31"/>
      <c r="CUE5" s="30"/>
      <c r="CUF5" s="31"/>
      <c r="CUG5" s="30"/>
      <c r="CUH5" s="31"/>
      <c r="CUI5" s="30"/>
      <c r="CUJ5" s="31"/>
      <c r="CUK5" s="30"/>
      <c r="CUL5" s="31"/>
      <c r="CUM5" s="30"/>
      <c r="CUN5" s="31"/>
      <c r="CUO5" s="30"/>
      <c r="CUP5" s="31"/>
      <c r="CUQ5" s="30"/>
      <c r="CUR5" s="31"/>
      <c r="CUS5" s="30"/>
      <c r="CUT5" s="31"/>
      <c r="CUU5" s="30"/>
      <c r="CUV5" s="31"/>
      <c r="CUW5" s="30"/>
      <c r="CUX5" s="31"/>
      <c r="CUY5" s="30"/>
      <c r="CUZ5" s="31"/>
      <c r="CVA5" s="30"/>
      <c r="CVB5" s="31"/>
      <c r="CVC5" s="30"/>
      <c r="CVD5" s="31"/>
      <c r="CVE5" s="30"/>
      <c r="CVF5" s="31"/>
      <c r="CVG5" s="30"/>
      <c r="CVH5" s="31"/>
      <c r="CVI5" s="30"/>
      <c r="CVJ5" s="31"/>
      <c r="CVK5" s="30"/>
      <c r="CVL5" s="31"/>
      <c r="CVM5" s="30"/>
      <c r="CVN5" s="31"/>
      <c r="CVO5" s="30"/>
      <c r="CVP5" s="31"/>
      <c r="CVQ5" s="30"/>
      <c r="CVR5" s="31"/>
      <c r="CVS5" s="30"/>
      <c r="CVT5" s="31"/>
      <c r="CVU5" s="30"/>
      <c r="CVV5" s="31"/>
      <c r="CVW5" s="30"/>
      <c r="CVX5" s="31"/>
      <c r="CVY5" s="30"/>
      <c r="CVZ5" s="31"/>
      <c r="CWA5" s="30"/>
      <c r="CWB5" s="31"/>
      <c r="CWC5" s="30"/>
      <c r="CWD5" s="31"/>
      <c r="CWE5" s="30"/>
      <c r="CWF5" s="31"/>
      <c r="CWG5" s="30"/>
      <c r="CWH5" s="31"/>
      <c r="CWI5" s="30"/>
      <c r="CWJ5" s="31"/>
      <c r="CWK5" s="30"/>
      <c r="CWL5" s="31"/>
      <c r="CWM5" s="30"/>
      <c r="CWN5" s="31"/>
      <c r="CWO5" s="30"/>
      <c r="CWP5" s="31"/>
      <c r="CWQ5" s="30"/>
      <c r="CWR5" s="31"/>
      <c r="CWS5" s="30"/>
      <c r="CWT5" s="31"/>
      <c r="CWU5" s="30"/>
      <c r="CWV5" s="31"/>
      <c r="CWW5" s="30"/>
      <c r="CWX5" s="31"/>
      <c r="CWY5" s="30"/>
      <c r="CWZ5" s="31"/>
      <c r="CXA5" s="30"/>
      <c r="CXB5" s="31"/>
      <c r="CXC5" s="30"/>
      <c r="CXD5" s="31"/>
      <c r="CXE5" s="30"/>
      <c r="CXF5" s="31"/>
      <c r="CXG5" s="30"/>
      <c r="CXH5" s="31"/>
      <c r="CXI5" s="30"/>
      <c r="CXJ5" s="31"/>
      <c r="CXK5" s="30"/>
      <c r="CXL5" s="31"/>
      <c r="CXM5" s="30"/>
      <c r="CXN5" s="31"/>
      <c r="CXO5" s="30"/>
      <c r="CXP5" s="31"/>
      <c r="CXQ5" s="30"/>
      <c r="CXR5" s="31"/>
      <c r="CXS5" s="30"/>
      <c r="CXT5" s="31"/>
      <c r="CXU5" s="30"/>
      <c r="CXV5" s="31"/>
      <c r="CXW5" s="30"/>
      <c r="CXX5" s="31"/>
      <c r="CXY5" s="30"/>
      <c r="CXZ5" s="31"/>
      <c r="CYA5" s="30"/>
      <c r="CYB5" s="31"/>
      <c r="CYC5" s="30"/>
      <c r="CYD5" s="31"/>
      <c r="CYE5" s="30"/>
      <c r="CYF5" s="31"/>
      <c r="CYG5" s="30"/>
      <c r="CYH5" s="31"/>
      <c r="CYI5" s="30"/>
      <c r="CYJ5" s="31"/>
      <c r="CYK5" s="30"/>
      <c r="CYL5" s="31"/>
      <c r="CYM5" s="30"/>
      <c r="CYN5" s="31"/>
      <c r="CYO5" s="30"/>
      <c r="CYP5" s="31"/>
      <c r="CYQ5" s="30"/>
      <c r="CYR5" s="31"/>
      <c r="CYS5" s="30"/>
      <c r="CYT5" s="31"/>
      <c r="CYU5" s="30"/>
      <c r="CYV5" s="31"/>
      <c r="CYW5" s="30"/>
      <c r="CYX5" s="31"/>
      <c r="CYY5" s="30"/>
      <c r="CYZ5" s="31"/>
      <c r="CZA5" s="30"/>
      <c r="CZB5" s="31"/>
      <c r="CZC5" s="30"/>
      <c r="CZD5" s="31"/>
      <c r="CZE5" s="30"/>
      <c r="CZF5" s="31"/>
      <c r="CZG5" s="30"/>
      <c r="CZH5" s="31"/>
      <c r="CZI5" s="30"/>
      <c r="CZJ5" s="31"/>
      <c r="CZK5" s="30"/>
      <c r="CZL5" s="31"/>
      <c r="CZM5" s="30"/>
      <c r="CZN5" s="31"/>
      <c r="CZO5" s="30"/>
      <c r="CZP5" s="31"/>
      <c r="CZQ5" s="30"/>
      <c r="CZR5" s="31"/>
      <c r="CZS5" s="30"/>
      <c r="CZT5" s="31"/>
      <c r="CZU5" s="30"/>
      <c r="CZV5" s="31"/>
      <c r="CZW5" s="30"/>
      <c r="CZX5" s="31"/>
      <c r="CZY5" s="30"/>
      <c r="CZZ5" s="31"/>
      <c r="DAA5" s="30"/>
      <c r="DAB5" s="31"/>
      <c r="DAC5" s="30"/>
      <c r="DAD5" s="31"/>
      <c r="DAE5" s="30"/>
      <c r="DAF5" s="31"/>
      <c r="DAG5" s="30"/>
      <c r="DAH5" s="31"/>
      <c r="DAI5" s="30"/>
      <c r="DAJ5" s="31"/>
      <c r="DAK5" s="30"/>
      <c r="DAL5" s="31"/>
      <c r="DAM5" s="30"/>
      <c r="DAN5" s="31"/>
      <c r="DAO5" s="30"/>
      <c r="DAP5" s="31"/>
      <c r="DAQ5" s="30"/>
      <c r="DAR5" s="31"/>
      <c r="DAS5" s="30"/>
      <c r="DAT5" s="31"/>
      <c r="DAU5" s="30"/>
      <c r="DAV5" s="31"/>
      <c r="DAW5" s="30"/>
      <c r="DAX5" s="31"/>
      <c r="DAY5" s="30"/>
      <c r="DAZ5" s="31"/>
      <c r="DBA5" s="30"/>
      <c r="DBB5" s="31"/>
      <c r="DBC5" s="30"/>
      <c r="DBD5" s="31"/>
      <c r="DBE5" s="30"/>
      <c r="DBF5" s="31"/>
      <c r="DBG5" s="30"/>
      <c r="DBH5" s="31"/>
      <c r="DBI5" s="30"/>
      <c r="DBJ5" s="31"/>
      <c r="DBK5" s="30"/>
      <c r="DBL5" s="31"/>
      <c r="DBM5" s="30"/>
      <c r="DBN5" s="31"/>
      <c r="DBO5" s="30"/>
      <c r="DBP5" s="31"/>
      <c r="DBQ5" s="30"/>
      <c r="DBR5" s="31"/>
      <c r="DBS5" s="30"/>
      <c r="DBT5" s="31"/>
      <c r="DBU5" s="30"/>
      <c r="DBV5" s="31"/>
      <c r="DBW5" s="30"/>
      <c r="DBX5" s="31"/>
      <c r="DBY5" s="30"/>
      <c r="DBZ5" s="31"/>
      <c r="DCA5" s="30"/>
      <c r="DCB5" s="31"/>
      <c r="DCC5" s="30"/>
      <c r="DCD5" s="31"/>
      <c r="DCE5" s="30"/>
      <c r="DCF5" s="31"/>
      <c r="DCG5" s="30"/>
      <c r="DCH5" s="31"/>
      <c r="DCI5" s="30"/>
      <c r="DCJ5" s="31"/>
      <c r="DCK5" s="30"/>
      <c r="DCL5" s="31"/>
      <c r="DCM5" s="30"/>
      <c r="DCN5" s="31"/>
      <c r="DCO5" s="30"/>
      <c r="DCP5" s="31"/>
      <c r="DCQ5" s="30"/>
      <c r="DCR5" s="31"/>
      <c r="DCS5" s="30"/>
      <c r="DCT5" s="31"/>
      <c r="DCU5" s="30"/>
      <c r="DCV5" s="31"/>
      <c r="DCW5" s="30"/>
      <c r="DCX5" s="31"/>
      <c r="DCY5" s="30"/>
      <c r="DCZ5" s="31"/>
      <c r="DDA5" s="30"/>
      <c r="DDB5" s="31"/>
      <c r="DDC5" s="30"/>
      <c r="DDD5" s="31"/>
      <c r="DDE5" s="30"/>
      <c r="DDF5" s="31"/>
      <c r="DDG5" s="30"/>
      <c r="DDH5" s="31"/>
      <c r="DDI5" s="30"/>
      <c r="DDJ5" s="31"/>
      <c r="DDK5" s="30"/>
      <c r="DDL5" s="31"/>
      <c r="DDM5" s="30"/>
      <c r="DDN5" s="31"/>
      <c r="DDO5" s="30"/>
      <c r="DDP5" s="31"/>
      <c r="DDQ5" s="30"/>
      <c r="DDR5" s="31"/>
      <c r="DDS5" s="30"/>
      <c r="DDT5" s="31"/>
      <c r="DDU5" s="30"/>
      <c r="DDV5" s="31"/>
      <c r="DDW5" s="30"/>
      <c r="DDX5" s="31"/>
      <c r="DDY5" s="30"/>
      <c r="DDZ5" s="31"/>
      <c r="DEA5" s="30"/>
      <c r="DEB5" s="31"/>
      <c r="DEC5" s="30"/>
      <c r="DED5" s="31"/>
      <c r="DEE5" s="30"/>
      <c r="DEF5" s="31"/>
      <c r="DEG5" s="30"/>
      <c r="DEH5" s="31"/>
      <c r="DEI5" s="30"/>
      <c r="DEJ5" s="31"/>
      <c r="DEK5" s="30"/>
      <c r="DEL5" s="31"/>
      <c r="DEM5" s="30"/>
      <c r="DEN5" s="31"/>
      <c r="DEO5" s="30"/>
      <c r="DEP5" s="31"/>
      <c r="DEQ5" s="30"/>
      <c r="DER5" s="31"/>
      <c r="DES5" s="30"/>
      <c r="DET5" s="31"/>
      <c r="DEU5" s="30"/>
      <c r="DEV5" s="31"/>
      <c r="DEW5" s="30"/>
      <c r="DEX5" s="31"/>
      <c r="DEY5" s="30"/>
      <c r="DEZ5" s="31"/>
      <c r="DFA5" s="30"/>
      <c r="DFB5" s="31"/>
      <c r="DFC5" s="30"/>
      <c r="DFD5" s="31"/>
      <c r="DFE5" s="30"/>
      <c r="DFF5" s="31"/>
      <c r="DFG5" s="30"/>
      <c r="DFH5" s="31"/>
      <c r="DFI5" s="30"/>
      <c r="DFJ5" s="31"/>
      <c r="DFK5" s="30"/>
      <c r="DFL5" s="31"/>
      <c r="DFM5" s="30"/>
      <c r="DFN5" s="31"/>
      <c r="DFO5" s="30"/>
      <c r="DFP5" s="31"/>
      <c r="DFQ5" s="30"/>
      <c r="DFR5" s="31"/>
      <c r="DFS5" s="30"/>
      <c r="DFT5" s="31"/>
      <c r="DFU5" s="30"/>
      <c r="DFV5" s="31"/>
      <c r="DFW5" s="30"/>
      <c r="DFX5" s="31"/>
      <c r="DFY5" s="30"/>
      <c r="DFZ5" s="31"/>
      <c r="DGA5" s="30"/>
      <c r="DGB5" s="31"/>
      <c r="DGC5" s="30"/>
      <c r="DGD5" s="31"/>
      <c r="DGE5" s="30"/>
      <c r="DGF5" s="31"/>
      <c r="DGG5" s="30"/>
      <c r="DGH5" s="31"/>
      <c r="DGI5" s="30"/>
      <c r="DGJ5" s="31"/>
      <c r="DGK5" s="30"/>
      <c r="DGL5" s="31"/>
      <c r="DGM5" s="30"/>
      <c r="DGN5" s="31"/>
      <c r="DGO5" s="30"/>
      <c r="DGP5" s="31"/>
      <c r="DGQ5" s="30"/>
      <c r="DGR5" s="31"/>
      <c r="DGS5" s="30"/>
      <c r="DGT5" s="31"/>
      <c r="DGU5" s="30"/>
      <c r="DGV5" s="31"/>
      <c r="DGW5" s="30"/>
      <c r="DGX5" s="31"/>
      <c r="DGY5" s="30"/>
      <c r="DGZ5" s="31"/>
      <c r="DHA5" s="30"/>
      <c r="DHB5" s="31"/>
      <c r="DHC5" s="30"/>
      <c r="DHD5" s="31"/>
      <c r="DHE5" s="30"/>
      <c r="DHF5" s="31"/>
      <c r="DHG5" s="30"/>
      <c r="DHH5" s="31"/>
      <c r="DHI5" s="30"/>
      <c r="DHJ5" s="31"/>
      <c r="DHK5" s="30"/>
      <c r="DHL5" s="31"/>
      <c r="DHM5" s="30"/>
      <c r="DHN5" s="31"/>
      <c r="DHO5" s="30"/>
      <c r="DHP5" s="31"/>
      <c r="DHQ5" s="30"/>
      <c r="DHR5" s="31"/>
      <c r="DHS5" s="30"/>
      <c r="DHT5" s="31"/>
      <c r="DHU5" s="30"/>
      <c r="DHV5" s="31"/>
      <c r="DHW5" s="30"/>
      <c r="DHX5" s="31"/>
      <c r="DHY5" s="30"/>
      <c r="DHZ5" s="31"/>
      <c r="DIA5" s="30"/>
      <c r="DIB5" s="31"/>
      <c r="DIC5" s="30"/>
      <c r="DID5" s="31"/>
      <c r="DIE5" s="30"/>
      <c r="DIF5" s="31"/>
      <c r="DIG5" s="30"/>
      <c r="DIH5" s="31"/>
      <c r="DII5" s="30"/>
      <c r="DIJ5" s="31"/>
      <c r="DIK5" s="30"/>
      <c r="DIL5" s="31"/>
      <c r="DIM5" s="30"/>
      <c r="DIN5" s="31"/>
      <c r="DIO5" s="30"/>
      <c r="DIP5" s="31"/>
      <c r="DIQ5" s="30"/>
      <c r="DIR5" s="31"/>
      <c r="DIS5" s="30"/>
      <c r="DIT5" s="31"/>
      <c r="DIU5" s="30"/>
      <c r="DIV5" s="31"/>
      <c r="DIW5" s="30"/>
      <c r="DIX5" s="31"/>
      <c r="DIY5" s="30"/>
      <c r="DIZ5" s="31"/>
      <c r="DJA5" s="30"/>
      <c r="DJB5" s="31"/>
      <c r="DJC5" s="30"/>
      <c r="DJD5" s="31"/>
      <c r="DJE5" s="30"/>
      <c r="DJF5" s="31"/>
      <c r="DJG5" s="30"/>
      <c r="DJH5" s="31"/>
      <c r="DJI5" s="30"/>
      <c r="DJJ5" s="31"/>
      <c r="DJK5" s="30"/>
      <c r="DJL5" s="31"/>
      <c r="DJM5" s="30"/>
      <c r="DJN5" s="31"/>
      <c r="DJO5" s="30"/>
      <c r="DJP5" s="31"/>
      <c r="DJQ5" s="30"/>
      <c r="DJR5" s="31"/>
      <c r="DJS5" s="30"/>
      <c r="DJT5" s="31"/>
      <c r="DJU5" s="30"/>
      <c r="DJV5" s="31"/>
      <c r="DJW5" s="30"/>
      <c r="DJX5" s="31"/>
      <c r="DJY5" s="30"/>
      <c r="DJZ5" s="31"/>
      <c r="DKA5" s="30"/>
      <c r="DKB5" s="31"/>
      <c r="DKC5" s="30"/>
      <c r="DKD5" s="31"/>
      <c r="DKE5" s="30"/>
      <c r="DKF5" s="31"/>
      <c r="DKG5" s="30"/>
      <c r="DKH5" s="31"/>
      <c r="DKI5" s="30"/>
      <c r="DKJ5" s="31"/>
      <c r="DKK5" s="30"/>
      <c r="DKL5" s="31"/>
      <c r="DKM5" s="30"/>
      <c r="DKN5" s="31"/>
      <c r="DKO5" s="30"/>
      <c r="DKP5" s="31"/>
      <c r="DKQ5" s="30"/>
      <c r="DKR5" s="31"/>
      <c r="DKS5" s="30"/>
      <c r="DKT5" s="31"/>
      <c r="DKU5" s="30"/>
      <c r="DKV5" s="31"/>
      <c r="DKW5" s="30"/>
      <c r="DKX5" s="31"/>
      <c r="DKY5" s="30"/>
      <c r="DKZ5" s="31"/>
      <c r="DLA5" s="30"/>
      <c r="DLB5" s="31"/>
      <c r="DLC5" s="30"/>
      <c r="DLD5" s="31"/>
      <c r="DLE5" s="30"/>
      <c r="DLF5" s="31"/>
      <c r="DLG5" s="30"/>
      <c r="DLH5" s="31"/>
      <c r="DLI5" s="30"/>
      <c r="DLJ5" s="31"/>
      <c r="DLK5" s="30"/>
      <c r="DLL5" s="31"/>
      <c r="DLM5" s="30"/>
      <c r="DLN5" s="31"/>
      <c r="DLO5" s="30"/>
      <c r="DLP5" s="31"/>
      <c r="DLQ5" s="30"/>
      <c r="DLR5" s="31"/>
      <c r="DLS5" s="30"/>
      <c r="DLT5" s="31"/>
      <c r="DLU5" s="30"/>
      <c r="DLV5" s="31"/>
      <c r="DLW5" s="30"/>
      <c r="DLX5" s="31"/>
      <c r="DLY5" s="30"/>
      <c r="DLZ5" s="31"/>
      <c r="DMA5" s="30"/>
      <c r="DMB5" s="31"/>
      <c r="DMC5" s="30"/>
      <c r="DMD5" s="31"/>
      <c r="DME5" s="30"/>
      <c r="DMF5" s="31"/>
      <c r="DMG5" s="30"/>
      <c r="DMH5" s="31"/>
      <c r="DMI5" s="30"/>
      <c r="DMJ5" s="31"/>
      <c r="DMK5" s="30"/>
      <c r="DML5" s="31"/>
      <c r="DMM5" s="30"/>
      <c r="DMN5" s="31"/>
      <c r="DMO5" s="30"/>
      <c r="DMP5" s="31"/>
      <c r="DMQ5" s="30"/>
      <c r="DMR5" s="31"/>
      <c r="DMS5" s="30"/>
      <c r="DMT5" s="31"/>
      <c r="DMU5" s="30"/>
      <c r="DMV5" s="31"/>
      <c r="DMW5" s="30"/>
      <c r="DMX5" s="31"/>
      <c r="DMY5" s="30"/>
      <c r="DMZ5" s="31"/>
      <c r="DNA5" s="30"/>
      <c r="DNB5" s="31"/>
      <c r="DNC5" s="30"/>
      <c r="DND5" s="31"/>
      <c r="DNE5" s="30"/>
      <c r="DNF5" s="31"/>
      <c r="DNG5" s="30"/>
      <c r="DNH5" s="31"/>
      <c r="DNI5" s="30"/>
      <c r="DNJ5" s="31"/>
      <c r="DNK5" s="30"/>
      <c r="DNL5" s="31"/>
      <c r="DNM5" s="30"/>
      <c r="DNN5" s="31"/>
      <c r="DNO5" s="30"/>
      <c r="DNP5" s="31"/>
      <c r="DNQ5" s="30"/>
      <c r="DNR5" s="31"/>
      <c r="DNS5" s="30"/>
      <c r="DNT5" s="31"/>
      <c r="DNU5" s="30"/>
      <c r="DNV5" s="31"/>
      <c r="DNW5" s="30"/>
      <c r="DNX5" s="31"/>
      <c r="DNY5" s="30"/>
      <c r="DNZ5" s="31"/>
      <c r="DOA5" s="30"/>
      <c r="DOB5" s="31"/>
      <c r="DOC5" s="30"/>
      <c r="DOD5" s="31"/>
      <c r="DOE5" s="30"/>
      <c r="DOF5" s="31"/>
      <c r="DOG5" s="30"/>
      <c r="DOH5" s="31"/>
      <c r="DOI5" s="30"/>
      <c r="DOJ5" s="31"/>
      <c r="DOK5" s="30"/>
      <c r="DOL5" s="31"/>
      <c r="DOM5" s="30"/>
      <c r="DON5" s="31"/>
      <c r="DOO5" s="30"/>
      <c r="DOP5" s="31"/>
      <c r="DOQ5" s="30"/>
      <c r="DOR5" s="31"/>
      <c r="DOS5" s="30"/>
      <c r="DOT5" s="31"/>
      <c r="DOU5" s="30"/>
      <c r="DOV5" s="31"/>
      <c r="DOW5" s="30"/>
      <c r="DOX5" s="31"/>
      <c r="DOY5" s="30"/>
      <c r="DOZ5" s="31"/>
      <c r="DPA5" s="30"/>
      <c r="DPB5" s="31"/>
      <c r="DPC5" s="30"/>
      <c r="DPD5" s="31"/>
      <c r="DPE5" s="30"/>
      <c r="DPF5" s="31"/>
      <c r="DPG5" s="30"/>
      <c r="DPH5" s="31"/>
      <c r="DPI5" s="30"/>
      <c r="DPJ5" s="31"/>
      <c r="DPK5" s="30"/>
      <c r="DPL5" s="31"/>
      <c r="DPM5" s="30"/>
      <c r="DPN5" s="31"/>
      <c r="DPO5" s="30"/>
      <c r="DPP5" s="31"/>
      <c r="DPQ5" s="30"/>
      <c r="DPR5" s="31"/>
      <c r="DPS5" s="30"/>
      <c r="DPT5" s="31"/>
      <c r="DPU5" s="30"/>
      <c r="DPV5" s="31"/>
      <c r="DPW5" s="30"/>
      <c r="DPX5" s="31"/>
      <c r="DPY5" s="30"/>
      <c r="DPZ5" s="31"/>
      <c r="DQA5" s="30"/>
      <c r="DQB5" s="31"/>
      <c r="DQC5" s="30"/>
      <c r="DQD5" s="31"/>
      <c r="DQE5" s="30"/>
      <c r="DQF5" s="31"/>
      <c r="DQG5" s="30"/>
      <c r="DQH5" s="31"/>
      <c r="DQI5" s="30"/>
      <c r="DQJ5" s="31"/>
      <c r="DQK5" s="30"/>
      <c r="DQL5" s="31"/>
      <c r="DQM5" s="30"/>
      <c r="DQN5" s="31"/>
      <c r="DQO5" s="30"/>
      <c r="DQP5" s="31"/>
      <c r="DQQ5" s="30"/>
      <c r="DQR5" s="31"/>
      <c r="DQS5" s="30"/>
      <c r="DQT5" s="31"/>
      <c r="DQU5" s="30"/>
      <c r="DQV5" s="31"/>
      <c r="DQW5" s="30"/>
      <c r="DQX5" s="31"/>
      <c r="DQY5" s="30"/>
      <c r="DQZ5" s="31"/>
      <c r="DRA5" s="30"/>
      <c r="DRB5" s="31"/>
      <c r="DRC5" s="30"/>
      <c r="DRD5" s="31"/>
      <c r="DRE5" s="30"/>
      <c r="DRF5" s="31"/>
      <c r="DRG5" s="30"/>
      <c r="DRH5" s="31"/>
      <c r="DRI5" s="30"/>
      <c r="DRJ5" s="31"/>
      <c r="DRK5" s="30"/>
      <c r="DRL5" s="31"/>
      <c r="DRM5" s="30"/>
      <c r="DRN5" s="31"/>
      <c r="DRO5" s="30"/>
      <c r="DRP5" s="31"/>
      <c r="DRQ5" s="30"/>
      <c r="DRR5" s="31"/>
      <c r="DRS5" s="30"/>
      <c r="DRT5" s="31"/>
      <c r="DRU5" s="30"/>
      <c r="DRV5" s="31"/>
      <c r="DRW5" s="30"/>
      <c r="DRX5" s="31"/>
      <c r="DRY5" s="30"/>
      <c r="DRZ5" s="31"/>
      <c r="DSA5" s="30"/>
      <c r="DSB5" s="31"/>
      <c r="DSC5" s="30"/>
      <c r="DSD5" s="31"/>
      <c r="DSE5" s="30"/>
      <c r="DSF5" s="31"/>
      <c r="DSG5" s="30"/>
      <c r="DSH5" s="31"/>
      <c r="DSI5" s="30"/>
      <c r="DSJ5" s="31"/>
      <c r="DSK5" s="30"/>
      <c r="DSL5" s="31"/>
      <c r="DSM5" s="30"/>
      <c r="DSN5" s="31"/>
      <c r="DSO5" s="30"/>
      <c r="DSP5" s="31"/>
      <c r="DSQ5" s="30"/>
      <c r="DSR5" s="31"/>
      <c r="DSS5" s="30"/>
      <c r="DST5" s="31"/>
      <c r="DSU5" s="30"/>
      <c r="DSV5" s="31"/>
      <c r="DSW5" s="30"/>
      <c r="DSX5" s="31"/>
      <c r="DSY5" s="30"/>
      <c r="DSZ5" s="31"/>
      <c r="DTA5" s="30"/>
      <c r="DTB5" s="31"/>
      <c r="DTC5" s="30"/>
      <c r="DTD5" s="31"/>
      <c r="DTE5" s="30"/>
      <c r="DTF5" s="31"/>
      <c r="DTG5" s="30"/>
      <c r="DTH5" s="31"/>
      <c r="DTI5" s="30"/>
      <c r="DTJ5" s="31"/>
      <c r="DTK5" s="30"/>
      <c r="DTL5" s="31"/>
      <c r="DTM5" s="30"/>
      <c r="DTN5" s="31"/>
      <c r="DTO5" s="30"/>
      <c r="DTP5" s="31"/>
      <c r="DTQ5" s="30"/>
      <c r="DTR5" s="31"/>
      <c r="DTS5" s="30"/>
      <c r="DTT5" s="31"/>
      <c r="DTU5" s="30"/>
      <c r="DTV5" s="31"/>
      <c r="DTW5" s="30"/>
      <c r="DTX5" s="31"/>
      <c r="DTY5" s="30"/>
      <c r="DTZ5" s="31"/>
      <c r="DUA5" s="30"/>
      <c r="DUB5" s="31"/>
      <c r="DUC5" s="30"/>
      <c r="DUD5" s="31"/>
      <c r="DUE5" s="30"/>
      <c r="DUF5" s="31"/>
      <c r="DUG5" s="30"/>
      <c r="DUH5" s="31"/>
      <c r="DUI5" s="30"/>
      <c r="DUJ5" s="31"/>
      <c r="DUK5" s="30"/>
      <c r="DUL5" s="31"/>
      <c r="DUM5" s="30"/>
      <c r="DUN5" s="31"/>
      <c r="DUO5" s="30"/>
      <c r="DUP5" s="31"/>
      <c r="DUQ5" s="30"/>
      <c r="DUR5" s="31"/>
      <c r="DUS5" s="30"/>
      <c r="DUT5" s="31"/>
      <c r="DUU5" s="30"/>
      <c r="DUV5" s="31"/>
      <c r="DUW5" s="30"/>
      <c r="DUX5" s="31"/>
      <c r="DUY5" s="30"/>
      <c r="DUZ5" s="31"/>
      <c r="DVA5" s="30"/>
      <c r="DVB5" s="31"/>
      <c r="DVC5" s="30"/>
      <c r="DVD5" s="31"/>
      <c r="DVE5" s="30"/>
      <c r="DVF5" s="31"/>
      <c r="DVG5" s="30"/>
      <c r="DVH5" s="31"/>
      <c r="DVI5" s="30"/>
      <c r="DVJ5" s="31"/>
      <c r="DVK5" s="30"/>
      <c r="DVL5" s="31"/>
      <c r="DVM5" s="30"/>
      <c r="DVN5" s="31"/>
      <c r="DVO5" s="30"/>
      <c r="DVP5" s="31"/>
      <c r="DVQ5" s="30"/>
      <c r="DVR5" s="31"/>
      <c r="DVS5" s="30"/>
      <c r="DVT5" s="31"/>
      <c r="DVU5" s="30"/>
      <c r="DVV5" s="31"/>
      <c r="DVW5" s="30"/>
      <c r="DVX5" s="31"/>
      <c r="DVY5" s="30"/>
      <c r="DVZ5" s="31"/>
      <c r="DWA5" s="30"/>
      <c r="DWB5" s="31"/>
      <c r="DWC5" s="30"/>
      <c r="DWD5" s="31"/>
      <c r="DWE5" s="30"/>
      <c r="DWF5" s="31"/>
      <c r="DWG5" s="30"/>
      <c r="DWH5" s="31"/>
      <c r="DWI5" s="30"/>
      <c r="DWJ5" s="31"/>
      <c r="DWK5" s="30"/>
      <c r="DWL5" s="31"/>
      <c r="DWM5" s="30"/>
      <c r="DWN5" s="31"/>
      <c r="DWO5" s="30"/>
      <c r="DWP5" s="31"/>
      <c r="DWQ5" s="30"/>
      <c r="DWR5" s="31"/>
      <c r="DWS5" s="30"/>
      <c r="DWT5" s="31"/>
      <c r="DWU5" s="30"/>
      <c r="DWV5" s="31"/>
      <c r="DWW5" s="30"/>
      <c r="DWX5" s="31"/>
      <c r="DWY5" s="30"/>
      <c r="DWZ5" s="31"/>
      <c r="DXA5" s="30"/>
      <c r="DXB5" s="31"/>
      <c r="DXC5" s="30"/>
      <c r="DXD5" s="31"/>
      <c r="DXE5" s="30"/>
      <c r="DXF5" s="31"/>
      <c r="DXG5" s="30"/>
      <c r="DXH5" s="31"/>
      <c r="DXI5" s="30"/>
      <c r="DXJ5" s="31"/>
      <c r="DXK5" s="30"/>
      <c r="DXL5" s="31"/>
      <c r="DXM5" s="30"/>
      <c r="DXN5" s="31"/>
      <c r="DXO5" s="30"/>
      <c r="DXP5" s="31"/>
      <c r="DXQ5" s="30"/>
      <c r="DXR5" s="31"/>
      <c r="DXS5" s="30"/>
      <c r="DXT5" s="31"/>
      <c r="DXU5" s="30"/>
      <c r="DXV5" s="31"/>
      <c r="DXW5" s="30"/>
      <c r="DXX5" s="31"/>
      <c r="DXY5" s="30"/>
      <c r="DXZ5" s="31"/>
      <c r="DYA5" s="30"/>
      <c r="DYB5" s="31"/>
      <c r="DYC5" s="30"/>
      <c r="DYD5" s="31"/>
      <c r="DYE5" s="30"/>
      <c r="DYF5" s="31"/>
      <c r="DYG5" s="30"/>
      <c r="DYH5" s="31"/>
      <c r="DYI5" s="30"/>
      <c r="DYJ5" s="31"/>
      <c r="DYK5" s="30"/>
      <c r="DYL5" s="31"/>
      <c r="DYM5" s="30"/>
      <c r="DYN5" s="31"/>
      <c r="DYO5" s="30"/>
      <c r="DYP5" s="31"/>
      <c r="DYQ5" s="30"/>
      <c r="DYR5" s="31"/>
      <c r="DYS5" s="30"/>
      <c r="DYT5" s="31"/>
      <c r="DYU5" s="30"/>
      <c r="DYV5" s="31"/>
      <c r="DYW5" s="30"/>
      <c r="DYX5" s="31"/>
      <c r="DYY5" s="30"/>
      <c r="DYZ5" s="31"/>
      <c r="DZA5" s="30"/>
      <c r="DZB5" s="31"/>
      <c r="DZC5" s="30"/>
      <c r="DZD5" s="31"/>
      <c r="DZE5" s="30"/>
      <c r="DZF5" s="31"/>
      <c r="DZG5" s="30"/>
      <c r="DZH5" s="31"/>
      <c r="DZI5" s="30"/>
      <c r="DZJ5" s="31"/>
      <c r="DZK5" s="30"/>
      <c r="DZL5" s="31"/>
      <c r="DZM5" s="30"/>
      <c r="DZN5" s="31"/>
      <c r="DZO5" s="30"/>
      <c r="DZP5" s="31"/>
      <c r="DZQ5" s="30"/>
      <c r="DZR5" s="31"/>
      <c r="DZS5" s="30"/>
      <c r="DZT5" s="31"/>
      <c r="DZU5" s="30"/>
      <c r="DZV5" s="31"/>
      <c r="DZW5" s="30"/>
      <c r="DZX5" s="31"/>
      <c r="DZY5" s="30"/>
      <c r="DZZ5" s="31"/>
      <c r="EAA5" s="30"/>
      <c r="EAB5" s="31"/>
      <c r="EAC5" s="30"/>
      <c r="EAD5" s="31"/>
      <c r="EAE5" s="30"/>
      <c r="EAF5" s="31"/>
      <c r="EAG5" s="30"/>
      <c r="EAH5" s="31"/>
      <c r="EAI5" s="30"/>
      <c r="EAJ5" s="31"/>
      <c r="EAK5" s="30"/>
      <c r="EAL5" s="31"/>
      <c r="EAM5" s="30"/>
      <c r="EAN5" s="31"/>
      <c r="EAO5" s="30"/>
      <c r="EAP5" s="31"/>
      <c r="EAQ5" s="30"/>
      <c r="EAR5" s="31"/>
      <c r="EAS5" s="30"/>
      <c r="EAT5" s="31"/>
      <c r="EAU5" s="30"/>
      <c r="EAV5" s="31"/>
      <c r="EAW5" s="30"/>
      <c r="EAX5" s="31"/>
      <c r="EAY5" s="30"/>
      <c r="EAZ5" s="31"/>
      <c r="EBA5" s="30"/>
      <c r="EBB5" s="31"/>
      <c r="EBC5" s="30"/>
      <c r="EBD5" s="31"/>
      <c r="EBE5" s="30"/>
      <c r="EBF5" s="31"/>
      <c r="EBG5" s="30"/>
      <c r="EBH5" s="31"/>
      <c r="EBI5" s="30"/>
      <c r="EBJ5" s="31"/>
      <c r="EBK5" s="30"/>
      <c r="EBL5" s="31"/>
      <c r="EBM5" s="30"/>
      <c r="EBN5" s="31"/>
      <c r="EBO5" s="30"/>
      <c r="EBP5" s="31"/>
      <c r="EBQ5" s="30"/>
      <c r="EBR5" s="31"/>
      <c r="EBS5" s="30"/>
      <c r="EBT5" s="31"/>
      <c r="EBU5" s="30"/>
      <c r="EBV5" s="31"/>
      <c r="EBW5" s="30"/>
      <c r="EBX5" s="31"/>
      <c r="EBY5" s="30"/>
      <c r="EBZ5" s="31"/>
      <c r="ECA5" s="30"/>
      <c r="ECB5" s="31"/>
      <c r="ECC5" s="30"/>
      <c r="ECD5" s="31"/>
      <c r="ECE5" s="30"/>
      <c r="ECF5" s="31"/>
      <c r="ECG5" s="30"/>
      <c r="ECH5" s="31"/>
      <c r="ECI5" s="30"/>
      <c r="ECJ5" s="31"/>
      <c r="ECK5" s="30"/>
      <c r="ECL5" s="31"/>
      <c r="ECM5" s="30"/>
      <c r="ECN5" s="31"/>
      <c r="ECO5" s="30"/>
      <c r="ECP5" s="31"/>
      <c r="ECQ5" s="30"/>
      <c r="ECR5" s="31"/>
      <c r="ECS5" s="30"/>
      <c r="ECT5" s="31"/>
      <c r="ECU5" s="30"/>
      <c r="ECV5" s="31"/>
      <c r="ECW5" s="30"/>
      <c r="ECX5" s="31"/>
      <c r="ECY5" s="30"/>
      <c r="ECZ5" s="31"/>
      <c r="EDA5" s="30"/>
      <c r="EDB5" s="31"/>
      <c r="EDC5" s="30"/>
      <c r="EDD5" s="31"/>
      <c r="EDE5" s="30"/>
      <c r="EDF5" s="31"/>
      <c r="EDG5" s="30"/>
      <c r="EDH5" s="31"/>
      <c r="EDI5" s="30"/>
      <c r="EDJ5" s="31"/>
      <c r="EDK5" s="30"/>
      <c r="EDL5" s="31"/>
      <c r="EDM5" s="30"/>
      <c r="EDN5" s="31"/>
      <c r="EDO5" s="30"/>
      <c r="EDP5" s="31"/>
      <c r="EDQ5" s="30"/>
      <c r="EDR5" s="31"/>
      <c r="EDS5" s="30"/>
      <c r="EDT5" s="31"/>
      <c r="EDU5" s="30"/>
      <c r="EDV5" s="31"/>
      <c r="EDW5" s="30"/>
      <c r="EDX5" s="31"/>
      <c r="EDY5" s="30"/>
      <c r="EDZ5" s="31"/>
      <c r="EEA5" s="30"/>
      <c r="EEB5" s="31"/>
      <c r="EEC5" s="30"/>
      <c r="EED5" s="31"/>
      <c r="EEE5" s="30"/>
      <c r="EEF5" s="31"/>
      <c r="EEG5" s="30"/>
      <c r="EEH5" s="31"/>
      <c r="EEI5" s="30"/>
      <c r="EEJ5" s="31"/>
      <c r="EEK5" s="30"/>
      <c r="EEL5" s="31"/>
      <c r="EEM5" s="30"/>
      <c r="EEN5" s="31"/>
      <c r="EEO5" s="30"/>
      <c r="EEP5" s="31"/>
      <c r="EEQ5" s="30"/>
      <c r="EER5" s="31"/>
      <c r="EES5" s="30"/>
      <c r="EET5" s="31"/>
      <c r="EEU5" s="30"/>
      <c r="EEV5" s="31"/>
      <c r="EEW5" s="30"/>
      <c r="EEX5" s="31"/>
      <c r="EEY5" s="30"/>
      <c r="EEZ5" s="31"/>
      <c r="EFA5" s="30"/>
      <c r="EFB5" s="31"/>
      <c r="EFC5" s="30"/>
      <c r="EFD5" s="31"/>
      <c r="EFE5" s="30"/>
      <c r="EFF5" s="31"/>
      <c r="EFG5" s="30"/>
      <c r="EFH5" s="31"/>
      <c r="EFI5" s="30"/>
      <c r="EFJ5" s="31"/>
      <c r="EFK5" s="30"/>
      <c r="EFL5" s="31"/>
      <c r="EFM5" s="30"/>
      <c r="EFN5" s="31"/>
      <c r="EFO5" s="30"/>
      <c r="EFP5" s="31"/>
      <c r="EFQ5" s="30"/>
      <c r="EFR5" s="31"/>
      <c r="EFS5" s="30"/>
      <c r="EFT5" s="31"/>
      <c r="EFU5" s="30"/>
      <c r="EFV5" s="31"/>
      <c r="EFW5" s="30"/>
      <c r="EFX5" s="31"/>
      <c r="EFY5" s="30"/>
      <c r="EFZ5" s="31"/>
      <c r="EGA5" s="30"/>
      <c r="EGB5" s="31"/>
      <c r="EGC5" s="30"/>
      <c r="EGD5" s="31"/>
      <c r="EGE5" s="30"/>
      <c r="EGF5" s="31"/>
      <c r="EGG5" s="30"/>
      <c r="EGH5" s="31"/>
      <c r="EGI5" s="30"/>
      <c r="EGJ5" s="31"/>
      <c r="EGK5" s="30"/>
      <c r="EGL5" s="31"/>
      <c r="EGM5" s="30"/>
      <c r="EGN5" s="31"/>
      <c r="EGO5" s="30"/>
      <c r="EGP5" s="31"/>
      <c r="EGQ5" s="30"/>
      <c r="EGR5" s="31"/>
      <c r="EGS5" s="30"/>
      <c r="EGT5" s="31"/>
      <c r="EGU5" s="30"/>
      <c r="EGV5" s="31"/>
      <c r="EGW5" s="30"/>
      <c r="EGX5" s="31"/>
      <c r="EGY5" s="30"/>
      <c r="EGZ5" s="31"/>
      <c r="EHA5" s="30"/>
      <c r="EHB5" s="31"/>
      <c r="EHC5" s="30"/>
      <c r="EHD5" s="31"/>
      <c r="EHE5" s="30"/>
      <c r="EHF5" s="31"/>
      <c r="EHG5" s="30"/>
      <c r="EHH5" s="31"/>
      <c r="EHI5" s="30"/>
      <c r="EHJ5" s="31"/>
      <c r="EHK5" s="30"/>
      <c r="EHL5" s="31"/>
      <c r="EHM5" s="30"/>
      <c r="EHN5" s="31"/>
      <c r="EHO5" s="30"/>
      <c r="EHP5" s="31"/>
      <c r="EHQ5" s="30"/>
      <c r="EHR5" s="31"/>
      <c r="EHS5" s="30"/>
      <c r="EHT5" s="31"/>
      <c r="EHU5" s="30"/>
      <c r="EHV5" s="31"/>
      <c r="EHW5" s="30"/>
      <c r="EHX5" s="31"/>
      <c r="EHY5" s="30"/>
      <c r="EHZ5" s="31"/>
      <c r="EIA5" s="30"/>
      <c r="EIB5" s="31"/>
      <c r="EIC5" s="30"/>
      <c r="EID5" s="31"/>
      <c r="EIE5" s="30"/>
      <c r="EIF5" s="31"/>
      <c r="EIG5" s="30"/>
      <c r="EIH5" s="31"/>
      <c r="EII5" s="30"/>
      <c r="EIJ5" s="31"/>
      <c r="EIK5" s="30"/>
      <c r="EIL5" s="31"/>
      <c r="EIM5" s="30"/>
      <c r="EIN5" s="31"/>
      <c r="EIO5" s="30"/>
      <c r="EIP5" s="31"/>
      <c r="EIQ5" s="30"/>
      <c r="EIR5" s="31"/>
      <c r="EIS5" s="30"/>
      <c r="EIT5" s="31"/>
      <c r="EIU5" s="30"/>
      <c r="EIV5" s="31"/>
      <c r="EIW5" s="30"/>
      <c r="EIX5" s="31"/>
      <c r="EIY5" s="30"/>
      <c r="EIZ5" s="31"/>
      <c r="EJA5" s="30"/>
      <c r="EJB5" s="31"/>
      <c r="EJC5" s="30"/>
      <c r="EJD5" s="31"/>
      <c r="EJE5" s="30"/>
      <c r="EJF5" s="31"/>
      <c r="EJG5" s="30"/>
      <c r="EJH5" s="31"/>
      <c r="EJI5" s="30"/>
      <c r="EJJ5" s="31"/>
      <c r="EJK5" s="30"/>
      <c r="EJL5" s="31"/>
      <c r="EJM5" s="30"/>
      <c r="EJN5" s="31"/>
      <c r="EJO5" s="30"/>
      <c r="EJP5" s="31"/>
      <c r="EJQ5" s="30"/>
      <c r="EJR5" s="31"/>
      <c r="EJS5" s="30"/>
      <c r="EJT5" s="31"/>
      <c r="EJU5" s="30"/>
      <c r="EJV5" s="31"/>
      <c r="EJW5" s="30"/>
      <c r="EJX5" s="31"/>
      <c r="EJY5" s="30"/>
      <c r="EJZ5" s="31"/>
      <c r="EKA5" s="30"/>
      <c r="EKB5" s="31"/>
      <c r="EKC5" s="30"/>
      <c r="EKD5" s="31"/>
      <c r="EKE5" s="30"/>
      <c r="EKF5" s="31"/>
      <c r="EKG5" s="30"/>
      <c r="EKH5" s="31"/>
      <c r="EKI5" s="30"/>
      <c r="EKJ5" s="31"/>
      <c r="EKK5" s="30"/>
      <c r="EKL5" s="31"/>
      <c r="EKM5" s="30"/>
      <c r="EKN5" s="31"/>
      <c r="EKO5" s="30"/>
      <c r="EKP5" s="31"/>
      <c r="EKQ5" s="30"/>
      <c r="EKR5" s="31"/>
      <c r="EKS5" s="30"/>
      <c r="EKT5" s="31"/>
      <c r="EKU5" s="30"/>
      <c r="EKV5" s="31"/>
      <c r="EKW5" s="30"/>
      <c r="EKX5" s="31"/>
      <c r="EKY5" s="30"/>
      <c r="EKZ5" s="31"/>
      <c r="ELA5" s="30"/>
      <c r="ELB5" s="31"/>
      <c r="ELC5" s="30"/>
      <c r="ELD5" s="31"/>
      <c r="ELE5" s="30"/>
      <c r="ELF5" s="31"/>
      <c r="ELG5" s="30"/>
      <c r="ELH5" s="31"/>
      <c r="ELI5" s="30"/>
      <c r="ELJ5" s="31"/>
      <c r="ELK5" s="30"/>
      <c r="ELL5" s="31"/>
      <c r="ELM5" s="30"/>
      <c r="ELN5" s="31"/>
      <c r="ELO5" s="30"/>
      <c r="ELP5" s="31"/>
      <c r="ELQ5" s="30"/>
      <c r="ELR5" s="31"/>
      <c r="ELS5" s="30"/>
      <c r="ELT5" s="31"/>
      <c r="ELU5" s="30"/>
      <c r="ELV5" s="31"/>
      <c r="ELW5" s="30"/>
      <c r="ELX5" s="31"/>
      <c r="ELY5" s="30"/>
      <c r="ELZ5" s="31"/>
      <c r="EMA5" s="30"/>
      <c r="EMB5" s="31"/>
      <c r="EMC5" s="30"/>
      <c r="EMD5" s="31"/>
      <c r="EME5" s="30"/>
      <c r="EMF5" s="31"/>
      <c r="EMG5" s="30"/>
      <c r="EMH5" s="31"/>
      <c r="EMI5" s="30"/>
      <c r="EMJ5" s="31"/>
      <c r="EMK5" s="30"/>
      <c r="EML5" s="31"/>
      <c r="EMM5" s="30"/>
      <c r="EMN5" s="31"/>
      <c r="EMO5" s="30"/>
      <c r="EMP5" s="31"/>
      <c r="EMQ5" s="30"/>
      <c r="EMR5" s="31"/>
      <c r="EMS5" s="30"/>
      <c r="EMT5" s="31"/>
      <c r="EMU5" s="30"/>
      <c r="EMV5" s="31"/>
      <c r="EMW5" s="30"/>
      <c r="EMX5" s="31"/>
      <c r="EMY5" s="30"/>
      <c r="EMZ5" s="31"/>
      <c r="ENA5" s="30"/>
      <c r="ENB5" s="31"/>
      <c r="ENC5" s="30"/>
      <c r="END5" s="31"/>
      <c r="ENE5" s="30"/>
      <c r="ENF5" s="31"/>
      <c r="ENG5" s="30"/>
      <c r="ENH5" s="31"/>
      <c r="ENI5" s="30"/>
      <c r="ENJ5" s="31"/>
      <c r="ENK5" s="30"/>
      <c r="ENL5" s="31"/>
      <c r="ENM5" s="30"/>
      <c r="ENN5" s="31"/>
      <c r="ENO5" s="30"/>
      <c r="ENP5" s="31"/>
      <c r="ENQ5" s="30"/>
      <c r="ENR5" s="31"/>
      <c r="ENS5" s="30"/>
      <c r="ENT5" s="31"/>
      <c r="ENU5" s="30"/>
      <c r="ENV5" s="31"/>
      <c r="ENW5" s="30"/>
      <c r="ENX5" s="31"/>
      <c r="ENY5" s="30"/>
      <c r="ENZ5" s="31"/>
      <c r="EOA5" s="30"/>
      <c r="EOB5" s="31"/>
      <c r="EOC5" s="30"/>
      <c r="EOD5" s="31"/>
      <c r="EOE5" s="30"/>
      <c r="EOF5" s="31"/>
      <c r="EOG5" s="30"/>
      <c r="EOH5" s="31"/>
      <c r="EOI5" s="30"/>
      <c r="EOJ5" s="31"/>
      <c r="EOK5" s="30"/>
      <c r="EOL5" s="31"/>
      <c r="EOM5" s="30"/>
      <c r="EON5" s="31"/>
      <c r="EOO5" s="30"/>
      <c r="EOP5" s="31"/>
      <c r="EOQ5" s="30"/>
      <c r="EOR5" s="31"/>
      <c r="EOS5" s="30"/>
      <c r="EOT5" s="31"/>
      <c r="EOU5" s="30"/>
      <c r="EOV5" s="31"/>
      <c r="EOW5" s="30"/>
      <c r="EOX5" s="31"/>
      <c r="EOY5" s="30"/>
      <c r="EOZ5" s="31"/>
      <c r="EPA5" s="30"/>
      <c r="EPB5" s="31"/>
      <c r="EPC5" s="30"/>
      <c r="EPD5" s="31"/>
      <c r="EPE5" s="30"/>
      <c r="EPF5" s="31"/>
      <c r="EPG5" s="30"/>
      <c r="EPH5" s="31"/>
      <c r="EPI5" s="30"/>
      <c r="EPJ5" s="31"/>
      <c r="EPK5" s="30"/>
      <c r="EPL5" s="31"/>
      <c r="EPM5" s="30"/>
      <c r="EPN5" s="31"/>
      <c r="EPO5" s="30"/>
      <c r="EPP5" s="31"/>
      <c r="EPQ5" s="30"/>
      <c r="EPR5" s="31"/>
      <c r="EPS5" s="30"/>
      <c r="EPT5" s="31"/>
      <c r="EPU5" s="30"/>
      <c r="EPV5" s="31"/>
      <c r="EPW5" s="30"/>
      <c r="EPX5" s="31"/>
      <c r="EPY5" s="30"/>
      <c r="EPZ5" s="31"/>
      <c r="EQA5" s="30"/>
      <c r="EQB5" s="31"/>
      <c r="EQC5" s="30"/>
      <c r="EQD5" s="31"/>
      <c r="EQE5" s="30"/>
      <c r="EQF5" s="31"/>
      <c r="EQG5" s="30"/>
      <c r="EQH5" s="31"/>
      <c r="EQI5" s="30"/>
      <c r="EQJ5" s="31"/>
      <c r="EQK5" s="30"/>
      <c r="EQL5" s="31"/>
      <c r="EQM5" s="30"/>
      <c r="EQN5" s="31"/>
      <c r="EQO5" s="30"/>
      <c r="EQP5" s="31"/>
      <c r="EQQ5" s="30"/>
      <c r="EQR5" s="31"/>
      <c r="EQS5" s="30"/>
      <c r="EQT5" s="31"/>
      <c r="EQU5" s="30"/>
      <c r="EQV5" s="31"/>
      <c r="EQW5" s="30"/>
      <c r="EQX5" s="31"/>
      <c r="EQY5" s="30"/>
      <c r="EQZ5" s="31"/>
      <c r="ERA5" s="30"/>
      <c r="ERB5" s="31"/>
      <c r="ERC5" s="30"/>
      <c r="ERD5" s="31"/>
      <c r="ERE5" s="30"/>
      <c r="ERF5" s="31"/>
      <c r="ERG5" s="30"/>
      <c r="ERH5" s="31"/>
      <c r="ERI5" s="30"/>
      <c r="ERJ5" s="31"/>
      <c r="ERK5" s="30"/>
      <c r="ERL5" s="31"/>
      <c r="ERM5" s="30"/>
      <c r="ERN5" s="31"/>
      <c r="ERO5" s="30"/>
      <c r="ERP5" s="31"/>
      <c r="ERQ5" s="30"/>
      <c r="ERR5" s="31"/>
      <c r="ERS5" s="30"/>
      <c r="ERT5" s="31"/>
      <c r="ERU5" s="30"/>
      <c r="ERV5" s="31"/>
      <c r="ERW5" s="30"/>
      <c r="ERX5" s="31"/>
      <c r="ERY5" s="30"/>
      <c r="ERZ5" s="31"/>
      <c r="ESA5" s="30"/>
      <c r="ESB5" s="31"/>
      <c r="ESC5" s="30"/>
      <c r="ESD5" s="31"/>
      <c r="ESE5" s="30"/>
      <c r="ESF5" s="31"/>
      <c r="ESG5" s="30"/>
      <c r="ESH5" s="31"/>
      <c r="ESI5" s="30"/>
      <c r="ESJ5" s="31"/>
      <c r="ESK5" s="30"/>
      <c r="ESL5" s="31"/>
      <c r="ESM5" s="30"/>
      <c r="ESN5" s="31"/>
      <c r="ESO5" s="30"/>
      <c r="ESP5" s="31"/>
      <c r="ESQ5" s="30"/>
      <c r="ESR5" s="31"/>
      <c r="ESS5" s="30"/>
      <c r="EST5" s="31"/>
      <c r="ESU5" s="30"/>
      <c r="ESV5" s="31"/>
      <c r="ESW5" s="30"/>
      <c r="ESX5" s="31"/>
      <c r="ESY5" s="30"/>
      <c r="ESZ5" s="31"/>
      <c r="ETA5" s="30"/>
      <c r="ETB5" s="31"/>
      <c r="ETC5" s="30"/>
      <c r="ETD5" s="31"/>
      <c r="ETE5" s="30"/>
      <c r="ETF5" s="31"/>
      <c r="ETG5" s="30"/>
      <c r="ETH5" s="31"/>
      <c r="ETI5" s="30"/>
      <c r="ETJ5" s="31"/>
      <c r="ETK5" s="30"/>
      <c r="ETL5" s="31"/>
      <c r="ETM5" s="30"/>
      <c r="ETN5" s="31"/>
      <c r="ETO5" s="30"/>
      <c r="ETP5" s="31"/>
      <c r="ETQ5" s="30"/>
      <c r="ETR5" s="31"/>
      <c r="ETS5" s="30"/>
      <c r="ETT5" s="31"/>
      <c r="ETU5" s="30"/>
      <c r="ETV5" s="31"/>
      <c r="ETW5" s="30"/>
      <c r="ETX5" s="31"/>
      <c r="ETY5" s="30"/>
      <c r="ETZ5" s="31"/>
      <c r="EUA5" s="30"/>
      <c r="EUB5" s="31"/>
      <c r="EUC5" s="30"/>
      <c r="EUD5" s="31"/>
      <c r="EUE5" s="30"/>
      <c r="EUF5" s="31"/>
      <c r="EUG5" s="30"/>
      <c r="EUH5" s="31"/>
      <c r="EUI5" s="30"/>
      <c r="EUJ5" s="31"/>
      <c r="EUK5" s="30"/>
      <c r="EUL5" s="31"/>
      <c r="EUM5" s="30"/>
      <c r="EUN5" s="31"/>
      <c r="EUO5" s="30"/>
      <c r="EUP5" s="31"/>
      <c r="EUQ5" s="30"/>
      <c r="EUR5" s="31"/>
      <c r="EUS5" s="30"/>
      <c r="EUT5" s="31"/>
      <c r="EUU5" s="30"/>
      <c r="EUV5" s="31"/>
      <c r="EUW5" s="30"/>
      <c r="EUX5" s="31"/>
      <c r="EUY5" s="30"/>
      <c r="EUZ5" s="31"/>
      <c r="EVA5" s="30"/>
      <c r="EVB5" s="31"/>
      <c r="EVC5" s="30"/>
      <c r="EVD5" s="31"/>
      <c r="EVE5" s="30"/>
      <c r="EVF5" s="31"/>
      <c r="EVG5" s="30"/>
      <c r="EVH5" s="31"/>
      <c r="EVI5" s="30"/>
      <c r="EVJ5" s="31"/>
      <c r="EVK5" s="30"/>
      <c r="EVL5" s="31"/>
      <c r="EVM5" s="30"/>
      <c r="EVN5" s="31"/>
      <c r="EVO5" s="30"/>
      <c r="EVP5" s="31"/>
      <c r="EVQ5" s="30"/>
      <c r="EVR5" s="31"/>
      <c r="EVS5" s="30"/>
      <c r="EVT5" s="31"/>
      <c r="EVU5" s="30"/>
      <c r="EVV5" s="31"/>
      <c r="EVW5" s="30"/>
      <c r="EVX5" s="31"/>
      <c r="EVY5" s="30"/>
      <c r="EVZ5" s="31"/>
      <c r="EWA5" s="30"/>
      <c r="EWB5" s="31"/>
      <c r="EWC5" s="30"/>
      <c r="EWD5" s="31"/>
      <c r="EWE5" s="30"/>
      <c r="EWF5" s="31"/>
      <c r="EWG5" s="30"/>
      <c r="EWH5" s="31"/>
      <c r="EWI5" s="30"/>
      <c r="EWJ5" s="31"/>
      <c r="EWK5" s="30"/>
      <c r="EWL5" s="31"/>
      <c r="EWM5" s="30"/>
      <c r="EWN5" s="31"/>
      <c r="EWO5" s="30"/>
      <c r="EWP5" s="31"/>
      <c r="EWQ5" s="30"/>
      <c r="EWR5" s="31"/>
      <c r="EWS5" s="30"/>
      <c r="EWT5" s="31"/>
      <c r="EWU5" s="30"/>
      <c r="EWV5" s="31"/>
      <c r="EWW5" s="30"/>
      <c r="EWX5" s="31"/>
      <c r="EWY5" s="30"/>
      <c r="EWZ5" s="31"/>
      <c r="EXA5" s="30"/>
      <c r="EXB5" s="31"/>
      <c r="EXC5" s="30"/>
      <c r="EXD5" s="31"/>
      <c r="EXE5" s="30"/>
      <c r="EXF5" s="31"/>
      <c r="EXG5" s="30"/>
      <c r="EXH5" s="31"/>
      <c r="EXI5" s="30"/>
      <c r="EXJ5" s="31"/>
      <c r="EXK5" s="30"/>
      <c r="EXL5" s="31"/>
      <c r="EXM5" s="30"/>
      <c r="EXN5" s="31"/>
      <c r="EXO5" s="30"/>
      <c r="EXP5" s="31"/>
      <c r="EXQ5" s="30"/>
      <c r="EXR5" s="31"/>
      <c r="EXS5" s="30"/>
      <c r="EXT5" s="31"/>
      <c r="EXU5" s="30"/>
      <c r="EXV5" s="31"/>
      <c r="EXW5" s="30"/>
      <c r="EXX5" s="31"/>
      <c r="EXY5" s="30"/>
      <c r="EXZ5" s="31"/>
      <c r="EYA5" s="30"/>
      <c r="EYB5" s="31"/>
      <c r="EYC5" s="30"/>
      <c r="EYD5" s="31"/>
      <c r="EYE5" s="30"/>
      <c r="EYF5" s="31"/>
      <c r="EYG5" s="30"/>
      <c r="EYH5" s="31"/>
      <c r="EYI5" s="30"/>
      <c r="EYJ5" s="31"/>
      <c r="EYK5" s="30"/>
      <c r="EYL5" s="31"/>
      <c r="EYM5" s="30"/>
      <c r="EYN5" s="31"/>
      <c r="EYO5" s="30"/>
      <c r="EYP5" s="31"/>
      <c r="EYQ5" s="30"/>
      <c r="EYR5" s="31"/>
      <c r="EYS5" s="30"/>
      <c r="EYT5" s="31"/>
      <c r="EYU5" s="30"/>
      <c r="EYV5" s="31"/>
      <c r="EYW5" s="30"/>
      <c r="EYX5" s="31"/>
      <c r="EYY5" s="30"/>
      <c r="EYZ5" s="31"/>
      <c r="EZA5" s="30"/>
      <c r="EZB5" s="31"/>
      <c r="EZC5" s="30"/>
      <c r="EZD5" s="31"/>
      <c r="EZE5" s="30"/>
      <c r="EZF5" s="31"/>
      <c r="EZG5" s="30"/>
      <c r="EZH5" s="31"/>
      <c r="EZI5" s="30"/>
      <c r="EZJ5" s="31"/>
      <c r="EZK5" s="30"/>
      <c r="EZL5" s="31"/>
      <c r="EZM5" s="30"/>
      <c r="EZN5" s="31"/>
      <c r="EZO5" s="30"/>
      <c r="EZP5" s="31"/>
      <c r="EZQ5" s="30"/>
      <c r="EZR5" s="31"/>
      <c r="EZS5" s="30"/>
      <c r="EZT5" s="31"/>
      <c r="EZU5" s="30"/>
      <c r="EZV5" s="31"/>
      <c r="EZW5" s="30"/>
      <c r="EZX5" s="31"/>
      <c r="EZY5" s="30"/>
      <c r="EZZ5" s="31"/>
      <c r="FAA5" s="30"/>
      <c r="FAB5" s="31"/>
      <c r="FAC5" s="30"/>
      <c r="FAD5" s="31"/>
      <c r="FAE5" s="30"/>
      <c r="FAF5" s="31"/>
      <c r="FAG5" s="30"/>
      <c r="FAH5" s="31"/>
      <c r="FAI5" s="30"/>
      <c r="FAJ5" s="31"/>
      <c r="FAK5" s="30"/>
      <c r="FAL5" s="31"/>
      <c r="FAM5" s="30"/>
      <c r="FAN5" s="31"/>
      <c r="FAO5" s="30"/>
      <c r="FAP5" s="31"/>
      <c r="FAQ5" s="30"/>
      <c r="FAR5" s="31"/>
      <c r="FAS5" s="30"/>
      <c r="FAT5" s="31"/>
      <c r="FAU5" s="30"/>
      <c r="FAV5" s="31"/>
      <c r="FAW5" s="30"/>
      <c r="FAX5" s="31"/>
      <c r="FAY5" s="30"/>
      <c r="FAZ5" s="31"/>
      <c r="FBA5" s="30"/>
      <c r="FBB5" s="31"/>
      <c r="FBC5" s="30"/>
      <c r="FBD5" s="31"/>
      <c r="FBE5" s="30"/>
      <c r="FBF5" s="31"/>
      <c r="FBG5" s="30"/>
      <c r="FBH5" s="31"/>
      <c r="FBI5" s="30"/>
      <c r="FBJ5" s="31"/>
      <c r="FBK5" s="30"/>
      <c r="FBL5" s="31"/>
      <c r="FBM5" s="30"/>
      <c r="FBN5" s="31"/>
      <c r="FBO5" s="30"/>
      <c r="FBP5" s="31"/>
      <c r="FBQ5" s="30"/>
      <c r="FBR5" s="31"/>
      <c r="FBS5" s="30"/>
      <c r="FBT5" s="31"/>
      <c r="FBU5" s="30"/>
      <c r="FBV5" s="31"/>
      <c r="FBW5" s="30"/>
      <c r="FBX5" s="31"/>
      <c r="FBY5" s="30"/>
      <c r="FBZ5" s="31"/>
      <c r="FCA5" s="30"/>
      <c r="FCB5" s="31"/>
      <c r="FCC5" s="30"/>
      <c r="FCD5" s="31"/>
      <c r="FCE5" s="30"/>
      <c r="FCF5" s="31"/>
      <c r="FCG5" s="30"/>
      <c r="FCH5" s="31"/>
      <c r="FCI5" s="30"/>
      <c r="FCJ5" s="31"/>
      <c r="FCK5" s="30"/>
      <c r="FCL5" s="31"/>
      <c r="FCM5" s="30"/>
      <c r="FCN5" s="31"/>
      <c r="FCO5" s="30"/>
      <c r="FCP5" s="31"/>
      <c r="FCQ5" s="30"/>
      <c r="FCR5" s="31"/>
      <c r="FCS5" s="30"/>
      <c r="FCT5" s="31"/>
      <c r="FCU5" s="30"/>
      <c r="FCV5" s="31"/>
      <c r="FCW5" s="30"/>
      <c r="FCX5" s="31"/>
      <c r="FCY5" s="30"/>
      <c r="FCZ5" s="31"/>
      <c r="FDA5" s="30"/>
      <c r="FDB5" s="31"/>
      <c r="FDC5" s="30"/>
      <c r="FDD5" s="31"/>
      <c r="FDE5" s="30"/>
      <c r="FDF5" s="31"/>
      <c r="FDG5" s="30"/>
      <c r="FDH5" s="31"/>
      <c r="FDI5" s="30"/>
      <c r="FDJ5" s="31"/>
      <c r="FDK5" s="30"/>
      <c r="FDL5" s="31"/>
      <c r="FDM5" s="30"/>
      <c r="FDN5" s="31"/>
      <c r="FDO5" s="30"/>
      <c r="FDP5" s="31"/>
      <c r="FDQ5" s="30"/>
      <c r="FDR5" s="31"/>
      <c r="FDS5" s="30"/>
      <c r="FDT5" s="31"/>
      <c r="FDU5" s="30"/>
      <c r="FDV5" s="31"/>
      <c r="FDW5" s="30"/>
      <c r="FDX5" s="31"/>
      <c r="FDY5" s="30"/>
      <c r="FDZ5" s="31"/>
      <c r="FEA5" s="30"/>
      <c r="FEB5" s="31"/>
      <c r="FEC5" s="30"/>
      <c r="FED5" s="31"/>
      <c r="FEE5" s="30"/>
      <c r="FEF5" s="31"/>
      <c r="FEG5" s="30"/>
      <c r="FEH5" s="31"/>
      <c r="FEI5" s="30"/>
      <c r="FEJ5" s="31"/>
      <c r="FEK5" s="30"/>
      <c r="FEL5" s="31"/>
      <c r="FEM5" s="30"/>
      <c r="FEN5" s="31"/>
      <c r="FEO5" s="30"/>
      <c r="FEP5" s="31"/>
      <c r="FEQ5" s="30"/>
      <c r="FER5" s="31"/>
      <c r="FES5" s="30"/>
      <c r="FET5" s="31"/>
      <c r="FEU5" s="30"/>
      <c r="FEV5" s="31"/>
      <c r="FEW5" s="30"/>
      <c r="FEX5" s="31"/>
      <c r="FEY5" s="30"/>
      <c r="FEZ5" s="31"/>
      <c r="FFA5" s="30"/>
      <c r="FFB5" s="31"/>
      <c r="FFC5" s="30"/>
      <c r="FFD5" s="31"/>
      <c r="FFE5" s="30"/>
      <c r="FFF5" s="31"/>
      <c r="FFG5" s="30"/>
      <c r="FFH5" s="31"/>
      <c r="FFI5" s="30"/>
      <c r="FFJ5" s="31"/>
      <c r="FFK5" s="30"/>
      <c r="FFL5" s="31"/>
      <c r="FFM5" s="30"/>
      <c r="FFN5" s="31"/>
      <c r="FFO5" s="30"/>
      <c r="FFP5" s="31"/>
      <c r="FFQ5" s="30"/>
      <c r="FFR5" s="31"/>
      <c r="FFS5" s="30"/>
      <c r="FFT5" s="31"/>
      <c r="FFU5" s="30"/>
      <c r="FFV5" s="31"/>
      <c r="FFW5" s="30"/>
      <c r="FFX5" s="31"/>
      <c r="FFY5" s="30"/>
      <c r="FFZ5" s="31"/>
      <c r="FGA5" s="30"/>
      <c r="FGB5" s="31"/>
      <c r="FGC5" s="30"/>
      <c r="FGD5" s="31"/>
      <c r="FGE5" s="30"/>
      <c r="FGF5" s="31"/>
      <c r="FGG5" s="30"/>
      <c r="FGH5" s="31"/>
      <c r="FGI5" s="30"/>
      <c r="FGJ5" s="31"/>
      <c r="FGK5" s="30"/>
      <c r="FGL5" s="31"/>
      <c r="FGM5" s="30"/>
      <c r="FGN5" s="31"/>
      <c r="FGO5" s="30"/>
      <c r="FGP5" s="31"/>
      <c r="FGQ5" s="30"/>
      <c r="FGR5" s="31"/>
      <c r="FGS5" s="30"/>
      <c r="FGT5" s="31"/>
      <c r="FGU5" s="30"/>
      <c r="FGV5" s="31"/>
      <c r="FGW5" s="30"/>
      <c r="FGX5" s="31"/>
      <c r="FGY5" s="30"/>
      <c r="FGZ5" s="31"/>
      <c r="FHA5" s="30"/>
      <c r="FHB5" s="31"/>
      <c r="FHC5" s="30"/>
      <c r="FHD5" s="31"/>
      <c r="FHE5" s="30"/>
      <c r="FHF5" s="31"/>
      <c r="FHG5" s="30"/>
      <c r="FHH5" s="31"/>
      <c r="FHI5" s="30"/>
      <c r="FHJ5" s="31"/>
      <c r="FHK5" s="30"/>
      <c r="FHL5" s="31"/>
      <c r="FHM5" s="30"/>
      <c r="FHN5" s="31"/>
      <c r="FHO5" s="30"/>
      <c r="FHP5" s="31"/>
      <c r="FHQ5" s="30"/>
      <c r="FHR5" s="31"/>
      <c r="FHS5" s="30"/>
      <c r="FHT5" s="31"/>
      <c r="FHU5" s="30"/>
      <c r="FHV5" s="31"/>
      <c r="FHW5" s="30"/>
      <c r="FHX5" s="31"/>
      <c r="FHY5" s="30"/>
      <c r="FHZ5" s="31"/>
      <c r="FIA5" s="30"/>
      <c r="FIB5" s="31"/>
      <c r="FIC5" s="30"/>
      <c r="FID5" s="31"/>
      <c r="FIE5" s="30"/>
      <c r="FIF5" s="31"/>
      <c r="FIG5" s="30"/>
      <c r="FIH5" s="31"/>
      <c r="FII5" s="30"/>
      <c r="FIJ5" s="31"/>
      <c r="FIK5" s="30"/>
      <c r="FIL5" s="31"/>
      <c r="FIM5" s="30"/>
      <c r="FIN5" s="31"/>
      <c r="FIO5" s="30"/>
      <c r="FIP5" s="31"/>
      <c r="FIQ5" s="30"/>
      <c r="FIR5" s="31"/>
      <c r="FIS5" s="30"/>
      <c r="FIT5" s="31"/>
      <c r="FIU5" s="30"/>
      <c r="FIV5" s="31"/>
      <c r="FIW5" s="30"/>
      <c r="FIX5" s="31"/>
      <c r="FIY5" s="30"/>
      <c r="FIZ5" s="31"/>
      <c r="FJA5" s="30"/>
      <c r="FJB5" s="31"/>
      <c r="FJC5" s="30"/>
      <c r="FJD5" s="31"/>
      <c r="FJE5" s="30"/>
      <c r="FJF5" s="31"/>
      <c r="FJG5" s="30"/>
      <c r="FJH5" s="31"/>
      <c r="FJI5" s="30"/>
      <c r="FJJ5" s="31"/>
      <c r="FJK5" s="30"/>
      <c r="FJL5" s="31"/>
      <c r="FJM5" s="30"/>
      <c r="FJN5" s="31"/>
      <c r="FJO5" s="30"/>
      <c r="FJP5" s="31"/>
      <c r="FJQ5" s="30"/>
      <c r="FJR5" s="31"/>
      <c r="FJS5" s="30"/>
      <c r="FJT5" s="31"/>
      <c r="FJU5" s="30"/>
      <c r="FJV5" s="31"/>
      <c r="FJW5" s="30"/>
      <c r="FJX5" s="31"/>
      <c r="FJY5" s="30"/>
      <c r="FJZ5" s="31"/>
      <c r="FKA5" s="30"/>
      <c r="FKB5" s="31"/>
      <c r="FKC5" s="30"/>
      <c r="FKD5" s="31"/>
      <c r="FKE5" s="30"/>
      <c r="FKF5" s="31"/>
      <c r="FKG5" s="30"/>
      <c r="FKH5" s="31"/>
      <c r="FKI5" s="30"/>
      <c r="FKJ5" s="31"/>
      <c r="FKK5" s="30"/>
      <c r="FKL5" s="31"/>
      <c r="FKM5" s="30"/>
      <c r="FKN5" s="31"/>
      <c r="FKO5" s="30"/>
      <c r="FKP5" s="31"/>
      <c r="FKQ5" s="30"/>
      <c r="FKR5" s="31"/>
      <c r="FKS5" s="30"/>
      <c r="FKT5" s="31"/>
      <c r="FKU5" s="30"/>
      <c r="FKV5" s="31"/>
      <c r="FKW5" s="30"/>
      <c r="FKX5" s="31"/>
      <c r="FKY5" s="30"/>
      <c r="FKZ5" s="31"/>
      <c r="FLA5" s="30"/>
      <c r="FLB5" s="31"/>
      <c r="FLC5" s="30"/>
      <c r="FLD5" s="31"/>
      <c r="FLE5" s="30"/>
      <c r="FLF5" s="31"/>
      <c r="FLG5" s="30"/>
      <c r="FLH5" s="31"/>
      <c r="FLI5" s="30"/>
      <c r="FLJ5" s="31"/>
      <c r="FLK5" s="30"/>
      <c r="FLL5" s="31"/>
      <c r="FLM5" s="30"/>
      <c r="FLN5" s="31"/>
      <c r="FLO5" s="30"/>
      <c r="FLP5" s="31"/>
      <c r="FLQ5" s="30"/>
      <c r="FLR5" s="31"/>
      <c r="FLS5" s="30"/>
      <c r="FLT5" s="31"/>
      <c r="FLU5" s="30"/>
      <c r="FLV5" s="31"/>
      <c r="FLW5" s="30"/>
      <c r="FLX5" s="31"/>
      <c r="FLY5" s="30"/>
      <c r="FLZ5" s="31"/>
      <c r="FMA5" s="30"/>
      <c r="FMB5" s="31"/>
      <c r="FMC5" s="30"/>
      <c r="FMD5" s="31"/>
      <c r="FME5" s="30"/>
      <c r="FMF5" s="31"/>
      <c r="FMG5" s="30"/>
      <c r="FMH5" s="31"/>
      <c r="FMI5" s="30"/>
      <c r="FMJ5" s="31"/>
      <c r="FMK5" s="30"/>
      <c r="FML5" s="31"/>
      <c r="FMM5" s="30"/>
      <c r="FMN5" s="31"/>
      <c r="FMO5" s="30"/>
      <c r="FMP5" s="31"/>
      <c r="FMQ5" s="30"/>
      <c r="FMR5" s="31"/>
      <c r="FMS5" s="30"/>
      <c r="FMT5" s="31"/>
      <c r="FMU5" s="30"/>
      <c r="FMV5" s="31"/>
      <c r="FMW5" s="30"/>
      <c r="FMX5" s="31"/>
      <c r="FMY5" s="30"/>
      <c r="FMZ5" s="31"/>
      <c r="FNA5" s="30"/>
      <c r="FNB5" s="31"/>
      <c r="FNC5" s="30"/>
      <c r="FND5" s="31"/>
      <c r="FNE5" s="30"/>
      <c r="FNF5" s="31"/>
      <c r="FNG5" s="30"/>
      <c r="FNH5" s="31"/>
      <c r="FNI5" s="30"/>
      <c r="FNJ5" s="31"/>
      <c r="FNK5" s="30"/>
      <c r="FNL5" s="31"/>
      <c r="FNM5" s="30"/>
      <c r="FNN5" s="31"/>
      <c r="FNO5" s="30"/>
      <c r="FNP5" s="31"/>
      <c r="FNQ5" s="30"/>
      <c r="FNR5" s="31"/>
      <c r="FNS5" s="30"/>
      <c r="FNT5" s="31"/>
      <c r="FNU5" s="30"/>
      <c r="FNV5" s="31"/>
      <c r="FNW5" s="30"/>
      <c r="FNX5" s="31"/>
      <c r="FNY5" s="30"/>
      <c r="FNZ5" s="31"/>
      <c r="FOA5" s="30"/>
      <c r="FOB5" s="31"/>
      <c r="FOC5" s="30"/>
      <c r="FOD5" s="31"/>
      <c r="FOE5" s="30"/>
      <c r="FOF5" s="31"/>
      <c r="FOG5" s="30"/>
      <c r="FOH5" s="31"/>
      <c r="FOI5" s="30"/>
      <c r="FOJ5" s="31"/>
      <c r="FOK5" s="30"/>
      <c r="FOL5" s="31"/>
      <c r="FOM5" s="30"/>
      <c r="FON5" s="31"/>
      <c r="FOO5" s="30"/>
      <c r="FOP5" s="31"/>
      <c r="FOQ5" s="30"/>
      <c r="FOR5" s="31"/>
      <c r="FOS5" s="30"/>
      <c r="FOT5" s="31"/>
      <c r="FOU5" s="30"/>
      <c r="FOV5" s="31"/>
      <c r="FOW5" s="30"/>
      <c r="FOX5" s="31"/>
      <c r="FOY5" s="30"/>
      <c r="FOZ5" s="31"/>
      <c r="FPA5" s="30"/>
      <c r="FPB5" s="31"/>
      <c r="FPC5" s="30"/>
      <c r="FPD5" s="31"/>
      <c r="FPE5" s="30"/>
      <c r="FPF5" s="31"/>
      <c r="FPG5" s="30"/>
      <c r="FPH5" s="31"/>
      <c r="FPI5" s="30"/>
      <c r="FPJ5" s="31"/>
      <c r="FPK5" s="30"/>
      <c r="FPL5" s="31"/>
      <c r="FPM5" s="30"/>
      <c r="FPN5" s="31"/>
      <c r="FPO5" s="30"/>
      <c r="FPP5" s="31"/>
      <c r="FPQ5" s="30"/>
      <c r="FPR5" s="31"/>
      <c r="FPS5" s="30"/>
      <c r="FPT5" s="31"/>
      <c r="FPU5" s="30"/>
      <c r="FPV5" s="31"/>
      <c r="FPW5" s="30"/>
      <c r="FPX5" s="31"/>
      <c r="FPY5" s="30"/>
      <c r="FPZ5" s="31"/>
      <c r="FQA5" s="30"/>
      <c r="FQB5" s="31"/>
      <c r="FQC5" s="30"/>
      <c r="FQD5" s="31"/>
      <c r="FQE5" s="30"/>
      <c r="FQF5" s="31"/>
      <c r="FQG5" s="30"/>
      <c r="FQH5" s="31"/>
      <c r="FQI5" s="30"/>
      <c r="FQJ5" s="31"/>
      <c r="FQK5" s="30"/>
      <c r="FQL5" s="31"/>
      <c r="FQM5" s="30"/>
      <c r="FQN5" s="31"/>
      <c r="FQO5" s="30"/>
      <c r="FQP5" s="31"/>
      <c r="FQQ5" s="30"/>
      <c r="FQR5" s="31"/>
      <c r="FQS5" s="30"/>
      <c r="FQT5" s="31"/>
      <c r="FQU5" s="30"/>
      <c r="FQV5" s="31"/>
      <c r="FQW5" s="30"/>
      <c r="FQX5" s="31"/>
      <c r="FQY5" s="30"/>
      <c r="FQZ5" s="31"/>
      <c r="FRA5" s="30"/>
      <c r="FRB5" s="31"/>
      <c r="FRC5" s="30"/>
      <c r="FRD5" s="31"/>
      <c r="FRE5" s="30"/>
      <c r="FRF5" s="31"/>
      <c r="FRG5" s="30"/>
      <c r="FRH5" s="31"/>
      <c r="FRI5" s="30"/>
      <c r="FRJ5" s="31"/>
      <c r="FRK5" s="30"/>
      <c r="FRL5" s="31"/>
      <c r="FRM5" s="30"/>
      <c r="FRN5" s="31"/>
      <c r="FRO5" s="30"/>
      <c r="FRP5" s="31"/>
      <c r="FRQ5" s="30"/>
      <c r="FRR5" s="31"/>
      <c r="FRS5" s="30"/>
      <c r="FRT5" s="31"/>
      <c r="FRU5" s="30"/>
      <c r="FRV5" s="31"/>
      <c r="FRW5" s="30"/>
      <c r="FRX5" s="31"/>
      <c r="FRY5" s="30"/>
      <c r="FRZ5" s="31"/>
      <c r="FSA5" s="30"/>
      <c r="FSB5" s="31"/>
      <c r="FSC5" s="30"/>
      <c r="FSD5" s="31"/>
      <c r="FSE5" s="30"/>
      <c r="FSF5" s="31"/>
      <c r="FSG5" s="30"/>
      <c r="FSH5" s="31"/>
      <c r="FSI5" s="30"/>
      <c r="FSJ5" s="31"/>
      <c r="FSK5" s="30"/>
      <c r="FSL5" s="31"/>
      <c r="FSM5" s="30"/>
      <c r="FSN5" s="31"/>
      <c r="FSO5" s="30"/>
      <c r="FSP5" s="31"/>
      <c r="FSQ5" s="30"/>
      <c r="FSR5" s="31"/>
      <c r="FSS5" s="30"/>
      <c r="FST5" s="31"/>
      <c r="FSU5" s="30"/>
      <c r="FSV5" s="31"/>
      <c r="FSW5" s="30"/>
      <c r="FSX5" s="31"/>
      <c r="FSY5" s="30"/>
      <c r="FSZ5" s="31"/>
      <c r="FTA5" s="30"/>
      <c r="FTB5" s="31"/>
      <c r="FTC5" s="30"/>
      <c r="FTD5" s="31"/>
      <c r="FTE5" s="30"/>
      <c r="FTF5" s="31"/>
      <c r="FTG5" s="30"/>
      <c r="FTH5" s="31"/>
      <c r="FTI5" s="30"/>
      <c r="FTJ5" s="31"/>
      <c r="FTK5" s="30"/>
      <c r="FTL5" s="31"/>
      <c r="FTM5" s="30"/>
      <c r="FTN5" s="31"/>
      <c r="FTO5" s="30"/>
      <c r="FTP5" s="31"/>
      <c r="FTQ5" s="30"/>
      <c r="FTR5" s="31"/>
      <c r="FTS5" s="30"/>
      <c r="FTT5" s="31"/>
      <c r="FTU5" s="30"/>
      <c r="FTV5" s="31"/>
      <c r="FTW5" s="30"/>
      <c r="FTX5" s="31"/>
      <c r="FTY5" s="30"/>
      <c r="FTZ5" s="31"/>
      <c r="FUA5" s="30"/>
      <c r="FUB5" s="31"/>
      <c r="FUC5" s="30"/>
      <c r="FUD5" s="31"/>
      <c r="FUE5" s="30"/>
      <c r="FUF5" s="31"/>
      <c r="FUG5" s="30"/>
      <c r="FUH5" s="31"/>
      <c r="FUI5" s="30"/>
      <c r="FUJ5" s="31"/>
      <c r="FUK5" s="30"/>
      <c r="FUL5" s="31"/>
      <c r="FUM5" s="30"/>
      <c r="FUN5" s="31"/>
      <c r="FUO5" s="30"/>
      <c r="FUP5" s="31"/>
      <c r="FUQ5" s="30"/>
      <c r="FUR5" s="31"/>
      <c r="FUS5" s="30"/>
      <c r="FUT5" s="31"/>
      <c r="FUU5" s="30"/>
      <c r="FUV5" s="31"/>
      <c r="FUW5" s="30"/>
      <c r="FUX5" s="31"/>
      <c r="FUY5" s="30"/>
      <c r="FUZ5" s="31"/>
      <c r="FVA5" s="30"/>
      <c r="FVB5" s="31"/>
      <c r="FVC5" s="30"/>
      <c r="FVD5" s="31"/>
      <c r="FVE5" s="30"/>
      <c r="FVF5" s="31"/>
      <c r="FVG5" s="30"/>
      <c r="FVH5" s="31"/>
      <c r="FVI5" s="30"/>
      <c r="FVJ5" s="31"/>
      <c r="FVK5" s="30"/>
      <c r="FVL5" s="31"/>
      <c r="FVM5" s="30"/>
      <c r="FVN5" s="31"/>
      <c r="FVO5" s="30"/>
      <c r="FVP5" s="31"/>
      <c r="FVQ5" s="30"/>
      <c r="FVR5" s="31"/>
      <c r="FVS5" s="30"/>
      <c r="FVT5" s="31"/>
      <c r="FVU5" s="30"/>
      <c r="FVV5" s="31"/>
      <c r="FVW5" s="30"/>
      <c r="FVX5" s="31"/>
      <c r="FVY5" s="30"/>
      <c r="FVZ5" s="31"/>
      <c r="FWA5" s="30"/>
      <c r="FWB5" s="31"/>
      <c r="FWC5" s="30"/>
      <c r="FWD5" s="31"/>
      <c r="FWE5" s="30"/>
      <c r="FWF5" s="31"/>
      <c r="FWG5" s="30"/>
      <c r="FWH5" s="31"/>
      <c r="FWI5" s="30"/>
      <c r="FWJ5" s="31"/>
      <c r="FWK5" s="30"/>
      <c r="FWL5" s="31"/>
      <c r="FWM5" s="30"/>
      <c r="FWN5" s="31"/>
      <c r="FWO5" s="30"/>
      <c r="FWP5" s="31"/>
      <c r="FWQ5" s="30"/>
      <c r="FWR5" s="31"/>
      <c r="FWS5" s="30"/>
      <c r="FWT5" s="31"/>
      <c r="FWU5" s="30"/>
      <c r="FWV5" s="31"/>
      <c r="FWW5" s="30"/>
      <c r="FWX5" s="31"/>
      <c r="FWY5" s="30"/>
      <c r="FWZ5" s="31"/>
      <c r="FXA5" s="30"/>
      <c r="FXB5" s="31"/>
      <c r="FXC5" s="30"/>
      <c r="FXD5" s="31"/>
      <c r="FXE5" s="30"/>
      <c r="FXF5" s="31"/>
      <c r="FXG5" s="30"/>
      <c r="FXH5" s="31"/>
      <c r="FXI5" s="30"/>
      <c r="FXJ5" s="31"/>
      <c r="FXK5" s="30"/>
      <c r="FXL5" s="31"/>
      <c r="FXM5" s="30"/>
      <c r="FXN5" s="31"/>
      <c r="FXO5" s="30"/>
      <c r="FXP5" s="31"/>
      <c r="FXQ5" s="30"/>
      <c r="FXR5" s="31"/>
      <c r="FXS5" s="30"/>
      <c r="FXT5" s="31"/>
      <c r="FXU5" s="30"/>
      <c r="FXV5" s="31"/>
      <c r="FXW5" s="30"/>
      <c r="FXX5" s="31"/>
      <c r="FXY5" s="30"/>
      <c r="FXZ5" s="31"/>
      <c r="FYA5" s="30"/>
      <c r="FYB5" s="31"/>
      <c r="FYC5" s="30"/>
      <c r="FYD5" s="31"/>
      <c r="FYE5" s="30"/>
      <c r="FYF5" s="31"/>
      <c r="FYG5" s="30"/>
      <c r="FYH5" s="31"/>
      <c r="FYI5" s="30"/>
      <c r="FYJ5" s="31"/>
      <c r="FYK5" s="30"/>
      <c r="FYL5" s="31"/>
      <c r="FYM5" s="30"/>
      <c r="FYN5" s="31"/>
      <c r="FYO5" s="30"/>
      <c r="FYP5" s="31"/>
      <c r="FYQ5" s="30"/>
      <c r="FYR5" s="31"/>
      <c r="FYS5" s="30"/>
      <c r="FYT5" s="31"/>
      <c r="FYU5" s="30"/>
      <c r="FYV5" s="31"/>
      <c r="FYW5" s="30"/>
      <c r="FYX5" s="31"/>
      <c r="FYY5" s="30"/>
      <c r="FYZ5" s="31"/>
      <c r="FZA5" s="30"/>
      <c r="FZB5" s="31"/>
      <c r="FZC5" s="30"/>
      <c r="FZD5" s="31"/>
      <c r="FZE5" s="30"/>
      <c r="FZF5" s="31"/>
      <c r="FZG5" s="30"/>
      <c r="FZH5" s="31"/>
      <c r="FZI5" s="30"/>
      <c r="FZJ5" s="31"/>
      <c r="FZK5" s="30"/>
      <c r="FZL5" s="31"/>
      <c r="FZM5" s="30"/>
      <c r="FZN5" s="31"/>
      <c r="FZO5" s="30"/>
      <c r="FZP5" s="31"/>
      <c r="FZQ5" s="30"/>
      <c r="FZR5" s="31"/>
      <c r="FZS5" s="30"/>
      <c r="FZT5" s="31"/>
      <c r="FZU5" s="30"/>
      <c r="FZV5" s="31"/>
      <c r="FZW5" s="30"/>
      <c r="FZX5" s="31"/>
      <c r="FZY5" s="30"/>
      <c r="FZZ5" s="31"/>
      <c r="GAA5" s="30"/>
      <c r="GAB5" s="31"/>
      <c r="GAC5" s="30"/>
      <c r="GAD5" s="31"/>
      <c r="GAE5" s="30"/>
      <c r="GAF5" s="31"/>
      <c r="GAG5" s="30"/>
      <c r="GAH5" s="31"/>
      <c r="GAI5" s="30"/>
      <c r="GAJ5" s="31"/>
      <c r="GAK5" s="30"/>
      <c r="GAL5" s="31"/>
      <c r="GAM5" s="30"/>
      <c r="GAN5" s="31"/>
      <c r="GAO5" s="30"/>
      <c r="GAP5" s="31"/>
      <c r="GAQ5" s="30"/>
      <c r="GAR5" s="31"/>
      <c r="GAS5" s="30"/>
      <c r="GAT5" s="31"/>
      <c r="GAU5" s="30"/>
      <c r="GAV5" s="31"/>
      <c r="GAW5" s="30"/>
      <c r="GAX5" s="31"/>
      <c r="GAY5" s="30"/>
      <c r="GAZ5" s="31"/>
      <c r="GBA5" s="30"/>
      <c r="GBB5" s="31"/>
      <c r="GBC5" s="30"/>
      <c r="GBD5" s="31"/>
      <c r="GBE5" s="30"/>
      <c r="GBF5" s="31"/>
      <c r="GBG5" s="30"/>
      <c r="GBH5" s="31"/>
      <c r="GBI5" s="30"/>
      <c r="GBJ5" s="31"/>
      <c r="GBK5" s="30"/>
      <c r="GBL5" s="31"/>
      <c r="GBM5" s="30"/>
      <c r="GBN5" s="31"/>
      <c r="GBO5" s="30"/>
      <c r="GBP5" s="31"/>
      <c r="GBQ5" s="30"/>
      <c r="GBR5" s="31"/>
      <c r="GBS5" s="30"/>
      <c r="GBT5" s="31"/>
      <c r="GBU5" s="30"/>
      <c r="GBV5" s="31"/>
      <c r="GBW5" s="30"/>
      <c r="GBX5" s="31"/>
      <c r="GBY5" s="30"/>
      <c r="GBZ5" s="31"/>
      <c r="GCA5" s="30"/>
      <c r="GCB5" s="31"/>
      <c r="GCC5" s="30"/>
      <c r="GCD5" s="31"/>
      <c r="GCE5" s="30"/>
      <c r="GCF5" s="31"/>
      <c r="GCG5" s="30"/>
      <c r="GCH5" s="31"/>
      <c r="GCI5" s="30"/>
      <c r="GCJ5" s="31"/>
      <c r="GCK5" s="30"/>
      <c r="GCL5" s="31"/>
      <c r="GCM5" s="30"/>
      <c r="GCN5" s="31"/>
      <c r="GCO5" s="30"/>
      <c r="GCP5" s="31"/>
      <c r="GCQ5" s="30"/>
      <c r="GCR5" s="31"/>
      <c r="GCS5" s="30"/>
      <c r="GCT5" s="31"/>
      <c r="GCU5" s="30"/>
      <c r="GCV5" s="31"/>
      <c r="GCW5" s="30"/>
      <c r="GCX5" s="31"/>
      <c r="GCY5" s="30"/>
      <c r="GCZ5" s="31"/>
      <c r="GDA5" s="30"/>
      <c r="GDB5" s="31"/>
      <c r="GDC5" s="30"/>
      <c r="GDD5" s="31"/>
      <c r="GDE5" s="30"/>
      <c r="GDF5" s="31"/>
      <c r="GDG5" s="30"/>
      <c r="GDH5" s="31"/>
      <c r="GDI5" s="30"/>
      <c r="GDJ5" s="31"/>
      <c r="GDK5" s="30"/>
      <c r="GDL5" s="31"/>
      <c r="GDM5" s="30"/>
      <c r="GDN5" s="31"/>
      <c r="GDO5" s="30"/>
      <c r="GDP5" s="31"/>
      <c r="GDQ5" s="30"/>
      <c r="GDR5" s="31"/>
      <c r="GDS5" s="30"/>
      <c r="GDT5" s="31"/>
      <c r="GDU5" s="30"/>
      <c r="GDV5" s="31"/>
      <c r="GDW5" s="30"/>
      <c r="GDX5" s="31"/>
      <c r="GDY5" s="30"/>
      <c r="GDZ5" s="31"/>
      <c r="GEA5" s="30"/>
      <c r="GEB5" s="31"/>
      <c r="GEC5" s="30"/>
      <c r="GED5" s="31"/>
      <c r="GEE5" s="30"/>
      <c r="GEF5" s="31"/>
      <c r="GEG5" s="30"/>
      <c r="GEH5" s="31"/>
      <c r="GEI5" s="30"/>
      <c r="GEJ5" s="31"/>
      <c r="GEK5" s="30"/>
      <c r="GEL5" s="31"/>
      <c r="GEM5" s="30"/>
      <c r="GEN5" s="31"/>
      <c r="GEO5" s="30"/>
      <c r="GEP5" s="31"/>
      <c r="GEQ5" s="30"/>
      <c r="GER5" s="31"/>
      <c r="GES5" s="30"/>
      <c r="GET5" s="31"/>
      <c r="GEU5" s="30"/>
      <c r="GEV5" s="31"/>
      <c r="GEW5" s="30"/>
      <c r="GEX5" s="31"/>
      <c r="GEY5" s="30"/>
      <c r="GEZ5" s="31"/>
      <c r="GFA5" s="30"/>
      <c r="GFB5" s="31"/>
      <c r="GFC5" s="30"/>
      <c r="GFD5" s="31"/>
      <c r="GFE5" s="30"/>
      <c r="GFF5" s="31"/>
      <c r="GFG5" s="30"/>
      <c r="GFH5" s="31"/>
      <c r="GFI5" s="30"/>
      <c r="GFJ5" s="31"/>
      <c r="GFK5" s="30"/>
      <c r="GFL5" s="31"/>
      <c r="GFM5" s="30"/>
      <c r="GFN5" s="31"/>
      <c r="GFO5" s="30"/>
      <c r="GFP5" s="31"/>
      <c r="GFQ5" s="30"/>
      <c r="GFR5" s="31"/>
      <c r="GFS5" s="30"/>
      <c r="GFT5" s="31"/>
      <c r="GFU5" s="30"/>
      <c r="GFV5" s="31"/>
      <c r="GFW5" s="30"/>
      <c r="GFX5" s="31"/>
      <c r="GFY5" s="30"/>
      <c r="GFZ5" s="31"/>
      <c r="GGA5" s="30"/>
      <c r="GGB5" s="31"/>
      <c r="GGC5" s="30"/>
      <c r="GGD5" s="31"/>
      <c r="GGE5" s="30"/>
      <c r="GGF5" s="31"/>
      <c r="GGG5" s="30"/>
      <c r="GGH5" s="31"/>
      <c r="GGI5" s="30"/>
      <c r="GGJ5" s="31"/>
      <c r="GGK5" s="30"/>
      <c r="GGL5" s="31"/>
      <c r="GGM5" s="30"/>
      <c r="GGN5" s="31"/>
      <c r="GGO5" s="30"/>
      <c r="GGP5" s="31"/>
      <c r="GGQ5" s="30"/>
      <c r="GGR5" s="31"/>
      <c r="GGS5" s="30"/>
      <c r="GGT5" s="31"/>
      <c r="GGU5" s="30"/>
      <c r="GGV5" s="31"/>
      <c r="GGW5" s="30"/>
      <c r="GGX5" s="31"/>
      <c r="GGY5" s="30"/>
      <c r="GGZ5" s="31"/>
      <c r="GHA5" s="30"/>
      <c r="GHB5" s="31"/>
      <c r="GHC5" s="30"/>
      <c r="GHD5" s="31"/>
      <c r="GHE5" s="30"/>
      <c r="GHF5" s="31"/>
      <c r="GHG5" s="30"/>
      <c r="GHH5" s="31"/>
      <c r="GHI5" s="30"/>
      <c r="GHJ5" s="31"/>
      <c r="GHK5" s="30"/>
      <c r="GHL5" s="31"/>
      <c r="GHM5" s="30"/>
      <c r="GHN5" s="31"/>
      <c r="GHO5" s="30"/>
      <c r="GHP5" s="31"/>
      <c r="GHQ5" s="30"/>
      <c r="GHR5" s="31"/>
      <c r="GHS5" s="30"/>
      <c r="GHT5" s="31"/>
      <c r="GHU5" s="30"/>
      <c r="GHV5" s="31"/>
      <c r="GHW5" s="30"/>
      <c r="GHX5" s="31"/>
      <c r="GHY5" s="30"/>
      <c r="GHZ5" s="31"/>
      <c r="GIA5" s="30"/>
      <c r="GIB5" s="31"/>
      <c r="GIC5" s="30"/>
      <c r="GID5" s="31"/>
      <c r="GIE5" s="30"/>
      <c r="GIF5" s="31"/>
      <c r="GIG5" s="30"/>
      <c r="GIH5" s="31"/>
      <c r="GII5" s="30"/>
      <c r="GIJ5" s="31"/>
      <c r="GIK5" s="30"/>
      <c r="GIL5" s="31"/>
      <c r="GIM5" s="30"/>
      <c r="GIN5" s="31"/>
      <c r="GIO5" s="30"/>
      <c r="GIP5" s="31"/>
      <c r="GIQ5" s="30"/>
      <c r="GIR5" s="31"/>
      <c r="GIS5" s="30"/>
      <c r="GIT5" s="31"/>
      <c r="GIU5" s="30"/>
      <c r="GIV5" s="31"/>
      <c r="GIW5" s="30"/>
      <c r="GIX5" s="31"/>
      <c r="GIY5" s="30"/>
      <c r="GIZ5" s="31"/>
      <c r="GJA5" s="30"/>
      <c r="GJB5" s="31"/>
      <c r="GJC5" s="30"/>
      <c r="GJD5" s="31"/>
      <c r="GJE5" s="30"/>
      <c r="GJF5" s="31"/>
      <c r="GJG5" s="30"/>
      <c r="GJH5" s="31"/>
      <c r="GJI5" s="30"/>
      <c r="GJJ5" s="31"/>
      <c r="GJK5" s="30"/>
      <c r="GJL5" s="31"/>
      <c r="GJM5" s="30"/>
      <c r="GJN5" s="31"/>
      <c r="GJO5" s="30"/>
      <c r="GJP5" s="31"/>
      <c r="GJQ5" s="30"/>
      <c r="GJR5" s="31"/>
      <c r="GJS5" s="30"/>
      <c r="GJT5" s="31"/>
      <c r="GJU5" s="30"/>
      <c r="GJV5" s="31"/>
      <c r="GJW5" s="30"/>
      <c r="GJX5" s="31"/>
      <c r="GJY5" s="30"/>
      <c r="GJZ5" s="31"/>
      <c r="GKA5" s="30"/>
      <c r="GKB5" s="31"/>
      <c r="GKC5" s="30"/>
      <c r="GKD5" s="31"/>
      <c r="GKE5" s="30"/>
      <c r="GKF5" s="31"/>
      <c r="GKG5" s="30"/>
      <c r="GKH5" s="31"/>
      <c r="GKI5" s="30"/>
      <c r="GKJ5" s="31"/>
      <c r="GKK5" s="30"/>
      <c r="GKL5" s="31"/>
      <c r="GKM5" s="30"/>
      <c r="GKN5" s="31"/>
      <c r="GKO5" s="30"/>
      <c r="GKP5" s="31"/>
      <c r="GKQ5" s="30"/>
      <c r="GKR5" s="31"/>
      <c r="GKS5" s="30"/>
      <c r="GKT5" s="31"/>
      <c r="GKU5" s="30"/>
      <c r="GKV5" s="31"/>
      <c r="GKW5" s="30"/>
      <c r="GKX5" s="31"/>
      <c r="GKY5" s="30"/>
      <c r="GKZ5" s="31"/>
      <c r="GLA5" s="30"/>
      <c r="GLB5" s="31"/>
      <c r="GLC5" s="30"/>
      <c r="GLD5" s="31"/>
      <c r="GLE5" s="30"/>
      <c r="GLF5" s="31"/>
      <c r="GLG5" s="30"/>
      <c r="GLH5" s="31"/>
      <c r="GLI5" s="30"/>
      <c r="GLJ5" s="31"/>
      <c r="GLK5" s="30"/>
      <c r="GLL5" s="31"/>
      <c r="GLM5" s="30"/>
      <c r="GLN5" s="31"/>
      <c r="GLO5" s="30"/>
      <c r="GLP5" s="31"/>
      <c r="GLQ5" s="30"/>
      <c r="GLR5" s="31"/>
      <c r="GLS5" s="30"/>
      <c r="GLT5" s="31"/>
      <c r="GLU5" s="30"/>
      <c r="GLV5" s="31"/>
      <c r="GLW5" s="30"/>
      <c r="GLX5" s="31"/>
      <c r="GLY5" s="30"/>
      <c r="GLZ5" s="31"/>
      <c r="GMA5" s="30"/>
      <c r="GMB5" s="31"/>
      <c r="GMC5" s="30"/>
      <c r="GMD5" s="31"/>
      <c r="GME5" s="30"/>
      <c r="GMF5" s="31"/>
      <c r="GMG5" s="30"/>
      <c r="GMH5" s="31"/>
      <c r="GMI5" s="30"/>
      <c r="GMJ5" s="31"/>
      <c r="GMK5" s="30"/>
      <c r="GML5" s="31"/>
      <c r="GMM5" s="30"/>
      <c r="GMN5" s="31"/>
      <c r="GMO5" s="30"/>
      <c r="GMP5" s="31"/>
      <c r="GMQ5" s="30"/>
      <c r="GMR5" s="31"/>
      <c r="GMS5" s="30"/>
      <c r="GMT5" s="31"/>
      <c r="GMU5" s="30"/>
      <c r="GMV5" s="31"/>
      <c r="GMW5" s="30"/>
      <c r="GMX5" s="31"/>
      <c r="GMY5" s="30"/>
      <c r="GMZ5" s="31"/>
      <c r="GNA5" s="30"/>
      <c r="GNB5" s="31"/>
      <c r="GNC5" s="30"/>
      <c r="GND5" s="31"/>
      <c r="GNE5" s="30"/>
      <c r="GNF5" s="31"/>
      <c r="GNG5" s="30"/>
      <c r="GNH5" s="31"/>
      <c r="GNI5" s="30"/>
      <c r="GNJ5" s="31"/>
      <c r="GNK5" s="30"/>
      <c r="GNL5" s="31"/>
      <c r="GNM5" s="30"/>
      <c r="GNN5" s="31"/>
      <c r="GNO5" s="30"/>
      <c r="GNP5" s="31"/>
      <c r="GNQ5" s="30"/>
      <c r="GNR5" s="31"/>
      <c r="GNS5" s="30"/>
      <c r="GNT5" s="31"/>
      <c r="GNU5" s="30"/>
      <c r="GNV5" s="31"/>
      <c r="GNW5" s="30"/>
      <c r="GNX5" s="31"/>
      <c r="GNY5" s="30"/>
      <c r="GNZ5" s="31"/>
      <c r="GOA5" s="30"/>
      <c r="GOB5" s="31"/>
      <c r="GOC5" s="30"/>
      <c r="GOD5" s="31"/>
      <c r="GOE5" s="30"/>
      <c r="GOF5" s="31"/>
      <c r="GOG5" s="30"/>
      <c r="GOH5" s="31"/>
      <c r="GOI5" s="30"/>
      <c r="GOJ5" s="31"/>
      <c r="GOK5" s="30"/>
      <c r="GOL5" s="31"/>
      <c r="GOM5" s="30"/>
      <c r="GON5" s="31"/>
      <c r="GOO5" s="30"/>
      <c r="GOP5" s="31"/>
      <c r="GOQ5" s="30"/>
      <c r="GOR5" s="31"/>
      <c r="GOS5" s="30"/>
      <c r="GOT5" s="31"/>
      <c r="GOU5" s="30"/>
      <c r="GOV5" s="31"/>
      <c r="GOW5" s="30"/>
      <c r="GOX5" s="31"/>
      <c r="GOY5" s="30"/>
      <c r="GOZ5" s="31"/>
      <c r="GPA5" s="30"/>
      <c r="GPB5" s="31"/>
      <c r="GPC5" s="30"/>
      <c r="GPD5" s="31"/>
      <c r="GPE5" s="30"/>
      <c r="GPF5" s="31"/>
      <c r="GPG5" s="30"/>
      <c r="GPH5" s="31"/>
      <c r="GPI5" s="30"/>
      <c r="GPJ5" s="31"/>
      <c r="GPK5" s="30"/>
      <c r="GPL5" s="31"/>
      <c r="GPM5" s="30"/>
      <c r="GPN5" s="31"/>
      <c r="GPO5" s="30"/>
      <c r="GPP5" s="31"/>
      <c r="GPQ5" s="30"/>
      <c r="GPR5" s="31"/>
      <c r="GPS5" s="30"/>
      <c r="GPT5" s="31"/>
      <c r="GPU5" s="30"/>
      <c r="GPV5" s="31"/>
      <c r="GPW5" s="30"/>
      <c r="GPX5" s="31"/>
      <c r="GPY5" s="30"/>
      <c r="GPZ5" s="31"/>
      <c r="GQA5" s="30"/>
      <c r="GQB5" s="31"/>
      <c r="GQC5" s="30"/>
      <c r="GQD5" s="31"/>
      <c r="GQE5" s="30"/>
      <c r="GQF5" s="31"/>
      <c r="GQG5" s="30"/>
      <c r="GQH5" s="31"/>
      <c r="GQI5" s="30"/>
      <c r="GQJ5" s="31"/>
      <c r="GQK5" s="30"/>
      <c r="GQL5" s="31"/>
      <c r="GQM5" s="30"/>
      <c r="GQN5" s="31"/>
      <c r="GQO5" s="30"/>
      <c r="GQP5" s="31"/>
      <c r="GQQ5" s="30"/>
      <c r="GQR5" s="31"/>
      <c r="GQS5" s="30"/>
      <c r="GQT5" s="31"/>
      <c r="GQU5" s="30"/>
      <c r="GQV5" s="31"/>
      <c r="GQW5" s="30"/>
      <c r="GQX5" s="31"/>
      <c r="GQY5" s="30"/>
      <c r="GQZ5" s="31"/>
      <c r="GRA5" s="30"/>
      <c r="GRB5" s="31"/>
      <c r="GRC5" s="30"/>
      <c r="GRD5" s="31"/>
      <c r="GRE5" s="30"/>
      <c r="GRF5" s="31"/>
      <c r="GRG5" s="30"/>
      <c r="GRH5" s="31"/>
      <c r="GRI5" s="30"/>
      <c r="GRJ5" s="31"/>
      <c r="GRK5" s="30"/>
      <c r="GRL5" s="31"/>
      <c r="GRM5" s="30"/>
      <c r="GRN5" s="31"/>
      <c r="GRO5" s="30"/>
      <c r="GRP5" s="31"/>
      <c r="GRQ5" s="30"/>
      <c r="GRR5" s="31"/>
      <c r="GRS5" s="30"/>
      <c r="GRT5" s="31"/>
      <c r="GRU5" s="30"/>
      <c r="GRV5" s="31"/>
      <c r="GRW5" s="30"/>
      <c r="GRX5" s="31"/>
      <c r="GRY5" s="30"/>
      <c r="GRZ5" s="31"/>
      <c r="GSA5" s="30"/>
      <c r="GSB5" s="31"/>
      <c r="GSC5" s="30"/>
      <c r="GSD5" s="31"/>
      <c r="GSE5" s="30"/>
      <c r="GSF5" s="31"/>
      <c r="GSG5" s="30"/>
      <c r="GSH5" s="31"/>
      <c r="GSI5" s="30"/>
      <c r="GSJ5" s="31"/>
      <c r="GSK5" s="30"/>
      <c r="GSL5" s="31"/>
      <c r="GSM5" s="30"/>
      <c r="GSN5" s="31"/>
      <c r="GSO5" s="30"/>
      <c r="GSP5" s="31"/>
      <c r="GSQ5" s="30"/>
      <c r="GSR5" s="31"/>
      <c r="GSS5" s="30"/>
      <c r="GST5" s="31"/>
      <c r="GSU5" s="30"/>
      <c r="GSV5" s="31"/>
      <c r="GSW5" s="30"/>
      <c r="GSX5" s="31"/>
      <c r="GSY5" s="30"/>
      <c r="GSZ5" s="31"/>
      <c r="GTA5" s="30"/>
      <c r="GTB5" s="31"/>
      <c r="GTC5" s="30"/>
      <c r="GTD5" s="31"/>
      <c r="GTE5" s="30"/>
      <c r="GTF5" s="31"/>
      <c r="GTG5" s="30"/>
      <c r="GTH5" s="31"/>
      <c r="GTI5" s="30"/>
      <c r="GTJ5" s="31"/>
      <c r="GTK5" s="30"/>
      <c r="GTL5" s="31"/>
      <c r="GTM5" s="30"/>
      <c r="GTN5" s="31"/>
      <c r="GTO5" s="30"/>
      <c r="GTP5" s="31"/>
      <c r="GTQ5" s="30"/>
      <c r="GTR5" s="31"/>
      <c r="GTS5" s="30"/>
      <c r="GTT5" s="31"/>
      <c r="GTU5" s="30"/>
      <c r="GTV5" s="31"/>
      <c r="GTW5" s="30"/>
      <c r="GTX5" s="31"/>
      <c r="GTY5" s="30"/>
      <c r="GTZ5" s="31"/>
      <c r="GUA5" s="30"/>
      <c r="GUB5" s="31"/>
      <c r="GUC5" s="30"/>
      <c r="GUD5" s="31"/>
      <c r="GUE5" s="30"/>
      <c r="GUF5" s="31"/>
      <c r="GUG5" s="30"/>
      <c r="GUH5" s="31"/>
      <c r="GUI5" s="30"/>
      <c r="GUJ5" s="31"/>
      <c r="GUK5" s="30"/>
      <c r="GUL5" s="31"/>
      <c r="GUM5" s="30"/>
      <c r="GUN5" s="31"/>
      <c r="GUO5" s="30"/>
      <c r="GUP5" s="31"/>
      <c r="GUQ5" s="30"/>
      <c r="GUR5" s="31"/>
      <c r="GUS5" s="30"/>
      <c r="GUT5" s="31"/>
      <c r="GUU5" s="30"/>
      <c r="GUV5" s="31"/>
      <c r="GUW5" s="30"/>
      <c r="GUX5" s="31"/>
      <c r="GUY5" s="30"/>
      <c r="GUZ5" s="31"/>
      <c r="GVA5" s="30"/>
      <c r="GVB5" s="31"/>
      <c r="GVC5" s="30"/>
      <c r="GVD5" s="31"/>
      <c r="GVE5" s="30"/>
      <c r="GVF5" s="31"/>
      <c r="GVG5" s="30"/>
      <c r="GVH5" s="31"/>
      <c r="GVI5" s="30"/>
      <c r="GVJ5" s="31"/>
      <c r="GVK5" s="30"/>
      <c r="GVL5" s="31"/>
      <c r="GVM5" s="30"/>
      <c r="GVN5" s="31"/>
      <c r="GVO5" s="30"/>
      <c r="GVP5" s="31"/>
      <c r="GVQ5" s="30"/>
      <c r="GVR5" s="31"/>
      <c r="GVS5" s="30"/>
      <c r="GVT5" s="31"/>
      <c r="GVU5" s="30"/>
      <c r="GVV5" s="31"/>
      <c r="GVW5" s="30"/>
      <c r="GVX5" s="31"/>
      <c r="GVY5" s="30"/>
      <c r="GVZ5" s="31"/>
      <c r="GWA5" s="30"/>
      <c r="GWB5" s="31"/>
      <c r="GWC5" s="30"/>
      <c r="GWD5" s="31"/>
      <c r="GWE5" s="30"/>
      <c r="GWF5" s="31"/>
      <c r="GWG5" s="30"/>
      <c r="GWH5" s="31"/>
      <c r="GWI5" s="30"/>
      <c r="GWJ5" s="31"/>
      <c r="GWK5" s="30"/>
      <c r="GWL5" s="31"/>
      <c r="GWM5" s="30"/>
      <c r="GWN5" s="31"/>
      <c r="GWO5" s="30"/>
      <c r="GWP5" s="31"/>
      <c r="GWQ5" s="30"/>
      <c r="GWR5" s="31"/>
      <c r="GWS5" s="30"/>
      <c r="GWT5" s="31"/>
      <c r="GWU5" s="30"/>
      <c r="GWV5" s="31"/>
      <c r="GWW5" s="30"/>
      <c r="GWX5" s="31"/>
      <c r="GWY5" s="30"/>
      <c r="GWZ5" s="31"/>
      <c r="GXA5" s="30"/>
      <c r="GXB5" s="31"/>
      <c r="GXC5" s="30"/>
      <c r="GXD5" s="31"/>
      <c r="GXE5" s="30"/>
      <c r="GXF5" s="31"/>
      <c r="GXG5" s="30"/>
      <c r="GXH5" s="31"/>
      <c r="GXI5" s="30"/>
      <c r="GXJ5" s="31"/>
      <c r="GXK5" s="30"/>
      <c r="GXL5" s="31"/>
      <c r="GXM5" s="30"/>
      <c r="GXN5" s="31"/>
      <c r="GXO5" s="30"/>
      <c r="GXP5" s="31"/>
      <c r="GXQ5" s="30"/>
      <c r="GXR5" s="31"/>
      <c r="GXS5" s="30"/>
      <c r="GXT5" s="31"/>
      <c r="GXU5" s="30"/>
      <c r="GXV5" s="31"/>
      <c r="GXW5" s="30"/>
      <c r="GXX5" s="31"/>
      <c r="GXY5" s="30"/>
      <c r="GXZ5" s="31"/>
      <c r="GYA5" s="30"/>
      <c r="GYB5" s="31"/>
      <c r="GYC5" s="30"/>
      <c r="GYD5" s="31"/>
      <c r="GYE5" s="30"/>
      <c r="GYF5" s="31"/>
      <c r="GYG5" s="30"/>
      <c r="GYH5" s="31"/>
      <c r="GYI5" s="30"/>
      <c r="GYJ5" s="31"/>
      <c r="GYK5" s="30"/>
      <c r="GYL5" s="31"/>
      <c r="GYM5" s="30"/>
      <c r="GYN5" s="31"/>
      <c r="GYO5" s="30"/>
      <c r="GYP5" s="31"/>
      <c r="GYQ5" s="30"/>
      <c r="GYR5" s="31"/>
      <c r="GYS5" s="30"/>
      <c r="GYT5" s="31"/>
      <c r="GYU5" s="30"/>
      <c r="GYV5" s="31"/>
      <c r="GYW5" s="30"/>
      <c r="GYX5" s="31"/>
      <c r="GYY5" s="30"/>
      <c r="GYZ5" s="31"/>
      <c r="GZA5" s="30"/>
      <c r="GZB5" s="31"/>
      <c r="GZC5" s="30"/>
      <c r="GZD5" s="31"/>
      <c r="GZE5" s="30"/>
      <c r="GZF5" s="31"/>
      <c r="GZG5" s="30"/>
      <c r="GZH5" s="31"/>
      <c r="GZI5" s="30"/>
      <c r="GZJ5" s="31"/>
      <c r="GZK5" s="30"/>
      <c r="GZL5" s="31"/>
      <c r="GZM5" s="30"/>
      <c r="GZN5" s="31"/>
      <c r="GZO5" s="30"/>
      <c r="GZP5" s="31"/>
      <c r="GZQ5" s="30"/>
      <c r="GZR5" s="31"/>
      <c r="GZS5" s="30"/>
      <c r="GZT5" s="31"/>
      <c r="GZU5" s="30"/>
      <c r="GZV5" s="31"/>
      <c r="GZW5" s="30"/>
      <c r="GZX5" s="31"/>
      <c r="GZY5" s="30"/>
      <c r="GZZ5" s="31"/>
      <c r="HAA5" s="30"/>
      <c r="HAB5" s="31"/>
      <c r="HAC5" s="30"/>
      <c r="HAD5" s="31"/>
      <c r="HAE5" s="30"/>
      <c r="HAF5" s="31"/>
      <c r="HAG5" s="30"/>
      <c r="HAH5" s="31"/>
      <c r="HAI5" s="30"/>
      <c r="HAJ5" s="31"/>
      <c r="HAK5" s="30"/>
      <c r="HAL5" s="31"/>
      <c r="HAM5" s="30"/>
      <c r="HAN5" s="31"/>
      <c r="HAO5" s="30"/>
      <c r="HAP5" s="31"/>
      <c r="HAQ5" s="30"/>
      <c r="HAR5" s="31"/>
      <c r="HAS5" s="30"/>
      <c r="HAT5" s="31"/>
      <c r="HAU5" s="30"/>
      <c r="HAV5" s="31"/>
      <c r="HAW5" s="30"/>
      <c r="HAX5" s="31"/>
      <c r="HAY5" s="30"/>
      <c r="HAZ5" s="31"/>
      <c r="HBA5" s="30"/>
      <c r="HBB5" s="31"/>
      <c r="HBC5" s="30"/>
      <c r="HBD5" s="31"/>
      <c r="HBE5" s="30"/>
      <c r="HBF5" s="31"/>
      <c r="HBG5" s="30"/>
      <c r="HBH5" s="31"/>
      <c r="HBI5" s="30"/>
      <c r="HBJ5" s="31"/>
      <c r="HBK5" s="30"/>
      <c r="HBL5" s="31"/>
      <c r="HBM5" s="30"/>
      <c r="HBN5" s="31"/>
      <c r="HBO5" s="30"/>
      <c r="HBP5" s="31"/>
      <c r="HBQ5" s="30"/>
      <c r="HBR5" s="31"/>
      <c r="HBS5" s="30"/>
      <c r="HBT5" s="31"/>
      <c r="HBU5" s="30"/>
      <c r="HBV5" s="31"/>
      <c r="HBW5" s="30"/>
      <c r="HBX5" s="31"/>
      <c r="HBY5" s="30"/>
      <c r="HBZ5" s="31"/>
      <c r="HCA5" s="30"/>
      <c r="HCB5" s="31"/>
      <c r="HCC5" s="30"/>
      <c r="HCD5" s="31"/>
      <c r="HCE5" s="30"/>
      <c r="HCF5" s="31"/>
      <c r="HCG5" s="30"/>
      <c r="HCH5" s="31"/>
      <c r="HCI5" s="30"/>
      <c r="HCJ5" s="31"/>
      <c r="HCK5" s="30"/>
      <c r="HCL5" s="31"/>
      <c r="HCM5" s="30"/>
      <c r="HCN5" s="31"/>
      <c r="HCO5" s="30"/>
      <c r="HCP5" s="31"/>
      <c r="HCQ5" s="30"/>
      <c r="HCR5" s="31"/>
      <c r="HCS5" s="30"/>
      <c r="HCT5" s="31"/>
      <c r="HCU5" s="30"/>
      <c r="HCV5" s="31"/>
      <c r="HCW5" s="30"/>
      <c r="HCX5" s="31"/>
      <c r="HCY5" s="30"/>
      <c r="HCZ5" s="31"/>
      <c r="HDA5" s="30"/>
      <c r="HDB5" s="31"/>
      <c r="HDC5" s="30"/>
      <c r="HDD5" s="31"/>
      <c r="HDE5" s="30"/>
      <c r="HDF5" s="31"/>
      <c r="HDG5" s="30"/>
      <c r="HDH5" s="31"/>
      <c r="HDI5" s="30"/>
      <c r="HDJ5" s="31"/>
      <c r="HDK5" s="30"/>
      <c r="HDL5" s="31"/>
      <c r="HDM5" s="30"/>
      <c r="HDN5" s="31"/>
      <c r="HDO5" s="30"/>
      <c r="HDP5" s="31"/>
      <c r="HDQ5" s="30"/>
      <c r="HDR5" s="31"/>
      <c r="HDS5" s="30"/>
      <c r="HDT5" s="31"/>
      <c r="HDU5" s="30"/>
      <c r="HDV5" s="31"/>
      <c r="HDW5" s="30"/>
      <c r="HDX5" s="31"/>
      <c r="HDY5" s="30"/>
      <c r="HDZ5" s="31"/>
      <c r="HEA5" s="30"/>
      <c r="HEB5" s="31"/>
      <c r="HEC5" s="30"/>
      <c r="HED5" s="31"/>
      <c r="HEE5" s="30"/>
      <c r="HEF5" s="31"/>
      <c r="HEG5" s="30"/>
      <c r="HEH5" s="31"/>
      <c r="HEI5" s="30"/>
      <c r="HEJ5" s="31"/>
      <c r="HEK5" s="30"/>
      <c r="HEL5" s="31"/>
      <c r="HEM5" s="30"/>
      <c r="HEN5" s="31"/>
      <c r="HEO5" s="30"/>
      <c r="HEP5" s="31"/>
      <c r="HEQ5" s="30"/>
      <c r="HER5" s="31"/>
      <c r="HES5" s="30"/>
      <c r="HET5" s="31"/>
      <c r="HEU5" s="30"/>
      <c r="HEV5" s="31"/>
      <c r="HEW5" s="30"/>
      <c r="HEX5" s="31"/>
      <c r="HEY5" s="30"/>
      <c r="HEZ5" s="31"/>
      <c r="HFA5" s="30"/>
      <c r="HFB5" s="31"/>
      <c r="HFC5" s="30"/>
      <c r="HFD5" s="31"/>
      <c r="HFE5" s="30"/>
      <c r="HFF5" s="31"/>
      <c r="HFG5" s="30"/>
      <c r="HFH5" s="31"/>
      <c r="HFI5" s="30"/>
      <c r="HFJ5" s="31"/>
      <c r="HFK5" s="30"/>
      <c r="HFL5" s="31"/>
      <c r="HFM5" s="30"/>
      <c r="HFN5" s="31"/>
      <c r="HFO5" s="30"/>
      <c r="HFP5" s="31"/>
      <c r="HFQ5" s="30"/>
      <c r="HFR5" s="31"/>
      <c r="HFS5" s="30"/>
      <c r="HFT5" s="31"/>
      <c r="HFU5" s="30"/>
      <c r="HFV5" s="31"/>
      <c r="HFW5" s="30"/>
      <c r="HFX5" s="31"/>
      <c r="HFY5" s="30"/>
      <c r="HFZ5" s="31"/>
      <c r="HGA5" s="30"/>
      <c r="HGB5" s="31"/>
      <c r="HGC5" s="30"/>
      <c r="HGD5" s="31"/>
      <c r="HGE5" s="30"/>
      <c r="HGF5" s="31"/>
      <c r="HGG5" s="30"/>
      <c r="HGH5" s="31"/>
      <c r="HGI5" s="30"/>
      <c r="HGJ5" s="31"/>
      <c r="HGK5" s="30"/>
      <c r="HGL5" s="31"/>
      <c r="HGM5" s="30"/>
      <c r="HGN5" s="31"/>
      <c r="HGO5" s="30"/>
      <c r="HGP5" s="31"/>
      <c r="HGQ5" s="30"/>
      <c r="HGR5" s="31"/>
      <c r="HGS5" s="30"/>
      <c r="HGT5" s="31"/>
      <c r="HGU5" s="30"/>
      <c r="HGV5" s="31"/>
      <c r="HGW5" s="30"/>
      <c r="HGX5" s="31"/>
      <c r="HGY5" s="30"/>
      <c r="HGZ5" s="31"/>
      <c r="HHA5" s="30"/>
      <c r="HHB5" s="31"/>
      <c r="HHC5" s="30"/>
      <c r="HHD5" s="31"/>
      <c r="HHE5" s="30"/>
      <c r="HHF5" s="31"/>
      <c r="HHG5" s="30"/>
      <c r="HHH5" s="31"/>
      <c r="HHI5" s="30"/>
      <c r="HHJ5" s="31"/>
      <c r="HHK5" s="30"/>
      <c r="HHL5" s="31"/>
      <c r="HHM5" s="30"/>
      <c r="HHN5" s="31"/>
      <c r="HHO5" s="30"/>
      <c r="HHP5" s="31"/>
      <c r="HHQ5" s="30"/>
      <c r="HHR5" s="31"/>
      <c r="HHS5" s="30"/>
      <c r="HHT5" s="31"/>
      <c r="HHU5" s="30"/>
      <c r="HHV5" s="31"/>
      <c r="HHW5" s="30"/>
      <c r="HHX5" s="31"/>
      <c r="HHY5" s="30"/>
      <c r="HHZ5" s="31"/>
      <c r="HIA5" s="30"/>
      <c r="HIB5" s="31"/>
      <c r="HIC5" s="30"/>
      <c r="HID5" s="31"/>
      <c r="HIE5" s="30"/>
      <c r="HIF5" s="31"/>
      <c r="HIG5" s="30"/>
      <c r="HIH5" s="31"/>
      <c r="HII5" s="30"/>
      <c r="HIJ5" s="31"/>
      <c r="HIK5" s="30"/>
      <c r="HIL5" s="31"/>
      <c r="HIM5" s="30"/>
      <c r="HIN5" s="31"/>
      <c r="HIO5" s="30"/>
      <c r="HIP5" s="31"/>
      <c r="HIQ5" s="30"/>
      <c r="HIR5" s="31"/>
      <c r="HIS5" s="30"/>
      <c r="HIT5" s="31"/>
      <c r="HIU5" s="30"/>
      <c r="HIV5" s="31"/>
      <c r="HIW5" s="30"/>
      <c r="HIX5" s="31"/>
      <c r="HIY5" s="30"/>
      <c r="HIZ5" s="31"/>
      <c r="HJA5" s="30"/>
      <c r="HJB5" s="31"/>
      <c r="HJC5" s="30"/>
      <c r="HJD5" s="31"/>
      <c r="HJE5" s="30"/>
      <c r="HJF5" s="31"/>
      <c r="HJG5" s="30"/>
      <c r="HJH5" s="31"/>
      <c r="HJI5" s="30"/>
      <c r="HJJ5" s="31"/>
      <c r="HJK5" s="30"/>
      <c r="HJL5" s="31"/>
      <c r="HJM5" s="30"/>
      <c r="HJN5" s="31"/>
      <c r="HJO5" s="30"/>
      <c r="HJP5" s="31"/>
      <c r="HJQ5" s="30"/>
      <c r="HJR5" s="31"/>
      <c r="HJS5" s="30"/>
      <c r="HJT5" s="31"/>
      <c r="HJU5" s="30"/>
      <c r="HJV5" s="31"/>
      <c r="HJW5" s="30"/>
      <c r="HJX5" s="31"/>
      <c r="HJY5" s="30"/>
      <c r="HJZ5" s="31"/>
      <c r="HKA5" s="30"/>
      <c r="HKB5" s="31"/>
      <c r="HKC5" s="30"/>
      <c r="HKD5" s="31"/>
      <c r="HKE5" s="30"/>
      <c r="HKF5" s="31"/>
      <c r="HKG5" s="30"/>
      <c r="HKH5" s="31"/>
      <c r="HKI5" s="30"/>
      <c r="HKJ5" s="31"/>
      <c r="HKK5" s="30"/>
      <c r="HKL5" s="31"/>
      <c r="HKM5" s="30"/>
      <c r="HKN5" s="31"/>
      <c r="HKO5" s="30"/>
      <c r="HKP5" s="31"/>
      <c r="HKQ5" s="30"/>
      <c r="HKR5" s="31"/>
      <c r="HKS5" s="30"/>
      <c r="HKT5" s="31"/>
      <c r="HKU5" s="30"/>
      <c r="HKV5" s="31"/>
      <c r="HKW5" s="30"/>
      <c r="HKX5" s="31"/>
      <c r="HKY5" s="30"/>
      <c r="HKZ5" s="31"/>
      <c r="HLA5" s="30"/>
      <c r="HLB5" s="31"/>
      <c r="HLC5" s="30"/>
      <c r="HLD5" s="31"/>
      <c r="HLE5" s="30"/>
      <c r="HLF5" s="31"/>
      <c r="HLG5" s="30"/>
      <c r="HLH5" s="31"/>
      <c r="HLI5" s="30"/>
      <c r="HLJ5" s="31"/>
      <c r="HLK5" s="30"/>
      <c r="HLL5" s="31"/>
      <c r="HLM5" s="30"/>
      <c r="HLN5" s="31"/>
      <c r="HLO5" s="30"/>
      <c r="HLP5" s="31"/>
      <c r="HLQ5" s="30"/>
      <c r="HLR5" s="31"/>
      <c r="HLS5" s="30"/>
      <c r="HLT5" s="31"/>
      <c r="HLU5" s="30"/>
      <c r="HLV5" s="31"/>
      <c r="HLW5" s="30"/>
      <c r="HLX5" s="31"/>
      <c r="HLY5" s="30"/>
      <c r="HLZ5" s="31"/>
      <c r="HMA5" s="30"/>
      <c r="HMB5" s="31"/>
      <c r="HMC5" s="30"/>
      <c r="HMD5" s="31"/>
      <c r="HME5" s="30"/>
      <c r="HMF5" s="31"/>
      <c r="HMG5" s="30"/>
      <c r="HMH5" s="31"/>
      <c r="HMI5" s="30"/>
      <c r="HMJ5" s="31"/>
      <c r="HMK5" s="30"/>
      <c r="HML5" s="31"/>
      <c r="HMM5" s="30"/>
      <c r="HMN5" s="31"/>
      <c r="HMO5" s="30"/>
      <c r="HMP5" s="31"/>
      <c r="HMQ5" s="30"/>
      <c r="HMR5" s="31"/>
      <c r="HMS5" s="30"/>
      <c r="HMT5" s="31"/>
      <c r="HMU5" s="30"/>
      <c r="HMV5" s="31"/>
      <c r="HMW5" s="30"/>
      <c r="HMX5" s="31"/>
      <c r="HMY5" s="30"/>
      <c r="HMZ5" s="31"/>
      <c r="HNA5" s="30"/>
      <c r="HNB5" s="31"/>
      <c r="HNC5" s="30"/>
      <c r="HND5" s="31"/>
      <c r="HNE5" s="30"/>
      <c r="HNF5" s="31"/>
      <c r="HNG5" s="30"/>
      <c r="HNH5" s="31"/>
      <c r="HNI5" s="30"/>
      <c r="HNJ5" s="31"/>
      <c r="HNK5" s="30"/>
      <c r="HNL5" s="31"/>
      <c r="HNM5" s="30"/>
      <c r="HNN5" s="31"/>
      <c r="HNO5" s="30"/>
      <c r="HNP5" s="31"/>
      <c r="HNQ5" s="30"/>
      <c r="HNR5" s="31"/>
      <c r="HNS5" s="30"/>
      <c r="HNT5" s="31"/>
      <c r="HNU5" s="30"/>
      <c r="HNV5" s="31"/>
      <c r="HNW5" s="30"/>
      <c r="HNX5" s="31"/>
      <c r="HNY5" s="30"/>
      <c r="HNZ5" s="31"/>
      <c r="HOA5" s="30"/>
      <c r="HOB5" s="31"/>
      <c r="HOC5" s="30"/>
      <c r="HOD5" s="31"/>
      <c r="HOE5" s="30"/>
      <c r="HOF5" s="31"/>
      <c r="HOG5" s="30"/>
      <c r="HOH5" s="31"/>
      <c r="HOI5" s="30"/>
      <c r="HOJ5" s="31"/>
      <c r="HOK5" s="30"/>
      <c r="HOL5" s="31"/>
      <c r="HOM5" s="30"/>
      <c r="HON5" s="31"/>
      <c r="HOO5" s="30"/>
      <c r="HOP5" s="31"/>
      <c r="HOQ5" s="30"/>
      <c r="HOR5" s="31"/>
      <c r="HOS5" s="30"/>
      <c r="HOT5" s="31"/>
      <c r="HOU5" s="30"/>
      <c r="HOV5" s="31"/>
      <c r="HOW5" s="30"/>
      <c r="HOX5" s="31"/>
      <c r="HOY5" s="30"/>
      <c r="HOZ5" s="31"/>
      <c r="HPA5" s="30"/>
      <c r="HPB5" s="31"/>
      <c r="HPC5" s="30"/>
      <c r="HPD5" s="31"/>
      <c r="HPE5" s="30"/>
      <c r="HPF5" s="31"/>
      <c r="HPG5" s="30"/>
      <c r="HPH5" s="31"/>
      <c r="HPI5" s="30"/>
      <c r="HPJ5" s="31"/>
      <c r="HPK5" s="30"/>
      <c r="HPL5" s="31"/>
      <c r="HPM5" s="30"/>
      <c r="HPN5" s="31"/>
      <c r="HPO5" s="30"/>
      <c r="HPP5" s="31"/>
      <c r="HPQ5" s="30"/>
      <c r="HPR5" s="31"/>
      <c r="HPS5" s="30"/>
      <c r="HPT5" s="31"/>
      <c r="HPU5" s="30"/>
      <c r="HPV5" s="31"/>
      <c r="HPW5" s="30"/>
      <c r="HPX5" s="31"/>
      <c r="HPY5" s="30"/>
      <c r="HPZ5" s="31"/>
      <c r="HQA5" s="30"/>
      <c r="HQB5" s="31"/>
      <c r="HQC5" s="30"/>
      <c r="HQD5" s="31"/>
      <c r="HQE5" s="30"/>
      <c r="HQF5" s="31"/>
      <c r="HQG5" s="30"/>
      <c r="HQH5" s="31"/>
      <c r="HQI5" s="30"/>
      <c r="HQJ5" s="31"/>
      <c r="HQK5" s="30"/>
      <c r="HQL5" s="31"/>
      <c r="HQM5" s="30"/>
      <c r="HQN5" s="31"/>
      <c r="HQO5" s="30"/>
      <c r="HQP5" s="31"/>
      <c r="HQQ5" s="30"/>
      <c r="HQR5" s="31"/>
      <c r="HQS5" s="30"/>
      <c r="HQT5" s="31"/>
      <c r="HQU5" s="30"/>
      <c r="HQV5" s="31"/>
      <c r="HQW5" s="30"/>
      <c r="HQX5" s="31"/>
      <c r="HQY5" s="30"/>
      <c r="HQZ5" s="31"/>
      <c r="HRA5" s="30"/>
      <c r="HRB5" s="31"/>
      <c r="HRC5" s="30"/>
      <c r="HRD5" s="31"/>
      <c r="HRE5" s="30"/>
      <c r="HRF5" s="31"/>
      <c r="HRG5" s="30"/>
      <c r="HRH5" s="31"/>
      <c r="HRI5" s="30"/>
      <c r="HRJ5" s="31"/>
      <c r="HRK5" s="30"/>
      <c r="HRL5" s="31"/>
      <c r="HRM5" s="30"/>
      <c r="HRN5" s="31"/>
      <c r="HRO5" s="30"/>
      <c r="HRP5" s="31"/>
      <c r="HRQ5" s="30"/>
      <c r="HRR5" s="31"/>
      <c r="HRS5" s="30"/>
      <c r="HRT5" s="31"/>
      <c r="HRU5" s="30"/>
      <c r="HRV5" s="31"/>
      <c r="HRW5" s="30"/>
      <c r="HRX5" s="31"/>
      <c r="HRY5" s="30"/>
      <c r="HRZ5" s="31"/>
      <c r="HSA5" s="30"/>
      <c r="HSB5" s="31"/>
      <c r="HSC5" s="30"/>
      <c r="HSD5" s="31"/>
      <c r="HSE5" s="30"/>
      <c r="HSF5" s="31"/>
      <c r="HSG5" s="30"/>
      <c r="HSH5" s="31"/>
      <c r="HSI5" s="30"/>
      <c r="HSJ5" s="31"/>
      <c r="HSK5" s="30"/>
      <c r="HSL5" s="31"/>
      <c r="HSM5" s="30"/>
      <c r="HSN5" s="31"/>
      <c r="HSO5" s="30"/>
      <c r="HSP5" s="31"/>
      <c r="HSQ5" s="30"/>
      <c r="HSR5" s="31"/>
      <c r="HSS5" s="30"/>
      <c r="HST5" s="31"/>
      <c r="HSU5" s="30"/>
      <c r="HSV5" s="31"/>
      <c r="HSW5" s="30"/>
      <c r="HSX5" s="31"/>
      <c r="HSY5" s="30"/>
      <c r="HSZ5" s="31"/>
      <c r="HTA5" s="30"/>
      <c r="HTB5" s="31"/>
      <c r="HTC5" s="30"/>
      <c r="HTD5" s="31"/>
      <c r="HTE5" s="30"/>
      <c r="HTF5" s="31"/>
      <c r="HTG5" s="30"/>
      <c r="HTH5" s="31"/>
      <c r="HTI5" s="30"/>
      <c r="HTJ5" s="31"/>
      <c r="HTK5" s="30"/>
      <c r="HTL5" s="31"/>
      <c r="HTM5" s="30"/>
      <c r="HTN5" s="31"/>
      <c r="HTO5" s="30"/>
      <c r="HTP5" s="31"/>
      <c r="HTQ5" s="30"/>
      <c r="HTR5" s="31"/>
      <c r="HTS5" s="30"/>
      <c r="HTT5" s="31"/>
      <c r="HTU5" s="30"/>
      <c r="HTV5" s="31"/>
      <c r="HTW5" s="30"/>
      <c r="HTX5" s="31"/>
      <c r="HTY5" s="30"/>
      <c r="HTZ5" s="31"/>
      <c r="HUA5" s="30"/>
      <c r="HUB5" s="31"/>
      <c r="HUC5" s="30"/>
      <c r="HUD5" s="31"/>
      <c r="HUE5" s="30"/>
      <c r="HUF5" s="31"/>
      <c r="HUG5" s="30"/>
      <c r="HUH5" s="31"/>
      <c r="HUI5" s="30"/>
      <c r="HUJ5" s="31"/>
      <c r="HUK5" s="30"/>
      <c r="HUL5" s="31"/>
      <c r="HUM5" s="30"/>
      <c r="HUN5" s="31"/>
      <c r="HUO5" s="30"/>
      <c r="HUP5" s="31"/>
      <c r="HUQ5" s="30"/>
      <c r="HUR5" s="31"/>
      <c r="HUS5" s="30"/>
      <c r="HUT5" s="31"/>
      <c r="HUU5" s="30"/>
      <c r="HUV5" s="31"/>
      <c r="HUW5" s="30"/>
      <c r="HUX5" s="31"/>
      <c r="HUY5" s="30"/>
      <c r="HUZ5" s="31"/>
      <c r="HVA5" s="30"/>
      <c r="HVB5" s="31"/>
      <c r="HVC5" s="30"/>
      <c r="HVD5" s="31"/>
      <c r="HVE5" s="30"/>
      <c r="HVF5" s="31"/>
      <c r="HVG5" s="30"/>
      <c r="HVH5" s="31"/>
      <c r="HVI5" s="30"/>
      <c r="HVJ5" s="31"/>
      <c r="HVK5" s="30"/>
      <c r="HVL5" s="31"/>
      <c r="HVM5" s="30"/>
      <c r="HVN5" s="31"/>
      <c r="HVO5" s="30"/>
      <c r="HVP5" s="31"/>
      <c r="HVQ5" s="30"/>
      <c r="HVR5" s="31"/>
      <c r="HVS5" s="30"/>
      <c r="HVT5" s="31"/>
      <c r="HVU5" s="30"/>
      <c r="HVV5" s="31"/>
      <c r="HVW5" s="30"/>
      <c r="HVX5" s="31"/>
      <c r="HVY5" s="30"/>
      <c r="HVZ5" s="31"/>
      <c r="HWA5" s="30"/>
      <c r="HWB5" s="31"/>
      <c r="HWC5" s="30"/>
      <c r="HWD5" s="31"/>
      <c r="HWE5" s="30"/>
      <c r="HWF5" s="31"/>
      <c r="HWG5" s="30"/>
      <c r="HWH5" s="31"/>
      <c r="HWI5" s="30"/>
      <c r="HWJ5" s="31"/>
      <c r="HWK5" s="30"/>
      <c r="HWL5" s="31"/>
      <c r="HWM5" s="30"/>
      <c r="HWN5" s="31"/>
      <c r="HWO5" s="30"/>
      <c r="HWP5" s="31"/>
      <c r="HWQ5" s="30"/>
      <c r="HWR5" s="31"/>
      <c r="HWS5" s="30"/>
      <c r="HWT5" s="31"/>
      <c r="HWU5" s="30"/>
      <c r="HWV5" s="31"/>
      <c r="HWW5" s="30"/>
      <c r="HWX5" s="31"/>
      <c r="HWY5" s="30"/>
      <c r="HWZ5" s="31"/>
      <c r="HXA5" s="30"/>
      <c r="HXB5" s="31"/>
      <c r="HXC5" s="30"/>
      <c r="HXD5" s="31"/>
      <c r="HXE5" s="30"/>
      <c r="HXF5" s="31"/>
      <c r="HXG5" s="30"/>
      <c r="HXH5" s="31"/>
      <c r="HXI5" s="30"/>
      <c r="HXJ5" s="31"/>
      <c r="HXK5" s="30"/>
      <c r="HXL5" s="31"/>
      <c r="HXM5" s="30"/>
      <c r="HXN5" s="31"/>
      <c r="HXO5" s="30"/>
      <c r="HXP5" s="31"/>
      <c r="HXQ5" s="30"/>
      <c r="HXR5" s="31"/>
      <c r="HXS5" s="30"/>
      <c r="HXT5" s="31"/>
      <c r="HXU5" s="30"/>
      <c r="HXV5" s="31"/>
      <c r="HXW5" s="30"/>
      <c r="HXX5" s="31"/>
      <c r="HXY5" s="30"/>
      <c r="HXZ5" s="31"/>
      <c r="HYA5" s="30"/>
      <c r="HYB5" s="31"/>
      <c r="HYC5" s="30"/>
      <c r="HYD5" s="31"/>
      <c r="HYE5" s="30"/>
      <c r="HYF5" s="31"/>
      <c r="HYG5" s="30"/>
      <c r="HYH5" s="31"/>
      <c r="HYI5" s="30"/>
      <c r="HYJ5" s="31"/>
      <c r="HYK5" s="30"/>
      <c r="HYL5" s="31"/>
      <c r="HYM5" s="30"/>
      <c r="HYN5" s="31"/>
      <c r="HYO5" s="30"/>
      <c r="HYP5" s="31"/>
      <c r="HYQ5" s="30"/>
      <c r="HYR5" s="31"/>
      <c r="HYS5" s="30"/>
      <c r="HYT5" s="31"/>
      <c r="HYU5" s="30"/>
      <c r="HYV5" s="31"/>
      <c r="HYW5" s="30"/>
      <c r="HYX5" s="31"/>
      <c r="HYY5" s="30"/>
      <c r="HYZ5" s="31"/>
      <c r="HZA5" s="30"/>
      <c r="HZB5" s="31"/>
      <c r="HZC5" s="30"/>
      <c r="HZD5" s="31"/>
      <c r="HZE5" s="30"/>
      <c r="HZF5" s="31"/>
      <c r="HZG5" s="30"/>
      <c r="HZH5" s="31"/>
      <c r="HZI5" s="30"/>
      <c r="HZJ5" s="31"/>
      <c r="HZK5" s="30"/>
      <c r="HZL5" s="31"/>
      <c r="HZM5" s="30"/>
      <c r="HZN5" s="31"/>
      <c r="HZO5" s="30"/>
      <c r="HZP5" s="31"/>
      <c r="HZQ5" s="30"/>
      <c r="HZR5" s="31"/>
      <c r="HZS5" s="30"/>
      <c r="HZT5" s="31"/>
      <c r="HZU5" s="30"/>
      <c r="HZV5" s="31"/>
      <c r="HZW5" s="30"/>
      <c r="HZX5" s="31"/>
      <c r="HZY5" s="30"/>
      <c r="HZZ5" s="31"/>
      <c r="IAA5" s="30"/>
      <c r="IAB5" s="31"/>
      <c r="IAC5" s="30"/>
      <c r="IAD5" s="31"/>
      <c r="IAE5" s="30"/>
      <c r="IAF5" s="31"/>
      <c r="IAG5" s="30"/>
      <c r="IAH5" s="31"/>
      <c r="IAI5" s="30"/>
      <c r="IAJ5" s="31"/>
      <c r="IAK5" s="30"/>
      <c r="IAL5" s="31"/>
      <c r="IAM5" s="30"/>
      <c r="IAN5" s="31"/>
      <c r="IAO5" s="30"/>
      <c r="IAP5" s="31"/>
      <c r="IAQ5" s="30"/>
      <c r="IAR5" s="31"/>
      <c r="IAS5" s="30"/>
      <c r="IAT5" s="31"/>
      <c r="IAU5" s="30"/>
      <c r="IAV5" s="31"/>
      <c r="IAW5" s="30"/>
      <c r="IAX5" s="31"/>
      <c r="IAY5" s="30"/>
      <c r="IAZ5" s="31"/>
      <c r="IBA5" s="30"/>
      <c r="IBB5" s="31"/>
      <c r="IBC5" s="30"/>
      <c r="IBD5" s="31"/>
      <c r="IBE5" s="30"/>
      <c r="IBF5" s="31"/>
      <c r="IBG5" s="30"/>
      <c r="IBH5" s="31"/>
      <c r="IBI5" s="30"/>
      <c r="IBJ5" s="31"/>
      <c r="IBK5" s="30"/>
      <c r="IBL5" s="31"/>
      <c r="IBM5" s="30"/>
      <c r="IBN5" s="31"/>
      <c r="IBO5" s="30"/>
      <c r="IBP5" s="31"/>
      <c r="IBQ5" s="30"/>
      <c r="IBR5" s="31"/>
      <c r="IBS5" s="30"/>
      <c r="IBT5" s="31"/>
      <c r="IBU5" s="30"/>
      <c r="IBV5" s="31"/>
      <c r="IBW5" s="30"/>
      <c r="IBX5" s="31"/>
      <c r="IBY5" s="30"/>
      <c r="IBZ5" s="31"/>
      <c r="ICA5" s="30"/>
      <c r="ICB5" s="31"/>
      <c r="ICC5" s="30"/>
      <c r="ICD5" s="31"/>
      <c r="ICE5" s="30"/>
      <c r="ICF5" s="31"/>
      <c r="ICG5" s="30"/>
      <c r="ICH5" s="31"/>
      <c r="ICI5" s="30"/>
      <c r="ICJ5" s="31"/>
      <c r="ICK5" s="30"/>
      <c r="ICL5" s="31"/>
      <c r="ICM5" s="30"/>
      <c r="ICN5" s="31"/>
      <c r="ICO5" s="30"/>
      <c r="ICP5" s="31"/>
      <c r="ICQ5" s="30"/>
      <c r="ICR5" s="31"/>
      <c r="ICS5" s="30"/>
      <c r="ICT5" s="31"/>
      <c r="ICU5" s="30"/>
      <c r="ICV5" s="31"/>
      <c r="ICW5" s="30"/>
      <c r="ICX5" s="31"/>
      <c r="ICY5" s="30"/>
      <c r="ICZ5" s="31"/>
      <c r="IDA5" s="30"/>
      <c r="IDB5" s="31"/>
      <c r="IDC5" s="30"/>
      <c r="IDD5" s="31"/>
      <c r="IDE5" s="30"/>
      <c r="IDF5" s="31"/>
      <c r="IDG5" s="30"/>
      <c r="IDH5" s="31"/>
      <c r="IDI5" s="30"/>
      <c r="IDJ5" s="31"/>
      <c r="IDK5" s="30"/>
      <c r="IDL5" s="31"/>
      <c r="IDM5" s="30"/>
      <c r="IDN5" s="31"/>
      <c r="IDO5" s="30"/>
      <c r="IDP5" s="31"/>
      <c r="IDQ5" s="30"/>
      <c r="IDR5" s="31"/>
      <c r="IDS5" s="30"/>
      <c r="IDT5" s="31"/>
      <c r="IDU5" s="30"/>
      <c r="IDV5" s="31"/>
      <c r="IDW5" s="30"/>
      <c r="IDX5" s="31"/>
      <c r="IDY5" s="30"/>
      <c r="IDZ5" s="31"/>
      <c r="IEA5" s="30"/>
      <c r="IEB5" s="31"/>
      <c r="IEC5" s="30"/>
      <c r="IED5" s="31"/>
      <c r="IEE5" s="30"/>
      <c r="IEF5" s="31"/>
      <c r="IEG5" s="30"/>
      <c r="IEH5" s="31"/>
      <c r="IEI5" s="30"/>
      <c r="IEJ5" s="31"/>
      <c r="IEK5" s="30"/>
      <c r="IEL5" s="31"/>
      <c r="IEM5" s="30"/>
      <c r="IEN5" s="31"/>
      <c r="IEO5" s="30"/>
      <c r="IEP5" s="31"/>
      <c r="IEQ5" s="30"/>
      <c r="IER5" s="31"/>
      <c r="IES5" s="30"/>
      <c r="IET5" s="31"/>
      <c r="IEU5" s="30"/>
      <c r="IEV5" s="31"/>
      <c r="IEW5" s="30"/>
      <c r="IEX5" s="31"/>
      <c r="IEY5" s="30"/>
      <c r="IEZ5" s="31"/>
      <c r="IFA5" s="30"/>
      <c r="IFB5" s="31"/>
      <c r="IFC5" s="30"/>
      <c r="IFD5" s="31"/>
      <c r="IFE5" s="30"/>
      <c r="IFF5" s="31"/>
      <c r="IFG5" s="30"/>
      <c r="IFH5" s="31"/>
      <c r="IFI5" s="30"/>
      <c r="IFJ5" s="31"/>
      <c r="IFK5" s="30"/>
      <c r="IFL5" s="31"/>
      <c r="IFM5" s="30"/>
      <c r="IFN5" s="31"/>
      <c r="IFO5" s="30"/>
      <c r="IFP5" s="31"/>
      <c r="IFQ5" s="30"/>
      <c r="IFR5" s="31"/>
      <c r="IFS5" s="30"/>
      <c r="IFT5" s="31"/>
      <c r="IFU5" s="30"/>
      <c r="IFV5" s="31"/>
      <c r="IFW5" s="30"/>
      <c r="IFX5" s="31"/>
      <c r="IFY5" s="30"/>
      <c r="IFZ5" s="31"/>
      <c r="IGA5" s="30"/>
      <c r="IGB5" s="31"/>
      <c r="IGC5" s="30"/>
      <c r="IGD5" s="31"/>
      <c r="IGE5" s="30"/>
      <c r="IGF5" s="31"/>
      <c r="IGG5" s="30"/>
      <c r="IGH5" s="31"/>
      <c r="IGI5" s="30"/>
      <c r="IGJ5" s="31"/>
      <c r="IGK5" s="30"/>
      <c r="IGL5" s="31"/>
      <c r="IGM5" s="30"/>
      <c r="IGN5" s="31"/>
      <c r="IGO5" s="30"/>
      <c r="IGP5" s="31"/>
      <c r="IGQ5" s="30"/>
      <c r="IGR5" s="31"/>
      <c r="IGS5" s="30"/>
      <c r="IGT5" s="31"/>
      <c r="IGU5" s="30"/>
      <c r="IGV5" s="31"/>
      <c r="IGW5" s="30"/>
      <c r="IGX5" s="31"/>
      <c r="IGY5" s="30"/>
      <c r="IGZ5" s="31"/>
      <c r="IHA5" s="30"/>
      <c r="IHB5" s="31"/>
      <c r="IHC5" s="30"/>
      <c r="IHD5" s="31"/>
      <c r="IHE5" s="30"/>
      <c r="IHF5" s="31"/>
      <c r="IHG5" s="30"/>
      <c r="IHH5" s="31"/>
      <c r="IHI5" s="30"/>
      <c r="IHJ5" s="31"/>
      <c r="IHK5" s="30"/>
      <c r="IHL5" s="31"/>
      <c r="IHM5" s="30"/>
      <c r="IHN5" s="31"/>
      <c r="IHO5" s="30"/>
      <c r="IHP5" s="31"/>
      <c r="IHQ5" s="30"/>
      <c r="IHR5" s="31"/>
      <c r="IHS5" s="30"/>
      <c r="IHT5" s="31"/>
      <c r="IHU5" s="30"/>
      <c r="IHV5" s="31"/>
      <c r="IHW5" s="30"/>
      <c r="IHX5" s="31"/>
      <c r="IHY5" s="30"/>
      <c r="IHZ5" s="31"/>
      <c r="IIA5" s="30"/>
      <c r="IIB5" s="31"/>
      <c r="IIC5" s="30"/>
      <c r="IID5" s="31"/>
      <c r="IIE5" s="30"/>
      <c r="IIF5" s="31"/>
      <c r="IIG5" s="30"/>
      <c r="IIH5" s="31"/>
      <c r="III5" s="30"/>
      <c r="IIJ5" s="31"/>
      <c r="IIK5" s="30"/>
      <c r="IIL5" s="31"/>
      <c r="IIM5" s="30"/>
      <c r="IIN5" s="31"/>
      <c r="IIO5" s="30"/>
      <c r="IIP5" s="31"/>
      <c r="IIQ5" s="30"/>
      <c r="IIR5" s="31"/>
      <c r="IIS5" s="30"/>
      <c r="IIT5" s="31"/>
      <c r="IIU5" s="30"/>
      <c r="IIV5" s="31"/>
      <c r="IIW5" s="30"/>
      <c r="IIX5" s="31"/>
      <c r="IIY5" s="30"/>
      <c r="IIZ5" s="31"/>
      <c r="IJA5" s="30"/>
      <c r="IJB5" s="31"/>
      <c r="IJC5" s="30"/>
      <c r="IJD5" s="31"/>
      <c r="IJE5" s="30"/>
      <c r="IJF5" s="31"/>
      <c r="IJG5" s="30"/>
      <c r="IJH5" s="31"/>
      <c r="IJI5" s="30"/>
      <c r="IJJ5" s="31"/>
      <c r="IJK5" s="30"/>
      <c r="IJL5" s="31"/>
      <c r="IJM5" s="30"/>
      <c r="IJN5" s="31"/>
      <c r="IJO5" s="30"/>
      <c r="IJP5" s="31"/>
      <c r="IJQ5" s="30"/>
      <c r="IJR5" s="31"/>
      <c r="IJS5" s="30"/>
      <c r="IJT5" s="31"/>
      <c r="IJU5" s="30"/>
      <c r="IJV5" s="31"/>
      <c r="IJW5" s="30"/>
      <c r="IJX5" s="31"/>
      <c r="IJY5" s="30"/>
      <c r="IJZ5" s="31"/>
      <c r="IKA5" s="30"/>
      <c r="IKB5" s="31"/>
      <c r="IKC5" s="30"/>
      <c r="IKD5" s="31"/>
      <c r="IKE5" s="30"/>
      <c r="IKF5" s="31"/>
      <c r="IKG5" s="30"/>
      <c r="IKH5" s="31"/>
      <c r="IKI5" s="30"/>
      <c r="IKJ5" s="31"/>
      <c r="IKK5" s="30"/>
      <c r="IKL5" s="31"/>
      <c r="IKM5" s="30"/>
      <c r="IKN5" s="31"/>
      <c r="IKO5" s="30"/>
      <c r="IKP5" s="31"/>
      <c r="IKQ5" s="30"/>
      <c r="IKR5" s="31"/>
      <c r="IKS5" s="30"/>
      <c r="IKT5" s="31"/>
      <c r="IKU5" s="30"/>
      <c r="IKV5" s="31"/>
      <c r="IKW5" s="30"/>
      <c r="IKX5" s="31"/>
      <c r="IKY5" s="30"/>
      <c r="IKZ5" s="31"/>
      <c r="ILA5" s="30"/>
      <c r="ILB5" s="31"/>
      <c r="ILC5" s="30"/>
      <c r="ILD5" s="31"/>
      <c r="ILE5" s="30"/>
      <c r="ILF5" s="31"/>
      <c r="ILG5" s="30"/>
      <c r="ILH5" s="31"/>
      <c r="ILI5" s="30"/>
      <c r="ILJ5" s="31"/>
      <c r="ILK5" s="30"/>
      <c r="ILL5" s="31"/>
      <c r="ILM5" s="30"/>
      <c r="ILN5" s="31"/>
      <c r="ILO5" s="30"/>
      <c r="ILP5" s="31"/>
      <c r="ILQ5" s="30"/>
      <c r="ILR5" s="31"/>
      <c r="ILS5" s="30"/>
      <c r="ILT5" s="31"/>
      <c r="ILU5" s="30"/>
      <c r="ILV5" s="31"/>
      <c r="ILW5" s="30"/>
      <c r="ILX5" s="31"/>
      <c r="ILY5" s="30"/>
      <c r="ILZ5" s="31"/>
      <c r="IMA5" s="30"/>
      <c r="IMB5" s="31"/>
      <c r="IMC5" s="30"/>
      <c r="IMD5" s="31"/>
      <c r="IME5" s="30"/>
      <c r="IMF5" s="31"/>
      <c r="IMG5" s="30"/>
      <c r="IMH5" s="31"/>
      <c r="IMI5" s="30"/>
      <c r="IMJ5" s="31"/>
      <c r="IMK5" s="30"/>
      <c r="IML5" s="31"/>
      <c r="IMM5" s="30"/>
      <c r="IMN5" s="31"/>
      <c r="IMO5" s="30"/>
      <c r="IMP5" s="31"/>
      <c r="IMQ5" s="30"/>
      <c r="IMR5" s="31"/>
      <c r="IMS5" s="30"/>
      <c r="IMT5" s="31"/>
      <c r="IMU5" s="30"/>
      <c r="IMV5" s="31"/>
      <c r="IMW5" s="30"/>
      <c r="IMX5" s="31"/>
      <c r="IMY5" s="30"/>
      <c r="IMZ5" s="31"/>
      <c r="INA5" s="30"/>
      <c r="INB5" s="31"/>
      <c r="INC5" s="30"/>
      <c r="IND5" s="31"/>
      <c r="INE5" s="30"/>
      <c r="INF5" s="31"/>
      <c r="ING5" s="30"/>
      <c r="INH5" s="31"/>
      <c r="INI5" s="30"/>
      <c r="INJ5" s="31"/>
      <c r="INK5" s="30"/>
      <c r="INL5" s="31"/>
      <c r="INM5" s="30"/>
      <c r="INN5" s="31"/>
      <c r="INO5" s="30"/>
      <c r="INP5" s="31"/>
      <c r="INQ5" s="30"/>
      <c r="INR5" s="31"/>
      <c r="INS5" s="30"/>
      <c r="INT5" s="31"/>
      <c r="INU5" s="30"/>
      <c r="INV5" s="31"/>
      <c r="INW5" s="30"/>
      <c r="INX5" s="31"/>
      <c r="INY5" s="30"/>
      <c r="INZ5" s="31"/>
      <c r="IOA5" s="30"/>
      <c r="IOB5" s="31"/>
      <c r="IOC5" s="30"/>
      <c r="IOD5" s="31"/>
      <c r="IOE5" s="30"/>
      <c r="IOF5" s="31"/>
      <c r="IOG5" s="30"/>
      <c r="IOH5" s="31"/>
      <c r="IOI5" s="30"/>
      <c r="IOJ5" s="31"/>
      <c r="IOK5" s="30"/>
      <c r="IOL5" s="31"/>
      <c r="IOM5" s="30"/>
      <c r="ION5" s="31"/>
      <c r="IOO5" s="30"/>
      <c r="IOP5" s="31"/>
      <c r="IOQ5" s="30"/>
      <c r="IOR5" s="31"/>
      <c r="IOS5" s="30"/>
      <c r="IOT5" s="31"/>
      <c r="IOU5" s="30"/>
      <c r="IOV5" s="31"/>
      <c r="IOW5" s="30"/>
      <c r="IOX5" s="31"/>
      <c r="IOY5" s="30"/>
      <c r="IOZ5" s="31"/>
      <c r="IPA5" s="30"/>
      <c r="IPB5" s="31"/>
      <c r="IPC5" s="30"/>
      <c r="IPD5" s="31"/>
      <c r="IPE5" s="30"/>
      <c r="IPF5" s="31"/>
      <c r="IPG5" s="30"/>
      <c r="IPH5" s="31"/>
      <c r="IPI5" s="30"/>
      <c r="IPJ5" s="31"/>
      <c r="IPK5" s="30"/>
      <c r="IPL5" s="31"/>
      <c r="IPM5" s="30"/>
      <c r="IPN5" s="31"/>
      <c r="IPO5" s="30"/>
      <c r="IPP5" s="31"/>
      <c r="IPQ5" s="30"/>
      <c r="IPR5" s="31"/>
      <c r="IPS5" s="30"/>
      <c r="IPT5" s="31"/>
      <c r="IPU5" s="30"/>
      <c r="IPV5" s="31"/>
      <c r="IPW5" s="30"/>
      <c r="IPX5" s="31"/>
      <c r="IPY5" s="30"/>
      <c r="IPZ5" s="31"/>
      <c r="IQA5" s="30"/>
      <c r="IQB5" s="31"/>
      <c r="IQC5" s="30"/>
      <c r="IQD5" s="31"/>
      <c r="IQE5" s="30"/>
      <c r="IQF5" s="31"/>
      <c r="IQG5" s="30"/>
      <c r="IQH5" s="31"/>
      <c r="IQI5" s="30"/>
      <c r="IQJ5" s="31"/>
      <c r="IQK5" s="30"/>
      <c r="IQL5" s="31"/>
      <c r="IQM5" s="30"/>
      <c r="IQN5" s="31"/>
      <c r="IQO5" s="30"/>
      <c r="IQP5" s="31"/>
      <c r="IQQ5" s="30"/>
      <c r="IQR5" s="31"/>
      <c r="IQS5" s="30"/>
      <c r="IQT5" s="31"/>
      <c r="IQU5" s="30"/>
      <c r="IQV5" s="31"/>
      <c r="IQW5" s="30"/>
      <c r="IQX5" s="31"/>
      <c r="IQY5" s="30"/>
      <c r="IQZ5" s="31"/>
      <c r="IRA5" s="30"/>
      <c r="IRB5" s="31"/>
      <c r="IRC5" s="30"/>
      <c r="IRD5" s="31"/>
      <c r="IRE5" s="30"/>
      <c r="IRF5" s="31"/>
      <c r="IRG5" s="30"/>
      <c r="IRH5" s="31"/>
      <c r="IRI5" s="30"/>
      <c r="IRJ5" s="31"/>
      <c r="IRK5" s="30"/>
      <c r="IRL5" s="31"/>
      <c r="IRM5" s="30"/>
      <c r="IRN5" s="31"/>
      <c r="IRO5" s="30"/>
      <c r="IRP5" s="31"/>
      <c r="IRQ5" s="30"/>
      <c r="IRR5" s="31"/>
      <c r="IRS5" s="30"/>
      <c r="IRT5" s="31"/>
      <c r="IRU5" s="30"/>
      <c r="IRV5" s="31"/>
      <c r="IRW5" s="30"/>
      <c r="IRX5" s="31"/>
      <c r="IRY5" s="30"/>
      <c r="IRZ5" s="31"/>
      <c r="ISA5" s="30"/>
      <c r="ISB5" s="31"/>
      <c r="ISC5" s="30"/>
      <c r="ISD5" s="31"/>
      <c r="ISE5" s="30"/>
      <c r="ISF5" s="31"/>
      <c r="ISG5" s="30"/>
      <c r="ISH5" s="31"/>
      <c r="ISI5" s="30"/>
      <c r="ISJ5" s="31"/>
      <c r="ISK5" s="30"/>
      <c r="ISL5" s="31"/>
      <c r="ISM5" s="30"/>
      <c r="ISN5" s="31"/>
      <c r="ISO5" s="30"/>
      <c r="ISP5" s="31"/>
      <c r="ISQ5" s="30"/>
      <c r="ISR5" s="31"/>
      <c r="ISS5" s="30"/>
      <c r="IST5" s="31"/>
      <c r="ISU5" s="30"/>
      <c r="ISV5" s="31"/>
      <c r="ISW5" s="30"/>
      <c r="ISX5" s="31"/>
      <c r="ISY5" s="30"/>
      <c r="ISZ5" s="31"/>
      <c r="ITA5" s="30"/>
      <c r="ITB5" s="31"/>
      <c r="ITC5" s="30"/>
      <c r="ITD5" s="31"/>
      <c r="ITE5" s="30"/>
      <c r="ITF5" s="31"/>
      <c r="ITG5" s="30"/>
      <c r="ITH5" s="31"/>
      <c r="ITI5" s="30"/>
      <c r="ITJ5" s="31"/>
      <c r="ITK5" s="30"/>
      <c r="ITL5" s="31"/>
      <c r="ITM5" s="30"/>
      <c r="ITN5" s="31"/>
      <c r="ITO5" s="30"/>
      <c r="ITP5" s="31"/>
      <c r="ITQ5" s="30"/>
      <c r="ITR5" s="31"/>
      <c r="ITS5" s="30"/>
      <c r="ITT5" s="31"/>
      <c r="ITU5" s="30"/>
      <c r="ITV5" s="31"/>
      <c r="ITW5" s="30"/>
      <c r="ITX5" s="31"/>
      <c r="ITY5" s="30"/>
      <c r="ITZ5" s="31"/>
      <c r="IUA5" s="30"/>
      <c r="IUB5" s="31"/>
      <c r="IUC5" s="30"/>
      <c r="IUD5" s="31"/>
      <c r="IUE5" s="30"/>
      <c r="IUF5" s="31"/>
      <c r="IUG5" s="30"/>
      <c r="IUH5" s="31"/>
      <c r="IUI5" s="30"/>
      <c r="IUJ5" s="31"/>
      <c r="IUK5" s="30"/>
      <c r="IUL5" s="31"/>
      <c r="IUM5" s="30"/>
      <c r="IUN5" s="31"/>
      <c r="IUO5" s="30"/>
      <c r="IUP5" s="31"/>
      <c r="IUQ5" s="30"/>
      <c r="IUR5" s="31"/>
      <c r="IUS5" s="30"/>
      <c r="IUT5" s="31"/>
      <c r="IUU5" s="30"/>
      <c r="IUV5" s="31"/>
      <c r="IUW5" s="30"/>
      <c r="IUX5" s="31"/>
      <c r="IUY5" s="30"/>
      <c r="IUZ5" s="31"/>
      <c r="IVA5" s="30"/>
      <c r="IVB5" s="31"/>
      <c r="IVC5" s="30"/>
      <c r="IVD5" s="31"/>
      <c r="IVE5" s="30"/>
      <c r="IVF5" s="31"/>
      <c r="IVG5" s="30"/>
      <c r="IVH5" s="31"/>
      <c r="IVI5" s="30"/>
      <c r="IVJ5" s="31"/>
      <c r="IVK5" s="30"/>
      <c r="IVL5" s="31"/>
      <c r="IVM5" s="30"/>
      <c r="IVN5" s="31"/>
      <c r="IVO5" s="30"/>
      <c r="IVP5" s="31"/>
      <c r="IVQ5" s="30"/>
      <c r="IVR5" s="31"/>
      <c r="IVS5" s="30"/>
      <c r="IVT5" s="31"/>
      <c r="IVU5" s="30"/>
      <c r="IVV5" s="31"/>
      <c r="IVW5" s="30"/>
      <c r="IVX5" s="31"/>
      <c r="IVY5" s="30"/>
      <c r="IVZ5" s="31"/>
      <c r="IWA5" s="30"/>
      <c r="IWB5" s="31"/>
      <c r="IWC5" s="30"/>
      <c r="IWD5" s="31"/>
      <c r="IWE5" s="30"/>
      <c r="IWF5" s="31"/>
      <c r="IWG5" s="30"/>
      <c r="IWH5" s="31"/>
      <c r="IWI5" s="30"/>
      <c r="IWJ5" s="31"/>
      <c r="IWK5" s="30"/>
      <c r="IWL5" s="31"/>
      <c r="IWM5" s="30"/>
      <c r="IWN5" s="31"/>
      <c r="IWO5" s="30"/>
      <c r="IWP5" s="31"/>
      <c r="IWQ5" s="30"/>
      <c r="IWR5" s="31"/>
      <c r="IWS5" s="30"/>
      <c r="IWT5" s="31"/>
      <c r="IWU5" s="30"/>
      <c r="IWV5" s="31"/>
      <c r="IWW5" s="30"/>
      <c r="IWX5" s="31"/>
      <c r="IWY5" s="30"/>
      <c r="IWZ5" s="31"/>
      <c r="IXA5" s="30"/>
      <c r="IXB5" s="31"/>
      <c r="IXC5" s="30"/>
      <c r="IXD5" s="31"/>
      <c r="IXE5" s="30"/>
      <c r="IXF5" s="31"/>
      <c r="IXG5" s="30"/>
      <c r="IXH5" s="31"/>
      <c r="IXI5" s="30"/>
      <c r="IXJ5" s="31"/>
      <c r="IXK5" s="30"/>
      <c r="IXL5" s="31"/>
      <c r="IXM5" s="30"/>
      <c r="IXN5" s="31"/>
      <c r="IXO5" s="30"/>
      <c r="IXP5" s="31"/>
      <c r="IXQ5" s="30"/>
      <c r="IXR5" s="31"/>
      <c r="IXS5" s="30"/>
      <c r="IXT5" s="31"/>
      <c r="IXU5" s="30"/>
      <c r="IXV5" s="31"/>
      <c r="IXW5" s="30"/>
      <c r="IXX5" s="31"/>
      <c r="IXY5" s="30"/>
      <c r="IXZ5" s="31"/>
      <c r="IYA5" s="30"/>
      <c r="IYB5" s="31"/>
      <c r="IYC5" s="30"/>
      <c r="IYD5" s="31"/>
      <c r="IYE5" s="30"/>
      <c r="IYF5" s="31"/>
      <c r="IYG5" s="30"/>
      <c r="IYH5" s="31"/>
      <c r="IYI5" s="30"/>
      <c r="IYJ5" s="31"/>
      <c r="IYK5" s="30"/>
      <c r="IYL5" s="31"/>
      <c r="IYM5" s="30"/>
      <c r="IYN5" s="31"/>
      <c r="IYO5" s="30"/>
      <c r="IYP5" s="31"/>
      <c r="IYQ5" s="30"/>
      <c r="IYR5" s="31"/>
      <c r="IYS5" s="30"/>
      <c r="IYT5" s="31"/>
      <c r="IYU5" s="30"/>
      <c r="IYV5" s="31"/>
      <c r="IYW5" s="30"/>
      <c r="IYX5" s="31"/>
      <c r="IYY5" s="30"/>
      <c r="IYZ5" s="31"/>
      <c r="IZA5" s="30"/>
      <c r="IZB5" s="31"/>
      <c r="IZC5" s="30"/>
      <c r="IZD5" s="31"/>
      <c r="IZE5" s="30"/>
      <c r="IZF5" s="31"/>
      <c r="IZG5" s="30"/>
      <c r="IZH5" s="31"/>
      <c r="IZI5" s="30"/>
      <c r="IZJ5" s="31"/>
      <c r="IZK5" s="30"/>
      <c r="IZL5" s="31"/>
      <c r="IZM5" s="30"/>
      <c r="IZN5" s="31"/>
      <c r="IZO5" s="30"/>
      <c r="IZP5" s="31"/>
      <c r="IZQ5" s="30"/>
      <c r="IZR5" s="31"/>
      <c r="IZS5" s="30"/>
      <c r="IZT5" s="31"/>
      <c r="IZU5" s="30"/>
      <c r="IZV5" s="31"/>
      <c r="IZW5" s="30"/>
      <c r="IZX5" s="31"/>
      <c r="IZY5" s="30"/>
      <c r="IZZ5" s="31"/>
      <c r="JAA5" s="30"/>
      <c r="JAB5" s="31"/>
      <c r="JAC5" s="30"/>
      <c r="JAD5" s="31"/>
      <c r="JAE5" s="30"/>
      <c r="JAF5" s="31"/>
      <c r="JAG5" s="30"/>
      <c r="JAH5" s="31"/>
      <c r="JAI5" s="30"/>
      <c r="JAJ5" s="31"/>
      <c r="JAK5" s="30"/>
      <c r="JAL5" s="31"/>
      <c r="JAM5" s="30"/>
      <c r="JAN5" s="31"/>
      <c r="JAO5" s="30"/>
      <c r="JAP5" s="31"/>
      <c r="JAQ5" s="30"/>
      <c r="JAR5" s="31"/>
      <c r="JAS5" s="30"/>
      <c r="JAT5" s="31"/>
      <c r="JAU5" s="30"/>
      <c r="JAV5" s="31"/>
      <c r="JAW5" s="30"/>
      <c r="JAX5" s="31"/>
      <c r="JAY5" s="30"/>
      <c r="JAZ5" s="31"/>
      <c r="JBA5" s="30"/>
      <c r="JBB5" s="31"/>
      <c r="JBC5" s="30"/>
      <c r="JBD5" s="31"/>
      <c r="JBE5" s="30"/>
      <c r="JBF5" s="31"/>
      <c r="JBG5" s="30"/>
      <c r="JBH5" s="31"/>
      <c r="JBI5" s="30"/>
      <c r="JBJ5" s="31"/>
      <c r="JBK5" s="30"/>
      <c r="JBL5" s="31"/>
      <c r="JBM5" s="30"/>
      <c r="JBN5" s="31"/>
      <c r="JBO5" s="30"/>
      <c r="JBP5" s="31"/>
      <c r="JBQ5" s="30"/>
      <c r="JBR5" s="31"/>
      <c r="JBS5" s="30"/>
      <c r="JBT5" s="31"/>
      <c r="JBU5" s="30"/>
      <c r="JBV5" s="31"/>
      <c r="JBW5" s="30"/>
      <c r="JBX5" s="31"/>
      <c r="JBY5" s="30"/>
      <c r="JBZ5" s="31"/>
      <c r="JCA5" s="30"/>
      <c r="JCB5" s="31"/>
      <c r="JCC5" s="30"/>
      <c r="JCD5" s="31"/>
      <c r="JCE5" s="30"/>
      <c r="JCF5" s="31"/>
      <c r="JCG5" s="30"/>
      <c r="JCH5" s="31"/>
      <c r="JCI5" s="30"/>
      <c r="JCJ5" s="31"/>
      <c r="JCK5" s="30"/>
      <c r="JCL5" s="31"/>
      <c r="JCM5" s="30"/>
      <c r="JCN5" s="31"/>
      <c r="JCO5" s="30"/>
      <c r="JCP5" s="31"/>
      <c r="JCQ5" s="30"/>
      <c r="JCR5" s="31"/>
      <c r="JCS5" s="30"/>
      <c r="JCT5" s="31"/>
      <c r="JCU5" s="30"/>
      <c r="JCV5" s="31"/>
      <c r="JCW5" s="30"/>
      <c r="JCX5" s="31"/>
      <c r="JCY5" s="30"/>
      <c r="JCZ5" s="31"/>
      <c r="JDA5" s="30"/>
      <c r="JDB5" s="31"/>
      <c r="JDC5" s="30"/>
      <c r="JDD5" s="31"/>
      <c r="JDE5" s="30"/>
      <c r="JDF5" s="31"/>
      <c r="JDG5" s="30"/>
      <c r="JDH5" s="31"/>
      <c r="JDI5" s="30"/>
      <c r="JDJ5" s="31"/>
      <c r="JDK5" s="30"/>
      <c r="JDL5" s="31"/>
      <c r="JDM5" s="30"/>
      <c r="JDN5" s="31"/>
      <c r="JDO5" s="30"/>
      <c r="JDP5" s="31"/>
      <c r="JDQ5" s="30"/>
      <c r="JDR5" s="31"/>
      <c r="JDS5" s="30"/>
      <c r="JDT5" s="31"/>
      <c r="JDU5" s="30"/>
      <c r="JDV5" s="31"/>
      <c r="JDW5" s="30"/>
      <c r="JDX5" s="31"/>
      <c r="JDY5" s="30"/>
      <c r="JDZ5" s="31"/>
      <c r="JEA5" s="30"/>
      <c r="JEB5" s="31"/>
      <c r="JEC5" s="30"/>
      <c r="JED5" s="31"/>
      <c r="JEE5" s="30"/>
      <c r="JEF5" s="31"/>
      <c r="JEG5" s="30"/>
      <c r="JEH5" s="31"/>
      <c r="JEI5" s="30"/>
      <c r="JEJ5" s="31"/>
      <c r="JEK5" s="30"/>
      <c r="JEL5" s="31"/>
      <c r="JEM5" s="30"/>
      <c r="JEN5" s="31"/>
      <c r="JEO5" s="30"/>
      <c r="JEP5" s="31"/>
      <c r="JEQ5" s="30"/>
      <c r="JER5" s="31"/>
      <c r="JES5" s="30"/>
      <c r="JET5" s="31"/>
      <c r="JEU5" s="30"/>
      <c r="JEV5" s="31"/>
      <c r="JEW5" s="30"/>
      <c r="JEX5" s="31"/>
      <c r="JEY5" s="30"/>
      <c r="JEZ5" s="31"/>
      <c r="JFA5" s="30"/>
      <c r="JFB5" s="31"/>
      <c r="JFC5" s="30"/>
      <c r="JFD5" s="31"/>
      <c r="JFE5" s="30"/>
      <c r="JFF5" s="31"/>
      <c r="JFG5" s="30"/>
      <c r="JFH5" s="31"/>
      <c r="JFI5" s="30"/>
      <c r="JFJ5" s="31"/>
      <c r="JFK5" s="30"/>
      <c r="JFL5" s="31"/>
      <c r="JFM5" s="30"/>
      <c r="JFN5" s="31"/>
      <c r="JFO5" s="30"/>
      <c r="JFP5" s="31"/>
      <c r="JFQ5" s="30"/>
      <c r="JFR5" s="31"/>
      <c r="JFS5" s="30"/>
      <c r="JFT5" s="31"/>
      <c r="JFU5" s="30"/>
      <c r="JFV5" s="31"/>
      <c r="JFW5" s="30"/>
      <c r="JFX5" s="31"/>
      <c r="JFY5" s="30"/>
      <c r="JFZ5" s="31"/>
      <c r="JGA5" s="30"/>
      <c r="JGB5" s="31"/>
      <c r="JGC5" s="30"/>
      <c r="JGD5" s="31"/>
      <c r="JGE5" s="30"/>
      <c r="JGF5" s="31"/>
      <c r="JGG5" s="30"/>
      <c r="JGH5" s="31"/>
      <c r="JGI5" s="30"/>
      <c r="JGJ5" s="31"/>
      <c r="JGK5" s="30"/>
      <c r="JGL5" s="31"/>
      <c r="JGM5" s="30"/>
      <c r="JGN5" s="31"/>
      <c r="JGO5" s="30"/>
      <c r="JGP5" s="31"/>
      <c r="JGQ5" s="30"/>
      <c r="JGR5" s="31"/>
      <c r="JGS5" s="30"/>
      <c r="JGT5" s="31"/>
      <c r="JGU5" s="30"/>
      <c r="JGV5" s="31"/>
      <c r="JGW5" s="30"/>
      <c r="JGX5" s="31"/>
      <c r="JGY5" s="30"/>
      <c r="JGZ5" s="31"/>
      <c r="JHA5" s="30"/>
      <c r="JHB5" s="31"/>
      <c r="JHC5" s="30"/>
      <c r="JHD5" s="31"/>
      <c r="JHE5" s="30"/>
      <c r="JHF5" s="31"/>
      <c r="JHG5" s="30"/>
      <c r="JHH5" s="31"/>
      <c r="JHI5" s="30"/>
      <c r="JHJ5" s="31"/>
      <c r="JHK5" s="30"/>
      <c r="JHL5" s="31"/>
      <c r="JHM5" s="30"/>
      <c r="JHN5" s="31"/>
      <c r="JHO5" s="30"/>
      <c r="JHP5" s="31"/>
      <c r="JHQ5" s="30"/>
      <c r="JHR5" s="31"/>
      <c r="JHS5" s="30"/>
      <c r="JHT5" s="31"/>
      <c r="JHU5" s="30"/>
      <c r="JHV5" s="31"/>
      <c r="JHW5" s="30"/>
      <c r="JHX5" s="31"/>
      <c r="JHY5" s="30"/>
      <c r="JHZ5" s="31"/>
      <c r="JIA5" s="30"/>
      <c r="JIB5" s="31"/>
      <c r="JIC5" s="30"/>
      <c r="JID5" s="31"/>
      <c r="JIE5" s="30"/>
      <c r="JIF5" s="31"/>
      <c r="JIG5" s="30"/>
      <c r="JIH5" s="31"/>
      <c r="JII5" s="30"/>
      <c r="JIJ5" s="31"/>
      <c r="JIK5" s="30"/>
      <c r="JIL5" s="31"/>
      <c r="JIM5" s="30"/>
      <c r="JIN5" s="31"/>
      <c r="JIO5" s="30"/>
      <c r="JIP5" s="31"/>
      <c r="JIQ5" s="30"/>
      <c r="JIR5" s="31"/>
      <c r="JIS5" s="30"/>
      <c r="JIT5" s="31"/>
      <c r="JIU5" s="30"/>
      <c r="JIV5" s="31"/>
      <c r="JIW5" s="30"/>
      <c r="JIX5" s="31"/>
      <c r="JIY5" s="30"/>
      <c r="JIZ5" s="31"/>
      <c r="JJA5" s="30"/>
      <c r="JJB5" s="31"/>
      <c r="JJC5" s="30"/>
      <c r="JJD5" s="31"/>
      <c r="JJE5" s="30"/>
      <c r="JJF5" s="31"/>
      <c r="JJG5" s="30"/>
      <c r="JJH5" s="31"/>
      <c r="JJI5" s="30"/>
      <c r="JJJ5" s="31"/>
      <c r="JJK5" s="30"/>
      <c r="JJL5" s="31"/>
      <c r="JJM5" s="30"/>
      <c r="JJN5" s="31"/>
      <c r="JJO5" s="30"/>
      <c r="JJP5" s="31"/>
      <c r="JJQ5" s="30"/>
      <c r="JJR5" s="31"/>
      <c r="JJS5" s="30"/>
      <c r="JJT5" s="31"/>
      <c r="JJU5" s="30"/>
      <c r="JJV5" s="31"/>
      <c r="JJW5" s="30"/>
      <c r="JJX5" s="31"/>
      <c r="JJY5" s="30"/>
      <c r="JJZ5" s="31"/>
      <c r="JKA5" s="30"/>
      <c r="JKB5" s="31"/>
      <c r="JKC5" s="30"/>
      <c r="JKD5" s="31"/>
      <c r="JKE5" s="30"/>
      <c r="JKF5" s="31"/>
      <c r="JKG5" s="30"/>
      <c r="JKH5" s="31"/>
      <c r="JKI5" s="30"/>
      <c r="JKJ5" s="31"/>
      <c r="JKK5" s="30"/>
      <c r="JKL5" s="31"/>
      <c r="JKM5" s="30"/>
      <c r="JKN5" s="31"/>
      <c r="JKO5" s="30"/>
      <c r="JKP5" s="31"/>
      <c r="JKQ5" s="30"/>
      <c r="JKR5" s="31"/>
      <c r="JKS5" s="30"/>
      <c r="JKT5" s="31"/>
      <c r="JKU5" s="30"/>
      <c r="JKV5" s="31"/>
      <c r="JKW5" s="30"/>
      <c r="JKX5" s="31"/>
      <c r="JKY5" s="30"/>
      <c r="JKZ5" s="31"/>
      <c r="JLA5" s="30"/>
      <c r="JLB5" s="31"/>
      <c r="JLC5" s="30"/>
      <c r="JLD5" s="31"/>
      <c r="JLE5" s="30"/>
      <c r="JLF5" s="31"/>
      <c r="JLG5" s="30"/>
      <c r="JLH5" s="31"/>
      <c r="JLI5" s="30"/>
      <c r="JLJ5" s="31"/>
      <c r="JLK5" s="30"/>
      <c r="JLL5" s="31"/>
      <c r="JLM5" s="30"/>
      <c r="JLN5" s="31"/>
      <c r="JLO5" s="30"/>
      <c r="JLP5" s="31"/>
      <c r="JLQ5" s="30"/>
      <c r="JLR5" s="31"/>
      <c r="JLS5" s="30"/>
      <c r="JLT5" s="31"/>
      <c r="JLU5" s="30"/>
      <c r="JLV5" s="31"/>
      <c r="JLW5" s="30"/>
      <c r="JLX5" s="31"/>
      <c r="JLY5" s="30"/>
      <c r="JLZ5" s="31"/>
      <c r="JMA5" s="30"/>
      <c r="JMB5" s="31"/>
      <c r="JMC5" s="30"/>
      <c r="JMD5" s="31"/>
      <c r="JME5" s="30"/>
      <c r="JMF5" s="31"/>
      <c r="JMG5" s="30"/>
      <c r="JMH5" s="31"/>
      <c r="JMI5" s="30"/>
      <c r="JMJ5" s="31"/>
      <c r="JMK5" s="30"/>
      <c r="JML5" s="31"/>
      <c r="JMM5" s="30"/>
      <c r="JMN5" s="31"/>
      <c r="JMO5" s="30"/>
      <c r="JMP5" s="31"/>
      <c r="JMQ5" s="30"/>
      <c r="JMR5" s="31"/>
      <c r="JMS5" s="30"/>
      <c r="JMT5" s="31"/>
      <c r="JMU5" s="30"/>
      <c r="JMV5" s="31"/>
      <c r="JMW5" s="30"/>
      <c r="JMX5" s="31"/>
      <c r="JMY5" s="30"/>
      <c r="JMZ5" s="31"/>
      <c r="JNA5" s="30"/>
      <c r="JNB5" s="31"/>
      <c r="JNC5" s="30"/>
      <c r="JND5" s="31"/>
      <c r="JNE5" s="30"/>
      <c r="JNF5" s="31"/>
      <c r="JNG5" s="30"/>
      <c r="JNH5" s="31"/>
      <c r="JNI5" s="30"/>
      <c r="JNJ5" s="31"/>
      <c r="JNK5" s="30"/>
      <c r="JNL5" s="31"/>
      <c r="JNM5" s="30"/>
      <c r="JNN5" s="31"/>
      <c r="JNO5" s="30"/>
      <c r="JNP5" s="31"/>
      <c r="JNQ5" s="30"/>
      <c r="JNR5" s="31"/>
      <c r="JNS5" s="30"/>
      <c r="JNT5" s="31"/>
      <c r="JNU5" s="30"/>
      <c r="JNV5" s="31"/>
      <c r="JNW5" s="30"/>
      <c r="JNX5" s="31"/>
      <c r="JNY5" s="30"/>
      <c r="JNZ5" s="31"/>
      <c r="JOA5" s="30"/>
      <c r="JOB5" s="31"/>
      <c r="JOC5" s="30"/>
      <c r="JOD5" s="31"/>
      <c r="JOE5" s="30"/>
      <c r="JOF5" s="31"/>
      <c r="JOG5" s="30"/>
      <c r="JOH5" s="31"/>
      <c r="JOI5" s="30"/>
      <c r="JOJ5" s="31"/>
      <c r="JOK5" s="30"/>
      <c r="JOL5" s="31"/>
      <c r="JOM5" s="30"/>
      <c r="JON5" s="31"/>
      <c r="JOO5" s="30"/>
      <c r="JOP5" s="31"/>
      <c r="JOQ5" s="30"/>
      <c r="JOR5" s="31"/>
      <c r="JOS5" s="30"/>
      <c r="JOT5" s="31"/>
      <c r="JOU5" s="30"/>
      <c r="JOV5" s="31"/>
      <c r="JOW5" s="30"/>
      <c r="JOX5" s="31"/>
      <c r="JOY5" s="30"/>
      <c r="JOZ5" s="31"/>
      <c r="JPA5" s="30"/>
      <c r="JPB5" s="31"/>
      <c r="JPC5" s="30"/>
      <c r="JPD5" s="31"/>
      <c r="JPE5" s="30"/>
      <c r="JPF5" s="31"/>
      <c r="JPG5" s="30"/>
      <c r="JPH5" s="31"/>
      <c r="JPI5" s="30"/>
      <c r="JPJ5" s="31"/>
      <c r="JPK5" s="30"/>
      <c r="JPL5" s="31"/>
      <c r="JPM5" s="30"/>
      <c r="JPN5" s="31"/>
      <c r="JPO5" s="30"/>
      <c r="JPP5" s="31"/>
      <c r="JPQ5" s="30"/>
      <c r="JPR5" s="31"/>
      <c r="JPS5" s="30"/>
      <c r="JPT5" s="31"/>
      <c r="JPU5" s="30"/>
      <c r="JPV5" s="31"/>
      <c r="JPW5" s="30"/>
      <c r="JPX5" s="31"/>
      <c r="JPY5" s="30"/>
      <c r="JPZ5" s="31"/>
      <c r="JQA5" s="30"/>
      <c r="JQB5" s="31"/>
      <c r="JQC5" s="30"/>
      <c r="JQD5" s="31"/>
      <c r="JQE5" s="30"/>
      <c r="JQF5" s="31"/>
      <c r="JQG5" s="30"/>
      <c r="JQH5" s="31"/>
      <c r="JQI5" s="30"/>
      <c r="JQJ5" s="31"/>
      <c r="JQK5" s="30"/>
      <c r="JQL5" s="31"/>
      <c r="JQM5" s="30"/>
      <c r="JQN5" s="31"/>
      <c r="JQO5" s="30"/>
      <c r="JQP5" s="31"/>
      <c r="JQQ5" s="30"/>
      <c r="JQR5" s="31"/>
      <c r="JQS5" s="30"/>
      <c r="JQT5" s="31"/>
      <c r="JQU5" s="30"/>
      <c r="JQV5" s="31"/>
      <c r="JQW5" s="30"/>
      <c r="JQX5" s="31"/>
      <c r="JQY5" s="30"/>
      <c r="JQZ5" s="31"/>
      <c r="JRA5" s="30"/>
      <c r="JRB5" s="31"/>
      <c r="JRC5" s="30"/>
      <c r="JRD5" s="31"/>
      <c r="JRE5" s="30"/>
      <c r="JRF5" s="31"/>
      <c r="JRG5" s="30"/>
      <c r="JRH5" s="31"/>
      <c r="JRI5" s="30"/>
      <c r="JRJ5" s="31"/>
      <c r="JRK5" s="30"/>
      <c r="JRL5" s="31"/>
      <c r="JRM5" s="30"/>
      <c r="JRN5" s="31"/>
      <c r="JRO5" s="30"/>
      <c r="JRP5" s="31"/>
      <c r="JRQ5" s="30"/>
      <c r="JRR5" s="31"/>
      <c r="JRS5" s="30"/>
      <c r="JRT5" s="31"/>
      <c r="JRU5" s="30"/>
      <c r="JRV5" s="31"/>
      <c r="JRW5" s="30"/>
      <c r="JRX5" s="31"/>
      <c r="JRY5" s="30"/>
      <c r="JRZ5" s="31"/>
      <c r="JSA5" s="30"/>
      <c r="JSB5" s="31"/>
      <c r="JSC5" s="30"/>
      <c r="JSD5" s="31"/>
      <c r="JSE5" s="30"/>
      <c r="JSF5" s="31"/>
      <c r="JSG5" s="30"/>
      <c r="JSH5" s="31"/>
      <c r="JSI5" s="30"/>
      <c r="JSJ5" s="31"/>
      <c r="JSK5" s="30"/>
      <c r="JSL5" s="31"/>
      <c r="JSM5" s="30"/>
      <c r="JSN5" s="31"/>
      <c r="JSO5" s="30"/>
      <c r="JSP5" s="31"/>
      <c r="JSQ5" s="30"/>
      <c r="JSR5" s="31"/>
      <c r="JSS5" s="30"/>
      <c r="JST5" s="31"/>
      <c r="JSU5" s="30"/>
      <c r="JSV5" s="31"/>
      <c r="JSW5" s="30"/>
      <c r="JSX5" s="31"/>
      <c r="JSY5" s="30"/>
      <c r="JSZ5" s="31"/>
      <c r="JTA5" s="30"/>
      <c r="JTB5" s="31"/>
      <c r="JTC5" s="30"/>
      <c r="JTD5" s="31"/>
      <c r="JTE5" s="30"/>
      <c r="JTF5" s="31"/>
      <c r="JTG5" s="30"/>
      <c r="JTH5" s="31"/>
      <c r="JTI5" s="30"/>
      <c r="JTJ5" s="31"/>
      <c r="JTK5" s="30"/>
      <c r="JTL5" s="31"/>
      <c r="JTM5" s="30"/>
      <c r="JTN5" s="31"/>
      <c r="JTO5" s="30"/>
      <c r="JTP5" s="31"/>
      <c r="JTQ5" s="30"/>
      <c r="JTR5" s="31"/>
      <c r="JTS5" s="30"/>
      <c r="JTT5" s="31"/>
      <c r="JTU5" s="30"/>
      <c r="JTV5" s="31"/>
      <c r="JTW5" s="30"/>
      <c r="JTX5" s="31"/>
      <c r="JTY5" s="30"/>
      <c r="JTZ5" s="31"/>
      <c r="JUA5" s="30"/>
      <c r="JUB5" s="31"/>
      <c r="JUC5" s="30"/>
      <c r="JUD5" s="31"/>
      <c r="JUE5" s="30"/>
      <c r="JUF5" s="31"/>
      <c r="JUG5" s="30"/>
      <c r="JUH5" s="31"/>
      <c r="JUI5" s="30"/>
      <c r="JUJ5" s="31"/>
      <c r="JUK5" s="30"/>
      <c r="JUL5" s="31"/>
      <c r="JUM5" s="30"/>
      <c r="JUN5" s="31"/>
      <c r="JUO5" s="30"/>
      <c r="JUP5" s="31"/>
      <c r="JUQ5" s="30"/>
      <c r="JUR5" s="31"/>
      <c r="JUS5" s="30"/>
      <c r="JUT5" s="31"/>
      <c r="JUU5" s="30"/>
      <c r="JUV5" s="31"/>
      <c r="JUW5" s="30"/>
      <c r="JUX5" s="31"/>
      <c r="JUY5" s="30"/>
      <c r="JUZ5" s="31"/>
      <c r="JVA5" s="30"/>
      <c r="JVB5" s="31"/>
      <c r="JVC5" s="30"/>
      <c r="JVD5" s="31"/>
      <c r="JVE5" s="30"/>
      <c r="JVF5" s="31"/>
      <c r="JVG5" s="30"/>
      <c r="JVH5" s="31"/>
      <c r="JVI5" s="30"/>
      <c r="JVJ5" s="31"/>
      <c r="JVK5" s="30"/>
      <c r="JVL5" s="31"/>
      <c r="JVM5" s="30"/>
      <c r="JVN5" s="31"/>
      <c r="JVO5" s="30"/>
      <c r="JVP5" s="31"/>
      <c r="JVQ5" s="30"/>
      <c r="JVR5" s="31"/>
      <c r="JVS5" s="30"/>
      <c r="JVT5" s="31"/>
      <c r="JVU5" s="30"/>
      <c r="JVV5" s="31"/>
      <c r="JVW5" s="30"/>
      <c r="JVX5" s="31"/>
      <c r="JVY5" s="30"/>
      <c r="JVZ5" s="31"/>
      <c r="JWA5" s="30"/>
      <c r="JWB5" s="31"/>
      <c r="JWC5" s="30"/>
      <c r="JWD5" s="31"/>
      <c r="JWE5" s="30"/>
      <c r="JWF5" s="31"/>
      <c r="JWG5" s="30"/>
      <c r="JWH5" s="31"/>
      <c r="JWI5" s="30"/>
      <c r="JWJ5" s="31"/>
      <c r="JWK5" s="30"/>
      <c r="JWL5" s="31"/>
      <c r="JWM5" s="30"/>
      <c r="JWN5" s="31"/>
      <c r="JWO5" s="30"/>
      <c r="JWP5" s="31"/>
      <c r="JWQ5" s="30"/>
      <c r="JWR5" s="31"/>
      <c r="JWS5" s="30"/>
      <c r="JWT5" s="31"/>
      <c r="JWU5" s="30"/>
      <c r="JWV5" s="31"/>
      <c r="JWW5" s="30"/>
      <c r="JWX5" s="31"/>
      <c r="JWY5" s="30"/>
      <c r="JWZ5" s="31"/>
      <c r="JXA5" s="30"/>
      <c r="JXB5" s="31"/>
      <c r="JXC5" s="30"/>
      <c r="JXD5" s="31"/>
      <c r="JXE5" s="30"/>
      <c r="JXF5" s="31"/>
      <c r="JXG5" s="30"/>
      <c r="JXH5" s="31"/>
      <c r="JXI5" s="30"/>
      <c r="JXJ5" s="31"/>
      <c r="JXK5" s="30"/>
      <c r="JXL5" s="31"/>
      <c r="JXM5" s="30"/>
      <c r="JXN5" s="31"/>
      <c r="JXO5" s="30"/>
      <c r="JXP5" s="31"/>
      <c r="JXQ5" s="30"/>
      <c r="JXR5" s="31"/>
      <c r="JXS5" s="30"/>
      <c r="JXT5" s="31"/>
      <c r="JXU5" s="30"/>
      <c r="JXV5" s="31"/>
      <c r="JXW5" s="30"/>
      <c r="JXX5" s="31"/>
      <c r="JXY5" s="30"/>
      <c r="JXZ5" s="31"/>
      <c r="JYA5" s="30"/>
      <c r="JYB5" s="31"/>
      <c r="JYC5" s="30"/>
      <c r="JYD5" s="31"/>
      <c r="JYE5" s="30"/>
      <c r="JYF5" s="31"/>
      <c r="JYG5" s="30"/>
      <c r="JYH5" s="31"/>
      <c r="JYI5" s="30"/>
      <c r="JYJ5" s="31"/>
      <c r="JYK5" s="30"/>
      <c r="JYL5" s="31"/>
      <c r="JYM5" s="30"/>
      <c r="JYN5" s="31"/>
      <c r="JYO5" s="30"/>
      <c r="JYP5" s="31"/>
      <c r="JYQ5" s="30"/>
      <c r="JYR5" s="31"/>
      <c r="JYS5" s="30"/>
      <c r="JYT5" s="31"/>
      <c r="JYU5" s="30"/>
      <c r="JYV5" s="31"/>
      <c r="JYW5" s="30"/>
      <c r="JYX5" s="31"/>
      <c r="JYY5" s="30"/>
      <c r="JYZ5" s="31"/>
      <c r="JZA5" s="30"/>
      <c r="JZB5" s="31"/>
      <c r="JZC5" s="30"/>
      <c r="JZD5" s="31"/>
      <c r="JZE5" s="30"/>
      <c r="JZF5" s="31"/>
      <c r="JZG5" s="30"/>
      <c r="JZH5" s="31"/>
      <c r="JZI5" s="30"/>
      <c r="JZJ5" s="31"/>
      <c r="JZK5" s="30"/>
      <c r="JZL5" s="31"/>
      <c r="JZM5" s="30"/>
      <c r="JZN5" s="31"/>
      <c r="JZO5" s="30"/>
      <c r="JZP5" s="31"/>
      <c r="JZQ5" s="30"/>
      <c r="JZR5" s="31"/>
      <c r="JZS5" s="30"/>
      <c r="JZT5" s="31"/>
      <c r="JZU5" s="30"/>
      <c r="JZV5" s="31"/>
      <c r="JZW5" s="30"/>
      <c r="JZX5" s="31"/>
      <c r="JZY5" s="30"/>
      <c r="JZZ5" s="31"/>
      <c r="KAA5" s="30"/>
      <c r="KAB5" s="31"/>
      <c r="KAC5" s="30"/>
      <c r="KAD5" s="31"/>
      <c r="KAE5" s="30"/>
      <c r="KAF5" s="31"/>
      <c r="KAG5" s="30"/>
      <c r="KAH5" s="31"/>
      <c r="KAI5" s="30"/>
      <c r="KAJ5" s="31"/>
      <c r="KAK5" s="30"/>
      <c r="KAL5" s="31"/>
      <c r="KAM5" s="30"/>
      <c r="KAN5" s="31"/>
      <c r="KAO5" s="30"/>
      <c r="KAP5" s="31"/>
      <c r="KAQ5" s="30"/>
      <c r="KAR5" s="31"/>
      <c r="KAS5" s="30"/>
      <c r="KAT5" s="31"/>
      <c r="KAU5" s="30"/>
      <c r="KAV5" s="31"/>
      <c r="KAW5" s="30"/>
      <c r="KAX5" s="31"/>
      <c r="KAY5" s="30"/>
      <c r="KAZ5" s="31"/>
      <c r="KBA5" s="30"/>
      <c r="KBB5" s="31"/>
      <c r="KBC5" s="30"/>
      <c r="KBD5" s="31"/>
      <c r="KBE5" s="30"/>
      <c r="KBF5" s="31"/>
      <c r="KBG5" s="30"/>
      <c r="KBH5" s="31"/>
      <c r="KBI5" s="30"/>
      <c r="KBJ5" s="31"/>
      <c r="KBK5" s="30"/>
      <c r="KBL5" s="31"/>
      <c r="KBM5" s="30"/>
      <c r="KBN5" s="31"/>
      <c r="KBO5" s="30"/>
      <c r="KBP5" s="31"/>
      <c r="KBQ5" s="30"/>
      <c r="KBR5" s="31"/>
      <c r="KBS5" s="30"/>
      <c r="KBT5" s="31"/>
      <c r="KBU5" s="30"/>
      <c r="KBV5" s="31"/>
      <c r="KBW5" s="30"/>
      <c r="KBX5" s="31"/>
      <c r="KBY5" s="30"/>
      <c r="KBZ5" s="31"/>
      <c r="KCA5" s="30"/>
      <c r="KCB5" s="31"/>
      <c r="KCC5" s="30"/>
      <c r="KCD5" s="31"/>
      <c r="KCE5" s="30"/>
      <c r="KCF5" s="31"/>
      <c r="KCG5" s="30"/>
      <c r="KCH5" s="31"/>
      <c r="KCI5" s="30"/>
      <c r="KCJ5" s="31"/>
      <c r="KCK5" s="30"/>
      <c r="KCL5" s="31"/>
      <c r="KCM5" s="30"/>
      <c r="KCN5" s="31"/>
      <c r="KCO5" s="30"/>
      <c r="KCP5" s="31"/>
      <c r="KCQ5" s="30"/>
      <c r="KCR5" s="31"/>
      <c r="KCS5" s="30"/>
      <c r="KCT5" s="31"/>
      <c r="KCU5" s="30"/>
      <c r="KCV5" s="31"/>
      <c r="KCW5" s="30"/>
      <c r="KCX5" s="31"/>
      <c r="KCY5" s="30"/>
      <c r="KCZ5" s="31"/>
      <c r="KDA5" s="30"/>
      <c r="KDB5" s="31"/>
      <c r="KDC5" s="30"/>
      <c r="KDD5" s="31"/>
      <c r="KDE5" s="30"/>
      <c r="KDF5" s="31"/>
      <c r="KDG5" s="30"/>
      <c r="KDH5" s="31"/>
      <c r="KDI5" s="30"/>
      <c r="KDJ5" s="31"/>
      <c r="KDK5" s="30"/>
      <c r="KDL5" s="31"/>
      <c r="KDM5" s="30"/>
      <c r="KDN5" s="31"/>
      <c r="KDO5" s="30"/>
      <c r="KDP5" s="31"/>
      <c r="KDQ5" s="30"/>
      <c r="KDR5" s="31"/>
      <c r="KDS5" s="30"/>
      <c r="KDT5" s="31"/>
      <c r="KDU5" s="30"/>
      <c r="KDV5" s="31"/>
      <c r="KDW5" s="30"/>
      <c r="KDX5" s="31"/>
      <c r="KDY5" s="30"/>
      <c r="KDZ5" s="31"/>
      <c r="KEA5" s="30"/>
      <c r="KEB5" s="31"/>
      <c r="KEC5" s="30"/>
      <c r="KED5" s="31"/>
      <c r="KEE5" s="30"/>
      <c r="KEF5" s="31"/>
      <c r="KEG5" s="30"/>
      <c r="KEH5" s="31"/>
      <c r="KEI5" s="30"/>
      <c r="KEJ5" s="31"/>
      <c r="KEK5" s="30"/>
      <c r="KEL5" s="31"/>
      <c r="KEM5" s="30"/>
      <c r="KEN5" s="31"/>
      <c r="KEO5" s="30"/>
      <c r="KEP5" s="31"/>
      <c r="KEQ5" s="30"/>
      <c r="KER5" s="31"/>
      <c r="KES5" s="30"/>
      <c r="KET5" s="31"/>
      <c r="KEU5" s="30"/>
      <c r="KEV5" s="31"/>
      <c r="KEW5" s="30"/>
      <c r="KEX5" s="31"/>
      <c r="KEY5" s="30"/>
      <c r="KEZ5" s="31"/>
      <c r="KFA5" s="30"/>
      <c r="KFB5" s="31"/>
      <c r="KFC5" s="30"/>
      <c r="KFD5" s="31"/>
      <c r="KFE5" s="30"/>
      <c r="KFF5" s="31"/>
      <c r="KFG5" s="30"/>
      <c r="KFH5" s="31"/>
      <c r="KFI5" s="30"/>
      <c r="KFJ5" s="31"/>
      <c r="KFK5" s="30"/>
      <c r="KFL5" s="31"/>
      <c r="KFM5" s="30"/>
      <c r="KFN5" s="31"/>
      <c r="KFO5" s="30"/>
      <c r="KFP5" s="31"/>
      <c r="KFQ5" s="30"/>
      <c r="KFR5" s="31"/>
      <c r="KFS5" s="30"/>
      <c r="KFT5" s="31"/>
      <c r="KFU5" s="30"/>
      <c r="KFV5" s="31"/>
      <c r="KFW5" s="30"/>
      <c r="KFX5" s="31"/>
      <c r="KFY5" s="30"/>
      <c r="KFZ5" s="31"/>
      <c r="KGA5" s="30"/>
      <c r="KGB5" s="31"/>
      <c r="KGC5" s="30"/>
      <c r="KGD5" s="31"/>
      <c r="KGE5" s="30"/>
      <c r="KGF5" s="31"/>
      <c r="KGG5" s="30"/>
      <c r="KGH5" s="31"/>
      <c r="KGI5" s="30"/>
      <c r="KGJ5" s="31"/>
      <c r="KGK5" s="30"/>
      <c r="KGL5" s="31"/>
      <c r="KGM5" s="30"/>
      <c r="KGN5" s="31"/>
      <c r="KGO5" s="30"/>
      <c r="KGP5" s="31"/>
      <c r="KGQ5" s="30"/>
      <c r="KGR5" s="31"/>
      <c r="KGS5" s="30"/>
      <c r="KGT5" s="31"/>
      <c r="KGU5" s="30"/>
      <c r="KGV5" s="31"/>
      <c r="KGW5" s="30"/>
      <c r="KGX5" s="31"/>
      <c r="KGY5" s="30"/>
      <c r="KGZ5" s="31"/>
      <c r="KHA5" s="30"/>
      <c r="KHB5" s="31"/>
      <c r="KHC5" s="30"/>
      <c r="KHD5" s="31"/>
      <c r="KHE5" s="30"/>
      <c r="KHF5" s="31"/>
      <c r="KHG5" s="30"/>
      <c r="KHH5" s="31"/>
      <c r="KHI5" s="30"/>
      <c r="KHJ5" s="31"/>
      <c r="KHK5" s="30"/>
      <c r="KHL5" s="31"/>
      <c r="KHM5" s="30"/>
      <c r="KHN5" s="31"/>
      <c r="KHO5" s="30"/>
      <c r="KHP5" s="31"/>
      <c r="KHQ5" s="30"/>
      <c r="KHR5" s="31"/>
      <c r="KHS5" s="30"/>
      <c r="KHT5" s="31"/>
      <c r="KHU5" s="30"/>
      <c r="KHV5" s="31"/>
      <c r="KHW5" s="30"/>
      <c r="KHX5" s="31"/>
      <c r="KHY5" s="30"/>
      <c r="KHZ5" s="31"/>
      <c r="KIA5" s="30"/>
      <c r="KIB5" s="31"/>
      <c r="KIC5" s="30"/>
      <c r="KID5" s="31"/>
      <c r="KIE5" s="30"/>
      <c r="KIF5" s="31"/>
      <c r="KIG5" s="30"/>
      <c r="KIH5" s="31"/>
      <c r="KII5" s="30"/>
      <c r="KIJ5" s="31"/>
      <c r="KIK5" s="30"/>
      <c r="KIL5" s="31"/>
      <c r="KIM5" s="30"/>
      <c r="KIN5" s="31"/>
      <c r="KIO5" s="30"/>
      <c r="KIP5" s="31"/>
      <c r="KIQ5" s="30"/>
      <c r="KIR5" s="31"/>
      <c r="KIS5" s="30"/>
      <c r="KIT5" s="31"/>
      <c r="KIU5" s="30"/>
      <c r="KIV5" s="31"/>
      <c r="KIW5" s="30"/>
      <c r="KIX5" s="31"/>
      <c r="KIY5" s="30"/>
      <c r="KIZ5" s="31"/>
      <c r="KJA5" s="30"/>
      <c r="KJB5" s="31"/>
      <c r="KJC5" s="30"/>
      <c r="KJD5" s="31"/>
      <c r="KJE5" s="30"/>
      <c r="KJF5" s="31"/>
      <c r="KJG5" s="30"/>
      <c r="KJH5" s="31"/>
      <c r="KJI5" s="30"/>
      <c r="KJJ5" s="31"/>
      <c r="KJK5" s="30"/>
      <c r="KJL5" s="31"/>
      <c r="KJM5" s="30"/>
      <c r="KJN5" s="31"/>
      <c r="KJO5" s="30"/>
      <c r="KJP5" s="31"/>
      <c r="KJQ5" s="30"/>
      <c r="KJR5" s="31"/>
      <c r="KJS5" s="30"/>
      <c r="KJT5" s="31"/>
      <c r="KJU5" s="30"/>
      <c r="KJV5" s="31"/>
      <c r="KJW5" s="30"/>
      <c r="KJX5" s="31"/>
      <c r="KJY5" s="30"/>
      <c r="KJZ5" s="31"/>
      <c r="KKA5" s="30"/>
      <c r="KKB5" s="31"/>
      <c r="KKC5" s="30"/>
      <c r="KKD5" s="31"/>
      <c r="KKE5" s="30"/>
      <c r="KKF5" s="31"/>
      <c r="KKG5" s="30"/>
      <c r="KKH5" s="31"/>
      <c r="KKI5" s="30"/>
      <c r="KKJ5" s="31"/>
      <c r="KKK5" s="30"/>
      <c r="KKL5" s="31"/>
      <c r="KKM5" s="30"/>
      <c r="KKN5" s="31"/>
      <c r="KKO5" s="30"/>
      <c r="KKP5" s="31"/>
      <c r="KKQ5" s="30"/>
      <c r="KKR5" s="31"/>
      <c r="KKS5" s="30"/>
      <c r="KKT5" s="31"/>
      <c r="KKU5" s="30"/>
      <c r="KKV5" s="31"/>
      <c r="KKW5" s="30"/>
      <c r="KKX5" s="31"/>
      <c r="KKY5" s="30"/>
      <c r="KKZ5" s="31"/>
      <c r="KLA5" s="30"/>
      <c r="KLB5" s="31"/>
      <c r="KLC5" s="30"/>
      <c r="KLD5" s="31"/>
      <c r="KLE5" s="30"/>
      <c r="KLF5" s="31"/>
      <c r="KLG5" s="30"/>
      <c r="KLH5" s="31"/>
      <c r="KLI5" s="30"/>
      <c r="KLJ5" s="31"/>
      <c r="KLK5" s="30"/>
      <c r="KLL5" s="31"/>
      <c r="KLM5" s="30"/>
      <c r="KLN5" s="31"/>
      <c r="KLO5" s="30"/>
      <c r="KLP5" s="31"/>
      <c r="KLQ5" s="30"/>
      <c r="KLR5" s="31"/>
      <c r="KLS5" s="30"/>
      <c r="KLT5" s="31"/>
      <c r="KLU5" s="30"/>
      <c r="KLV5" s="31"/>
      <c r="KLW5" s="30"/>
      <c r="KLX5" s="31"/>
      <c r="KLY5" s="30"/>
      <c r="KLZ5" s="31"/>
      <c r="KMA5" s="30"/>
      <c r="KMB5" s="31"/>
      <c r="KMC5" s="30"/>
      <c r="KMD5" s="31"/>
      <c r="KME5" s="30"/>
      <c r="KMF5" s="31"/>
      <c r="KMG5" s="30"/>
      <c r="KMH5" s="31"/>
      <c r="KMI5" s="30"/>
      <c r="KMJ5" s="31"/>
      <c r="KMK5" s="30"/>
      <c r="KML5" s="31"/>
      <c r="KMM5" s="30"/>
      <c r="KMN5" s="31"/>
      <c r="KMO5" s="30"/>
      <c r="KMP5" s="31"/>
      <c r="KMQ5" s="30"/>
      <c r="KMR5" s="31"/>
      <c r="KMS5" s="30"/>
      <c r="KMT5" s="31"/>
      <c r="KMU5" s="30"/>
      <c r="KMV5" s="31"/>
      <c r="KMW5" s="30"/>
      <c r="KMX5" s="31"/>
      <c r="KMY5" s="30"/>
      <c r="KMZ5" s="31"/>
      <c r="KNA5" s="30"/>
      <c r="KNB5" s="31"/>
      <c r="KNC5" s="30"/>
      <c r="KND5" s="31"/>
      <c r="KNE5" s="30"/>
      <c r="KNF5" s="31"/>
      <c r="KNG5" s="30"/>
      <c r="KNH5" s="31"/>
      <c r="KNI5" s="30"/>
      <c r="KNJ5" s="31"/>
      <c r="KNK5" s="30"/>
      <c r="KNL5" s="31"/>
      <c r="KNM5" s="30"/>
      <c r="KNN5" s="31"/>
      <c r="KNO5" s="30"/>
      <c r="KNP5" s="31"/>
      <c r="KNQ5" s="30"/>
      <c r="KNR5" s="31"/>
      <c r="KNS5" s="30"/>
      <c r="KNT5" s="31"/>
      <c r="KNU5" s="30"/>
      <c r="KNV5" s="31"/>
      <c r="KNW5" s="30"/>
      <c r="KNX5" s="31"/>
      <c r="KNY5" s="30"/>
      <c r="KNZ5" s="31"/>
      <c r="KOA5" s="30"/>
      <c r="KOB5" s="31"/>
      <c r="KOC5" s="30"/>
      <c r="KOD5" s="31"/>
      <c r="KOE5" s="30"/>
      <c r="KOF5" s="31"/>
      <c r="KOG5" s="30"/>
      <c r="KOH5" s="31"/>
      <c r="KOI5" s="30"/>
      <c r="KOJ5" s="31"/>
      <c r="KOK5" s="30"/>
      <c r="KOL5" s="31"/>
      <c r="KOM5" s="30"/>
      <c r="KON5" s="31"/>
      <c r="KOO5" s="30"/>
      <c r="KOP5" s="31"/>
      <c r="KOQ5" s="30"/>
      <c r="KOR5" s="31"/>
      <c r="KOS5" s="30"/>
      <c r="KOT5" s="31"/>
      <c r="KOU5" s="30"/>
      <c r="KOV5" s="31"/>
      <c r="KOW5" s="30"/>
      <c r="KOX5" s="31"/>
      <c r="KOY5" s="30"/>
      <c r="KOZ5" s="31"/>
      <c r="KPA5" s="30"/>
      <c r="KPB5" s="31"/>
      <c r="KPC5" s="30"/>
      <c r="KPD5" s="31"/>
      <c r="KPE5" s="30"/>
      <c r="KPF5" s="31"/>
      <c r="KPG5" s="30"/>
      <c r="KPH5" s="31"/>
      <c r="KPI5" s="30"/>
      <c r="KPJ5" s="31"/>
      <c r="KPK5" s="30"/>
      <c r="KPL5" s="31"/>
      <c r="KPM5" s="30"/>
      <c r="KPN5" s="31"/>
      <c r="KPO5" s="30"/>
      <c r="KPP5" s="31"/>
      <c r="KPQ5" s="30"/>
      <c r="KPR5" s="31"/>
      <c r="KPS5" s="30"/>
      <c r="KPT5" s="31"/>
      <c r="KPU5" s="30"/>
      <c r="KPV5" s="31"/>
      <c r="KPW5" s="30"/>
      <c r="KPX5" s="31"/>
      <c r="KPY5" s="30"/>
      <c r="KPZ5" s="31"/>
      <c r="KQA5" s="30"/>
      <c r="KQB5" s="31"/>
      <c r="KQC5" s="30"/>
      <c r="KQD5" s="31"/>
      <c r="KQE5" s="30"/>
      <c r="KQF5" s="31"/>
      <c r="KQG5" s="30"/>
      <c r="KQH5" s="31"/>
      <c r="KQI5" s="30"/>
      <c r="KQJ5" s="31"/>
      <c r="KQK5" s="30"/>
      <c r="KQL5" s="31"/>
      <c r="KQM5" s="30"/>
      <c r="KQN5" s="31"/>
      <c r="KQO5" s="30"/>
      <c r="KQP5" s="31"/>
      <c r="KQQ5" s="30"/>
      <c r="KQR5" s="31"/>
      <c r="KQS5" s="30"/>
      <c r="KQT5" s="31"/>
      <c r="KQU5" s="30"/>
      <c r="KQV5" s="31"/>
      <c r="KQW5" s="30"/>
      <c r="KQX5" s="31"/>
      <c r="KQY5" s="30"/>
      <c r="KQZ5" s="31"/>
      <c r="KRA5" s="30"/>
      <c r="KRB5" s="31"/>
      <c r="KRC5" s="30"/>
      <c r="KRD5" s="31"/>
      <c r="KRE5" s="30"/>
      <c r="KRF5" s="31"/>
      <c r="KRG5" s="30"/>
      <c r="KRH5" s="31"/>
      <c r="KRI5" s="30"/>
      <c r="KRJ5" s="31"/>
      <c r="KRK5" s="30"/>
      <c r="KRL5" s="31"/>
      <c r="KRM5" s="30"/>
      <c r="KRN5" s="31"/>
      <c r="KRO5" s="30"/>
      <c r="KRP5" s="31"/>
      <c r="KRQ5" s="30"/>
      <c r="KRR5" s="31"/>
      <c r="KRS5" s="30"/>
      <c r="KRT5" s="31"/>
      <c r="KRU5" s="30"/>
      <c r="KRV5" s="31"/>
      <c r="KRW5" s="30"/>
      <c r="KRX5" s="31"/>
      <c r="KRY5" s="30"/>
      <c r="KRZ5" s="31"/>
      <c r="KSA5" s="30"/>
      <c r="KSB5" s="31"/>
      <c r="KSC5" s="30"/>
      <c r="KSD5" s="31"/>
      <c r="KSE5" s="30"/>
      <c r="KSF5" s="31"/>
      <c r="KSG5" s="30"/>
      <c r="KSH5" s="31"/>
      <c r="KSI5" s="30"/>
      <c r="KSJ5" s="31"/>
      <c r="KSK5" s="30"/>
      <c r="KSL5" s="31"/>
      <c r="KSM5" s="30"/>
      <c r="KSN5" s="31"/>
      <c r="KSO5" s="30"/>
      <c r="KSP5" s="31"/>
      <c r="KSQ5" s="30"/>
      <c r="KSR5" s="31"/>
      <c r="KSS5" s="30"/>
      <c r="KST5" s="31"/>
      <c r="KSU5" s="30"/>
      <c r="KSV5" s="31"/>
      <c r="KSW5" s="30"/>
      <c r="KSX5" s="31"/>
      <c r="KSY5" s="30"/>
      <c r="KSZ5" s="31"/>
      <c r="KTA5" s="30"/>
      <c r="KTB5" s="31"/>
      <c r="KTC5" s="30"/>
      <c r="KTD5" s="31"/>
      <c r="KTE5" s="30"/>
      <c r="KTF5" s="31"/>
      <c r="KTG5" s="30"/>
      <c r="KTH5" s="31"/>
      <c r="KTI5" s="30"/>
      <c r="KTJ5" s="31"/>
      <c r="KTK5" s="30"/>
      <c r="KTL5" s="31"/>
      <c r="KTM5" s="30"/>
      <c r="KTN5" s="31"/>
      <c r="KTO5" s="30"/>
      <c r="KTP5" s="31"/>
      <c r="KTQ5" s="30"/>
      <c r="KTR5" s="31"/>
      <c r="KTS5" s="30"/>
      <c r="KTT5" s="31"/>
      <c r="KTU5" s="30"/>
      <c r="KTV5" s="31"/>
      <c r="KTW5" s="30"/>
      <c r="KTX5" s="31"/>
      <c r="KTY5" s="30"/>
      <c r="KTZ5" s="31"/>
      <c r="KUA5" s="30"/>
      <c r="KUB5" s="31"/>
      <c r="KUC5" s="30"/>
      <c r="KUD5" s="31"/>
      <c r="KUE5" s="30"/>
      <c r="KUF5" s="31"/>
      <c r="KUG5" s="30"/>
      <c r="KUH5" s="31"/>
      <c r="KUI5" s="30"/>
      <c r="KUJ5" s="31"/>
      <c r="KUK5" s="30"/>
      <c r="KUL5" s="31"/>
      <c r="KUM5" s="30"/>
      <c r="KUN5" s="31"/>
      <c r="KUO5" s="30"/>
      <c r="KUP5" s="31"/>
      <c r="KUQ5" s="30"/>
      <c r="KUR5" s="31"/>
      <c r="KUS5" s="30"/>
      <c r="KUT5" s="31"/>
      <c r="KUU5" s="30"/>
      <c r="KUV5" s="31"/>
      <c r="KUW5" s="30"/>
      <c r="KUX5" s="31"/>
      <c r="KUY5" s="30"/>
      <c r="KUZ5" s="31"/>
      <c r="KVA5" s="30"/>
      <c r="KVB5" s="31"/>
      <c r="KVC5" s="30"/>
      <c r="KVD5" s="31"/>
      <c r="KVE5" s="30"/>
      <c r="KVF5" s="31"/>
      <c r="KVG5" s="30"/>
      <c r="KVH5" s="31"/>
      <c r="KVI5" s="30"/>
      <c r="KVJ5" s="31"/>
      <c r="KVK5" s="30"/>
      <c r="KVL5" s="31"/>
      <c r="KVM5" s="30"/>
      <c r="KVN5" s="31"/>
      <c r="KVO5" s="30"/>
      <c r="KVP5" s="31"/>
      <c r="KVQ5" s="30"/>
      <c r="KVR5" s="31"/>
      <c r="KVS5" s="30"/>
      <c r="KVT5" s="31"/>
      <c r="KVU5" s="30"/>
      <c r="KVV5" s="31"/>
      <c r="KVW5" s="30"/>
      <c r="KVX5" s="31"/>
      <c r="KVY5" s="30"/>
      <c r="KVZ5" s="31"/>
      <c r="KWA5" s="30"/>
      <c r="KWB5" s="31"/>
      <c r="KWC5" s="30"/>
      <c r="KWD5" s="31"/>
      <c r="KWE5" s="30"/>
      <c r="KWF5" s="31"/>
      <c r="KWG5" s="30"/>
      <c r="KWH5" s="31"/>
      <c r="KWI5" s="30"/>
      <c r="KWJ5" s="31"/>
      <c r="KWK5" s="30"/>
      <c r="KWL5" s="31"/>
      <c r="KWM5" s="30"/>
      <c r="KWN5" s="31"/>
      <c r="KWO5" s="30"/>
      <c r="KWP5" s="31"/>
      <c r="KWQ5" s="30"/>
      <c r="KWR5" s="31"/>
      <c r="KWS5" s="30"/>
      <c r="KWT5" s="31"/>
      <c r="KWU5" s="30"/>
      <c r="KWV5" s="31"/>
      <c r="KWW5" s="30"/>
      <c r="KWX5" s="31"/>
      <c r="KWY5" s="30"/>
      <c r="KWZ5" s="31"/>
      <c r="KXA5" s="30"/>
      <c r="KXB5" s="31"/>
      <c r="KXC5" s="30"/>
      <c r="KXD5" s="31"/>
      <c r="KXE5" s="30"/>
      <c r="KXF5" s="31"/>
      <c r="KXG5" s="30"/>
      <c r="KXH5" s="31"/>
      <c r="KXI5" s="30"/>
      <c r="KXJ5" s="31"/>
      <c r="KXK5" s="30"/>
      <c r="KXL5" s="31"/>
      <c r="KXM5" s="30"/>
      <c r="KXN5" s="31"/>
      <c r="KXO5" s="30"/>
      <c r="KXP5" s="31"/>
      <c r="KXQ5" s="30"/>
      <c r="KXR5" s="31"/>
      <c r="KXS5" s="30"/>
      <c r="KXT5" s="31"/>
      <c r="KXU5" s="30"/>
      <c r="KXV5" s="31"/>
      <c r="KXW5" s="30"/>
      <c r="KXX5" s="31"/>
      <c r="KXY5" s="30"/>
      <c r="KXZ5" s="31"/>
      <c r="KYA5" s="30"/>
      <c r="KYB5" s="31"/>
      <c r="KYC5" s="30"/>
      <c r="KYD5" s="31"/>
      <c r="KYE5" s="30"/>
      <c r="KYF5" s="31"/>
      <c r="KYG5" s="30"/>
      <c r="KYH5" s="31"/>
      <c r="KYI5" s="30"/>
      <c r="KYJ5" s="31"/>
      <c r="KYK5" s="30"/>
      <c r="KYL5" s="31"/>
      <c r="KYM5" s="30"/>
      <c r="KYN5" s="31"/>
      <c r="KYO5" s="30"/>
      <c r="KYP5" s="31"/>
      <c r="KYQ5" s="30"/>
      <c r="KYR5" s="31"/>
      <c r="KYS5" s="30"/>
      <c r="KYT5" s="31"/>
      <c r="KYU5" s="30"/>
      <c r="KYV5" s="31"/>
      <c r="KYW5" s="30"/>
      <c r="KYX5" s="31"/>
      <c r="KYY5" s="30"/>
      <c r="KYZ5" s="31"/>
      <c r="KZA5" s="30"/>
      <c r="KZB5" s="31"/>
      <c r="KZC5" s="30"/>
      <c r="KZD5" s="31"/>
      <c r="KZE5" s="30"/>
      <c r="KZF5" s="31"/>
      <c r="KZG5" s="30"/>
      <c r="KZH5" s="31"/>
      <c r="KZI5" s="30"/>
      <c r="KZJ5" s="31"/>
      <c r="KZK5" s="30"/>
      <c r="KZL5" s="31"/>
      <c r="KZM5" s="30"/>
      <c r="KZN5" s="31"/>
      <c r="KZO5" s="30"/>
      <c r="KZP5" s="31"/>
      <c r="KZQ5" s="30"/>
      <c r="KZR5" s="31"/>
      <c r="KZS5" s="30"/>
      <c r="KZT5" s="31"/>
      <c r="KZU5" s="30"/>
      <c r="KZV5" s="31"/>
      <c r="KZW5" s="30"/>
      <c r="KZX5" s="31"/>
      <c r="KZY5" s="30"/>
      <c r="KZZ5" s="31"/>
      <c r="LAA5" s="30"/>
      <c r="LAB5" s="31"/>
      <c r="LAC5" s="30"/>
      <c r="LAD5" s="31"/>
      <c r="LAE5" s="30"/>
      <c r="LAF5" s="31"/>
      <c r="LAG5" s="30"/>
      <c r="LAH5" s="31"/>
      <c r="LAI5" s="30"/>
      <c r="LAJ5" s="31"/>
      <c r="LAK5" s="30"/>
      <c r="LAL5" s="31"/>
      <c r="LAM5" s="30"/>
      <c r="LAN5" s="31"/>
      <c r="LAO5" s="30"/>
      <c r="LAP5" s="31"/>
      <c r="LAQ5" s="30"/>
      <c r="LAR5" s="31"/>
      <c r="LAS5" s="30"/>
      <c r="LAT5" s="31"/>
      <c r="LAU5" s="30"/>
      <c r="LAV5" s="31"/>
      <c r="LAW5" s="30"/>
      <c r="LAX5" s="31"/>
      <c r="LAY5" s="30"/>
      <c r="LAZ5" s="31"/>
      <c r="LBA5" s="30"/>
      <c r="LBB5" s="31"/>
      <c r="LBC5" s="30"/>
      <c r="LBD5" s="31"/>
      <c r="LBE5" s="30"/>
      <c r="LBF5" s="31"/>
      <c r="LBG5" s="30"/>
      <c r="LBH5" s="31"/>
      <c r="LBI5" s="30"/>
      <c r="LBJ5" s="31"/>
      <c r="LBK5" s="30"/>
      <c r="LBL5" s="31"/>
      <c r="LBM5" s="30"/>
      <c r="LBN5" s="31"/>
      <c r="LBO5" s="30"/>
      <c r="LBP5" s="31"/>
      <c r="LBQ5" s="30"/>
      <c r="LBR5" s="31"/>
      <c r="LBS5" s="30"/>
      <c r="LBT5" s="31"/>
      <c r="LBU5" s="30"/>
      <c r="LBV5" s="31"/>
      <c r="LBW5" s="30"/>
      <c r="LBX5" s="31"/>
      <c r="LBY5" s="30"/>
      <c r="LBZ5" s="31"/>
      <c r="LCA5" s="30"/>
      <c r="LCB5" s="31"/>
      <c r="LCC5" s="30"/>
      <c r="LCD5" s="31"/>
      <c r="LCE5" s="30"/>
      <c r="LCF5" s="31"/>
      <c r="LCG5" s="30"/>
      <c r="LCH5" s="31"/>
      <c r="LCI5" s="30"/>
      <c r="LCJ5" s="31"/>
      <c r="LCK5" s="30"/>
      <c r="LCL5" s="31"/>
      <c r="LCM5" s="30"/>
      <c r="LCN5" s="31"/>
      <c r="LCO5" s="30"/>
      <c r="LCP5" s="31"/>
      <c r="LCQ5" s="30"/>
      <c r="LCR5" s="31"/>
      <c r="LCS5" s="30"/>
      <c r="LCT5" s="31"/>
      <c r="LCU5" s="30"/>
      <c r="LCV5" s="31"/>
      <c r="LCW5" s="30"/>
      <c r="LCX5" s="31"/>
      <c r="LCY5" s="30"/>
      <c r="LCZ5" s="31"/>
      <c r="LDA5" s="30"/>
      <c r="LDB5" s="31"/>
      <c r="LDC5" s="30"/>
      <c r="LDD5" s="31"/>
      <c r="LDE5" s="30"/>
      <c r="LDF5" s="31"/>
      <c r="LDG5" s="30"/>
      <c r="LDH5" s="31"/>
      <c r="LDI5" s="30"/>
      <c r="LDJ5" s="31"/>
      <c r="LDK5" s="30"/>
      <c r="LDL5" s="31"/>
      <c r="LDM5" s="30"/>
      <c r="LDN5" s="31"/>
      <c r="LDO5" s="30"/>
      <c r="LDP5" s="31"/>
      <c r="LDQ5" s="30"/>
      <c r="LDR5" s="31"/>
      <c r="LDS5" s="30"/>
      <c r="LDT5" s="31"/>
      <c r="LDU5" s="30"/>
      <c r="LDV5" s="31"/>
      <c r="LDW5" s="30"/>
      <c r="LDX5" s="31"/>
      <c r="LDY5" s="30"/>
      <c r="LDZ5" s="31"/>
      <c r="LEA5" s="30"/>
      <c r="LEB5" s="31"/>
      <c r="LEC5" s="30"/>
      <c r="LED5" s="31"/>
      <c r="LEE5" s="30"/>
      <c r="LEF5" s="31"/>
      <c r="LEG5" s="30"/>
      <c r="LEH5" s="31"/>
      <c r="LEI5" s="30"/>
      <c r="LEJ5" s="31"/>
      <c r="LEK5" s="30"/>
      <c r="LEL5" s="31"/>
      <c r="LEM5" s="30"/>
      <c r="LEN5" s="31"/>
      <c r="LEO5" s="30"/>
      <c r="LEP5" s="31"/>
      <c r="LEQ5" s="30"/>
      <c r="LER5" s="31"/>
      <c r="LES5" s="30"/>
      <c r="LET5" s="31"/>
      <c r="LEU5" s="30"/>
      <c r="LEV5" s="31"/>
      <c r="LEW5" s="30"/>
      <c r="LEX5" s="31"/>
      <c r="LEY5" s="30"/>
      <c r="LEZ5" s="31"/>
      <c r="LFA5" s="30"/>
      <c r="LFB5" s="31"/>
      <c r="LFC5" s="30"/>
      <c r="LFD5" s="31"/>
      <c r="LFE5" s="30"/>
      <c r="LFF5" s="31"/>
      <c r="LFG5" s="30"/>
      <c r="LFH5" s="31"/>
      <c r="LFI5" s="30"/>
      <c r="LFJ5" s="31"/>
      <c r="LFK5" s="30"/>
      <c r="LFL5" s="31"/>
      <c r="LFM5" s="30"/>
      <c r="LFN5" s="31"/>
      <c r="LFO5" s="30"/>
      <c r="LFP5" s="31"/>
      <c r="LFQ5" s="30"/>
      <c r="LFR5" s="31"/>
      <c r="LFS5" s="30"/>
      <c r="LFT5" s="31"/>
      <c r="LFU5" s="30"/>
      <c r="LFV5" s="31"/>
      <c r="LFW5" s="30"/>
      <c r="LFX5" s="31"/>
      <c r="LFY5" s="30"/>
      <c r="LFZ5" s="31"/>
      <c r="LGA5" s="30"/>
      <c r="LGB5" s="31"/>
      <c r="LGC5" s="30"/>
      <c r="LGD5" s="31"/>
      <c r="LGE5" s="30"/>
      <c r="LGF5" s="31"/>
      <c r="LGG5" s="30"/>
      <c r="LGH5" s="31"/>
      <c r="LGI5" s="30"/>
      <c r="LGJ5" s="31"/>
      <c r="LGK5" s="30"/>
      <c r="LGL5" s="31"/>
      <c r="LGM5" s="30"/>
      <c r="LGN5" s="31"/>
      <c r="LGO5" s="30"/>
      <c r="LGP5" s="31"/>
      <c r="LGQ5" s="30"/>
      <c r="LGR5" s="31"/>
      <c r="LGS5" s="30"/>
      <c r="LGT5" s="31"/>
      <c r="LGU5" s="30"/>
      <c r="LGV5" s="31"/>
      <c r="LGW5" s="30"/>
      <c r="LGX5" s="31"/>
      <c r="LGY5" s="30"/>
      <c r="LGZ5" s="31"/>
      <c r="LHA5" s="30"/>
      <c r="LHB5" s="31"/>
      <c r="LHC5" s="30"/>
      <c r="LHD5" s="31"/>
      <c r="LHE5" s="30"/>
      <c r="LHF5" s="31"/>
      <c r="LHG5" s="30"/>
      <c r="LHH5" s="31"/>
      <c r="LHI5" s="30"/>
      <c r="LHJ5" s="31"/>
      <c r="LHK5" s="30"/>
      <c r="LHL5" s="31"/>
      <c r="LHM5" s="30"/>
      <c r="LHN5" s="31"/>
      <c r="LHO5" s="30"/>
      <c r="LHP5" s="31"/>
      <c r="LHQ5" s="30"/>
      <c r="LHR5" s="31"/>
      <c r="LHS5" s="30"/>
      <c r="LHT5" s="31"/>
      <c r="LHU5" s="30"/>
      <c r="LHV5" s="31"/>
      <c r="LHW5" s="30"/>
      <c r="LHX5" s="31"/>
      <c r="LHY5" s="30"/>
      <c r="LHZ5" s="31"/>
      <c r="LIA5" s="30"/>
      <c r="LIB5" s="31"/>
      <c r="LIC5" s="30"/>
      <c r="LID5" s="31"/>
      <c r="LIE5" s="30"/>
      <c r="LIF5" s="31"/>
      <c r="LIG5" s="30"/>
      <c r="LIH5" s="31"/>
      <c r="LII5" s="30"/>
      <c r="LIJ5" s="31"/>
      <c r="LIK5" s="30"/>
      <c r="LIL5" s="31"/>
      <c r="LIM5" s="30"/>
      <c r="LIN5" s="31"/>
      <c r="LIO5" s="30"/>
      <c r="LIP5" s="31"/>
      <c r="LIQ5" s="30"/>
      <c r="LIR5" s="31"/>
      <c r="LIS5" s="30"/>
      <c r="LIT5" s="31"/>
      <c r="LIU5" s="30"/>
      <c r="LIV5" s="31"/>
      <c r="LIW5" s="30"/>
      <c r="LIX5" s="31"/>
      <c r="LIY5" s="30"/>
      <c r="LIZ5" s="31"/>
      <c r="LJA5" s="30"/>
      <c r="LJB5" s="31"/>
      <c r="LJC5" s="30"/>
      <c r="LJD5" s="31"/>
      <c r="LJE5" s="30"/>
      <c r="LJF5" s="31"/>
      <c r="LJG5" s="30"/>
      <c r="LJH5" s="31"/>
      <c r="LJI5" s="30"/>
      <c r="LJJ5" s="31"/>
      <c r="LJK5" s="30"/>
      <c r="LJL5" s="31"/>
      <c r="LJM5" s="30"/>
      <c r="LJN5" s="31"/>
      <c r="LJO5" s="30"/>
      <c r="LJP5" s="31"/>
      <c r="LJQ5" s="30"/>
      <c r="LJR5" s="31"/>
      <c r="LJS5" s="30"/>
      <c r="LJT5" s="31"/>
      <c r="LJU5" s="30"/>
      <c r="LJV5" s="31"/>
      <c r="LJW5" s="30"/>
      <c r="LJX5" s="31"/>
      <c r="LJY5" s="30"/>
      <c r="LJZ5" s="31"/>
      <c r="LKA5" s="30"/>
      <c r="LKB5" s="31"/>
      <c r="LKC5" s="30"/>
      <c r="LKD5" s="31"/>
      <c r="LKE5" s="30"/>
      <c r="LKF5" s="31"/>
      <c r="LKG5" s="30"/>
      <c r="LKH5" s="31"/>
      <c r="LKI5" s="30"/>
      <c r="LKJ5" s="31"/>
      <c r="LKK5" s="30"/>
      <c r="LKL5" s="31"/>
      <c r="LKM5" s="30"/>
      <c r="LKN5" s="31"/>
      <c r="LKO5" s="30"/>
      <c r="LKP5" s="31"/>
      <c r="LKQ5" s="30"/>
      <c r="LKR5" s="31"/>
      <c r="LKS5" s="30"/>
      <c r="LKT5" s="31"/>
      <c r="LKU5" s="30"/>
      <c r="LKV5" s="31"/>
      <c r="LKW5" s="30"/>
      <c r="LKX5" s="31"/>
      <c r="LKY5" s="30"/>
      <c r="LKZ5" s="31"/>
      <c r="LLA5" s="30"/>
      <c r="LLB5" s="31"/>
      <c r="LLC5" s="30"/>
      <c r="LLD5" s="31"/>
      <c r="LLE5" s="30"/>
      <c r="LLF5" s="31"/>
      <c r="LLG5" s="30"/>
      <c r="LLH5" s="31"/>
      <c r="LLI5" s="30"/>
      <c r="LLJ5" s="31"/>
      <c r="LLK5" s="30"/>
      <c r="LLL5" s="31"/>
      <c r="LLM5" s="30"/>
      <c r="LLN5" s="31"/>
      <c r="LLO5" s="30"/>
      <c r="LLP5" s="31"/>
      <c r="LLQ5" s="30"/>
      <c r="LLR5" s="31"/>
      <c r="LLS5" s="30"/>
      <c r="LLT5" s="31"/>
      <c r="LLU5" s="30"/>
      <c r="LLV5" s="31"/>
      <c r="LLW5" s="30"/>
      <c r="LLX5" s="31"/>
      <c r="LLY5" s="30"/>
      <c r="LLZ5" s="31"/>
      <c r="LMA5" s="30"/>
      <c r="LMB5" s="31"/>
      <c r="LMC5" s="30"/>
      <c r="LMD5" s="31"/>
      <c r="LME5" s="30"/>
      <c r="LMF5" s="31"/>
      <c r="LMG5" s="30"/>
      <c r="LMH5" s="31"/>
      <c r="LMI5" s="30"/>
      <c r="LMJ5" s="31"/>
      <c r="LMK5" s="30"/>
      <c r="LML5" s="31"/>
      <c r="LMM5" s="30"/>
      <c r="LMN5" s="31"/>
      <c r="LMO5" s="30"/>
      <c r="LMP5" s="31"/>
      <c r="LMQ5" s="30"/>
      <c r="LMR5" s="31"/>
      <c r="LMS5" s="30"/>
      <c r="LMT5" s="31"/>
      <c r="LMU5" s="30"/>
      <c r="LMV5" s="31"/>
      <c r="LMW5" s="30"/>
      <c r="LMX5" s="31"/>
      <c r="LMY5" s="30"/>
      <c r="LMZ5" s="31"/>
      <c r="LNA5" s="30"/>
      <c r="LNB5" s="31"/>
      <c r="LNC5" s="30"/>
      <c r="LND5" s="31"/>
      <c r="LNE5" s="30"/>
      <c r="LNF5" s="31"/>
      <c r="LNG5" s="30"/>
      <c r="LNH5" s="31"/>
      <c r="LNI5" s="30"/>
      <c r="LNJ5" s="31"/>
      <c r="LNK5" s="30"/>
      <c r="LNL5" s="31"/>
      <c r="LNM5" s="30"/>
      <c r="LNN5" s="31"/>
      <c r="LNO5" s="30"/>
      <c r="LNP5" s="31"/>
      <c r="LNQ5" s="30"/>
      <c r="LNR5" s="31"/>
      <c r="LNS5" s="30"/>
      <c r="LNT5" s="31"/>
      <c r="LNU5" s="30"/>
      <c r="LNV5" s="31"/>
      <c r="LNW5" s="30"/>
      <c r="LNX5" s="31"/>
      <c r="LNY5" s="30"/>
      <c r="LNZ5" s="31"/>
      <c r="LOA5" s="30"/>
      <c r="LOB5" s="31"/>
      <c r="LOC5" s="30"/>
      <c r="LOD5" s="31"/>
      <c r="LOE5" s="30"/>
      <c r="LOF5" s="31"/>
      <c r="LOG5" s="30"/>
      <c r="LOH5" s="31"/>
      <c r="LOI5" s="30"/>
      <c r="LOJ5" s="31"/>
      <c r="LOK5" s="30"/>
      <c r="LOL5" s="31"/>
      <c r="LOM5" s="30"/>
      <c r="LON5" s="31"/>
      <c r="LOO5" s="30"/>
      <c r="LOP5" s="31"/>
      <c r="LOQ5" s="30"/>
      <c r="LOR5" s="31"/>
      <c r="LOS5" s="30"/>
      <c r="LOT5" s="31"/>
      <c r="LOU5" s="30"/>
      <c r="LOV5" s="31"/>
      <c r="LOW5" s="30"/>
      <c r="LOX5" s="31"/>
      <c r="LOY5" s="30"/>
      <c r="LOZ5" s="31"/>
      <c r="LPA5" s="30"/>
      <c r="LPB5" s="31"/>
      <c r="LPC5" s="30"/>
      <c r="LPD5" s="31"/>
      <c r="LPE5" s="30"/>
      <c r="LPF5" s="31"/>
      <c r="LPG5" s="30"/>
      <c r="LPH5" s="31"/>
      <c r="LPI5" s="30"/>
      <c r="LPJ5" s="31"/>
      <c r="LPK5" s="30"/>
      <c r="LPL5" s="31"/>
      <c r="LPM5" s="30"/>
      <c r="LPN5" s="31"/>
      <c r="LPO5" s="30"/>
      <c r="LPP5" s="31"/>
      <c r="LPQ5" s="30"/>
      <c r="LPR5" s="31"/>
      <c r="LPS5" s="30"/>
      <c r="LPT5" s="31"/>
      <c r="LPU5" s="30"/>
      <c r="LPV5" s="31"/>
      <c r="LPW5" s="30"/>
      <c r="LPX5" s="31"/>
      <c r="LPY5" s="30"/>
      <c r="LPZ5" s="31"/>
      <c r="LQA5" s="30"/>
      <c r="LQB5" s="31"/>
      <c r="LQC5" s="30"/>
      <c r="LQD5" s="31"/>
      <c r="LQE5" s="30"/>
      <c r="LQF5" s="31"/>
      <c r="LQG5" s="30"/>
      <c r="LQH5" s="31"/>
      <c r="LQI5" s="30"/>
      <c r="LQJ5" s="31"/>
      <c r="LQK5" s="30"/>
      <c r="LQL5" s="31"/>
      <c r="LQM5" s="30"/>
      <c r="LQN5" s="31"/>
      <c r="LQO5" s="30"/>
      <c r="LQP5" s="31"/>
      <c r="LQQ5" s="30"/>
      <c r="LQR5" s="31"/>
      <c r="LQS5" s="30"/>
      <c r="LQT5" s="31"/>
      <c r="LQU5" s="30"/>
      <c r="LQV5" s="31"/>
      <c r="LQW5" s="30"/>
      <c r="LQX5" s="31"/>
      <c r="LQY5" s="30"/>
      <c r="LQZ5" s="31"/>
      <c r="LRA5" s="30"/>
      <c r="LRB5" s="31"/>
      <c r="LRC5" s="30"/>
      <c r="LRD5" s="31"/>
      <c r="LRE5" s="30"/>
      <c r="LRF5" s="31"/>
      <c r="LRG5" s="30"/>
      <c r="LRH5" s="31"/>
      <c r="LRI5" s="30"/>
      <c r="LRJ5" s="31"/>
      <c r="LRK5" s="30"/>
      <c r="LRL5" s="31"/>
      <c r="LRM5" s="30"/>
      <c r="LRN5" s="31"/>
      <c r="LRO5" s="30"/>
      <c r="LRP5" s="31"/>
      <c r="LRQ5" s="30"/>
      <c r="LRR5" s="31"/>
      <c r="LRS5" s="30"/>
      <c r="LRT5" s="31"/>
      <c r="LRU5" s="30"/>
      <c r="LRV5" s="31"/>
      <c r="LRW5" s="30"/>
      <c r="LRX5" s="31"/>
      <c r="LRY5" s="30"/>
      <c r="LRZ5" s="31"/>
      <c r="LSA5" s="30"/>
      <c r="LSB5" s="31"/>
      <c r="LSC5" s="30"/>
      <c r="LSD5" s="31"/>
      <c r="LSE5" s="30"/>
      <c r="LSF5" s="31"/>
      <c r="LSG5" s="30"/>
      <c r="LSH5" s="31"/>
      <c r="LSI5" s="30"/>
      <c r="LSJ5" s="31"/>
      <c r="LSK5" s="30"/>
      <c r="LSL5" s="31"/>
      <c r="LSM5" s="30"/>
      <c r="LSN5" s="31"/>
      <c r="LSO5" s="30"/>
      <c r="LSP5" s="31"/>
      <c r="LSQ5" s="30"/>
      <c r="LSR5" s="31"/>
      <c r="LSS5" s="30"/>
      <c r="LST5" s="31"/>
      <c r="LSU5" s="30"/>
      <c r="LSV5" s="31"/>
      <c r="LSW5" s="30"/>
      <c r="LSX5" s="31"/>
      <c r="LSY5" s="30"/>
      <c r="LSZ5" s="31"/>
      <c r="LTA5" s="30"/>
      <c r="LTB5" s="31"/>
      <c r="LTC5" s="30"/>
      <c r="LTD5" s="31"/>
      <c r="LTE5" s="30"/>
      <c r="LTF5" s="31"/>
      <c r="LTG5" s="30"/>
      <c r="LTH5" s="31"/>
      <c r="LTI5" s="30"/>
      <c r="LTJ5" s="31"/>
      <c r="LTK5" s="30"/>
      <c r="LTL5" s="31"/>
      <c r="LTM5" s="30"/>
      <c r="LTN5" s="31"/>
      <c r="LTO5" s="30"/>
      <c r="LTP5" s="31"/>
      <c r="LTQ5" s="30"/>
      <c r="LTR5" s="31"/>
      <c r="LTS5" s="30"/>
      <c r="LTT5" s="31"/>
      <c r="LTU5" s="30"/>
      <c r="LTV5" s="31"/>
      <c r="LTW5" s="30"/>
      <c r="LTX5" s="31"/>
      <c r="LTY5" s="30"/>
      <c r="LTZ5" s="31"/>
      <c r="LUA5" s="30"/>
      <c r="LUB5" s="31"/>
      <c r="LUC5" s="30"/>
      <c r="LUD5" s="31"/>
      <c r="LUE5" s="30"/>
      <c r="LUF5" s="31"/>
      <c r="LUG5" s="30"/>
      <c r="LUH5" s="31"/>
      <c r="LUI5" s="30"/>
      <c r="LUJ5" s="31"/>
      <c r="LUK5" s="30"/>
      <c r="LUL5" s="31"/>
      <c r="LUM5" s="30"/>
      <c r="LUN5" s="31"/>
      <c r="LUO5" s="30"/>
      <c r="LUP5" s="31"/>
      <c r="LUQ5" s="30"/>
      <c r="LUR5" s="31"/>
      <c r="LUS5" s="30"/>
      <c r="LUT5" s="31"/>
      <c r="LUU5" s="30"/>
      <c r="LUV5" s="31"/>
      <c r="LUW5" s="30"/>
      <c r="LUX5" s="31"/>
      <c r="LUY5" s="30"/>
      <c r="LUZ5" s="31"/>
      <c r="LVA5" s="30"/>
      <c r="LVB5" s="31"/>
      <c r="LVC5" s="30"/>
      <c r="LVD5" s="31"/>
      <c r="LVE5" s="30"/>
      <c r="LVF5" s="31"/>
      <c r="LVG5" s="30"/>
      <c r="LVH5" s="31"/>
      <c r="LVI5" s="30"/>
      <c r="LVJ5" s="31"/>
      <c r="LVK5" s="30"/>
      <c r="LVL5" s="31"/>
      <c r="LVM5" s="30"/>
      <c r="LVN5" s="31"/>
      <c r="LVO5" s="30"/>
      <c r="LVP5" s="31"/>
      <c r="LVQ5" s="30"/>
      <c r="LVR5" s="31"/>
      <c r="LVS5" s="30"/>
      <c r="LVT5" s="31"/>
      <c r="LVU5" s="30"/>
      <c r="LVV5" s="31"/>
      <c r="LVW5" s="30"/>
      <c r="LVX5" s="31"/>
      <c r="LVY5" s="30"/>
      <c r="LVZ5" s="31"/>
      <c r="LWA5" s="30"/>
      <c r="LWB5" s="31"/>
      <c r="LWC5" s="30"/>
      <c r="LWD5" s="31"/>
      <c r="LWE5" s="30"/>
      <c r="LWF5" s="31"/>
      <c r="LWG5" s="30"/>
      <c r="LWH5" s="31"/>
      <c r="LWI5" s="30"/>
      <c r="LWJ5" s="31"/>
      <c r="LWK5" s="30"/>
      <c r="LWL5" s="31"/>
      <c r="LWM5" s="30"/>
      <c r="LWN5" s="31"/>
      <c r="LWO5" s="30"/>
      <c r="LWP5" s="31"/>
      <c r="LWQ5" s="30"/>
      <c r="LWR5" s="31"/>
      <c r="LWS5" s="30"/>
      <c r="LWT5" s="31"/>
      <c r="LWU5" s="30"/>
      <c r="LWV5" s="31"/>
      <c r="LWW5" s="30"/>
      <c r="LWX5" s="31"/>
      <c r="LWY5" s="30"/>
      <c r="LWZ5" s="31"/>
      <c r="LXA5" s="30"/>
      <c r="LXB5" s="31"/>
      <c r="LXC5" s="30"/>
      <c r="LXD5" s="31"/>
      <c r="LXE5" s="30"/>
      <c r="LXF5" s="31"/>
      <c r="LXG5" s="30"/>
      <c r="LXH5" s="31"/>
      <c r="LXI5" s="30"/>
      <c r="LXJ5" s="31"/>
      <c r="LXK5" s="30"/>
      <c r="LXL5" s="31"/>
      <c r="LXM5" s="30"/>
      <c r="LXN5" s="31"/>
      <c r="LXO5" s="30"/>
      <c r="LXP5" s="31"/>
      <c r="LXQ5" s="30"/>
      <c r="LXR5" s="31"/>
      <c r="LXS5" s="30"/>
      <c r="LXT5" s="31"/>
      <c r="LXU5" s="30"/>
      <c r="LXV5" s="31"/>
      <c r="LXW5" s="30"/>
      <c r="LXX5" s="31"/>
      <c r="LXY5" s="30"/>
      <c r="LXZ5" s="31"/>
      <c r="LYA5" s="30"/>
      <c r="LYB5" s="31"/>
      <c r="LYC5" s="30"/>
      <c r="LYD5" s="31"/>
      <c r="LYE5" s="30"/>
      <c r="LYF5" s="31"/>
      <c r="LYG5" s="30"/>
      <c r="LYH5" s="31"/>
      <c r="LYI5" s="30"/>
      <c r="LYJ5" s="31"/>
      <c r="LYK5" s="30"/>
      <c r="LYL5" s="31"/>
      <c r="LYM5" s="30"/>
      <c r="LYN5" s="31"/>
      <c r="LYO5" s="30"/>
      <c r="LYP5" s="31"/>
      <c r="LYQ5" s="30"/>
      <c r="LYR5" s="31"/>
      <c r="LYS5" s="30"/>
      <c r="LYT5" s="31"/>
      <c r="LYU5" s="30"/>
      <c r="LYV5" s="31"/>
      <c r="LYW5" s="30"/>
      <c r="LYX5" s="31"/>
      <c r="LYY5" s="30"/>
      <c r="LYZ5" s="31"/>
      <c r="LZA5" s="30"/>
      <c r="LZB5" s="31"/>
      <c r="LZC5" s="30"/>
      <c r="LZD5" s="31"/>
      <c r="LZE5" s="30"/>
      <c r="LZF5" s="31"/>
      <c r="LZG5" s="30"/>
      <c r="LZH5" s="31"/>
      <c r="LZI5" s="30"/>
      <c r="LZJ5" s="31"/>
      <c r="LZK5" s="30"/>
      <c r="LZL5" s="31"/>
      <c r="LZM5" s="30"/>
      <c r="LZN5" s="31"/>
      <c r="LZO5" s="30"/>
      <c r="LZP5" s="31"/>
      <c r="LZQ5" s="30"/>
      <c r="LZR5" s="31"/>
      <c r="LZS5" s="30"/>
      <c r="LZT5" s="31"/>
      <c r="LZU5" s="30"/>
      <c r="LZV5" s="31"/>
      <c r="LZW5" s="30"/>
      <c r="LZX5" s="31"/>
      <c r="LZY5" s="30"/>
      <c r="LZZ5" s="31"/>
      <c r="MAA5" s="30"/>
      <c r="MAB5" s="31"/>
      <c r="MAC5" s="30"/>
      <c r="MAD5" s="31"/>
      <c r="MAE5" s="30"/>
      <c r="MAF5" s="31"/>
      <c r="MAG5" s="30"/>
      <c r="MAH5" s="31"/>
      <c r="MAI5" s="30"/>
      <c r="MAJ5" s="31"/>
      <c r="MAK5" s="30"/>
      <c r="MAL5" s="31"/>
      <c r="MAM5" s="30"/>
      <c r="MAN5" s="31"/>
      <c r="MAO5" s="30"/>
      <c r="MAP5" s="31"/>
      <c r="MAQ5" s="30"/>
      <c r="MAR5" s="31"/>
      <c r="MAS5" s="30"/>
      <c r="MAT5" s="31"/>
      <c r="MAU5" s="30"/>
      <c r="MAV5" s="31"/>
      <c r="MAW5" s="30"/>
      <c r="MAX5" s="31"/>
      <c r="MAY5" s="30"/>
      <c r="MAZ5" s="31"/>
      <c r="MBA5" s="30"/>
      <c r="MBB5" s="31"/>
      <c r="MBC5" s="30"/>
      <c r="MBD5" s="31"/>
      <c r="MBE5" s="30"/>
      <c r="MBF5" s="31"/>
      <c r="MBG5" s="30"/>
      <c r="MBH5" s="31"/>
      <c r="MBI5" s="30"/>
      <c r="MBJ5" s="31"/>
      <c r="MBK5" s="30"/>
      <c r="MBL5" s="31"/>
      <c r="MBM5" s="30"/>
      <c r="MBN5" s="31"/>
      <c r="MBO5" s="30"/>
      <c r="MBP5" s="31"/>
      <c r="MBQ5" s="30"/>
      <c r="MBR5" s="31"/>
      <c r="MBS5" s="30"/>
      <c r="MBT5" s="31"/>
      <c r="MBU5" s="30"/>
      <c r="MBV5" s="31"/>
      <c r="MBW5" s="30"/>
      <c r="MBX5" s="31"/>
      <c r="MBY5" s="30"/>
      <c r="MBZ5" s="31"/>
      <c r="MCA5" s="30"/>
      <c r="MCB5" s="31"/>
      <c r="MCC5" s="30"/>
      <c r="MCD5" s="31"/>
      <c r="MCE5" s="30"/>
      <c r="MCF5" s="31"/>
      <c r="MCG5" s="30"/>
      <c r="MCH5" s="31"/>
      <c r="MCI5" s="30"/>
      <c r="MCJ5" s="31"/>
      <c r="MCK5" s="30"/>
      <c r="MCL5" s="31"/>
      <c r="MCM5" s="30"/>
      <c r="MCN5" s="31"/>
      <c r="MCO5" s="30"/>
      <c r="MCP5" s="31"/>
      <c r="MCQ5" s="30"/>
      <c r="MCR5" s="31"/>
      <c r="MCS5" s="30"/>
      <c r="MCT5" s="31"/>
      <c r="MCU5" s="30"/>
      <c r="MCV5" s="31"/>
      <c r="MCW5" s="30"/>
      <c r="MCX5" s="31"/>
      <c r="MCY5" s="30"/>
      <c r="MCZ5" s="31"/>
      <c r="MDA5" s="30"/>
      <c r="MDB5" s="31"/>
      <c r="MDC5" s="30"/>
      <c r="MDD5" s="31"/>
      <c r="MDE5" s="30"/>
      <c r="MDF5" s="31"/>
      <c r="MDG5" s="30"/>
      <c r="MDH5" s="31"/>
      <c r="MDI5" s="30"/>
      <c r="MDJ5" s="31"/>
      <c r="MDK5" s="30"/>
      <c r="MDL5" s="31"/>
      <c r="MDM5" s="30"/>
      <c r="MDN5" s="31"/>
      <c r="MDO5" s="30"/>
      <c r="MDP5" s="31"/>
      <c r="MDQ5" s="30"/>
      <c r="MDR5" s="31"/>
      <c r="MDS5" s="30"/>
      <c r="MDT5" s="31"/>
      <c r="MDU5" s="30"/>
      <c r="MDV5" s="31"/>
      <c r="MDW5" s="30"/>
      <c r="MDX5" s="31"/>
      <c r="MDY5" s="30"/>
      <c r="MDZ5" s="31"/>
      <c r="MEA5" s="30"/>
      <c r="MEB5" s="31"/>
      <c r="MEC5" s="30"/>
      <c r="MED5" s="31"/>
      <c r="MEE5" s="30"/>
      <c r="MEF5" s="31"/>
      <c r="MEG5" s="30"/>
      <c r="MEH5" s="31"/>
      <c r="MEI5" s="30"/>
      <c r="MEJ5" s="31"/>
      <c r="MEK5" s="30"/>
      <c r="MEL5" s="31"/>
      <c r="MEM5" s="30"/>
      <c r="MEN5" s="31"/>
      <c r="MEO5" s="30"/>
      <c r="MEP5" s="31"/>
      <c r="MEQ5" s="30"/>
      <c r="MER5" s="31"/>
      <c r="MES5" s="30"/>
      <c r="MET5" s="31"/>
      <c r="MEU5" s="30"/>
      <c r="MEV5" s="31"/>
      <c r="MEW5" s="30"/>
      <c r="MEX5" s="31"/>
      <c r="MEY5" s="30"/>
      <c r="MEZ5" s="31"/>
      <c r="MFA5" s="30"/>
      <c r="MFB5" s="31"/>
      <c r="MFC5" s="30"/>
      <c r="MFD5" s="31"/>
      <c r="MFE5" s="30"/>
      <c r="MFF5" s="31"/>
      <c r="MFG5" s="30"/>
      <c r="MFH5" s="31"/>
      <c r="MFI5" s="30"/>
      <c r="MFJ5" s="31"/>
      <c r="MFK5" s="30"/>
      <c r="MFL5" s="31"/>
      <c r="MFM5" s="30"/>
      <c r="MFN5" s="31"/>
      <c r="MFO5" s="30"/>
      <c r="MFP5" s="31"/>
      <c r="MFQ5" s="30"/>
      <c r="MFR5" s="31"/>
      <c r="MFS5" s="30"/>
      <c r="MFT5" s="31"/>
      <c r="MFU5" s="30"/>
      <c r="MFV5" s="31"/>
      <c r="MFW5" s="30"/>
      <c r="MFX5" s="31"/>
      <c r="MFY5" s="30"/>
      <c r="MFZ5" s="31"/>
      <c r="MGA5" s="30"/>
      <c r="MGB5" s="31"/>
      <c r="MGC5" s="30"/>
      <c r="MGD5" s="31"/>
      <c r="MGE5" s="30"/>
      <c r="MGF5" s="31"/>
      <c r="MGG5" s="30"/>
      <c r="MGH5" s="31"/>
      <c r="MGI5" s="30"/>
      <c r="MGJ5" s="31"/>
      <c r="MGK5" s="30"/>
      <c r="MGL5" s="31"/>
      <c r="MGM5" s="30"/>
      <c r="MGN5" s="31"/>
      <c r="MGO5" s="30"/>
      <c r="MGP5" s="31"/>
      <c r="MGQ5" s="30"/>
      <c r="MGR5" s="31"/>
      <c r="MGS5" s="30"/>
      <c r="MGT5" s="31"/>
      <c r="MGU5" s="30"/>
      <c r="MGV5" s="31"/>
      <c r="MGW5" s="30"/>
      <c r="MGX5" s="31"/>
      <c r="MGY5" s="30"/>
      <c r="MGZ5" s="31"/>
      <c r="MHA5" s="30"/>
      <c r="MHB5" s="31"/>
      <c r="MHC5" s="30"/>
      <c r="MHD5" s="31"/>
      <c r="MHE5" s="30"/>
      <c r="MHF5" s="31"/>
      <c r="MHG5" s="30"/>
      <c r="MHH5" s="31"/>
      <c r="MHI5" s="30"/>
      <c r="MHJ5" s="31"/>
      <c r="MHK5" s="30"/>
      <c r="MHL5" s="31"/>
      <c r="MHM5" s="30"/>
      <c r="MHN5" s="31"/>
      <c r="MHO5" s="30"/>
      <c r="MHP5" s="31"/>
      <c r="MHQ5" s="30"/>
      <c r="MHR5" s="31"/>
      <c r="MHS5" s="30"/>
      <c r="MHT5" s="31"/>
      <c r="MHU5" s="30"/>
      <c r="MHV5" s="31"/>
      <c r="MHW5" s="30"/>
      <c r="MHX5" s="31"/>
      <c r="MHY5" s="30"/>
      <c r="MHZ5" s="31"/>
      <c r="MIA5" s="30"/>
      <c r="MIB5" s="31"/>
      <c r="MIC5" s="30"/>
      <c r="MID5" s="31"/>
      <c r="MIE5" s="30"/>
      <c r="MIF5" s="31"/>
      <c r="MIG5" s="30"/>
      <c r="MIH5" s="31"/>
      <c r="MII5" s="30"/>
      <c r="MIJ5" s="31"/>
      <c r="MIK5" s="30"/>
      <c r="MIL5" s="31"/>
      <c r="MIM5" s="30"/>
      <c r="MIN5" s="31"/>
      <c r="MIO5" s="30"/>
      <c r="MIP5" s="31"/>
      <c r="MIQ5" s="30"/>
      <c r="MIR5" s="31"/>
      <c r="MIS5" s="30"/>
      <c r="MIT5" s="31"/>
      <c r="MIU5" s="30"/>
      <c r="MIV5" s="31"/>
      <c r="MIW5" s="30"/>
      <c r="MIX5" s="31"/>
      <c r="MIY5" s="30"/>
      <c r="MIZ5" s="31"/>
      <c r="MJA5" s="30"/>
      <c r="MJB5" s="31"/>
      <c r="MJC5" s="30"/>
      <c r="MJD5" s="31"/>
      <c r="MJE5" s="30"/>
      <c r="MJF5" s="31"/>
      <c r="MJG5" s="30"/>
      <c r="MJH5" s="31"/>
      <c r="MJI5" s="30"/>
      <c r="MJJ5" s="31"/>
      <c r="MJK5" s="30"/>
      <c r="MJL5" s="31"/>
      <c r="MJM5" s="30"/>
      <c r="MJN5" s="31"/>
      <c r="MJO5" s="30"/>
      <c r="MJP5" s="31"/>
      <c r="MJQ5" s="30"/>
      <c r="MJR5" s="31"/>
      <c r="MJS5" s="30"/>
      <c r="MJT5" s="31"/>
      <c r="MJU5" s="30"/>
      <c r="MJV5" s="31"/>
      <c r="MJW5" s="30"/>
      <c r="MJX5" s="31"/>
      <c r="MJY5" s="30"/>
      <c r="MJZ5" s="31"/>
      <c r="MKA5" s="30"/>
      <c r="MKB5" s="31"/>
      <c r="MKC5" s="30"/>
      <c r="MKD5" s="31"/>
      <c r="MKE5" s="30"/>
      <c r="MKF5" s="31"/>
      <c r="MKG5" s="30"/>
      <c r="MKH5" s="31"/>
      <c r="MKI5" s="30"/>
      <c r="MKJ5" s="31"/>
      <c r="MKK5" s="30"/>
      <c r="MKL5" s="31"/>
      <c r="MKM5" s="30"/>
      <c r="MKN5" s="31"/>
      <c r="MKO5" s="30"/>
      <c r="MKP5" s="31"/>
      <c r="MKQ5" s="30"/>
      <c r="MKR5" s="31"/>
      <c r="MKS5" s="30"/>
      <c r="MKT5" s="31"/>
      <c r="MKU5" s="30"/>
      <c r="MKV5" s="31"/>
      <c r="MKW5" s="30"/>
      <c r="MKX5" s="31"/>
      <c r="MKY5" s="30"/>
      <c r="MKZ5" s="31"/>
      <c r="MLA5" s="30"/>
      <c r="MLB5" s="31"/>
      <c r="MLC5" s="30"/>
      <c r="MLD5" s="31"/>
      <c r="MLE5" s="30"/>
      <c r="MLF5" s="31"/>
      <c r="MLG5" s="30"/>
      <c r="MLH5" s="31"/>
      <c r="MLI5" s="30"/>
      <c r="MLJ5" s="31"/>
      <c r="MLK5" s="30"/>
      <c r="MLL5" s="31"/>
      <c r="MLM5" s="30"/>
      <c r="MLN5" s="31"/>
      <c r="MLO5" s="30"/>
      <c r="MLP5" s="31"/>
      <c r="MLQ5" s="30"/>
      <c r="MLR5" s="31"/>
      <c r="MLS5" s="30"/>
      <c r="MLT5" s="31"/>
      <c r="MLU5" s="30"/>
      <c r="MLV5" s="31"/>
      <c r="MLW5" s="30"/>
      <c r="MLX5" s="31"/>
      <c r="MLY5" s="30"/>
      <c r="MLZ5" s="31"/>
      <c r="MMA5" s="30"/>
      <c r="MMB5" s="31"/>
      <c r="MMC5" s="30"/>
      <c r="MMD5" s="31"/>
      <c r="MME5" s="30"/>
      <c r="MMF5" s="31"/>
      <c r="MMG5" s="30"/>
      <c r="MMH5" s="31"/>
      <c r="MMI5" s="30"/>
      <c r="MMJ5" s="31"/>
      <c r="MMK5" s="30"/>
      <c r="MML5" s="31"/>
      <c r="MMM5" s="30"/>
      <c r="MMN5" s="31"/>
      <c r="MMO5" s="30"/>
      <c r="MMP5" s="31"/>
      <c r="MMQ5" s="30"/>
      <c r="MMR5" s="31"/>
      <c r="MMS5" s="30"/>
      <c r="MMT5" s="31"/>
      <c r="MMU5" s="30"/>
      <c r="MMV5" s="31"/>
      <c r="MMW5" s="30"/>
      <c r="MMX5" s="31"/>
      <c r="MMY5" s="30"/>
      <c r="MMZ5" s="31"/>
      <c r="MNA5" s="30"/>
      <c r="MNB5" s="31"/>
      <c r="MNC5" s="30"/>
      <c r="MND5" s="31"/>
      <c r="MNE5" s="30"/>
      <c r="MNF5" s="31"/>
      <c r="MNG5" s="30"/>
      <c r="MNH5" s="31"/>
      <c r="MNI5" s="30"/>
      <c r="MNJ5" s="31"/>
      <c r="MNK5" s="30"/>
      <c r="MNL5" s="31"/>
      <c r="MNM5" s="30"/>
      <c r="MNN5" s="31"/>
      <c r="MNO5" s="30"/>
      <c r="MNP5" s="31"/>
      <c r="MNQ5" s="30"/>
      <c r="MNR5" s="31"/>
      <c r="MNS5" s="30"/>
      <c r="MNT5" s="31"/>
      <c r="MNU5" s="30"/>
      <c r="MNV5" s="31"/>
      <c r="MNW5" s="30"/>
      <c r="MNX5" s="31"/>
      <c r="MNY5" s="30"/>
      <c r="MNZ5" s="31"/>
      <c r="MOA5" s="30"/>
      <c r="MOB5" s="31"/>
      <c r="MOC5" s="30"/>
      <c r="MOD5" s="31"/>
      <c r="MOE5" s="30"/>
      <c r="MOF5" s="31"/>
      <c r="MOG5" s="30"/>
      <c r="MOH5" s="31"/>
      <c r="MOI5" s="30"/>
      <c r="MOJ5" s="31"/>
      <c r="MOK5" s="30"/>
      <c r="MOL5" s="31"/>
      <c r="MOM5" s="30"/>
      <c r="MON5" s="31"/>
      <c r="MOO5" s="30"/>
      <c r="MOP5" s="31"/>
      <c r="MOQ5" s="30"/>
      <c r="MOR5" s="31"/>
      <c r="MOS5" s="30"/>
      <c r="MOT5" s="31"/>
      <c r="MOU5" s="30"/>
      <c r="MOV5" s="31"/>
      <c r="MOW5" s="30"/>
      <c r="MOX5" s="31"/>
      <c r="MOY5" s="30"/>
      <c r="MOZ5" s="31"/>
      <c r="MPA5" s="30"/>
      <c r="MPB5" s="31"/>
      <c r="MPC5" s="30"/>
      <c r="MPD5" s="31"/>
      <c r="MPE5" s="30"/>
      <c r="MPF5" s="31"/>
      <c r="MPG5" s="30"/>
      <c r="MPH5" s="31"/>
      <c r="MPI5" s="30"/>
      <c r="MPJ5" s="31"/>
      <c r="MPK5" s="30"/>
      <c r="MPL5" s="31"/>
      <c r="MPM5" s="30"/>
      <c r="MPN5" s="31"/>
      <c r="MPO5" s="30"/>
      <c r="MPP5" s="31"/>
      <c r="MPQ5" s="30"/>
      <c r="MPR5" s="31"/>
      <c r="MPS5" s="30"/>
      <c r="MPT5" s="31"/>
      <c r="MPU5" s="30"/>
      <c r="MPV5" s="31"/>
      <c r="MPW5" s="30"/>
      <c r="MPX5" s="31"/>
      <c r="MPY5" s="30"/>
      <c r="MPZ5" s="31"/>
      <c r="MQA5" s="30"/>
      <c r="MQB5" s="31"/>
      <c r="MQC5" s="30"/>
      <c r="MQD5" s="31"/>
      <c r="MQE5" s="30"/>
      <c r="MQF5" s="31"/>
      <c r="MQG5" s="30"/>
      <c r="MQH5" s="31"/>
      <c r="MQI5" s="30"/>
      <c r="MQJ5" s="31"/>
      <c r="MQK5" s="30"/>
      <c r="MQL5" s="31"/>
      <c r="MQM5" s="30"/>
      <c r="MQN5" s="31"/>
      <c r="MQO5" s="30"/>
      <c r="MQP5" s="31"/>
      <c r="MQQ5" s="30"/>
      <c r="MQR5" s="31"/>
      <c r="MQS5" s="30"/>
      <c r="MQT5" s="31"/>
      <c r="MQU5" s="30"/>
      <c r="MQV5" s="31"/>
      <c r="MQW5" s="30"/>
      <c r="MQX5" s="31"/>
      <c r="MQY5" s="30"/>
      <c r="MQZ5" s="31"/>
      <c r="MRA5" s="30"/>
      <c r="MRB5" s="31"/>
      <c r="MRC5" s="30"/>
      <c r="MRD5" s="31"/>
      <c r="MRE5" s="30"/>
      <c r="MRF5" s="31"/>
      <c r="MRG5" s="30"/>
      <c r="MRH5" s="31"/>
      <c r="MRI5" s="30"/>
      <c r="MRJ5" s="31"/>
      <c r="MRK5" s="30"/>
      <c r="MRL5" s="31"/>
      <c r="MRM5" s="30"/>
      <c r="MRN5" s="31"/>
      <c r="MRO5" s="30"/>
      <c r="MRP5" s="31"/>
      <c r="MRQ5" s="30"/>
      <c r="MRR5" s="31"/>
      <c r="MRS5" s="30"/>
      <c r="MRT5" s="31"/>
      <c r="MRU5" s="30"/>
      <c r="MRV5" s="31"/>
      <c r="MRW5" s="30"/>
      <c r="MRX5" s="31"/>
      <c r="MRY5" s="30"/>
      <c r="MRZ5" s="31"/>
      <c r="MSA5" s="30"/>
      <c r="MSB5" s="31"/>
      <c r="MSC5" s="30"/>
      <c r="MSD5" s="31"/>
      <c r="MSE5" s="30"/>
      <c r="MSF5" s="31"/>
      <c r="MSG5" s="30"/>
      <c r="MSH5" s="31"/>
      <c r="MSI5" s="30"/>
      <c r="MSJ5" s="31"/>
      <c r="MSK5" s="30"/>
      <c r="MSL5" s="31"/>
      <c r="MSM5" s="30"/>
      <c r="MSN5" s="31"/>
      <c r="MSO5" s="30"/>
      <c r="MSP5" s="31"/>
      <c r="MSQ5" s="30"/>
      <c r="MSR5" s="31"/>
      <c r="MSS5" s="30"/>
      <c r="MST5" s="31"/>
      <c r="MSU5" s="30"/>
      <c r="MSV5" s="31"/>
      <c r="MSW5" s="30"/>
      <c r="MSX5" s="31"/>
      <c r="MSY5" s="30"/>
      <c r="MSZ5" s="31"/>
      <c r="MTA5" s="30"/>
      <c r="MTB5" s="31"/>
      <c r="MTC5" s="30"/>
      <c r="MTD5" s="31"/>
      <c r="MTE5" s="30"/>
      <c r="MTF5" s="31"/>
      <c r="MTG5" s="30"/>
      <c r="MTH5" s="31"/>
      <c r="MTI5" s="30"/>
      <c r="MTJ5" s="31"/>
      <c r="MTK5" s="30"/>
      <c r="MTL5" s="31"/>
      <c r="MTM5" s="30"/>
      <c r="MTN5" s="31"/>
      <c r="MTO5" s="30"/>
      <c r="MTP5" s="31"/>
      <c r="MTQ5" s="30"/>
      <c r="MTR5" s="31"/>
      <c r="MTS5" s="30"/>
      <c r="MTT5" s="31"/>
      <c r="MTU5" s="30"/>
      <c r="MTV5" s="31"/>
      <c r="MTW5" s="30"/>
      <c r="MTX5" s="31"/>
      <c r="MTY5" s="30"/>
      <c r="MTZ5" s="31"/>
      <c r="MUA5" s="30"/>
      <c r="MUB5" s="31"/>
      <c r="MUC5" s="30"/>
      <c r="MUD5" s="31"/>
      <c r="MUE5" s="30"/>
      <c r="MUF5" s="31"/>
      <c r="MUG5" s="30"/>
      <c r="MUH5" s="31"/>
      <c r="MUI5" s="30"/>
      <c r="MUJ5" s="31"/>
      <c r="MUK5" s="30"/>
      <c r="MUL5" s="31"/>
      <c r="MUM5" s="30"/>
      <c r="MUN5" s="31"/>
      <c r="MUO5" s="30"/>
      <c r="MUP5" s="31"/>
      <c r="MUQ5" s="30"/>
      <c r="MUR5" s="31"/>
      <c r="MUS5" s="30"/>
      <c r="MUT5" s="31"/>
      <c r="MUU5" s="30"/>
      <c r="MUV5" s="31"/>
      <c r="MUW5" s="30"/>
      <c r="MUX5" s="31"/>
      <c r="MUY5" s="30"/>
      <c r="MUZ5" s="31"/>
      <c r="MVA5" s="30"/>
      <c r="MVB5" s="31"/>
      <c r="MVC5" s="30"/>
      <c r="MVD5" s="31"/>
      <c r="MVE5" s="30"/>
      <c r="MVF5" s="31"/>
      <c r="MVG5" s="30"/>
      <c r="MVH5" s="31"/>
      <c r="MVI5" s="30"/>
      <c r="MVJ5" s="31"/>
      <c r="MVK5" s="30"/>
      <c r="MVL5" s="31"/>
      <c r="MVM5" s="30"/>
      <c r="MVN5" s="31"/>
      <c r="MVO5" s="30"/>
      <c r="MVP5" s="31"/>
      <c r="MVQ5" s="30"/>
      <c r="MVR5" s="31"/>
      <c r="MVS5" s="30"/>
      <c r="MVT5" s="31"/>
      <c r="MVU5" s="30"/>
      <c r="MVV5" s="31"/>
      <c r="MVW5" s="30"/>
      <c r="MVX5" s="31"/>
      <c r="MVY5" s="30"/>
      <c r="MVZ5" s="31"/>
      <c r="MWA5" s="30"/>
      <c r="MWB5" s="31"/>
      <c r="MWC5" s="30"/>
      <c r="MWD5" s="31"/>
      <c r="MWE5" s="30"/>
      <c r="MWF5" s="31"/>
      <c r="MWG5" s="30"/>
      <c r="MWH5" s="31"/>
      <c r="MWI5" s="30"/>
      <c r="MWJ5" s="31"/>
      <c r="MWK5" s="30"/>
      <c r="MWL5" s="31"/>
      <c r="MWM5" s="30"/>
      <c r="MWN5" s="31"/>
      <c r="MWO5" s="30"/>
      <c r="MWP5" s="31"/>
      <c r="MWQ5" s="30"/>
      <c r="MWR5" s="31"/>
      <c r="MWS5" s="30"/>
      <c r="MWT5" s="31"/>
      <c r="MWU5" s="30"/>
      <c r="MWV5" s="31"/>
      <c r="MWW5" s="30"/>
      <c r="MWX5" s="31"/>
      <c r="MWY5" s="30"/>
      <c r="MWZ5" s="31"/>
      <c r="MXA5" s="30"/>
      <c r="MXB5" s="31"/>
      <c r="MXC5" s="30"/>
      <c r="MXD5" s="31"/>
      <c r="MXE5" s="30"/>
      <c r="MXF5" s="31"/>
      <c r="MXG5" s="30"/>
      <c r="MXH5" s="31"/>
      <c r="MXI5" s="30"/>
      <c r="MXJ5" s="31"/>
      <c r="MXK5" s="30"/>
      <c r="MXL5" s="31"/>
      <c r="MXM5" s="30"/>
      <c r="MXN5" s="31"/>
      <c r="MXO5" s="30"/>
      <c r="MXP5" s="31"/>
      <c r="MXQ5" s="30"/>
      <c r="MXR5" s="31"/>
      <c r="MXS5" s="30"/>
      <c r="MXT5" s="31"/>
      <c r="MXU5" s="30"/>
      <c r="MXV5" s="31"/>
      <c r="MXW5" s="30"/>
      <c r="MXX5" s="31"/>
      <c r="MXY5" s="30"/>
      <c r="MXZ5" s="31"/>
      <c r="MYA5" s="30"/>
      <c r="MYB5" s="31"/>
      <c r="MYC5" s="30"/>
      <c r="MYD5" s="31"/>
      <c r="MYE5" s="30"/>
      <c r="MYF5" s="31"/>
      <c r="MYG5" s="30"/>
      <c r="MYH5" s="31"/>
      <c r="MYI5" s="30"/>
      <c r="MYJ5" s="31"/>
      <c r="MYK5" s="30"/>
      <c r="MYL5" s="31"/>
      <c r="MYM5" s="30"/>
      <c r="MYN5" s="31"/>
      <c r="MYO5" s="30"/>
      <c r="MYP5" s="31"/>
      <c r="MYQ5" s="30"/>
      <c r="MYR5" s="31"/>
      <c r="MYS5" s="30"/>
      <c r="MYT5" s="31"/>
      <c r="MYU5" s="30"/>
      <c r="MYV5" s="31"/>
      <c r="MYW5" s="30"/>
      <c r="MYX5" s="31"/>
      <c r="MYY5" s="30"/>
      <c r="MYZ5" s="31"/>
      <c r="MZA5" s="30"/>
      <c r="MZB5" s="31"/>
      <c r="MZC5" s="30"/>
      <c r="MZD5" s="31"/>
      <c r="MZE5" s="30"/>
      <c r="MZF5" s="31"/>
      <c r="MZG5" s="30"/>
      <c r="MZH5" s="31"/>
      <c r="MZI5" s="30"/>
      <c r="MZJ5" s="31"/>
      <c r="MZK5" s="30"/>
      <c r="MZL5" s="31"/>
      <c r="MZM5" s="30"/>
      <c r="MZN5" s="31"/>
      <c r="MZO5" s="30"/>
      <c r="MZP5" s="31"/>
      <c r="MZQ5" s="30"/>
      <c r="MZR5" s="31"/>
      <c r="MZS5" s="30"/>
      <c r="MZT5" s="31"/>
      <c r="MZU5" s="30"/>
      <c r="MZV5" s="31"/>
      <c r="MZW5" s="30"/>
      <c r="MZX5" s="31"/>
      <c r="MZY5" s="30"/>
      <c r="MZZ5" s="31"/>
      <c r="NAA5" s="30"/>
      <c r="NAB5" s="31"/>
      <c r="NAC5" s="30"/>
      <c r="NAD5" s="31"/>
      <c r="NAE5" s="30"/>
      <c r="NAF5" s="31"/>
      <c r="NAG5" s="30"/>
      <c r="NAH5" s="31"/>
      <c r="NAI5" s="30"/>
      <c r="NAJ5" s="31"/>
      <c r="NAK5" s="30"/>
      <c r="NAL5" s="31"/>
      <c r="NAM5" s="30"/>
      <c r="NAN5" s="31"/>
      <c r="NAO5" s="30"/>
      <c r="NAP5" s="31"/>
      <c r="NAQ5" s="30"/>
      <c r="NAR5" s="31"/>
      <c r="NAS5" s="30"/>
      <c r="NAT5" s="31"/>
      <c r="NAU5" s="30"/>
      <c r="NAV5" s="31"/>
      <c r="NAW5" s="30"/>
      <c r="NAX5" s="31"/>
      <c r="NAY5" s="30"/>
      <c r="NAZ5" s="31"/>
      <c r="NBA5" s="30"/>
      <c r="NBB5" s="31"/>
      <c r="NBC5" s="30"/>
      <c r="NBD5" s="31"/>
      <c r="NBE5" s="30"/>
      <c r="NBF5" s="31"/>
      <c r="NBG5" s="30"/>
      <c r="NBH5" s="31"/>
      <c r="NBI5" s="30"/>
      <c r="NBJ5" s="31"/>
      <c r="NBK5" s="30"/>
      <c r="NBL5" s="31"/>
      <c r="NBM5" s="30"/>
      <c r="NBN5" s="31"/>
      <c r="NBO5" s="30"/>
      <c r="NBP5" s="31"/>
      <c r="NBQ5" s="30"/>
      <c r="NBR5" s="31"/>
      <c r="NBS5" s="30"/>
      <c r="NBT5" s="31"/>
      <c r="NBU5" s="30"/>
      <c r="NBV5" s="31"/>
      <c r="NBW5" s="30"/>
      <c r="NBX5" s="31"/>
      <c r="NBY5" s="30"/>
      <c r="NBZ5" s="31"/>
      <c r="NCA5" s="30"/>
      <c r="NCB5" s="31"/>
      <c r="NCC5" s="30"/>
      <c r="NCD5" s="31"/>
      <c r="NCE5" s="30"/>
      <c r="NCF5" s="31"/>
      <c r="NCG5" s="30"/>
      <c r="NCH5" s="31"/>
      <c r="NCI5" s="30"/>
      <c r="NCJ5" s="31"/>
      <c r="NCK5" s="30"/>
      <c r="NCL5" s="31"/>
      <c r="NCM5" s="30"/>
      <c r="NCN5" s="31"/>
      <c r="NCO5" s="30"/>
      <c r="NCP5" s="31"/>
      <c r="NCQ5" s="30"/>
      <c r="NCR5" s="31"/>
      <c r="NCS5" s="30"/>
      <c r="NCT5" s="31"/>
      <c r="NCU5" s="30"/>
      <c r="NCV5" s="31"/>
      <c r="NCW5" s="30"/>
      <c r="NCX5" s="31"/>
      <c r="NCY5" s="30"/>
      <c r="NCZ5" s="31"/>
      <c r="NDA5" s="30"/>
      <c r="NDB5" s="31"/>
      <c r="NDC5" s="30"/>
      <c r="NDD5" s="31"/>
      <c r="NDE5" s="30"/>
      <c r="NDF5" s="31"/>
      <c r="NDG5" s="30"/>
      <c r="NDH5" s="31"/>
      <c r="NDI5" s="30"/>
      <c r="NDJ5" s="31"/>
      <c r="NDK5" s="30"/>
      <c r="NDL5" s="31"/>
      <c r="NDM5" s="30"/>
      <c r="NDN5" s="31"/>
      <c r="NDO5" s="30"/>
      <c r="NDP5" s="31"/>
      <c r="NDQ5" s="30"/>
      <c r="NDR5" s="31"/>
      <c r="NDS5" s="30"/>
      <c r="NDT5" s="31"/>
      <c r="NDU5" s="30"/>
      <c r="NDV5" s="31"/>
      <c r="NDW5" s="30"/>
      <c r="NDX5" s="31"/>
      <c r="NDY5" s="30"/>
      <c r="NDZ5" s="31"/>
      <c r="NEA5" s="30"/>
      <c r="NEB5" s="31"/>
      <c r="NEC5" s="30"/>
      <c r="NED5" s="31"/>
      <c r="NEE5" s="30"/>
      <c r="NEF5" s="31"/>
      <c r="NEG5" s="30"/>
      <c r="NEH5" s="31"/>
      <c r="NEI5" s="30"/>
      <c r="NEJ5" s="31"/>
      <c r="NEK5" s="30"/>
      <c r="NEL5" s="31"/>
      <c r="NEM5" s="30"/>
      <c r="NEN5" s="31"/>
      <c r="NEO5" s="30"/>
      <c r="NEP5" s="31"/>
      <c r="NEQ5" s="30"/>
      <c r="NER5" s="31"/>
      <c r="NES5" s="30"/>
      <c r="NET5" s="31"/>
      <c r="NEU5" s="30"/>
      <c r="NEV5" s="31"/>
      <c r="NEW5" s="30"/>
      <c r="NEX5" s="31"/>
      <c r="NEY5" s="30"/>
      <c r="NEZ5" s="31"/>
      <c r="NFA5" s="30"/>
      <c r="NFB5" s="31"/>
      <c r="NFC5" s="30"/>
      <c r="NFD5" s="31"/>
      <c r="NFE5" s="30"/>
      <c r="NFF5" s="31"/>
      <c r="NFG5" s="30"/>
      <c r="NFH5" s="31"/>
      <c r="NFI5" s="30"/>
      <c r="NFJ5" s="31"/>
      <c r="NFK5" s="30"/>
      <c r="NFL5" s="31"/>
      <c r="NFM5" s="30"/>
      <c r="NFN5" s="31"/>
      <c r="NFO5" s="30"/>
      <c r="NFP5" s="31"/>
      <c r="NFQ5" s="30"/>
      <c r="NFR5" s="31"/>
      <c r="NFS5" s="30"/>
      <c r="NFT5" s="31"/>
      <c r="NFU5" s="30"/>
      <c r="NFV5" s="31"/>
      <c r="NFW5" s="30"/>
      <c r="NFX5" s="31"/>
      <c r="NFY5" s="30"/>
      <c r="NFZ5" s="31"/>
      <c r="NGA5" s="30"/>
      <c r="NGB5" s="31"/>
      <c r="NGC5" s="30"/>
      <c r="NGD5" s="31"/>
      <c r="NGE5" s="30"/>
      <c r="NGF5" s="31"/>
      <c r="NGG5" s="30"/>
      <c r="NGH5" s="31"/>
      <c r="NGI5" s="30"/>
      <c r="NGJ5" s="31"/>
      <c r="NGK5" s="30"/>
      <c r="NGL5" s="31"/>
      <c r="NGM5" s="30"/>
      <c r="NGN5" s="31"/>
      <c r="NGO5" s="30"/>
      <c r="NGP5" s="31"/>
      <c r="NGQ5" s="30"/>
      <c r="NGR5" s="31"/>
      <c r="NGS5" s="30"/>
      <c r="NGT5" s="31"/>
      <c r="NGU5" s="30"/>
      <c r="NGV5" s="31"/>
      <c r="NGW5" s="30"/>
      <c r="NGX5" s="31"/>
      <c r="NGY5" s="30"/>
      <c r="NGZ5" s="31"/>
      <c r="NHA5" s="30"/>
      <c r="NHB5" s="31"/>
      <c r="NHC5" s="30"/>
      <c r="NHD5" s="31"/>
      <c r="NHE5" s="30"/>
      <c r="NHF5" s="31"/>
      <c r="NHG5" s="30"/>
      <c r="NHH5" s="31"/>
      <c r="NHI5" s="30"/>
      <c r="NHJ5" s="31"/>
      <c r="NHK5" s="30"/>
      <c r="NHL5" s="31"/>
      <c r="NHM5" s="30"/>
      <c r="NHN5" s="31"/>
      <c r="NHO5" s="30"/>
      <c r="NHP5" s="31"/>
      <c r="NHQ5" s="30"/>
      <c r="NHR5" s="31"/>
      <c r="NHS5" s="30"/>
      <c r="NHT5" s="31"/>
      <c r="NHU5" s="30"/>
      <c r="NHV5" s="31"/>
      <c r="NHW5" s="30"/>
      <c r="NHX5" s="31"/>
      <c r="NHY5" s="30"/>
      <c r="NHZ5" s="31"/>
      <c r="NIA5" s="30"/>
      <c r="NIB5" s="31"/>
      <c r="NIC5" s="30"/>
      <c r="NID5" s="31"/>
      <c r="NIE5" s="30"/>
      <c r="NIF5" s="31"/>
      <c r="NIG5" s="30"/>
      <c r="NIH5" s="31"/>
      <c r="NII5" s="30"/>
      <c r="NIJ5" s="31"/>
      <c r="NIK5" s="30"/>
      <c r="NIL5" s="31"/>
      <c r="NIM5" s="30"/>
      <c r="NIN5" s="31"/>
      <c r="NIO5" s="30"/>
      <c r="NIP5" s="31"/>
      <c r="NIQ5" s="30"/>
      <c r="NIR5" s="31"/>
      <c r="NIS5" s="30"/>
      <c r="NIT5" s="31"/>
      <c r="NIU5" s="30"/>
      <c r="NIV5" s="31"/>
      <c r="NIW5" s="30"/>
      <c r="NIX5" s="31"/>
      <c r="NIY5" s="30"/>
      <c r="NIZ5" s="31"/>
      <c r="NJA5" s="30"/>
      <c r="NJB5" s="31"/>
      <c r="NJC5" s="30"/>
      <c r="NJD5" s="31"/>
      <c r="NJE5" s="30"/>
      <c r="NJF5" s="31"/>
      <c r="NJG5" s="30"/>
      <c r="NJH5" s="31"/>
      <c r="NJI5" s="30"/>
      <c r="NJJ5" s="31"/>
      <c r="NJK5" s="30"/>
      <c r="NJL5" s="31"/>
      <c r="NJM5" s="30"/>
      <c r="NJN5" s="31"/>
      <c r="NJO5" s="30"/>
      <c r="NJP5" s="31"/>
      <c r="NJQ5" s="30"/>
      <c r="NJR5" s="31"/>
      <c r="NJS5" s="30"/>
      <c r="NJT5" s="31"/>
      <c r="NJU5" s="30"/>
      <c r="NJV5" s="31"/>
      <c r="NJW5" s="30"/>
      <c r="NJX5" s="31"/>
      <c r="NJY5" s="30"/>
      <c r="NJZ5" s="31"/>
      <c r="NKA5" s="30"/>
      <c r="NKB5" s="31"/>
      <c r="NKC5" s="30"/>
      <c r="NKD5" s="31"/>
      <c r="NKE5" s="30"/>
      <c r="NKF5" s="31"/>
      <c r="NKG5" s="30"/>
      <c r="NKH5" s="31"/>
      <c r="NKI5" s="30"/>
      <c r="NKJ5" s="31"/>
      <c r="NKK5" s="30"/>
      <c r="NKL5" s="31"/>
      <c r="NKM5" s="30"/>
      <c r="NKN5" s="31"/>
      <c r="NKO5" s="30"/>
      <c r="NKP5" s="31"/>
      <c r="NKQ5" s="30"/>
      <c r="NKR5" s="31"/>
      <c r="NKS5" s="30"/>
      <c r="NKT5" s="31"/>
      <c r="NKU5" s="30"/>
      <c r="NKV5" s="31"/>
      <c r="NKW5" s="30"/>
      <c r="NKX5" s="31"/>
      <c r="NKY5" s="30"/>
      <c r="NKZ5" s="31"/>
      <c r="NLA5" s="30"/>
      <c r="NLB5" s="31"/>
      <c r="NLC5" s="30"/>
      <c r="NLD5" s="31"/>
      <c r="NLE5" s="30"/>
      <c r="NLF5" s="31"/>
      <c r="NLG5" s="30"/>
      <c r="NLH5" s="31"/>
      <c r="NLI5" s="30"/>
      <c r="NLJ5" s="31"/>
      <c r="NLK5" s="30"/>
      <c r="NLL5" s="31"/>
      <c r="NLM5" s="30"/>
      <c r="NLN5" s="31"/>
      <c r="NLO5" s="30"/>
      <c r="NLP5" s="31"/>
      <c r="NLQ5" s="30"/>
      <c r="NLR5" s="31"/>
      <c r="NLS5" s="30"/>
      <c r="NLT5" s="31"/>
      <c r="NLU5" s="30"/>
      <c r="NLV5" s="31"/>
      <c r="NLW5" s="30"/>
      <c r="NLX5" s="31"/>
      <c r="NLY5" s="30"/>
      <c r="NLZ5" s="31"/>
      <c r="NMA5" s="30"/>
      <c r="NMB5" s="31"/>
      <c r="NMC5" s="30"/>
      <c r="NMD5" s="31"/>
      <c r="NME5" s="30"/>
      <c r="NMF5" s="31"/>
      <c r="NMG5" s="30"/>
      <c r="NMH5" s="31"/>
      <c r="NMI5" s="30"/>
      <c r="NMJ5" s="31"/>
      <c r="NMK5" s="30"/>
      <c r="NML5" s="31"/>
      <c r="NMM5" s="30"/>
      <c r="NMN5" s="31"/>
      <c r="NMO5" s="30"/>
      <c r="NMP5" s="31"/>
      <c r="NMQ5" s="30"/>
      <c r="NMR5" s="31"/>
      <c r="NMS5" s="30"/>
      <c r="NMT5" s="31"/>
      <c r="NMU5" s="30"/>
      <c r="NMV5" s="31"/>
      <c r="NMW5" s="30"/>
      <c r="NMX5" s="31"/>
      <c r="NMY5" s="30"/>
      <c r="NMZ5" s="31"/>
      <c r="NNA5" s="30"/>
      <c r="NNB5" s="31"/>
      <c r="NNC5" s="30"/>
      <c r="NND5" s="31"/>
      <c r="NNE5" s="30"/>
      <c r="NNF5" s="31"/>
      <c r="NNG5" s="30"/>
      <c r="NNH5" s="31"/>
      <c r="NNI5" s="30"/>
      <c r="NNJ5" s="31"/>
      <c r="NNK5" s="30"/>
      <c r="NNL5" s="31"/>
      <c r="NNM5" s="30"/>
      <c r="NNN5" s="31"/>
      <c r="NNO5" s="30"/>
      <c r="NNP5" s="31"/>
      <c r="NNQ5" s="30"/>
      <c r="NNR5" s="31"/>
      <c r="NNS5" s="30"/>
      <c r="NNT5" s="31"/>
      <c r="NNU5" s="30"/>
      <c r="NNV5" s="31"/>
      <c r="NNW5" s="30"/>
      <c r="NNX5" s="31"/>
      <c r="NNY5" s="30"/>
      <c r="NNZ5" s="31"/>
      <c r="NOA5" s="30"/>
      <c r="NOB5" s="31"/>
      <c r="NOC5" s="30"/>
      <c r="NOD5" s="31"/>
      <c r="NOE5" s="30"/>
      <c r="NOF5" s="31"/>
      <c r="NOG5" s="30"/>
      <c r="NOH5" s="31"/>
      <c r="NOI5" s="30"/>
      <c r="NOJ5" s="31"/>
      <c r="NOK5" s="30"/>
      <c r="NOL5" s="31"/>
      <c r="NOM5" s="30"/>
      <c r="NON5" s="31"/>
      <c r="NOO5" s="30"/>
      <c r="NOP5" s="31"/>
      <c r="NOQ5" s="30"/>
      <c r="NOR5" s="31"/>
      <c r="NOS5" s="30"/>
      <c r="NOT5" s="31"/>
      <c r="NOU5" s="30"/>
      <c r="NOV5" s="31"/>
      <c r="NOW5" s="30"/>
      <c r="NOX5" s="31"/>
      <c r="NOY5" s="30"/>
      <c r="NOZ5" s="31"/>
      <c r="NPA5" s="30"/>
      <c r="NPB5" s="31"/>
      <c r="NPC5" s="30"/>
      <c r="NPD5" s="31"/>
      <c r="NPE5" s="30"/>
      <c r="NPF5" s="31"/>
      <c r="NPG5" s="30"/>
      <c r="NPH5" s="31"/>
      <c r="NPI5" s="30"/>
      <c r="NPJ5" s="31"/>
      <c r="NPK5" s="30"/>
      <c r="NPL5" s="31"/>
      <c r="NPM5" s="30"/>
      <c r="NPN5" s="31"/>
      <c r="NPO5" s="30"/>
      <c r="NPP5" s="31"/>
      <c r="NPQ5" s="30"/>
      <c r="NPR5" s="31"/>
      <c r="NPS5" s="30"/>
      <c r="NPT5" s="31"/>
      <c r="NPU5" s="30"/>
      <c r="NPV5" s="31"/>
      <c r="NPW5" s="30"/>
      <c r="NPX5" s="31"/>
      <c r="NPY5" s="30"/>
      <c r="NPZ5" s="31"/>
      <c r="NQA5" s="30"/>
      <c r="NQB5" s="31"/>
      <c r="NQC5" s="30"/>
      <c r="NQD5" s="31"/>
      <c r="NQE5" s="30"/>
      <c r="NQF5" s="31"/>
      <c r="NQG5" s="30"/>
      <c r="NQH5" s="31"/>
      <c r="NQI5" s="30"/>
      <c r="NQJ5" s="31"/>
      <c r="NQK5" s="30"/>
      <c r="NQL5" s="31"/>
      <c r="NQM5" s="30"/>
      <c r="NQN5" s="31"/>
      <c r="NQO5" s="30"/>
      <c r="NQP5" s="31"/>
      <c r="NQQ5" s="30"/>
      <c r="NQR5" s="31"/>
      <c r="NQS5" s="30"/>
      <c r="NQT5" s="31"/>
      <c r="NQU5" s="30"/>
      <c r="NQV5" s="31"/>
      <c r="NQW5" s="30"/>
      <c r="NQX5" s="31"/>
      <c r="NQY5" s="30"/>
      <c r="NQZ5" s="31"/>
      <c r="NRA5" s="30"/>
      <c r="NRB5" s="31"/>
      <c r="NRC5" s="30"/>
      <c r="NRD5" s="31"/>
      <c r="NRE5" s="30"/>
      <c r="NRF5" s="31"/>
      <c r="NRG5" s="30"/>
      <c r="NRH5" s="31"/>
      <c r="NRI5" s="30"/>
      <c r="NRJ5" s="31"/>
      <c r="NRK5" s="30"/>
      <c r="NRL5" s="31"/>
      <c r="NRM5" s="30"/>
      <c r="NRN5" s="31"/>
      <c r="NRO5" s="30"/>
      <c r="NRP5" s="31"/>
      <c r="NRQ5" s="30"/>
      <c r="NRR5" s="31"/>
      <c r="NRS5" s="30"/>
      <c r="NRT5" s="31"/>
      <c r="NRU5" s="30"/>
      <c r="NRV5" s="31"/>
      <c r="NRW5" s="30"/>
      <c r="NRX5" s="31"/>
      <c r="NRY5" s="30"/>
      <c r="NRZ5" s="31"/>
      <c r="NSA5" s="30"/>
      <c r="NSB5" s="31"/>
      <c r="NSC5" s="30"/>
      <c r="NSD5" s="31"/>
      <c r="NSE5" s="30"/>
      <c r="NSF5" s="31"/>
      <c r="NSG5" s="30"/>
      <c r="NSH5" s="31"/>
      <c r="NSI5" s="30"/>
      <c r="NSJ5" s="31"/>
      <c r="NSK5" s="30"/>
      <c r="NSL5" s="31"/>
      <c r="NSM5" s="30"/>
      <c r="NSN5" s="31"/>
      <c r="NSO5" s="30"/>
      <c r="NSP5" s="31"/>
      <c r="NSQ5" s="30"/>
      <c r="NSR5" s="31"/>
      <c r="NSS5" s="30"/>
      <c r="NST5" s="31"/>
      <c r="NSU5" s="30"/>
      <c r="NSV5" s="31"/>
      <c r="NSW5" s="30"/>
      <c r="NSX5" s="31"/>
      <c r="NSY5" s="30"/>
      <c r="NSZ5" s="31"/>
      <c r="NTA5" s="30"/>
      <c r="NTB5" s="31"/>
      <c r="NTC5" s="30"/>
      <c r="NTD5" s="31"/>
      <c r="NTE5" s="30"/>
      <c r="NTF5" s="31"/>
      <c r="NTG5" s="30"/>
      <c r="NTH5" s="31"/>
      <c r="NTI5" s="30"/>
      <c r="NTJ5" s="31"/>
      <c r="NTK5" s="30"/>
      <c r="NTL5" s="31"/>
      <c r="NTM5" s="30"/>
      <c r="NTN5" s="31"/>
      <c r="NTO5" s="30"/>
      <c r="NTP5" s="31"/>
      <c r="NTQ5" s="30"/>
      <c r="NTR5" s="31"/>
      <c r="NTS5" s="30"/>
      <c r="NTT5" s="31"/>
      <c r="NTU5" s="30"/>
      <c r="NTV5" s="31"/>
      <c r="NTW5" s="30"/>
      <c r="NTX5" s="31"/>
      <c r="NTY5" s="30"/>
      <c r="NTZ5" s="31"/>
      <c r="NUA5" s="30"/>
      <c r="NUB5" s="31"/>
      <c r="NUC5" s="30"/>
      <c r="NUD5" s="31"/>
      <c r="NUE5" s="30"/>
      <c r="NUF5" s="31"/>
      <c r="NUG5" s="30"/>
      <c r="NUH5" s="31"/>
      <c r="NUI5" s="30"/>
      <c r="NUJ5" s="31"/>
      <c r="NUK5" s="30"/>
      <c r="NUL5" s="31"/>
      <c r="NUM5" s="30"/>
      <c r="NUN5" s="31"/>
      <c r="NUO5" s="30"/>
      <c r="NUP5" s="31"/>
      <c r="NUQ5" s="30"/>
      <c r="NUR5" s="31"/>
      <c r="NUS5" s="30"/>
      <c r="NUT5" s="31"/>
      <c r="NUU5" s="30"/>
      <c r="NUV5" s="31"/>
      <c r="NUW5" s="30"/>
      <c r="NUX5" s="31"/>
      <c r="NUY5" s="30"/>
      <c r="NUZ5" s="31"/>
      <c r="NVA5" s="30"/>
      <c r="NVB5" s="31"/>
      <c r="NVC5" s="30"/>
      <c r="NVD5" s="31"/>
      <c r="NVE5" s="30"/>
      <c r="NVF5" s="31"/>
      <c r="NVG5" s="30"/>
      <c r="NVH5" s="31"/>
      <c r="NVI5" s="30"/>
      <c r="NVJ5" s="31"/>
      <c r="NVK5" s="30"/>
      <c r="NVL5" s="31"/>
      <c r="NVM5" s="30"/>
      <c r="NVN5" s="31"/>
      <c r="NVO5" s="30"/>
      <c r="NVP5" s="31"/>
      <c r="NVQ5" s="30"/>
      <c r="NVR5" s="31"/>
      <c r="NVS5" s="30"/>
      <c r="NVT5" s="31"/>
      <c r="NVU5" s="30"/>
      <c r="NVV5" s="31"/>
      <c r="NVW5" s="30"/>
      <c r="NVX5" s="31"/>
      <c r="NVY5" s="30"/>
      <c r="NVZ5" s="31"/>
      <c r="NWA5" s="30"/>
      <c r="NWB5" s="31"/>
      <c r="NWC5" s="30"/>
      <c r="NWD5" s="31"/>
      <c r="NWE5" s="30"/>
      <c r="NWF5" s="31"/>
      <c r="NWG5" s="30"/>
      <c r="NWH5" s="31"/>
      <c r="NWI5" s="30"/>
      <c r="NWJ5" s="31"/>
      <c r="NWK5" s="30"/>
      <c r="NWL5" s="31"/>
      <c r="NWM5" s="30"/>
      <c r="NWN5" s="31"/>
      <c r="NWO5" s="30"/>
      <c r="NWP5" s="31"/>
      <c r="NWQ5" s="30"/>
      <c r="NWR5" s="31"/>
      <c r="NWS5" s="30"/>
      <c r="NWT5" s="31"/>
      <c r="NWU5" s="30"/>
      <c r="NWV5" s="31"/>
      <c r="NWW5" s="30"/>
      <c r="NWX5" s="31"/>
      <c r="NWY5" s="30"/>
      <c r="NWZ5" s="31"/>
      <c r="NXA5" s="30"/>
      <c r="NXB5" s="31"/>
      <c r="NXC5" s="30"/>
      <c r="NXD5" s="31"/>
      <c r="NXE5" s="30"/>
      <c r="NXF5" s="31"/>
      <c r="NXG5" s="30"/>
      <c r="NXH5" s="31"/>
      <c r="NXI5" s="30"/>
      <c r="NXJ5" s="31"/>
      <c r="NXK5" s="30"/>
      <c r="NXL5" s="31"/>
      <c r="NXM5" s="30"/>
      <c r="NXN5" s="31"/>
      <c r="NXO5" s="30"/>
      <c r="NXP5" s="31"/>
      <c r="NXQ5" s="30"/>
      <c r="NXR5" s="31"/>
      <c r="NXS5" s="30"/>
      <c r="NXT5" s="31"/>
      <c r="NXU5" s="30"/>
      <c r="NXV5" s="31"/>
      <c r="NXW5" s="30"/>
      <c r="NXX5" s="31"/>
      <c r="NXY5" s="30"/>
      <c r="NXZ5" s="31"/>
      <c r="NYA5" s="30"/>
      <c r="NYB5" s="31"/>
      <c r="NYC5" s="30"/>
      <c r="NYD5" s="31"/>
      <c r="NYE5" s="30"/>
      <c r="NYF5" s="31"/>
      <c r="NYG5" s="30"/>
      <c r="NYH5" s="31"/>
      <c r="NYI5" s="30"/>
      <c r="NYJ5" s="31"/>
      <c r="NYK5" s="30"/>
      <c r="NYL5" s="31"/>
      <c r="NYM5" s="30"/>
      <c r="NYN5" s="31"/>
      <c r="NYO5" s="30"/>
      <c r="NYP5" s="31"/>
      <c r="NYQ5" s="30"/>
      <c r="NYR5" s="31"/>
      <c r="NYS5" s="30"/>
      <c r="NYT5" s="31"/>
      <c r="NYU5" s="30"/>
      <c r="NYV5" s="31"/>
      <c r="NYW5" s="30"/>
      <c r="NYX5" s="31"/>
      <c r="NYY5" s="30"/>
      <c r="NYZ5" s="31"/>
      <c r="NZA5" s="30"/>
      <c r="NZB5" s="31"/>
      <c r="NZC5" s="30"/>
      <c r="NZD5" s="31"/>
      <c r="NZE5" s="30"/>
      <c r="NZF5" s="31"/>
      <c r="NZG5" s="30"/>
      <c r="NZH5" s="31"/>
      <c r="NZI5" s="30"/>
      <c r="NZJ5" s="31"/>
      <c r="NZK5" s="30"/>
      <c r="NZL5" s="31"/>
      <c r="NZM5" s="30"/>
      <c r="NZN5" s="31"/>
      <c r="NZO5" s="30"/>
      <c r="NZP5" s="31"/>
      <c r="NZQ5" s="30"/>
      <c r="NZR5" s="31"/>
      <c r="NZS5" s="30"/>
      <c r="NZT5" s="31"/>
      <c r="NZU5" s="30"/>
      <c r="NZV5" s="31"/>
      <c r="NZW5" s="30"/>
      <c r="NZX5" s="31"/>
      <c r="NZY5" s="30"/>
      <c r="NZZ5" s="31"/>
      <c r="OAA5" s="30"/>
      <c r="OAB5" s="31"/>
      <c r="OAC5" s="30"/>
      <c r="OAD5" s="31"/>
      <c r="OAE5" s="30"/>
      <c r="OAF5" s="31"/>
      <c r="OAG5" s="30"/>
      <c r="OAH5" s="31"/>
      <c r="OAI5" s="30"/>
      <c r="OAJ5" s="31"/>
      <c r="OAK5" s="30"/>
      <c r="OAL5" s="31"/>
      <c r="OAM5" s="30"/>
      <c r="OAN5" s="31"/>
      <c r="OAO5" s="30"/>
      <c r="OAP5" s="31"/>
      <c r="OAQ5" s="30"/>
      <c r="OAR5" s="31"/>
      <c r="OAS5" s="30"/>
      <c r="OAT5" s="31"/>
      <c r="OAU5" s="30"/>
      <c r="OAV5" s="31"/>
      <c r="OAW5" s="30"/>
      <c r="OAX5" s="31"/>
      <c r="OAY5" s="30"/>
      <c r="OAZ5" s="31"/>
      <c r="OBA5" s="30"/>
      <c r="OBB5" s="31"/>
      <c r="OBC5" s="30"/>
      <c r="OBD5" s="31"/>
      <c r="OBE5" s="30"/>
      <c r="OBF5" s="31"/>
      <c r="OBG5" s="30"/>
      <c r="OBH5" s="31"/>
      <c r="OBI5" s="30"/>
      <c r="OBJ5" s="31"/>
      <c r="OBK5" s="30"/>
      <c r="OBL5" s="31"/>
      <c r="OBM5" s="30"/>
      <c r="OBN5" s="31"/>
      <c r="OBO5" s="30"/>
      <c r="OBP5" s="31"/>
      <c r="OBQ5" s="30"/>
      <c r="OBR5" s="31"/>
      <c r="OBS5" s="30"/>
      <c r="OBT5" s="31"/>
      <c r="OBU5" s="30"/>
      <c r="OBV5" s="31"/>
      <c r="OBW5" s="30"/>
      <c r="OBX5" s="31"/>
      <c r="OBY5" s="30"/>
      <c r="OBZ5" s="31"/>
      <c r="OCA5" s="30"/>
      <c r="OCB5" s="31"/>
      <c r="OCC5" s="30"/>
      <c r="OCD5" s="31"/>
      <c r="OCE5" s="30"/>
      <c r="OCF5" s="31"/>
      <c r="OCG5" s="30"/>
      <c r="OCH5" s="31"/>
      <c r="OCI5" s="30"/>
      <c r="OCJ5" s="31"/>
      <c r="OCK5" s="30"/>
      <c r="OCL5" s="31"/>
      <c r="OCM5" s="30"/>
      <c r="OCN5" s="31"/>
      <c r="OCO5" s="30"/>
      <c r="OCP5" s="31"/>
      <c r="OCQ5" s="30"/>
      <c r="OCR5" s="31"/>
      <c r="OCS5" s="30"/>
      <c r="OCT5" s="31"/>
      <c r="OCU5" s="30"/>
      <c r="OCV5" s="31"/>
      <c r="OCW5" s="30"/>
      <c r="OCX5" s="31"/>
      <c r="OCY5" s="30"/>
      <c r="OCZ5" s="31"/>
      <c r="ODA5" s="30"/>
      <c r="ODB5" s="31"/>
      <c r="ODC5" s="30"/>
      <c r="ODD5" s="31"/>
      <c r="ODE5" s="30"/>
      <c r="ODF5" s="31"/>
      <c r="ODG5" s="30"/>
      <c r="ODH5" s="31"/>
      <c r="ODI5" s="30"/>
      <c r="ODJ5" s="31"/>
      <c r="ODK5" s="30"/>
      <c r="ODL5" s="31"/>
      <c r="ODM5" s="30"/>
      <c r="ODN5" s="31"/>
      <c r="ODO5" s="30"/>
      <c r="ODP5" s="31"/>
      <c r="ODQ5" s="30"/>
      <c r="ODR5" s="31"/>
      <c r="ODS5" s="30"/>
      <c r="ODT5" s="31"/>
      <c r="ODU5" s="30"/>
      <c r="ODV5" s="31"/>
      <c r="ODW5" s="30"/>
      <c r="ODX5" s="31"/>
      <c r="ODY5" s="30"/>
      <c r="ODZ5" s="31"/>
      <c r="OEA5" s="30"/>
      <c r="OEB5" s="31"/>
      <c r="OEC5" s="30"/>
      <c r="OED5" s="31"/>
      <c r="OEE5" s="30"/>
      <c r="OEF5" s="31"/>
      <c r="OEG5" s="30"/>
      <c r="OEH5" s="31"/>
      <c r="OEI5" s="30"/>
      <c r="OEJ5" s="31"/>
      <c r="OEK5" s="30"/>
      <c r="OEL5" s="31"/>
      <c r="OEM5" s="30"/>
      <c r="OEN5" s="31"/>
      <c r="OEO5" s="30"/>
      <c r="OEP5" s="31"/>
      <c r="OEQ5" s="30"/>
      <c r="OER5" s="31"/>
      <c r="OES5" s="30"/>
      <c r="OET5" s="31"/>
      <c r="OEU5" s="30"/>
      <c r="OEV5" s="31"/>
      <c r="OEW5" s="30"/>
      <c r="OEX5" s="31"/>
      <c r="OEY5" s="30"/>
      <c r="OEZ5" s="31"/>
      <c r="OFA5" s="30"/>
      <c r="OFB5" s="31"/>
      <c r="OFC5" s="30"/>
      <c r="OFD5" s="31"/>
      <c r="OFE5" s="30"/>
      <c r="OFF5" s="31"/>
      <c r="OFG5" s="30"/>
      <c r="OFH5" s="31"/>
      <c r="OFI5" s="30"/>
      <c r="OFJ5" s="31"/>
      <c r="OFK5" s="30"/>
      <c r="OFL5" s="31"/>
      <c r="OFM5" s="30"/>
      <c r="OFN5" s="31"/>
      <c r="OFO5" s="30"/>
      <c r="OFP5" s="31"/>
      <c r="OFQ5" s="30"/>
      <c r="OFR5" s="31"/>
      <c r="OFS5" s="30"/>
      <c r="OFT5" s="31"/>
      <c r="OFU5" s="30"/>
      <c r="OFV5" s="31"/>
      <c r="OFW5" s="30"/>
      <c r="OFX5" s="31"/>
      <c r="OFY5" s="30"/>
      <c r="OFZ5" s="31"/>
      <c r="OGA5" s="30"/>
      <c r="OGB5" s="31"/>
      <c r="OGC5" s="30"/>
      <c r="OGD5" s="31"/>
      <c r="OGE5" s="30"/>
      <c r="OGF5" s="31"/>
      <c r="OGG5" s="30"/>
      <c r="OGH5" s="31"/>
      <c r="OGI5" s="30"/>
      <c r="OGJ5" s="31"/>
      <c r="OGK5" s="30"/>
      <c r="OGL5" s="31"/>
      <c r="OGM5" s="30"/>
      <c r="OGN5" s="31"/>
      <c r="OGO5" s="30"/>
      <c r="OGP5" s="31"/>
      <c r="OGQ5" s="30"/>
      <c r="OGR5" s="31"/>
      <c r="OGS5" s="30"/>
      <c r="OGT5" s="31"/>
      <c r="OGU5" s="30"/>
      <c r="OGV5" s="31"/>
      <c r="OGW5" s="30"/>
      <c r="OGX5" s="31"/>
      <c r="OGY5" s="30"/>
      <c r="OGZ5" s="31"/>
      <c r="OHA5" s="30"/>
      <c r="OHB5" s="31"/>
      <c r="OHC5" s="30"/>
      <c r="OHD5" s="31"/>
      <c r="OHE5" s="30"/>
      <c r="OHF5" s="31"/>
      <c r="OHG5" s="30"/>
      <c r="OHH5" s="31"/>
      <c r="OHI5" s="30"/>
      <c r="OHJ5" s="31"/>
      <c r="OHK5" s="30"/>
      <c r="OHL5" s="31"/>
      <c r="OHM5" s="30"/>
      <c r="OHN5" s="31"/>
      <c r="OHO5" s="30"/>
      <c r="OHP5" s="31"/>
      <c r="OHQ5" s="30"/>
      <c r="OHR5" s="31"/>
      <c r="OHS5" s="30"/>
      <c r="OHT5" s="31"/>
      <c r="OHU5" s="30"/>
      <c r="OHV5" s="31"/>
      <c r="OHW5" s="30"/>
      <c r="OHX5" s="31"/>
      <c r="OHY5" s="30"/>
      <c r="OHZ5" s="31"/>
      <c r="OIA5" s="30"/>
      <c r="OIB5" s="31"/>
      <c r="OIC5" s="30"/>
      <c r="OID5" s="31"/>
      <c r="OIE5" s="30"/>
      <c r="OIF5" s="31"/>
      <c r="OIG5" s="30"/>
      <c r="OIH5" s="31"/>
      <c r="OII5" s="30"/>
      <c r="OIJ5" s="31"/>
      <c r="OIK5" s="30"/>
      <c r="OIL5" s="31"/>
      <c r="OIM5" s="30"/>
      <c r="OIN5" s="31"/>
      <c r="OIO5" s="30"/>
      <c r="OIP5" s="31"/>
      <c r="OIQ5" s="30"/>
      <c r="OIR5" s="31"/>
      <c r="OIS5" s="30"/>
      <c r="OIT5" s="31"/>
      <c r="OIU5" s="30"/>
      <c r="OIV5" s="31"/>
      <c r="OIW5" s="30"/>
      <c r="OIX5" s="31"/>
      <c r="OIY5" s="30"/>
      <c r="OIZ5" s="31"/>
      <c r="OJA5" s="30"/>
      <c r="OJB5" s="31"/>
      <c r="OJC5" s="30"/>
      <c r="OJD5" s="31"/>
      <c r="OJE5" s="30"/>
      <c r="OJF5" s="31"/>
      <c r="OJG5" s="30"/>
      <c r="OJH5" s="31"/>
      <c r="OJI5" s="30"/>
      <c r="OJJ5" s="31"/>
      <c r="OJK5" s="30"/>
      <c r="OJL5" s="31"/>
      <c r="OJM5" s="30"/>
      <c r="OJN5" s="31"/>
      <c r="OJO5" s="30"/>
      <c r="OJP5" s="31"/>
      <c r="OJQ5" s="30"/>
      <c r="OJR5" s="31"/>
      <c r="OJS5" s="30"/>
      <c r="OJT5" s="31"/>
      <c r="OJU5" s="30"/>
      <c r="OJV5" s="31"/>
      <c r="OJW5" s="30"/>
      <c r="OJX5" s="31"/>
      <c r="OJY5" s="30"/>
      <c r="OJZ5" s="31"/>
      <c r="OKA5" s="30"/>
      <c r="OKB5" s="31"/>
      <c r="OKC5" s="30"/>
      <c r="OKD5" s="31"/>
      <c r="OKE5" s="30"/>
      <c r="OKF5" s="31"/>
      <c r="OKG5" s="30"/>
      <c r="OKH5" s="31"/>
      <c r="OKI5" s="30"/>
      <c r="OKJ5" s="31"/>
      <c r="OKK5" s="30"/>
      <c r="OKL5" s="31"/>
      <c r="OKM5" s="30"/>
      <c r="OKN5" s="31"/>
      <c r="OKO5" s="30"/>
      <c r="OKP5" s="31"/>
      <c r="OKQ5" s="30"/>
      <c r="OKR5" s="31"/>
      <c r="OKS5" s="30"/>
      <c r="OKT5" s="31"/>
      <c r="OKU5" s="30"/>
      <c r="OKV5" s="31"/>
      <c r="OKW5" s="30"/>
      <c r="OKX5" s="31"/>
      <c r="OKY5" s="30"/>
      <c r="OKZ5" s="31"/>
      <c r="OLA5" s="30"/>
      <c r="OLB5" s="31"/>
      <c r="OLC5" s="30"/>
      <c r="OLD5" s="31"/>
      <c r="OLE5" s="30"/>
      <c r="OLF5" s="31"/>
      <c r="OLG5" s="30"/>
      <c r="OLH5" s="31"/>
      <c r="OLI5" s="30"/>
      <c r="OLJ5" s="31"/>
      <c r="OLK5" s="30"/>
      <c r="OLL5" s="31"/>
      <c r="OLM5" s="30"/>
      <c r="OLN5" s="31"/>
      <c r="OLO5" s="30"/>
      <c r="OLP5" s="31"/>
      <c r="OLQ5" s="30"/>
      <c r="OLR5" s="31"/>
      <c r="OLS5" s="30"/>
      <c r="OLT5" s="31"/>
      <c r="OLU5" s="30"/>
      <c r="OLV5" s="31"/>
      <c r="OLW5" s="30"/>
      <c r="OLX5" s="31"/>
      <c r="OLY5" s="30"/>
      <c r="OLZ5" s="31"/>
      <c r="OMA5" s="30"/>
      <c r="OMB5" s="31"/>
      <c r="OMC5" s="30"/>
      <c r="OMD5" s="31"/>
      <c r="OME5" s="30"/>
      <c r="OMF5" s="31"/>
      <c r="OMG5" s="30"/>
      <c r="OMH5" s="31"/>
      <c r="OMI5" s="30"/>
      <c r="OMJ5" s="31"/>
      <c r="OMK5" s="30"/>
      <c r="OML5" s="31"/>
      <c r="OMM5" s="30"/>
      <c r="OMN5" s="31"/>
      <c r="OMO5" s="30"/>
      <c r="OMP5" s="31"/>
      <c r="OMQ5" s="30"/>
      <c r="OMR5" s="31"/>
      <c r="OMS5" s="30"/>
      <c r="OMT5" s="31"/>
      <c r="OMU5" s="30"/>
      <c r="OMV5" s="31"/>
      <c r="OMW5" s="30"/>
      <c r="OMX5" s="31"/>
      <c r="OMY5" s="30"/>
      <c r="OMZ5" s="31"/>
      <c r="ONA5" s="30"/>
      <c r="ONB5" s="31"/>
      <c r="ONC5" s="30"/>
      <c r="OND5" s="31"/>
      <c r="ONE5" s="30"/>
      <c r="ONF5" s="31"/>
      <c r="ONG5" s="30"/>
      <c r="ONH5" s="31"/>
      <c r="ONI5" s="30"/>
      <c r="ONJ5" s="31"/>
      <c r="ONK5" s="30"/>
      <c r="ONL5" s="31"/>
      <c r="ONM5" s="30"/>
      <c r="ONN5" s="31"/>
      <c r="ONO5" s="30"/>
      <c r="ONP5" s="31"/>
      <c r="ONQ5" s="30"/>
      <c r="ONR5" s="31"/>
      <c r="ONS5" s="30"/>
      <c r="ONT5" s="31"/>
      <c r="ONU5" s="30"/>
      <c r="ONV5" s="31"/>
      <c r="ONW5" s="30"/>
      <c r="ONX5" s="31"/>
      <c r="ONY5" s="30"/>
      <c r="ONZ5" s="31"/>
      <c r="OOA5" s="30"/>
      <c r="OOB5" s="31"/>
      <c r="OOC5" s="30"/>
      <c r="OOD5" s="31"/>
      <c r="OOE5" s="30"/>
      <c r="OOF5" s="31"/>
      <c r="OOG5" s="30"/>
      <c r="OOH5" s="31"/>
      <c r="OOI5" s="30"/>
      <c r="OOJ5" s="31"/>
      <c r="OOK5" s="30"/>
      <c r="OOL5" s="31"/>
      <c r="OOM5" s="30"/>
      <c r="OON5" s="31"/>
      <c r="OOO5" s="30"/>
      <c r="OOP5" s="31"/>
      <c r="OOQ5" s="30"/>
      <c r="OOR5" s="31"/>
      <c r="OOS5" s="30"/>
      <c r="OOT5" s="31"/>
      <c r="OOU5" s="30"/>
      <c r="OOV5" s="31"/>
      <c r="OOW5" s="30"/>
      <c r="OOX5" s="31"/>
      <c r="OOY5" s="30"/>
      <c r="OOZ5" s="31"/>
      <c r="OPA5" s="30"/>
      <c r="OPB5" s="31"/>
      <c r="OPC5" s="30"/>
      <c r="OPD5" s="31"/>
      <c r="OPE5" s="30"/>
      <c r="OPF5" s="31"/>
      <c r="OPG5" s="30"/>
      <c r="OPH5" s="31"/>
      <c r="OPI5" s="30"/>
      <c r="OPJ5" s="31"/>
      <c r="OPK5" s="30"/>
      <c r="OPL5" s="31"/>
      <c r="OPM5" s="30"/>
      <c r="OPN5" s="31"/>
      <c r="OPO5" s="30"/>
      <c r="OPP5" s="31"/>
      <c r="OPQ5" s="30"/>
      <c r="OPR5" s="31"/>
      <c r="OPS5" s="30"/>
      <c r="OPT5" s="31"/>
      <c r="OPU5" s="30"/>
      <c r="OPV5" s="31"/>
      <c r="OPW5" s="30"/>
      <c r="OPX5" s="31"/>
      <c r="OPY5" s="30"/>
      <c r="OPZ5" s="31"/>
      <c r="OQA5" s="30"/>
      <c r="OQB5" s="31"/>
      <c r="OQC5" s="30"/>
      <c r="OQD5" s="31"/>
      <c r="OQE5" s="30"/>
      <c r="OQF5" s="31"/>
      <c r="OQG5" s="30"/>
      <c r="OQH5" s="31"/>
      <c r="OQI5" s="30"/>
      <c r="OQJ5" s="31"/>
      <c r="OQK5" s="30"/>
      <c r="OQL5" s="31"/>
      <c r="OQM5" s="30"/>
      <c r="OQN5" s="31"/>
      <c r="OQO5" s="30"/>
      <c r="OQP5" s="31"/>
      <c r="OQQ5" s="30"/>
      <c r="OQR5" s="31"/>
      <c r="OQS5" s="30"/>
      <c r="OQT5" s="31"/>
      <c r="OQU5" s="30"/>
      <c r="OQV5" s="31"/>
      <c r="OQW5" s="30"/>
      <c r="OQX5" s="31"/>
      <c r="OQY5" s="30"/>
      <c r="OQZ5" s="31"/>
      <c r="ORA5" s="30"/>
      <c r="ORB5" s="31"/>
      <c r="ORC5" s="30"/>
      <c r="ORD5" s="31"/>
      <c r="ORE5" s="30"/>
      <c r="ORF5" s="31"/>
      <c r="ORG5" s="30"/>
      <c r="ORH5" s="31"/>
      <c r="ORI5" s="30"/>
      <c r="ORJ5" s="31"/>
      <c r="ORK5" s="30"/>
      <c r="ORL5" s="31"/>
      <c r="ORM5" s="30"/>
      <c r="ORN5" s="31"/>
      <c r="ORO5" s="30"/>
      <c r="ORP5" s="31"/>
      <c r="ORQ5" s="30"/>
      <c r="ORR5" s="31"/>
      <c r="ORS5" s="30"/>
      <c r="ORT5" s="31"/>
      <c r="ORU5" s="30"/>
      <c r="ORV5" s="31"/>
      <c r="ORW5" s="30"/>
      <c r="ORX5" s="31"/>
      <c r="ORY5" s="30"/>
      <c r="ORZ5" s="31"/>
      <c r="OSA5" s="30"/>
      <c r="OSB5" s="31"/>
      <c r="OSC5" s="30"/>
      <c r="OSD5" s="31"/>
      <c r="OSE5" s="30"/>
      <c r="OSF5" s="31"/>
      <c r="OSG5" s="30"/>
      <c r="OSH5" s="31"/>
      <c r="OSI5" s="30"/>
      <c r="OSJ5" s="31"/>
      <c r="OSK5" s="30"/>
      <c r="OSL5" s="31"/>
      <c r="OSM5" s="30"/>
      <c r="OSN5" s="31"/>
      <c r="OSO5" s="30"/>
      <c r="OSP5" s="31"/>
      <c r="OSQ5" s="30"/>
      <c r="OSR5" s="31"/>
      <c r="OSS5" s="30"/>
      <c r="OST5" s="31"/>
      <c r="OSU5" s="30"/>
      <c r="OSV5" s="31"/>
      <c r="OSW5" s="30"/>
      <c r="OSX5" s="31"/>
      <c r="OSY5" s="30"/>
      <c r="OSZ5" s="31"/>
      <c r="OTA5" s="30"/>
      <c r="OTB5" s="31"/>
      <c r="OTC5" s="30"/>
      <c r="OTD5" s="31"/>
      <c r="OTE5" s="30"/>
      <c r="OTF5" s="31"/>
      <c r="OTG5" s="30"/>
      <c r="OTH5" s="31"/>
      <c r="OTI5" s="30"/>
      <c r="OTJ5" s="31"/>
      <c r="OTK5" s="30"/>
      <c r="OTL5" s="31"/>
      <c r="OTM5" s="30"/>
      <c r="OTN5" s="31"/>
      <c r="OTO5" s="30"/>
      <c r="OTP5" s="31"/>
      <c r="OTQ5" s="30"/>
      <c r="OTR5" s="31"/>
      <c r="OTS5" s="30"/>
      <c r="OTT5" s="31"/>
      <c r="OTU5" s="30"/>
      <c r="OTV5" s="31"/>
      <c r="OTW5" s="30"/>
      <c r="OTX5" s="31"/>
      <c r="OTY5" s="30"/>
      <c r="OTZ5" s="31"/>
      <c r="OUA5" s="30"/>
      <c r="OUB5" s="31"/>
      <c r="OUC5" s="30"/>
      <c r="OUD5" s="31"/>
      <c r="OUE5" s="30"/>
      <c r="OUF5" s="31"/>
      <c r="OUG5" s="30"/>
      <c r="OUH5" s="31"/>
      <c r="OUI5" s="30"/>
      <c r="OUJ5" s="31"/>
      <c r="OUK5" s="30"/>
      <c r="OUL5" s="31"/>
      <c r="OUM5" s="30"/>
      <c r="OUN5" s="31"/>
      <c r="OUO5" s="30"/>
      <c r="OUP5" s="31"/>
      <c r="OUQ5" s="30"/>
      <c r="OUR5" s="31"/>
      <c r="OUS5" s="30"/>
      <c r="OUT5" s="31"/>
      <c r="OUU5" s="30"/>
      <c r="OUV5" s="31"/>
      <c r="OUW5" s="30"/>
      <c r="OUX5" s="31"/>
      <c r="OUY5" s="30"/>
      <c r="OUZ5" s="31"/>
      <c r="OVA5" s="30"/>
      <c r="OVB5" s="31"/>
      <c r="OVC5" s="30"/>
      <c r="OVD5" s="31"/>
      <c r="OVE5" s="30"/>
      <c r="OVF5" s="31"/>
      <c r="OVG5" s="30"/>
      <c r="OVH5" s="31"/>
      <c r="OVI5" s="30"/>
      <c r="OVJ5" s="31"/>
      <c r="OVK5" s="30"/>
      <c r="OVL5" s="31"/>
      <c r="OVM5" s="30"/>
      <c r="OVN5" s="31"/>
      <c r="OVO5" s="30"/>
      <c r="OVP5" s="31"/>
      <c r="OVQ5" s="30"/>
      <c r="OVR5" s="31"/>
      <c r="OVS5" s="30"/>
      <c r="OVT5" s="31"/>
      <c r="OVU5" s="30"/>
      <c r="OVV5" s="31"/>
      <c r="OVW5" s="30"/>
      <c r="OVX5" s="31"/>
      <c r="OVY5" s="30"/>
      <c r="OVZ5" s="31"/>
      <c r="OWA5" s="30"/>
      <c r="OWB5" s="31"/>
      <c r="OWC5" s="30"/>
      <c r="OWD5" s="31"/>
      <c r="OWE5" s="30"/>
      <c r="OWF5" s="31"/>
      <c r="OWG5" s="30"/>
      <c r="OWH5" s="31"/>
      <c r="OWI5" s="30"/>
      <c r="OWJ5" s="31"/>
      <c r="OWK5" s="30"/>
      <c r="OWL5" s="31"/>
      <c r="OWM5" s="30"/>
      <c r="OWN5" s="31"/>
      <c r="OWO5" s="30"/>
      <c r="OWP5" s="31"/>
      <c r="OWQ5" s="30"/>
      <c r="OWR5" s="31"/>
      <c r="OWS5" s="30"/>
      <c r="OWT5" s="31"/>
      <c r="OWU5" s="30"/>
      <c r="OWV5" s="31"/>
      <c r="OWW5" s="30"/>
      <c r="OWX5" s="31"/>
      <c r="OWY5" s="30"/>
      <c r="OWZ5" s="31"/>
      <c r="OXA5" s="30"/>
      <c r="OXB5" s="31"/>
      <c r="OXC5" s="30"/>
      <c r="OXD5" s="31"/>
      <c r="OXE5" s="30"/>
      <c r="OXF5" s="31"/>
      <c r="OXG5" s="30"/>
      <c r="OXH5" s="31"/>
      <c r="OXI5" s="30"/>
      <c r="OXJ5" s="31"/>
      <c r="OXK5" s="30"/>
      <c r="OXL5" s="31"/>
      <c r="OXM5" s="30"/>
      <c r="OXN5" s="31"/>
      <c r="OXO5" s="30"/>
      <c r="OXP5" s="31"/>
      <c r="OXQ5" s="30"/>
      <c r="OXR5" s="31"/>
      <c r="OXS5" s="30"/>
      <c r="OXT5" s="31"/>
      <c r="OXU5" s="30"/>
      <c r="OXV5" s="31"/>
      <c r="OXW5" s="30"/>
      <c r="OXX5" s="31"/>
      <c r="OXY5" s="30"/>
      <c r="OXZ5" s="31"/>
      <c r="OYA5" s="30"/>
      <c r="OYB5" s="31"/>
      <c r="OYC5" s="30"/>
      <c r="OYD5" s="31"/>
      <c r="OYE5" s="30"/>
      <c r="OYF5" s="31"/>
      <c r="OYG5" s="30"/>
      <c r="OYH5" s="31"/>
      <c r="OYI5" s="30"/>
      <c r="OYJ5" s="31"/>
      <c r="OYK5" s="30"/>
      <c r="OYL5" s="31"/>
      <c r="OYM5" s="30"/>
      <c r="OYN5" s="31"/>
      <c r="OYO5" s="30"/>
      <c r="OYP5" s="31"/>
      <c r="OYQ5" s="30"/>
      <c r="OYR5" s="31"/>
      <c r="OYS5" s="30"/>
      <c r="OYT5" s="31"/>
      <c r="OYU5" s="30"/>
      <c r="OYV5" s="31"/>
      <c r="OYW5" s="30"/>
      <c r="OYX5" s="31"/>
      <c r="OYY5" s="30"/>
      <c r="OYZ5" s="31"/>
      <c r="OZA5" s="30"/>
      <c r="OZB5" s="31"/>
      <c r="OZC5" s="30"/>
      <c r="OZD5" s="31"/>
      <c r="OZE5" s="30"/>
      <c r="OZF5" s="31"/>
      <c r="OZG5" s="30"/>
      <c r="OZH5" s="31"/>
      <c r="OZI5" s="30"/>
      <c r="OZJ5" s="31"/>
      <c r="OZK5" s="30"/>
      <c r="OZL5" s="31"/>
      <c r="OZM5" s="30"/>
      <c r="OZN5" s="31"/>
      <c r="OZO5" s="30"/>
      <c r="OZP5" s="31"/>
      <c r="OZQ5" s="30"/>
      <c r="OZR5" s="31"/>
      <c r="OZS5" s="30"/>
      <c r="OZT5" s="31"/>
      <c r="OZU5" s="30"/>
      <c r="OZV5" s="31"/>
      <c r="OZW5" s="30"/>
      <c r="OZX5" s="31"/>
      <c r="OZY5" s="30"/>
      <c r="OZZ5" s="31"/>
      <c r="PAA5" s="30"/>
      <c r="PAB5" s="31"/>
      <c r="PAC5" s="30"/>
      <c r="PAD5" s="31"/>
      <c r="PAE5" s="30"/>
      <c r="PAF5" s="31"/>
      <c r="PAG5" s="30"/>
      <c r="PAH5" s="31"/>
      <c r="PAI5" s="30"/>
      <c r="PAJ5" s="31"/>
      <c r="PAK5" s="30"/>
      <c r="PAL5" s="31"/>
      <c r="PAM5" s="30"/>
      <c r="PAN5" s="31"/>
      <c r="PAO5" s="30"/>
      <c r="PAP5" s="31"/>
      <c r="PAQ5" s="30"/>
      <c r="PAR5" s="31"/>
      <c r="PAS5" s="30"/>
      <c r="PAT5" s="31"/>
      <c r="PAU5" s="30"/>
      <c r="PAV5" s="31"/>
      <c r="PAW5" s="30"/>
      <c r="PAX5" s="31"/>
      <c r="PAY5" s="30"/>
      <c r="PAZ5" s="31"/>
      <c r="PBA5" s="30"/>
      <c r="PBB5" s="31"/>
      <c r="PBC5" s="30"/>
      <c r="PBD5" s="31"/>
      <c r="PBE5" s="30"/>
      <c r="PBF5" s="31"/>
      <c r="PBG5" s="30"/>
      <c r="PBH5" s="31"/>
      <c r="PBI5" s="30"/>
      <c r="PBJ5" s="31"/>
      <c r="PBK5" s="30"/>
      <c r="PBL5" s="31"/>
      <c r="PBM5" s="30"/>
      <c r="PBN5" s="31"/>
      <c r="PBO5" s="30"/>
      <c r="PBP5" s="31"/>
      <c r="PBQ5" s="30"/>
      <c r="PBR5" s="31"/>
      <c r="PBS5" s="30"/>
      <c r="PBT5" s="31"/>
      <c r="PBU5" s="30"/>
      <c r="PBV5" s="31"/>
      <c r="PBW5" s="30"/>
      <c r="PBX5" s="31"/>
      <c r="PBY5" s="30"/>
      <c r="PBZ5" s="31"/>
      <c r="PCA5" s="30"/>
      <c r="PCB5" s="31"/>
      <c r="PCC5" s="30"/>
      <c r="PCD5" s="31"/>
      <c r="PCE5" s="30"/>
      <c r="PCF5" s="31"/>
      <c r="PCG5" s="30"/>
      <c r="PCH5" s="31"/>
      <c r="PCI5" s="30"/>
      <c r="PCJ5" s="31"/>
      <c r="PCK5" s="30"/>
      <c r="PCL5" s="31"/>
      <c r="PCM5" s="30"/>
      <c r="PCN5" s="31"/>
      <c r="PCO5" s="30"/>
      <c r="PCP5" s="31"/>
      <c r="PCQ5" s="30"/>
      <c r="PCR5" s="31"/>
      <c r="PCS5" s="30"/>
      <c r="PCT5" s="31"/>
      <c r="PCU5" s="30"/>
      <c r="PCV5" s="31"/>
      <c r="PCW5" s="30"/>
      <c r="PCX5" s="31"/>
      <c r="PCY5" s="30"/>
      <c r="PCZ5" s="31"/>
      <c r="PDA5" s="30"/>
      <c r="PDB5" s="31"/>
      <c r="PDC5" s="30"/>
      <c r="PDD5" s="31"/>
      <c r="PDE5" s="30"/>
      <c r="PDF5" s="31"/>
      <c r="PDG5" s="30"/>
      <c r="PDH5" s="31"/>
      <c r="PDI5" s="30"/>
      <c r="PDJ5" s="31"/>
      <c r="PDK5" s="30"/>
      <c r="PDL5" s="31"/>
      <c r="PDM5" s="30"/>
      <c r="PDN5" s="31"/>
      <c r="PDO5" s="30"/>
      <c r="PDP5" s="31"/>
      <c r="PDQ5" s="30"/>
      <c r="PDR5" s="31"/>
      <c r="PDS5" s="30"/>
      <c r="PDT5" s="31"/>
      <c r="PDU5" s="30"/>
      <c r="PDV5" s="31"/>
      <c r="PDW5" s="30"/>
      <c r="PDX5" s="31"/>
      <c r="PDY5" s="30"/>
      <c r="PDZ5" s="31"/>
      <c r="PEA5" s="30"/>
      <c r="PEB5" s="31"/>
      <c r="PEC5" s="30"/>
      <c r="PED5" s="31"/>
      <c r="PEE5" s="30"/>
      <c r="PEF5" s="31"/>
      <c r="PEG5" s="30"/>
      <c r="PEH5" s="31"/>
      <c r="PEI5" s="30"/>
      <c r="PEJ5" s="31"/>
      <c r="PEK5" s="30"/>
      <c r="PEL5" s="31"/>
      <c r="PEM5" s="30"/>
      <c r="PEN5" s="31"/>
      <c r="PEO5" s="30"/>
      <c r="PEP5" s="31"/>
      <c r="PEQ5" s="30"/>
      <c r="PER5" s="31"/>
      <c r="PES5" s="30"/>
      <c r="PET5" s="31"/>
      <c r="PEU5" s="30"/>
      <c r="PEV5" s="31"/>
      <c r="PEW5" s="30"/>
      <c r="PEX5" s="31"/>
      <c r="PEY5" s="30"/>
      <c r="PEZ5" s="31"/>
      <c r="PFA5" s="30"/>
      <c r="PFB5" s="31"/>
      <c r="PFC5" s="30"/>
      <c r="PFD5" s="31"/>
      <c r="PFE5" s="30"/>
      <c r="PFF5" s="31"/>
      <c r="PFG5" s="30"/>
      <c r="PFH5" s="31"/>
      <c r="PFI5" s="30"/>
      <c r="PFJ5" s="31"/>
      <c r="PFK5" s="30"/>
      <c r="PFL5" s="31"/>
      <c r="PFM5" s="30"/>
      <c r="PFN5" s="31"/>
      <c r="PFO5" s="30"/>
      <c r="PFP5" s="31"/>
      <c r="PFQ5" s="30"/>
      <c r="PFR5" s="31"/>
      <c r="PFS5" s="30"/>
      <c r="PFT5" s="31"/>
      <c r="PFU5" s="30"/>
      <c r="PFV5" s="31"/>
      <c r="PFW5" s="30"/>
      <c r="PFX5" s="31"/>
      <c r="PFY5" s="30"/>
      <c r="PFZ5" s="31"/>
      <c r="PGA5" s="30"/>
      <c r="PGB5" s="31"/>
      <c r="PGC5" s="30"/>
      <c r="PGD5" s="31"/>
      <c r="PGE5" s="30"/>
      <c r="PGF5" s="31"/>
      <c r="PGG5" s="30"/>
      <c r="PGH5" s="31"/>
      <c r="PGI5" s="30"/>
      <c r="PGJ5" s="31"/>
      <c r="PGK5" s="30"/>
      <c r="PGL5" s="31"/>
      <c r="PGM5" s="30"/>
      <c r="PGN5" s="31"/>
      <c r="PGO5" s="30"/>
      <c r="PGP5" s="31"/>
      <c r="PGQ5" s="30"/>
      <c r="PGR5" s="31"/>
      <c r="PGS5" s="30"/>
      <c r="PGT5" s="31"/>
      <c r="PGU5" s="30"/>
      <c r="PGV5" s="31"/>
      <c r="PGW5" s="30"/>
      <c r="PGX5" s="31"/>
      <c r="PGY5" s="30"/>
      <c r="PGZ5" s="31"/>
      <c r="PHA5" s="30"/>
      <c r="PHB5" s="31"/>
      <c r="PHC5" s="30"/>
      <c r="PHD5" s="31"/>
      <c r="PHE5" s="30"/>
      <c r="PHF5" s="31"/>
      <c r="PHG5" s="30"/>
      <c r="PHH5" s="31"/>
      <c r="PHI5" s="30"/>
      <c r="PHJ5" s="31"/>
      <c r="PHK5" s="30"/>
      <c r="PHL5" s="31"/>
      <c r="PHM5" s="30"/>
      <c r="PHN5" s="31"/>
      <c r="PHO5" s="30"/>
      <c r="PHP5" s="31"/>
      <c r="PHQ5" s="30"/>
      <c r="PHR5" s="31"/>
      <c r="PHS5" s="30"/>
      <c r="PHT5" s="31"/>
      <c r="PHU5" s="30"/>
      <c r="PHV5" s="31"/>
      <c r="PHW5" s="30"/>
      <c r="PHX5" s="31"/>
      <c r="PHY5" s="30"/>
      <c r="PHZ5" s="31"/>
      <c r="PIA5" s="30"/>
      <c r="PIB5" s="31"/>
      <c r="PIC5" s="30"/>
      <c r="PID5" s="31"/>
      <c r="PIE5" s="30"/>
      <c r="PIF5" s="31"/>
      <c r="PIG5" s="30"/>
      <c r="PIH5" s="31"/>
      <c r="PII5" s="30"/>
      <c r="PIJ5" s="31"/>
      <c r="PIK5" s="30"/>
      <c r="PIL5" s="31"/>
      <c r="PIM5" s="30"/>
      <c r="PIN5" s="31"/>
      <c r="PIO5" s="30"/>
      <c r="PIP5" s="31"/>
      <c r="PIQ5" s="30"/>
      <c r="PIR5" s="31"/>
      <c r="PIS5" s="30"/>
      <c r="PIT5" s="31"/>
      <c r="PIU5" s="30"/>
      <c r="PIV5" s="31"/>
      <c r="PIW5" s="30"/>
      <c r="PIX5" s="31"/>
      <c r="PIY5" s="30"/>
      <c r="PIZ5" s="31"/>
      <c r="PJA5" s="30"/>
      <c r="PJB5" s="31"/>
      <c r="PJC5" s="30"/>
      <c r="PJD5" s="31"/>
      <c r="PJE5" s="30"/>
      <c r="PJF5" s="31"/>
      <c r="PJG5" s="30"/>
      <c r="PJH5" s="31"/>
      <c r="PJI5" s="30"/>
      <c r="PJJ5" s="31"/>
      <c r="PJK5" s="30"/>
      <c r="PJL5" s="31"/>
      <c r="PJM5" s="30"/>
      <c r="PJN5" s="31"/>
      <c r="PJO5" s="30"/>
      <c r="PJP5" s="31"/>
      <c r="PJQ5" s="30"/>
      <c r="PJR5" s="31"/>
      <c r="PJS5" s="30"/>
      <c r="PJT5" s="31"/>
      <c r="PJU5" s="30"/>
      <c r="PJV5" s="31"/>
      <c r="PJW5" s="30"/>
      <c r="PJX5" s="31"/>
      <c r="PJY5" s="30"/>
      <c r="PJZ5" s="31"/>
      <c r="PKA5" s="30"/>
      <c r="PKB5" s="31"/>
      <c r="PKC5" s="30"/>
      <c r="PKD5" s="31"/>
      <c r="PKE5" s="30"/>
      <c r="PKF5" s="31"/>
      <c r="PKG5" s="30"/>
      <c r="PKH5" s="31"/>
      <c r="PKI5" s="30"/>
      <c r="PKJ5" s="31"/>
      <c r="PKK5" s="30"/>
      <c r="PKL5" s="31"/>
      <c r="PKM5" s="30"/>
      <c r="PKN5" s="31"/>
      <c r="PKO5" s="30"/>
      <c r="PKP5" s="31"/>
      <c r="PKQ5" s="30"/>
      <c r="PKR5" s="31"/>
      <c r="PKS5" s="30"/>
      <c r="PKT5" s="31"/>
      <c r="PKU5" s="30"/>
      <c r="PKV5" s="31"/>
      <c r="PKW5" s="30"/>
      <c r="PKX5" s="31"/>
      <c r="PKY5" s="30"/>
      <c r="PKZ5" s="31"/>
      <c r="PLA5" s="30"/>
      <c r="PLB5" s="31"/>
      <c r="PLC5" s="30"/>
      <c r="PLD5" s="31"/>
      <c r="PLE5" s="30"/>
      <c r="PLF5" s="31"/>
      <c r="PLG5" s="30"/>
      <c r="PLH5" s="31"/>
      <c r="PLI5" s="30"/>
      <c r="PLJ5" s="31"/>
      <c r="PLK5" s="30"/>
      <c r="PLL5" s="31"/>
      <c r="PLM5" s="30"/>
      <c r="PLN5" s="31"/>
      <c r="PLO5" s="30"/>
      <c r="PLP5" s="31"/>
      <c r="PLQ5" s="30"/>
      <c r="PLR5" s="31"/>
      <c r="PLS5" s="30"/>
      <c r="PLT5" s="31"/>
      <c r="PLU5" s="30"/>
      <c r="PLV5" s="31"/>
      <c r="PLW5" s="30"/>
      <c r="PLX5" s="31"/>
      <c r="PLY5" s="30"/>
      <c r="PLZ5" s="31"/>
      <c r="PMA5" s="30"/>
      <c r="PMB5" s="31"/>
      <c r="PMC5" s="30"/>
      <c r="PMD5" s="31"/>
      <c r="PME5" s="30"/>
      <c r="PMF5" s="31"/>
      <c r="PMG5" s="30"/>
      <c r="PMH5" s="31"/>
      <c r="PMI5" s="30"/>
      <c r="PMJ5" s="31"/>
      <c r="PMK5" s="30"/>
      <c r="PML5" s="31"/>
      <c r="PMM5" s="30"/>
      <c r="PMN5" s="31"/>
      <c r="PMO5" s="30"/>
      <c r="PMP5" s="31"/>
      <c r="PMQ5" s="30"/>
      <c r="PMR5" s="31"/>
      <c r="PMS5" s="30"/>
      <c r="PMT5" s="31"/>
      <c r="PMU5" s="30"/>
      <c r="PMV5" s="31"/>
      <c r="PMW5" s="30"/>
      <c r="PMX5" s="31"/>
      <c r="PMY5" s="30"/>
      <c r="PMZ5" s="31"/>
      <c r="PNA5" s="30"/>
      <c r="PNB5" s="31"/>
      <c r="PNC5" s="30"/>
      <c r="PND5" s="31"/>
      <c r="PNE5" s="30"/>
      <c r="PNF5" s="31"/>
      <c r="PNG5" s="30"/>
      <c r="PNH5" s="31"/>
      <c r="PNI5" s="30"/>
      <c r="PNJ5" s="31"/>
      <c r="PNK5" s="30"/>
      <c r="PNL5" s="31"/>
      <c r="PNM5" s="30"/>
      <c r="PNN5" s="31"/>
      <c r="PNO5" s="30"/>
      <c r="PNP5" s="31"/>
      <c r="PNQ5" s="30"/>
      <c r="PNR5" s="31"/>
      <c r="PNS5" s="30"/>
      <c r="PNT5" s="31"/>
      <c r="PNU5" s="30"/>
      <c r="PNV5" s="31"/>
      <c r="PNW5" s="30"/>
      <c r="PNX5" s="31"/>
      <c r="PNY5" s="30"/>
      <c r="PNZ5" s="31"/>
      <c r="POA5" s="30"/>
      <c r="POB5" s="31"/>
      <c r="POC5" s="30"/>
      <c r="POD5" s="31"/>
      <c r="POE5" s="30"/>
      <c r="POF5" s="31"/>
      <c r="POG5" s="30"/>
      <c r="POH5" s="31"/>
      <c r="POI5" s="30"/>
      <c r="POJ5" s="31"/>
      <c r="POK5" s="30"/>
      <c r="POL5" s="31"/>
      <c r="POM5" s="30"/>
      <c r="PON5" s="31"/>
      <c r="POO5" s="30"/>
      <c r="POP5" s="31"/>
      <c r="POQ5" s="30"/>
      <c r="POR5" s="31"/>
      <c r="POS5" s="30"/>
      <c r="POT5" s="31"/>
      <c r="POU5" s="30"/>
      <c r="POV5" s="31"/>
      <c r="POW5" s="30"/>
      <c r="POX5" s="31"/>
      <c r="POY5" s="30"/>
      <c r="POZ5" s="31"/>
      <c r="PPA5" s="30"/>
      <c r="PPB5" s="31"/>
      <c r="PPC5" s="30"/>
      <c r="PPD5" s="31"/>
      <c r="PPE5" s="30"/>
      <c r="PPF5" s="31"/>
      <c r="PPG5" s="30"/>
      <c r="PPH5" s="31"/>
      <c r="PPI5" s="30"/>
      <c r="PPJ5" s="31"/>
      <c r="PPK5" s="30"/>
      <c r="PPL5" s="31"/>
      <c r="PPM5" s="30"/>
      <c r="PPN5" s="31"/>
      <c r="PPO5" s="30"/>
      <c r="PPP5" s="31"/>
      <c r="PPQ5" s="30"/>
      <c r="PPR5" s="31"/>
      <c r="PPS5" s="30"/>
      <c r="PPT5" s="31"/>
      <c r="PPU5" s="30"/>
      <c r="PPV5" s="31"/>
      <c r="PPW5" s="30"/>
      <c r="PPX5" s="31"/>
      <c r="PPY5" s="30"/>
      <c r="PPZ5" s="31"/>
      <c r="PQA5" s="30"/>
      <c r="PQB5" s="31"/>
      <c r="PQC5" s="30"/>
      <c r="PQD5" s="31"/>
      <c r="PQE5" s="30"/>
      <c r="PQF5" s="31"/>
      <c r="PQG5" s="30"/>
      <c r="PQH5" s="31"/>
      <c r="PQI5" s="30"/>
      <c r="PQJ5" s="31"/>
      <c r="PQK5" s="30"/>
      <c r="PQL5" s="31"/>
      <c r="PQM5" s="30"/>
      <c r="PQN5" s="31"/>
      <c r="PQO5" s="30"/>
      <c r="PQP5" s="31"/>
      <c r="PQQ5" s="30"/>
      <c r="PQR5" s="31"/>
      <c r="PQS5" s="30"/>
      <c r="PQT5" s="31"/>
      <c r="PQU5" s="30"/>
      <c r="PQV5" s="31"/>
      <c r="PQW5" s="30"/>
      <c r="PQX5" s="31"/>
      <c r="PQY5" s="30"/>
      <c r="PQZ5" s="31"/>
      <c r="PRA5" s="30"/>
      <c r="PRB5" s="31"/>
      <c r="PRC5" s="30"/>
      <c r="PRD5" s="31"/>
      <c r="PRE5" s="30"/>
      <c r="PRF5" s="31"/>
      <c r="PRG5" s="30"/>
      <c r="PRH5" s="31"/>
      <c r="PRI5" s="30"/>
      <c r="PRJ5" s="31"/>
      <c r="PRK5" s="30"/>
      <c r="PRL5" s="31"/>
      <c r="PRM5" s="30"/>
      <c r="PRN5" s="31"/>
      <c r="PRO5" s="30"/>
      <c r="PRP5" s="31"/>
      <c r="PRQ5" s="30"/>
      <c r="PRR5" s="31"/>
      <c r="PRS5" s="30"/>
      <c r="PRT5" s="31"/>
      <c r="PRU5" s="30"/>
      <c r="PRV5" s="31"/>
      <c r="PRW5" s="30"/>
      <c r="PRX5" s="31"/>
      <c r="PRY5" s="30"/>
      <c r="PRZ5" s="31"/>
      <c r="PSA5" s="30"/>
      <c r="PSB5" s="31"/>
      <c r="PSC5" s="30"/>
      <c r="PSD5" s="31"/>
      <c r="PSE5" s="30"/>
      <c r="PSF5" s="31"/>
      <c r="PSG5" s="30"/>
      <c r="PSH5" s="31"/>
      <c r="PSI5" s="30"/>
      <c r="PSJ5" s="31"/>
      <c r="PSK5" s="30"/>
      <c r="PSL5" s="31"/>
      <c r="PSM5" s="30"/>
      <c r="PSN5" s="31"/>
      <c r="PSO5" s="30"/>
      <c r="PSP5" s="31"/>
      <c r="PSQ5" s="30"/>
      <c r="PSR5" s="31"/>
      <c r="PSS5" s="30"/>
      <c r="PST5" s="31"/>
      <c r="PSU5" s="30"/>
      <c r="PSV5" s="31"/>
      <c r="PSW5" s="30"/>
      <c r="PSX5" s="31"/>
      <c r="PSY5" s="30"/>
      <c r="PSZ5" s="31"/>
      <c r="PTA5" s="30"/>
      <c r="PTB5" s="31"/>
      <c r="PTC5" s="30"/>
      <c r="PTD5" s="31"/>
      <c r="PTE5" s="30"/>
      <c r="PTF5" s="31"/>
      <c r="PTG5" s="30"/>
      <c r="PTH5" s="31"/>
      <c r="PTI5" s="30"/>
      <c r="PTJ5" s="31"/>
      <c r="PTK5" s="30"/>
      <c r="PTL5" s="31"/>
      <c r="PTM5" s="30"/>
      <c r="PTN5" s="31"/>
      <c r="PTO5" s="30"/>
      <c r="PTP5" s="31"/>
      <c r="PTQ5" s="30"/>
      <c r="PTR5" s="31"/>
      <c r="PTS5" s="30"/>
      <c r="PTT5" s="31"/>
      <c r="PTU5" s="30"/>
      <c r="PTV5" s="31"/>
      <c r="PTW5" s="30"/>
      <c r="PTX5" s="31"/>
      <c r="PTY5" s="30"/>
      <c r="PTZ5" s="31"/>
      <c r="PUA5" s="30"/>
      <c r="PUB5" s="31"/>
      <c r="PUC5" s="30"/>
      <c r="PUD5" s="31"/>
      <c r="PUE5" s="30"/>
      <c r="PUF5" s="31"/>
      <c r="PUG5" s="30"/>
      <c r="PUH5" s="31"/>
      <c r="PUI5" s="30"/>
      <c r="PUJ5" s="31"/>
      <c r="PUK5" s="30"/>
      <c r="PUL5" s="31"/>
      <c r="PUM5" s="30"/>
      <c r="PUN5" s="31"/>
      <c r="PUO5" s="30"/>
      <c r="PUP5" s="31"/>
      <c r="PUQ5" s="30"/>
      <c r="PUR5" s="31"/>
      <c r="PUS5" s="30"/>
      <c r="PUT5" s="31"/>
      <c r="PUU5" s="30"/>
      <c r="PUV5" s="31"/>
      <c r="PUW5" s="30"/>
      <c r="PUX5" s="31"/>
      <c r="PUY5" s="30"/>
      <c r="PUZ5" s="31"/>
      <c r="PVA5" s="30"/>
      <c r="PVB5" s="31"/>
      <c r="PVC5" s="30"/>
      <c r="PVD5" s="31"/>
      <c r="PVE5" s="30"/>
      <c r="PVF5" s="31"/>
      <c r="PVG5" s="30"/>
      <c r="PVH5" s="31"/>
      <c r="PVI5" s="30"/>
      <c r="PVJ5" s="31"/>
      <c r="PVK5" s="30"/>
      <c r="PVL5" s="31"/>
      <c r="PVM5" s="30"/>
      <c r="PVN5" s="31"/>
      <c r="PVO5" s="30"/>
      <c r="PVP5" s="31"/>
      <c r="PVQ5" s="30"/>
      <c r="PVR5" s="31"/>
      <c r="PVS5" s="30"/>
      <c r="PVT5" s="31"/>
      <c r="PVU5" s="30"/>
      <c r="PVV5" s="31"/>
      <c r="PVW5" s="30"/>
      <c r="PVX5" s="31"/>
      <c r="PVY5" s="30"/>
      <c r="PVZ5" s="31"/>
      <c r="PWA5" s="30"/>
      <c r="PWB5" s="31"/>
      <c r="PWC5" s="30"/>
      <c r="PWD5" s="31"/>
      <c r="PWE5" s="30"/>
      <c r="PWF5" s="31"/>
      <c r="PWG5" s="30"/>
      <c r="PWH5" s="31"/>
      <c r="PWI5" s="30"/>
      <c r="PWJ5" s="31"/>
      <c r="PWK5" s="30"/>
      <c r="PWL5" s="31"/>
      <c r="PWM5" s="30"/>
      <c r="PWN5" s="31"/>
      <c r="PWO5" s="30"/>
      <c r="PWP5" s="31"/>
      <c r="PWQ5" s="30"/>
      <c r="PWR5" s="31"/>
      <c r="PWS5" s="30"/>
      <c r="PWT5" s="31"/>
      <c r="PWU5" s="30"/>
      <c r="PWV5" s="31"/>
      <c r="PWW5" s="30"/>
      <c r="PWX5" s="31"/>
      <c r="PWY5" s="30"/>
      <c r="PWZ5" s="31"/>
      <c r="PXA5" s="30"/>
      <c r="PXB5" s="31"/>
      <c r="PXC5" s="30"/>
      <c r="PXD5" s="31"/>
      <c r="PXE5" s="30"/>
      <c r="PXF5" s="31"/>
      <c r="PXG5" s="30"/>
      <c r="PXH5" s="31"/>
      <c r="PXI5" s="30"/>
      <c r="PXJ5" s="31"/>
      <c r="PXK5" s="30"/>
      <c r="PXL5" s="31"/>
      <c r="PXM5" s="30"/>
      <c r="PXN5" s="31"/>
      <c r="PXO5" s="30"/>
      <c r="PXP5" s="31"/>
      <c r="PXQ5" s="30"/>
      <c r="PXR5" s="31"/>
      <c r="PXS5" s="30"/>
      <c r="PXT5" s="31"/>
      <c r="PXU5" s="30"/>
      <c r="PXV5" s="31"/>
      <c r="PXW5" s="30"/>
      <c r="PXX5" s="31"/>
      <c r="PXY5" s="30"/>
      <c r="PXZ5" s="31"/>
      <c r="PYA5" s="30"/>
      <c r="PYB5" s="31"/>
      <c r="PYC5" s="30"/>
      <c r="PYD5" s="31"/>
      <c r="PYE5" s="30"/>
      <c r="PYF5" s="31"/>
      <c r="PYG5" s="30"/>
      <c r="PYH5" s="31"/>
      <c r="PYI5" s="30"/>
      <c r="PYJ5" s="31"/>
      <c r="PYK5" s="30"/>
      <c r="PYL5" s="31"/>
      <c r="PYM5" s="30"/>
      <c r="PYN5" s="31"/>
      <c r="PYO5" s="30"/>
      <c r="PYP5" s="31"/>
      <c r="PYQ5" s="30"/>
      <c r="PYR5" s="31"/>
      <c r="PYS5" s="30"/>
      <c r="PYT5" s="31"/>
      <c r="PYU5" s="30"/>
      <c r="PYV5" s="31"/>
      <c r="PYW5" s="30"/>
      <c r="PYX5" s="31"/>
      <c r="PYY5" s="30"/>
      <c r="PYZ5" s="31"/>
      <c r="PZA5" s="30"/>
      <c r="PZB5" s="31"/>
      <c r="PZC5" s="30"/>
      <c r="PZD5" s="31"/>
      <c r="PZE5" s="30"/>
      <c r="PZF5" s="31"/>
      <c r="PZG5" s="30"/>
      <c r="PZH5" s="31"/>
      <c r="PZI5" s="30"/>
      <c r="PZJ5" s="31"/>
      <c r="PZK5" s="30"/>
      <c r="PZL5" s="31"/>
      <c r="PZM5" s="30"/>
      <c r="PZN5" s="31"/>
      <c r="PZO5" s="30"/>
      <c r="PZP5" s="31"/>
      <c r="PZQ5" s="30"/>
      <c r="PZR5" s="31"/>
      <c r="PZS5" s="30"/>
      <c r="PZT5" s="31"/>
      <c r="PZU5" s="30"/>
      <c r="PZV5" s="31"/>
      <c r="PZW5" s="30"/>
      <c r="PZX5" s="31"/>
      <c r="PZY5" s="30"/>
      <c r="PZZ5" s="31"/>
      <c r="QAA5" s="30"/>
      <c r="QAB5" s="31"/>
      <c r="QAC5" s="30"/>
      <c r="QAD5" s="31"/>
      <c r="QAE5" s="30"/>
      <c r="QAF5" s="31"/>
      <c r="QAG5" s="30"/>
      <c r="QAH5" s="31"/>
      <c r="QAI5" s="30"/>
      <c r="QAJ5" s="31"/>
      <c r="QAK5" s="30"/>
      <c r="QAL5" s="31"/>
      <c r="QAM5" s="30"/>
      <c r="QAN5" s="31"/>
      <c r="QAO5" s="30"/>
      <c r="QAP5" s="31"/>
      <c r="QAQ5" s="30"/>
      <c r="QAR5" s="31"/>
      <c r="QAS5" s="30"/>
      <c r="QAT5" s="31"/>
      <c r="QAU5" s="30"/>
      <c r="QAV5" s="31"/>
      <c r="QAW5" s="30"/>
      <c r="QAX5" s="31"/>
      <c r="QAY5" s="30"/>
      <c r="QAZ5" s="31"/>
      <c r="QBA5" s="30"/>
      <c r="QBB5" s="31"/>
      <c r="QBC5" s="30"/>
      <c r="QBD5" s="31"/>
      <c r="QBE5" s="30"/>
      <c r="QBF5" s="31"/>
      <c r="QBG5" s="30"/>
      <c r="QBH5" s="31"/>
      <c r="QBI5" s="30"/>
      <c r="QBJ5" s="31"/>
      <c r="QBK5" s="30"/>
      <c r="QBL5" s="31"/>
      <c r="QBM5" s="30"/>
      <c r="QBN5" s="31"/>
      <c r="QBO5" s="30"/>
      <c r="QBP5" s="31"/>
      <c r="QBQ5" s="30"/>
      <c r="QBR5" s="31"/>
      <c r="QBS5" s="30"/>
      <c r="QBT5" s="31"/>
      <c r="QBU5" s="30"/>
      <c r="QBV5" s="31"/>
      <c r="QBW5" s="30"/>
      <c r="QBX5" s="31"/>
      <c r="QBY5" s="30"/>
      <c r="QBZ5" s="31"/>
      <c r="QCA5" s="30"/>
      <c r="QCB5" s="31"/>
      <c r="QCC5" s="30"/>
      <c r="QCD5" s="31"/>
      <c r="QCE5" s="30"/>
      <c r="QCF5" s="31"/>
      <c r="QCG5" s="30"/>
      <c r="QCH5" s="31"/>
      <c r="QCI5" s="30"/>
      <c r="QCJ5" s="31"/>
      <c r="QCK5" s="30"/>
      <c r="QCL5" s="31"/>
      <c r="QCM5" s="30"/>
      <c r="QCN5" s="31"/>
      <c r="QCO5" s="30"/>
      <c r="QCP5" s="31"/>
      <c r="QCQ5" s="30"/>
      <c r="QCR5" s="31"/>
      <c r="QCS5" s="30"/>
      <c r="QCT5" s="31"/>
      <c r="QCU5" s="30"/>
      <c r="QCV5" s="31"/>
      <c r="QCW5" s="30"/>
      <c r="QCX5" s="31"/>
      <c r="QCY5" s="30"/>
      <c r="QCZ5" s="31"/>
      <c r="QDA5" s="30"/>
      <c r="QDB5" s="31"/>
      <c r="QDC5" s="30"/>
      <c r="QDD5" s="31"/>
      <c r="QDE5" s="30"/>
      <c r="QDF5" s="31"/>
      <c r="QDG5" s="30"/>
      <c r="QDH5" s="31"/>
      <c r="QDI5" s="30"/>
      <c r="QDJ5" s="31"/>
      <c r="QDK5" s="30"/>
      <c r="QDL5" s="31"/>
      <c r="QDM5" s="30"/>
      <c r="QDN5" s="31"/>
      <c r="QDO5" s="30"/>
      <c r="QDP5" s="31"/>
      <c r="QDQ5" s="30"/>
      <c r="QDR5" s="31"/>
      <c r="QDS5" s="30"/>
      <c r="QDT5" s="31"/>
      <c r="QDU5" s="30"/>
      <c r="QDV5" s="31"/>
      <c r="QDW5" s="30"/>
      <c r="QDX5" s="31"/>
      <c r="QDY5" s="30"/>
      <c r="QDZ5" s="31"/>
      <c r="QEA5" s="30"/>
      <c r="QEB5" s="31"/>
      <c r="QEC5" s="30"/>
      <c r="QED5" s="31"/>
      <c r="QEE5" s="30"/>
      <c r="QEF5" s="31"/>
      <c r="QEG5" s="30"/>
      <c r="QEH5" s="31"/>
      <c r="QEI5" s="30"/>
      <c r="QEJ5" s="31"/>
      <c r="QEK5" s="30"/>
      <c r="QEL5" s="31"/>
      <c r="QEM5" s="30"/>
      <c r="QEN5" s="31"/>
      <c r="QEO5" s="30"/>
      <c r="QEP5" s="31"/>
      <c r="QEQ5" s="30"/>
      <c r="QER5" s="31"/>
      <c r="QES5" s="30"/>
      <c r="QET5" s="31"/>
      <c r="QEU5" s="30"/>
      <c r="QEV5" s="31"/>
      <c r="QEW5" s="30"/>
      <c r="QEX5" s="31"/>
      <c r="QEY5" s="30"/>
      <c r="QEZ5" s="31"/>
      <c r="QFA5" s="30"/>
      <c r="QFB5" s="31"/>
      <c r="QFC5" s="30"/>
      <c r="QFD5" s="31"/>
      <c r="QFE5" s="30"/>
      <c r="QFF5" s="31"/>
      <c r="QFG5" s="30"/>
      <c r="QFH5" s="31"/>
      <c r="QFI5" s="30"/>
      <c r="QFJ5" s="31"/>
      <c r="QFK5" s="30"/>
      <c r="QFL5" s="31"/>
      <c r="QFM5" s="30"/>
      <c r="QFN5" s="31"/>
      <c r="QFO5" s="30"/>
      <c r="QFP5" s="31"/>
      <c r="QFQ5" s="30"/>
      <c r="QFR5" s="31"/>
      <c r="QFS5" s="30"/>
      <c r="QFT5" s="31"/>
      <c r="QFU5" s="30"/>
      <c r="QFV5" s="31"/>
      <c r="QFW5" s="30"/>
      <c r="QFX5" s="31"/>
      <c r="QFY5" s="30"/>
      <c r="QFZ5" s="31"/>
      <c r="QGA5" s="30"/>
      <c r="QGB5" s="31"/>
      <c r="QGC5" s="30"/>
      <c r="QGD5" s="31"/>
      <c r="QGE5" s="30"/>
      <c r="QGF5" s="31"/>
      <c r="QGG5" s="30"/>
      <c r="QGH5" s="31"/>
      <c r="QGI5" s="30"/>
      <c r="QGJ5" s="31"/>
      <c r="QGK5" s="30"/>
      <c r="QGL5" s="31"/>
      <c r="QGM5" s="30"/>
      <c r="QGN5" s="31"/>
      <c r="QGO5" s="30"/>
      <c r="QGP5" s="31"/>
      <c r="QGQ5" s="30"/>
      <c r="QGR5" s="31"/>
      <c r="QGS5" s="30"/>
      <c r="QGT5" s="31"/>
      <c r="QGU5" s="30"/>
      <c r="QGV5" s="31"/>
      <c r="QGW5" s="30"/>
      <c r="QGX5" s="31"/>
      <c r="QGY5" s="30"/>
      <c r="QGZ5" s="31"/>
      <c r="QHA5" s="30"/>
      <c r="QHB5" s="31"/>
      <c r="QHC5" s="30"/>
      <c r="QHD5" s="31"/>
      <c r="QHE5" s="30"/>
      <c r="QHF5" s="31"/>
      <c r="QHG5" s="30"/>
      <c r="QHH5" s="31"/>
      <c r="QHI5" s="30"/>
      <c r="QHJ5" s="31"/>
      <c r="QHK5" s="30"/>
      <c r="QHL5" s="31"/>
      <c r="QHM5" s="30"/>
      <c r="QHN5" s="31"/>
      <c r="QHO5" s="30"/>
      <c r="QHP5" s="31"/>
      <c r="QHQ5" s="30"/>
      <c r="QHR5" s="31"/>
      <c r="QHS5" s="30"/>
      <c r="QHT5" s="31"/>
      <c r="QHU5" s="30"/>
      <c r="QHV5" s="31"/>
      <c r="QHW5" s="30"/>
      <c r="QHX5" s="31"/>
      <c r="QHY5" s="30"/>
      <c r="QHZ5" s="31"/>
      <c r="QIA5" s="30"/>
      <c r="QIB5" s="31"/>
      <c r="QIC5" s="30"/>
      <c r="QID5" s="31"/>
      <c r="QIE5" s="30"/>
      <c r="QIF5" s="31"/>
      <c r="QIG5" s="30"/>
      <c r="QIH5" s="31"/>
      <c r="QII5" s="30"/>
      <c r="QIJ5" s="31"/>
      <c r="QIK5" s="30"/>
      <c r="QIL5" s="31"/>
      <c r="QIM5" s="30"/>
      <c r="QIN5" s="31"/>
      <c r="QIO5" s="30"/>
      <c r="QIP5" s="31"/>
      <c r="QIQ5" s="30"/>
      <c r="QIR5" s="31"/>
      <c r="QIS5" s="30"/>
      <c r="QIT5" s="31"/>
      <c r="QIU5" s="30"/>
      <c r="QIV5" s="31"/>
      <c r="QIW5" s="30"/>
      <c r="QIX5" s="31"/>
      <c r="QIY5" s="30"/>
      <c r="QIZ5" s="31"/>
      <c r="QJA5" s="30"/>
      <c r="QJB5" s="31"/>
      <c r="QJC5" s="30"/>
      <c r="QJD5" s="31"/>
      <c r="QJE5" s="30"/>
      <c r="QJF5" s="31"/>
      <c r="QJG5" s="30"/>
      <c r="QJH5" s="31"/>
      <c r="QJI5" s="30"/>
      <c r="QJJ5" s="31"/>
      <c r="QJK5" s="30"/>
      <c r="QJL5" s="31"/>
      <c r="QJM5" s="30"/>
      <c r="QJN5" s="31"/>
      <c r="QJO5" s="30"/>
      <c r="QJP5" s="31"/>
      <c r="QJQ5" s="30"/>
      <c r="QJR5" s="31"/>
      <c r="QJS5" s="30"/>
      <c r="QJT5" s="31"/>
      <c r="QJU5" s="30"/>
      <c r="QJV5" s="31"/>
      <c r="QJW5" s="30"/>
      <c r="QJX5" s="31"/>
      <c r="QJY5" s="30"/>
      <c r="QJZ5" s="31"/>
      <c r="QKA5" s="30"/>
      <c r="QKB5" s="31"/>
      <c r="QKC5" s="30"/>
      <c r="QKD5" s="31"/>
      <c r="QKE5" s="30"/>
      <c r="QKF5" s="31"/>
      <c r="QKG5" s="30"/>
      <c r="QKH5" s="31"/>
      <c r="QKI5" s="30"/>
      <c r="QKJ5" s="31"/>
      <c r="QKK5" s="30"/>
      <c r="QKL5" s="31"/>
      <c r="QKM5" s="30"/>
      <c r="QKN5" s="31"/>
      <c r="QKO5" s="30"/>
      <c r="QKP5" s="31"/>
      <c r="QKQ5" s="30"/>
      <c r="QKR5" s="31"/>
      <c r="QKS5" s="30"/>
      <c r="QKT5" s="31"/>
      <c r="QKU5" s="30"/>
      <c r="QKV5" s="31"/>
      <c r="QKW5" s="30"/>
      <c r="QKX5" s="31"/>
      <c r="QKY5" s="30"/>
      <c r="QKZ5" s="31"/>
      <c r="QLA5" s="30"/>
      <c r="QLB5" s="31"/>
      <c r="QLC5" s="30"/>
      <c r="QLD5" s="31"/>
      <c r="QLE5" s="30"/>
      <c r="QLF5" s="31"/>
      <c r="QLG5" s="30"/>
      <c r="QLH5" s="31"/>
      <c r="QLI5" s="30"/>
      <c r="QLJ5" s="31"/>
      <c r="QLK5" s="30"/>
      <c r="QLL5" s="31"/>
      <c r="QLM5" s="30"/>
      <c r="QLN5" s="31"/>
      <c r="QLO5" s="30"/>
      <c r="QLP5" s="31"/>
      <c r="QLQ5" s="30"/>
      <c r="QLR5" s="31"/>
      <c r="QLS5" s="30"/>
      <c r="QLT5" s="31"/>
      <c r="QLU5" s="30"/>
      <c r="QLV5" s="31"/>
      <c r="QLW5" s="30"/>
      <c r="QLX5" s="31"/>
      <c r="QLY5" s="30"/>
      <c r="QLZ5" s="31"/>
      <c r="QMA5" s="30"/>
      <c r="QMB5" s="31"/>
      <c r="QMC5" s="30"/>
      <c r="QMD5" s="31"/>
      <c r="QME5" s="30"/>
      <c r="QMF5" s="31"/>
      <c r="QMG5" s="30"/>
      <c r="QMH5" s="31"/>
      <c r="QMI5" s="30"/>
      <c r="QMJ5" s="31"/>
      <c r="QMK5" s="30"/>
      <c r="QML5" s="31"/>
      <c r="QMM5" s="30"/>
      <c r="QMN5" s="31"/>
      <c r="QMO5" s="30"/>
      <c r="QMP5" s="31"/>
      <c r="QMQ5" s="30"/>
      <c r="QMR5" s="31"/>
      <c r="QMS5" s="30"/>
      <c r="QMT5" s="31"/>
      <c r="QMU5" s="30"/>
      <c r="QMV5" s="31"/>
      <c r="QMW5" s="30"/>
      <c r="QMX5" s="31"/>
      <c r="QMY5" s="30"/>
      <c r="QMZ5" s="31"/>
      <c r="QNA5" s="30"/>
      <c r="QNB5" s="31"/>
      <c r="QNC5" s="30"/>
      <c r="QND5" s="31"/>
      <c r="QNE5" s="30"/>
      <c r="QNF5" s="31"/>
      <c r="QNG5" s="30"/>
      <c r="QNH5" s="31"/>
      <c r="QNI5" s="30"/>
      <c r="QNJ5" s="31"/>
      <c r="QNK5" s="30"/>
      <c r="QNL5" s="31"/>
      <c r="QNM5" s="30"/>
      <c r="QNN5" s="31"/>
      <c r="QNO5" s="30"/>
      <c r="QNP5" s="31"/>
      <c r="QNQ5" s="30"/>
      <c r="QNR5" s="31"/>
      <c r="QNS5" s="30"/>
      <c r="QNT5" s="31"/>
      <c r="QNU5" s="30"/>
      <c r="QNV5" s="31"/>
      <c r="QNW5" s="30"/>
      <c r="QNX5" s="31"/>
      <c r="QNY5" s="30"/>
      <c r="QNZ5" s="31"/>
      <c r="QOA5" s="30"/>
      <c r="QOB5" s="31"/>
      <c r="QOC5" s="30"/>
      <c r="QOD5" s="31"/>
      <c r="QOE5" s="30"/>
      <c r="QOF5" s="31"/>
      <c r="QOG5" s="30"/>
      <c r="QOH5" s="31"/>
      <c r="QOI5" s="30"/>
      <c r="QOJ5" s="31"/>
      <c r="QOK5" s="30"/>
      <c r="QOL5" s="31"/>
      <c r="QOM5" s="30"/>
      <c r="QON5" s="31"/>
      <c r="QOO5" s="30"/>
      <c r="QOP5" s="31"/>
      <c r="QOQ5" s="30"/>
      <c r="QOR5" s="31"/>
      <c r="QOS5" s="30"/>
      <c r="QOT5" s="31"/>
      <c r="QOU5" s="30"/>
      <c r="QOV5" s="31"/>
      <c r="QOW5" s="30"/>
      <c r="QOX5" s="31"/>
      <c r="QOY5" s="30"/>
      <c r="QOZ5" s="31"/>
      <c r="QPA5" s="30"/>
      <c r="QPB5" s="31"/>
      <c r="QPC5" s="30"/>
      <c r="QPD5" s="31"/>
      <c r="QPE5" s="30"/>
      <c r="QPF5" s="31"/>
      <c r="QPG5" s="30"/>
      <c r="QPH5" s="31"/>
      <c r="QPI5" s="30"/>
      <c r="QPJ5" s="31"/>
      <c r="QPK5" s="30"/>
      <c r="QPL5" s="31"/>
      <c r="QPM5" s="30"/>
      <c r="QPN5" s="31"/>
      <c r="QPO5" s="30"/>
      <c r="QPP5" s="31"/>
      <c r="QPQ5" s="30"/>
      <c r="QPR5" s="31"/>
      <c r="QPS5" s="30"/>
      <c r="QPT5" s="31"/>
      <c r="QPU5" s="30"/>
      <c r="QPV5" s="31"/>
      <c r="QPW5" s="30"/>
      <c r="QPX5" s="31"/>
      <c r="QPY5" s="30"/>
      <c r="QPZ5" s="31"/>
      <c r="QQA5" s="30"/>
      <c r="QQB5" s="31"/>
      <c r="QQC5" s="30"/>
      <c r="QQD5" s="31"/>
      <c r="QQE5" s="30"/>
      <c r="QQF5" s="31"/>
      <c r="QQG5" s="30"/>
      <c r="QQH5" s="31"/>
      <c r="QQI5" s="30"/>
      <c r="QQJ5" s="31"/>
      <c r="QQK5" s="30"/>
      <c r="QQL5" s="31"/>
      <c r="QQM5" s="30"/>
      <c r="QQN5" s="31"/>
      <c r="QQO5" s="30"/>
      <c r="QQP5" s="31"/>
      <c r="QQQ5" s="30"/>
      <c r="QQR5" s="31"/>
      <c r="QQS5" s="30"/>
      <c r="QQT5" s="31"/>
      <c r="QQU5" s="30"/>
      <c r="QQV5" s="31"/>
      <c r="QQW5" s="30"/>
      <c r="QQX5" s="31"/>
      <c r="QQY5" s="30"/>
      <c r="QQZ5" s="31"/>
      <c r="QRA5" s="30"/>
      <c r="QRB5" s="31"/>
      <c r="QRC5" s="30"/>
      <c r="QRD5" s="31"/>
      <c r="QRE5" s="30"/>
      <c r="QRF5" s="31"/>
      <c r="QRG5" s="30"/>
      <c r="QRH5" s="31"/>
      <c r="QRI5" s="30"/>
      <c r="QRJ5" s="31"/>
      <c r="QRK5" s="30"/>
      <c r="QRL5" s="31"/>
      <c r="QRM5" s="30"/>
      <c r="QRN5" s="31"/>
      <c r="QRO5" s="30"/>
      <c r="QRP5" s="31"/>
      <c r="QRQ5" s="30"/>
      <c r="QRR5" s="31"/>
      <c r="QRS5" s="30"/>
      <c r="QRT5" s="31"/>
      <c r="QRU5" s="30"/>
      <c r="QRV5" s="31"/>
      <c r="QRW5" s="30"/>
      <c r="QRX5" s="31"/>
      <c r="QRY5" s="30"/>
      <c r="QRZ5" s="31"/>
      <c r="QSA5" s="30"/>
      <c r="QSB5" s="31"/>
      <c r="QSC5" s="30"/>
      <c r="QSD5" s="31"/>
      <c r="QSE5" s="30"/>
      <c r="QSF5" s="31"/>
      <c r="QSG5" s="30"/>
      <c r="QSH5" s="31"/>
      <c r="QSI5" s="30"/>
      <c r="QSJ5" s="31"/>
      <c r="QSK5" s="30"/>
      <c r="QSL5" s="31"/>
      <c r="QSM5" s="30"/>
      <c r="QSN5" s="31"/>
      <c r="QSO5" s="30"/>
      <c r="QSP5" s="31"/>
      <c r="QSQ5" s="30"/>
      <c r="QSR5" s="31"/>
      <c r="QSS5" s="30"/>
      <c r="QST5" s="31"/>
      <c r="QSU5" s="30"/>
      <c r="QSV5" s="31"/>
      <c r="QSW5" s="30"/>
      <c r="QSX5" s="31"/>
      <c r="QSY5" s="30"/>
      <c r="QSZ5" s="31"/>
      <c r="QTA5" s="30"/>
      <c r="QTB5" s="31"/>
      <c r="QTC5" s="30"/>
      <c r="QTD5" s="31"/>
      <c r="QTE5" s="30"/>
      <c r="QTF5" s="31"/>
      <c r="QTG5" s="30"/>
      <c r="QTH5" s="31"/>
      <c r="QTI5" s="30"/>
      <c r="QTJ5" s="31"/>
      <c r="QTK5" s="30"/>
      <c r="QTL5" s="31"/>
      <c r="QTM5" s="30"/>
      <c r="QTN5" s="31"/>
      <c r="QTO5" s="30"/>
      <c r="QTP5" s="31"/>
      <c r="QTQ5" s="30"/>
      <c r="QTR5" s="31"/>
      <c r="QTS5" s="30"/>
      <c r="QTT5" s="31"/>
      <c r="QTU5" s="30"/>
      <c r="QTV5" s="31"/>
      <c r="QTW5" s="30"/>
      <c r="QTX5" s="31"/>
      <c r="QTY5" s="30"/>
      <c r="QTZ5" s="31"/>
      <c r="QUA5" s="30"/>
      <c r="QUB5" s="31"/>
      <c r="QUC5" s="30"/>
      <c r="QUD5" s="31"/>
      <c r="QUE5" s="30"/>
      <c r="QUF5" s="31"/>
      <c r="QUG5" s="30"/>
      <c r="QUH5" s="31"/>
      <c r="QUI5" s="30"/>
      <c r="QUJ5" s="31"/>
      <c r="QUK5" s="30"/>
      <c r="QUL5" s="31"/>
      <c r="QUM5" s="30"/>
      <c r="QUN5" s="31"/>
      <c r="QUO5" s="30"/>
      <c r="QUP5" s="31"/>
      <c r="QUQ5" s="30"/>
      <c r="QUR5" s="31"/>
      <c r="QUS5" s="30"/>
      <c r="QUT5" s="31"/>
      <c r="QUU5" s="30"/>
      <c r="QUV5" s="31"/>
      <c r="QUW5" s="30"/>
      <c r="QUX5" s="31"/>
      <c r="QUY5" s="30"/>
      <c r="QUZ5" s="31"/>
      <c r="QVA5" s="30"/>
      <c r="QVB5" s="31"/>
      <c r="QVC5" s="30"/>
      <c r="QVD5" s="31"/>
      <c r="QVE5" s="30"/>
      <c r="QVF5" s="31"/>
      <c r="QVG5" s="30"/>
      <c r="QVH5" s="31"/>
      <c r="QVI5" s="30"/>
      <c r="QVJ5" s="31"/>
      <c r="QVK5" s="30"/>
      <c r="QVL5" s="31"/>
      <c r="QVM5" s="30"/>
      <c r="QVN5" s="31"/>
      <c r="QVO5" s="30"/>
      <c r="QVP5" s="31"/>
      <c r="QVQ5" s="30"/>
      <c r="QVR5" s="31"/>
      <c r="QVS5" s="30"/>
      <c r="QVT5" s="31"/>
      <c r="QVU5" s="30"/>
      <c r="QVV5" s="31"/>
      <c r="QVW5" s="30"/>
      <c r="QVX5" s="31"/>
      <c r="QVY5" s="30"/>
      <c r="QVZ5" s="31"/>
      <c r="QWA5" s="30"/>
      <c r="QWB5" s="31"/>
      <c r="QWC5" s="30"/>
      <c r="QWD5" s="31"/>
      <c r="QWE5" s="30"/>
      <c r="QWF5" s="31"/>
      <c r="QWG5" s="30"/>
      <c r="QWH5" s="31"/>
      <c r="QWI5" s="30"/>
      <c r="QWJ5" s="31"/>
      <c r="QWK5" s="30"/>
      <c r="QWL5" s="31"/>
      <c r="QWM5" s="30"/>
      <c r="QWN5" s="31"/>
      <c r="QWO5" s="30"/>
      <c r="QWP5" s="31"/>
      <c r="QWQ5" s="30"/>
      <c r="QWR5" s="31"/>
      <c r="QWS5" s="30"/>
      <c r="QWT5" s="31"/>
      <c r="QWU5" s="30"/>
      <c r="QWV5" s="31"/>
      <c r="QWW5" s="30"/>
      <c r="QWX5" s="31"/>
      <c r="QWY5" s="30"/>
      <c r="QWZ5" s="31"/>
      <c r="QXA5" s="30"/>
      <c r="QXB5" s="31"/>
      <c r="QXC5" s="30"/>
      <c r="QXD5" s="31"/>
      <c r="QXE5" s="30"/>
      <c r="QXF5" s="31"/>
      <c r="QXG5" s="30"/>
      <c r="QXH5" s="31"/>
      <c r="QXI5" s="30"/>
      <c r="QXJ5" s="31"/>
      <c r="QXK5" s="30"/>
      <c r="QXL5" s="31"/>
      <c r="QXM5" s="30"/>
      <c r="QXN5" s="31"/>
      <c r="QXO5" s="30"/>
      <c r="QXP5" s="31"/>
      <c r="QXQ5" s="30"/>
      <c r="QXR5" s="31"/>
      <c r="QXS5" s="30"/>
      <c r="QXT5" s="31"/>
      <c r="QXU5" s="30"/>
      <c r="QXV5" s="31"/>
      <c r="QXW5" s="30"/>
      <c r="QXX5" s="31"/>
      <c r="QXY5" s="30"/>
      <c r="QXZ5" s="31"/>
      <c r="QYA5" s="30"/>
      <c r="QYB5" s="31"/>
      <c r="QYC5" s="30"/>
      <c r="QYD5" s="31"/>
      <c r="QYE5" s="30"/>
      <c r="QYF5" s="31"/>
      <c r="QYG5" s="30"/>
      <c r="QYH5" s="31"/>
      <c r="QYI5" s="30"/>
      <c r="QYJ5" s="31"/>
      <c r="QYK5" s="30"/>
      <c r="QYL5" s="31"/>
      <c r="QYM5" s="30"/>
      <c r="QYN5" s="31"/>
      <c r="QYO5" s="30"/>
      <c r="QYP5" s="31"/>
      <c r="QYQ5" s="30"/>
      <c r="QYR5" s="31"/>
      <c r="QYS5" s="30"/>
      <c r="QYT5" s="31"/>
      <c r="QYU5" s="30"/>
      <c r="QYV5" s="31"/>
      <c r="QYW5" s="30"/>
      <c r="QYX5" s="31"/>
      <c r="QYY5" s="30"/>
      <c r="QYZ5" s="31"/>
      <c r="QZA5" s="30"/>
      <c r="QZB5" s="31"/>
      <c r="QZC5" s="30"/>
      <c r="QZD5" s="31"/>
      <c r="QZE5" s="30"/>
      <c r="QZF5" s="31"/>
      <c r="QZG5" s="30"/>
      <c r="QZH5" s="31"/>
      <c r="QZI5" s="30"/>
      <c r="QZJ5" s="31"/>
      <c r="QZK5" s="30"/>
      <c r="QZL5" s="31"/>
      <c r="QZM5" s="30"/>
      <c r="QZN5" s="31"/>
      <c r="QZO5" s="30"/>
      <c r="QZP5" s="31"/>
      <c r="QZQ5" s="30"/>
      <c r="QZR5" s="31"/>
      <c r="QZS5" s="30"/>
      <c r="QZT5" s="31"/>
      <c r="QZU5" s="30"/>
      <c r="QZV5" s="31"/>
      <c r="QZW5" s="30"/>
      <c r="QZX5" s="31"/>
      <c r="QZY5" s="30"/>
      <c r="QZZ5" s="31"/>
      <c r="RAA5" s="30"/>
      <c r="RAB5" s="31"/>
      <c r="RAC5" s="30"/>
      <c r="RAD5" s="31"/>
      <c r="RAE5" s="30"/>
      <c r="RAF5" s="31"/>
      <c r="RAG5" s="30"/>
      <c r="RAH5" s="31"/>
      <c r="RAI5" s="30"/>
      <c r="RAJ5" s="31"/>
      <c r="RAK5" s="30"/>
      <c r="RAL5" s="31"/>
      <c r="RAM5" s="30"/>
      <c r="RAN5" s="31"/>
      <c r="RAO5" s="30"/>
      <c r="RAP5" s="31"/>
      <c r="RAQ5" s="30"/>
      <c r="RAR5" s="31"/>
      <c r="RAS5" s="30"/>
      <c r="RAT5" s="31"/>
      <c r="RAU5" s="30"/>
      <c r="RAV5" s="31"/>
      <c r="RAW5" s="30"/>
      <c r="RAX5" s="31"/>
      <c r="RAY5" s="30"/>
      <c r="RAZ5" s="31"/>
      <c r="RBA5" s="30"/>
      <c r="RBB5" s="31"/>
      <c r="RBC5" s="30"/>
      <c r="RBD5" s="31"/>
      <c r="RBE5" s="30"/>
      <c r="RBF5" s="31"/>
      <c r="RBG5" s="30"/>
      <c r="RBH5" s="31"/>
      <c r="RBI5" s="30"/>
      <c r="RBJ5" s="31"/>
      <c r="RBK5" s="30"/>
      <c r="RBL5" s="31"/>
      <c r="RBM5" s="30"/>
      <c r="RBN5" s="31"/>
      <c r="RBO5" s="30"/>
      <c r="RBP5" s="31"/>
      <c r="RBQ5" s="30"/>
      <c r="RBR5" s="31"/>
      <c r="RBS5" s="30"/>
      <c r="RBT5" s="31"/>
      <c r="RBU5" s="30"/>
      <c r="RBV5" s="31"/>
      <c r="RBW5" s="30"/>
      <c r="RBX5" s="31"/>
      <c r="RBY5" s="30"/>
      <c r="RBZ5" s="31"/>
      <c r="RCA5" s="30"/>
      <c r="RCB5" s="31"/>
      <c r="RCC5" s="30"/>
      <c r="RCD5" s="31"/>
      <c r="RCE5" s="30"/>
      <c r="RCF5" s="31"/>
      <c r="RCG5" s="30"/>
      <c r="RCH5" s="31"/>
      <c r="RCI5" s="30"/>
      <c r="RCJ5" s="31"/>
      <c r="RCK5" s="30"/>
      <c r="RCL5" s="31"/>
      <c r="RCM5" s="30"/>
      <c r="RCN5" s="31"/>
      <c r="RCO5" s="30"/>
      <c r="RCP5" s="31"/>
      <c r="RCQ5" s="30"/>
      <c r="RCR5" s="31"/>
      <c r="RCS5" s="30"/>
      <c r="RCT5" s="31"/>
      <c r="RCU5" s="30"/>
      <c r="RCV5" s="31"/>
      <c r="RCW5" s="30"/>
      <c r="RCX5" s="31"/>
      <c r="RCY5" s="30"/>
      <c r="RCZ5" s="31"/>
      <c r="RDA5" s="30"/>
      <c r="RDB5" s="31"/>
      <c r="RDC5" s="30"/>
      <c r="RDD5" s="31"/>
      <c r="RDE5" s="30"/>
      <c r="RDF5" s="31"/>
      <c r="RDG5" s="30"/>
      <c r="RDH5" s="31"/>
      <c r="RDI5" s="30"/>
      <c r="RDJ5" s="31"/>
      <c r="RDK5" s="30"/>
      <c r="RDL5" s="31"/>
      <c r="RDM5" s="30"/>
      <c r="RDN5" s="31"/>
      <c r="RDO5" s="30"/>
      <c r="RDP5" s="31"/>
      <c r="RDQ5" s="30"/>
      <c r="RDR5" s="31"/>
      <c r="RDS5" s="30"/>
      <c r="RDT5" s="31"/>
      <c r="RDU5" s="30"/>
      <c r="RDV5" s="31"/>
      <c r="RDW5" s="30"/>
      <c r="RDX5" s="31"/>
      <c r="RDY5" s="30"/>
      <c r="RDZ5" s="31"/>
      <c r="REA5" s="30"/>
      <c r="REB5" s="31"/>
      <c r="REC5" s="30"/>
      <c r="RED5" s="31"/>
      <c r="REE5" s="30"/>
      <c r="REF5" s="31"/>
      <c r="REG5" s="30"/>
      <c r="REH5" s="31"/>
      <c r="REI5" s="30"/>
      <c r="REJ5" s="31"/>
      <c r="REK5" s="30"/>
      <c r="REL5" s="31"/>
      <c r="REM5" s="30"/>
      <c r="REN5" s="31"/>
      <c r="REO5" s="30"/>
      <c r="REP5" s="31"/>
      <c r="REQ5" s="30"/>
      <c r="RER5" s="31"/>
      <c r="RES5" s="30"/>
      <c r="RET5" s="31"/>
      <c r="REU5" s="30"/>
      <c r="REV5" s="31"/>
      <c r="REW5" s="30"/>
      <c r="REX5" s="31"/>
      <c r="REY5" s="30"/>
      <c r="REZ5" s="31"/>
      <c r="RFA5" s="30"/>
      <c r="RFB5" s="31"/>
      <c r="RFC5" s="30"/>
      <c r="RFD5" s="31"/>
      <c r="RFE5" s="30"/>
      <c r="RFF5" s="31"/>
      <c r="RFG5" s="30"/>
      <c r="RFH5" s="31"/>
      <c r="RFI5" s="30"/>
      <c r="RFJ5" s="31"/>
      <c r="RFK5" s="30"/>
      <c r="RFL5" s="31"/>
      <c r="RFM5" s="30"/>
      <c r="RFN5" s="31"/>
      <c r="RFO5" s="30"/>
      <c r="RFP5" s="31"/>
      <c r="RFQ5" s="30"/>
      <c r="RFR5" s="31"/>
      <c r="RFS5" s="30"/>
      <c r="RFT5" s="31"/>
      <c r="RFU5" s="30"/>
      <c r="RFV5" s="31"/>
      <c r="RFW5" s="30"/>
      <c r="RFX5" s="31"/>
      <c r="RFY5" s="30"/>
      <c r="RFZ5" s="31"/>
      <c r="RGA5" s="30"/>
      <c r="RGB5" s="31"/>
      <c r="RGC5" s="30"/>
      <c r="RGD5" s="31"/>
      <c r="RGE5" s="30"/>
      <c r="RGF5" s="31"/>
      <c r="RGG5" s="30"/>
      <c r="RGH5" s="31"/>
      <c r="RGI5" s="30"/>
      <c r="RGJ5" s="31"/>
      <c r="RGK5" s="30"/>
      <c r="RGL5" s="31"/>
      <c r="RGM5" s="30"/>
      <c r="RGN5" s="31"/>
      <c r="RGO5" s="30"/>
      <c r="RGP5" s="31"/>
      <c r="RGQ5" s="30"/>
      <c r="RGR5" s="31"/>
      <c r="RGS5" s="30"/>
      <c r="RGT5" s="31"/>
      <c r="RGU5" s="30"/>
      <c r="RGV5" s="31"/>
      <c r="RGW5" s="30"/>
      <c r="RGX5" s="31"/>
      <c r="RGY5" s="30"/>
      <c r="RGZ5" s="31"/>
      <c r="RHA5" s="30"/>
      <c r="RHB5" s="31"/>
      <c r="RHC5" s="30"/>
      <c r="RHD5" s="31"/>
      <c r="RHE5" s="30"/>
      <c r="RHF5" s="31"/>
      <c r="RHG5" s="30"/>
      <c r="RHH5" s="31"/>
      <c r="RHI5" s="30"/>
      <c r="RHJ5" s="31"/>
      <c r="RHK5" s="30"/>
      <c r="RHL5" s="31"/>
      <c r="RHM5" s="30"/>
      <c r="RHN5" s="31"/>
      <c r="RHO5" s="30"/>
      <c r="RHP5" s="31"/>
      <c r="RHQ5" s="30"/>
      <c r="RHR5" s="31"/>
      <c r="RHS5" s="30"/>
      <c r="RHT5" s="31"/>
      <c r="RHU5" s="30"/>
      <c r="RHV5" s="31"/>
      <c r="RHW5" s="30"/>
      <c r="RHX5" s="31"/>
      <c r="RHY5" s="30"/>
      <c r="RHZ5" s="31"/>
      <c r="RIA5" s="30"/>
      <c r="RIB5" s="31"/>
      <c r="RIC5" s="30"/>
      <c r="RID5" s="31"/>
      <c r="RIE5" s="30"/>
      <c r="RIF5" s="31"/>
      <c r="RIG5" s="30"/>
      <c r="RIH5" s="31"/>
      <c r="RII5" s="30"/>
      <c r="RIJ5" s="31"/>
      <c r="RIK5" s="30"/>
      <c r="RIL5" s="31"/>
      <c r="RIM5" s="30"/>
      <c r="RIN5" s="31"/>
      <c r="RIO5" s="30"/>
      <c r="RIP5" s="31"/>
      <c r="RIQ5" s="30"/>
      <c r="RIR5" s="31"/>
      <c r="RIS5" s="30"/>
      <c r="RIT5" s="31"/>
      <c r="RIU5" s="30"/>
      <c r="RIV5" s="31"/>
      <c r="RIW5" s="30"/>
      <c r="RIX5" s="31"/>
      <c r="RIY5" s="30"/>
      <c r="RIZ5" s="31"/>
      <c r="RJA5" s="30"/>
      <c r="RJB5" s="31"/>
      <c r="RJC5" s="30"/>
      <c r="RJD5" s="31"/>
      <c r="RJE5" s="30"/>
      <c r="RJF5" s="31"/>
      <c r="RJG5" s="30"/>
      <c r="RJH5" s="31"/>
      <c r="RJI5" s="30"/>
      <c r="RJJ5" s="31"/>
      <c r="RJK5" s="30"/>
      <c r="RJL5" s="31"/>
      <c r="RJM5" s="30"/>
      <c r="RJN5" s="31"/>
      <c r="RJO5" s="30"/>
      <c r="RJP5" s="31"/>
      <c r="RJQ5" s="30"/>
      <c r="RJR5" s="31"/>
      <c r="RJS5" s="30"/>
      <c r="RJT5" s="31"/>
      <c r="RJU5" s="30"/>
      <c r="RJV5" s="31"/>
      <c r="RJW5" s="30"/>
      <c r="RJX5" s="31"/>
      <c r="RJY5" s="30"/>
      <c r="RJZ5" s="31"/>
      <c r="RKA5" s="30"/>
      <c r="RKB5" s="31"/>
      <c r="RKC5" s="30"/>
      <c r="RKD5" s="31"/>
      <c r="RKE5" s="30"/>
      <c r="RKF5" s="31"/>
      <c r="RKG5" s="30"/>
      <c r="RKH5" s="31"/>
      <c r="RKI5" s="30"/>
      <c r="RKJ5" s="31"/>
      <c r="RKK5" s="30"/>
      <c r="RKL5" s="31"/>
      <c r="RKM5" s="30"/>
      <c r="RKN5" s="31"/>
      <c r="RKO5" s="30"/>
      <c r="RKP5" s="31"/>
      <c r="RKQ5" s="30"/>
      <c r="RKR5" s="31"/>
      <c r="RKS5" s="30"/>
      <c r="RKT5" s="31"/>
      <c r="RKU5" s="30"/>
      <c r="RKV5" s="31"/>
      <c r="RKW5" s="30"/>
      <c r="RKX5" s="31"/>
      <c r="RKY5" s="30"/>
      <c r="RKZ5" s="31"/>
      <c r="RLA5" s="30"/>
      <c r="RLB5" s="31"/>
      <c r="RLC5" s="30"/>
      <c r="RLD5" s="31"/>
      <c r="RLE5" s="30"/>
      <c r="RLF5" s="31"/>
      <c r="RLG5" s="30"/>
      <c r="RLH5" s="31"/>
      <c r="RLI5" s="30"/>
      <c r="RLJ5" s="31"/>
      <c r="RLK5" s="30"/>
      <c r="RLL5" s="31"/>
      <c r="RLM5" s="30"/>
      <c r="RLN5" s="31"/>
      <c r="RLO5" s="30"/>
      <c r="RLP5" s="31"/>
      <c r="RLQ5" s="30"/>
      <c r="RLR5" s="31"/>
      <c r="RLS5" s="30"/>
      <c r="RLT5" s="31"/>
      <c r="RLU5" s="30"/>
      <c r="RLV5" s="31"/>
      <c r="RLW5" s="30"/>
      <c r="RLX5" s="31"/>
      <c r="RLY5" s="30"/>
      <c r="RLZ5" s="31"/>
      <c r="RMA5" s="30"/>
      <c r="RMB5" s="31"/>
      <c r="RMC5" s="30"/>
      <c r="RMD5" s="31"/>
      <c r="RME5" s="30"/>
      <c r="RMF5" s="31"/>
      <c r="RMG5" s="30"/>
      <c r="RMH5" s="31"/>
      <c r="RMI5" s="30"/>
      <c r="RMJ5" s="31"/>
      <c r="RMK5" s="30"/>
      <c r="RML5" s="31"/>
      <c r="RMM5" s="30"/>
      <c r="RMN5" s="31"/>
      <c r="RMO5" s="30"/>
      <c r="RMP5" s="31"/>
      <c r="RMQ5" s="30"/>
      <c r="RMR5" s="31"/>
      <c r="RMS5" s="30"/>
      <c r="RMT5" s="31"/>
      <c r="RMU5" s="30"/>
      <c r="RMV5" s="31"/>
      <c r="RMW5" s="30"/>
      <c r="RMX5" s="31"/>
      <c r="RMY5" s="30"/>
      <c r="RMZ5" s="31"/>
      <c r="RNA5" s="30"/>
      <c r="RNB5" s="31"/>
      <c r="RNC5" s="30"/>
      <c r="RND5" s="31"/>
      <c r="RNE5" s="30"/>
      <c r="RNF5" s="31"/>
      <c r="RNG5" s="30"/>
      <c r="RNH5" s="31"/>
      <c r="RNI5" s="30"/>
      <c r="RNJ5" s="31"/>
      <c r="RNK5" s="30"/>
      <c r="RNL5" s="31"/>
      <c r="RNM5" s="30"/>
      <c r="RNN5" s="31"/>
      <c r="RNO5" s="30"/>
      <c r="RNP5" s="31"/>
      <c r="RNQ5" s="30"/>
      <c r="RNR5" s="31"/>
      <c r="RNS5" s="30"/>
      <c r="RNT5" s="31"/>
      <c r="RNU5" s="30"/>
      <c r="RNV5" s="31"/>
      <c r="RNW5" s="30"/>
      <c r="RNX5" s="31"/>
      <c r="RNY5" s="30"/>
      <c r="RNZ5" s="31"/>
      <c r="ROA5" s="30"/>
      <c r="ROB5" s="31"/>
      <c r="ROC5" s="30"/>
      <c r="ROD5" s="31"/>
      <c r="ROE5" s="30"/>
      <c r="ROF5" s="31"/>
      <c r="ROG5" s="30"/>
      <c r="ROH5" s="31"/>
      <c r="ROI5" s="30"/>
      <c r="ROJ5" s="31"/>
      <c r="ROK5" s="30"/>
      <c r="ROL5" s="31"/>
      <c r="ROM5" s="30"/>
      <c r="RON5" s="31"/>
      <c r="ROO5" s="30"/>
      <c r="ROP5" s="31"/>
      <c r="ROQ5" s="30"/>
      <c r="ROR5" s="31"/>
      <c r="ROS5" s="30"/>
      <c r="ROT5" s="31"/>
      <c r="ROU5" s="30"/>
      <c r="ROV5" s="31"/>
      <c r="ROW5" s="30"/>
      <c r="ROX5" s="31"/>
      <c r="ROY5" s="30"/>
      <c r="ROZ5" s="31"/>
      <c r="RPA5" s="30"/>
      <c r="RPB5" s="31"/>
      <c r="RPC5" s="30"/>
      <c r="RPD5" s="31"/>
      <c r="RPE5" s="30"/>
      <c r="RPF5" s="31"/>
      <c r="RPG5" s="30"/>
      <c r="RPH5" s="31"/>
      <c r="RPI5" s="30"/>
      <c r="RPJ5" s="31"/>
      <c r="RPK5" s="30"/>
      <c r="RPL5" s="31"/>
      <c r="RPM5" s="30"/>
      <c r="RPN5" s="31"/>
      <c r="RPO5" s="30"/>
      <c r="RPP5" s="31"/>
      <c r="RPQ5" s="30"/>
      <c r="RPR5" s="31"/>
      <c r="RPS5" s="30"/>
      <c r="RPT5" s="31"/>
      <c r="RPU5" s="30"/>
      <c r="RPV5" s="31"/>
      <c r="RPW5" s="30"/>
      <c r="RPX5" s="31"/>
      <c r="RPY5" s="30"/>
      <c r="RPZ5" s="31"/>
      <c r="RQA5" s="30"/>
      <c r="RQB5" s="31"/>
      <c r="RQC5" s="30"/>
      <c r="RQD5" s="31"/>
      <c r="RQE5" s="30"/>
      <c r="RQF5" s="31"/>
      <c r="RQG5" s="30"/>
      <c r="RQH5" s="31"/>
      <c r="RQI5" s="30"/>
      <c r="RQJ5" s="31"/>
      <c r="RQK5" s="30"/>
      <c r="RQL5" s="31"/>
      <c r="RQM5" s="30"/>
      <c r="RQN5" s="31"/>
      <c r="RQO5" s="30"/>
      <c r="RQP5" s="31"/>
      <c r="RQQ5" s="30"/>
      <c r="RQR5" s="31"/>
      <c r="RQS5" s="30"/>
      <c r="RQT5" s="31"/>
      <c r="RQU5" s="30"/>
      <c r="RQV5" s="31"/>
      <c r="RQW5" s="30"/>
      <c r="RQX5" s="31"/>
      <c r="RQY5" s="30"/>
      <c r="RQZ5" s="31"/>
      <c r="RRA5" s="30"/>
      <c r="RRB5" s="31"/>
      <c r="RRC5" s="30"/>
      <c r="RRD5" s="31"/>
      <c r="RRE5" s="30"/>
      <c r="RRF5" s="31"/>
      <c r="RRG5" s="30"/>
      <c r="RRH5" s="31"/>
      <c r="RRI5" s="30"/>
      <c r="RRJ5" s="31"/>
      <c r="RRK5" s="30"/>
      <c r="RRL5" s="31"/>
      <c r="RRM5" s="30"/>
      <c r="RRN5" s="31"/>
      <c r="RRO5" s="30"/>
      <c r="RRP5" s="31"/>
      <c r="RRQ5" s="30"/>
      <c r="RRR5" s="31"/>
      <c r="RRS5" s="30"/>
      <c r="RRT5" s="31"/>
      <c r="RRU5" s="30"/>
      <c r="RRV5" s="31"/>
      <c r="RRW5" s="30"/>
      <c r="RRX5" s="31"/>
      <c r="RRY5" s="30"/>
      <c r="RRZ5" s="31"/>
      <c r="RSA5" s="30"/>
      <c r="RSB5" s="31"/>
      <c r="RSC5" s="30"/>
      <c r="RSD5" s="31"/>
      <c r="RSE5" s="30"/>
      <c r="RSF5" s="31"/>
      <c r="RSG5" s="30"/>
      <c r="RSH5" s="31"/>
      <c r="RSI5" s="30"/>
      <c r="RSJ5" s="31"/>
      <c r="RSK5" s="30"/>
      <c r="RSL5" s="31"/>
      <c r="RSM5" s="30"/>
      <c r="RSN5" s="31"/>
      <c r="RSO5" s="30"/>
      <c r="RSP5" s="31"/>
      <c r="RSQ5" s="30"/>
      <c r="RSR5" s="31"/>
      <c r="RSS5" s="30"/>
      <c r="RST5" s="31"/>
      <c r="RSU5" s="30"/>
      <c r="RSV5" s="31"/>
      <c r="RSW5" s="30"/>
      <c r="RSX5" s="31"/>
      <c r="RSY5" s="30"/>
      <c r="RSZ5" s="31"/>
      <c r="RTA5" s="30"/>
      <c r="RTB5" s="31"/>
      <c r="RTC5" s="30"/>
      <c r="RTD5" s="31"/>
      <c r="RTE5" s="30"/>
      <c r="RTF5" s="31"/>
      <c r="RTG5" s="30"/>
      <c r="RTH5" s="31"/>
      <c r="RTI5" s="30"/>
      <c r="RTJ5" s="31"/>
      <c r="RTK5" s="30"/>
      <c r="RTL5" s="31"/>
      <c r="RTM5" s="30"/>
      <c r="RTN5" s="31"/>
      <c r="RTO5" s="30"/>
      <c r="RTP5" s="31"/>
      <c r="RTQ5" s="30"/>
      <c r="RTR5" s="31"/>
      <c r="RTS5" s="30"/>
      <c r="RTT5" s="31"/>
      <c r="RTU5" s="30"/>
      <c r="RTV5" s="31"/>
      <c r="RTW5" s="30"/>
      <c r="RTX5" s="31"/>
      <c r="RTY5" s="30"/>
      <c r="RTZ5" s="31"/>
      <c r="RUA5" s="30"/>
      <c r="RUB5" s="31"/>
      <c r="RUC5" s="30"/>
      <c r="RUD5" s="31"/>
      <c r="RUE5" s="30"/>
      <c r="RUF5" s="31"/>
      <c r="RUG5" s="30"/>
      <c r="RUH5" s="31"/>
      <c r="RUI5" s="30"/>
      <c r="RUJ5" s="31"/>
      <c r="RUK5" s="30"/>
      <c r="RUL5" s="31"/>
      <c r="RUM5" s="30"/>
      <c r="RUN5" s="31"/>
      <c r="RUO5" s="30"/>
      <c r="RUP5" s="31"/>
      <c r="RUQ5" s="30"/>
      <c r="RUR5" s="31"/>
      <c r="RUS5" s="30"/>
      <c r="RUT5" s="31"/>
      <c r="RUU5" s="30"/>
      <c r="RUV5" s="31"/>
      <c r="RUW5" s="30"/>
      <c r="RUX5" s="31"/>
      <c r="RUY5" s="30"/>
      <c r="RUZ5" s="31"/>
      <c r="RVA5" s="30"/>
      <c r="RVB5" s="31"/>
      <c r="RVC5" s="30"/>
      <c r="RVD5" s="31"/>
      <c r="RVE5" s="30"/>
      <c r="RVF5" s="31"/>
      <c r="RVG5" s="30"/>
      <c r="RVH5" s="31"/>
      <c r="RVI5" s="30"/>
      <c r="RVJ5" s="31"/>
      <c r="RVK5" s="30"/>
      <c r="RVL5" s="31"/>
      <c r="RVM5" s="30"/>
      <c r="RVN5" s="31"/>
      <c r="RVO5" s="30"/>
      <c r="RVP5" s="31"/>
      <c r="RVQ5" s="30"/>
      <c r="RVR5" s="31"/>
      <c r="RVS5" s="30"/>
      <c r="RVT5" s="31"/>
      <c r="RVU5" s="30"/>
      <c r="RVV5" s="31"/>
      <c r="RVW5" s="30"/>
      <c r="RVX5" s="31"/>
      <c r="RVY5" s="30"/>
      <c r="RVZ5" s="31"/>
      <c r="RWA5" s="30"/>
      <c r="RWB5" s="31"/>
      <c r="RWC5" s="30"/>
      <c r="RWD5" s="31"/>
      <c r="RWE5" s="30"/>
      <c r="RWF5" s="31"/>
      <c r="RWG5" s="30"/>
      <c r="RWH5" s="31"/>
      <c r="RWI5" s="30"/>
      <c r="RWJ5" s="31"/>
      <c r="RWK5" s="30"/>
      <c r="RWL5" s="31"/>
      <c r="RWM5" s="30"/>
      <c r="RWN5" s="31"/>
      <c r="RWO5" s="30"/>
      <c r="RWP5" s="31"/>
      <c r="RWQ5" s="30"/>
      <c r="RWR5" s="31"/>
      <c r="RWS5" s="30"/>
      <c r="RWT5" s="31"/>
      <c r="RWU5" s="30"/>
      <c r="RWV5" s="31"/>
      <c r="RWW5" s="30"/>
      <c r="RWX5" s="31"/>
      <c r="RWY5" s="30"/>
      <c r="RWZ5" s="31"/>
      <c r="RXA5" s="30"/>
      <c r="RXB5" s="31"/>
      <c r="RXC5" s="30"/>
      <c r="RXD5" s="31"/>
      <c r="RXE5" s="30"/>
      <c r="RXF5" s="31"/>
      <c r="RXG5" s="30"/>
      <c r="RXH5" s="31"/>
      <c r="RXI5" s="30"/>
      <c r="RXJ5" s="31"/>
      <c r="RXK5" s="30"/>
      <c r="RXL5" s="31"/>
      <c r="RXM5" s="30"/>
      <c r="RXN5" s="31"/>
      <c r="RXO5" s="30"/>
      <c r="RXP5" s="31"/>
      <c r="RXQ5" s="30"/>
      <c r="RXR5" s="31"/>
      <c r="RXS5" s="30"/>
      <c r="RXT5" s="31"/>
      <c r="RXU5" s="30"/>
      <c r="RXV5" s="31"/>
      <c r="RXW5" s="30"/>
      <c r="RXX5" s="31"/>
      <c r="RXY5" s="30"/>
      <c r="RXZ5" s="31"/>
      <c r="RYA5" s="30"/>
      <c r="RYB5" s="31"/>
      <c r="RYC5" s="30"/>
      <c r="RYD5" s="31"/>
      <c r="RYE5" s="30"/>
      <c r="RYF5" s="31"/>
      <c r="RYG5" s="30"/>
      <c r="RYH5" s="31"/>
      <c r="RYI5" s="30"/>
      <c r="RYJ5" s="31"/>
      <c r="RYK5" s="30"/>
      <c r="RYL5" s="31"/>
      <c r="RYM5" s="30"/>
      <c r="RYN5" s="31"/>
      <c r="RYO5" s="30"/>
      <c r="RYP5" s="31"/>
      <c r="RYQ5" s="30"/>
      <c r="RYR5" s="31"/>
      <c r="RYS5" s="30"/>
      <c r="RYT5" s="31"/>
      <c r="RYU5" s="30"/>
      <c r="RYV5" s="31"/>
      <c r="RYW5" s="30"/>
      <c r="RYX5" s="31"/>
      <c r="RYY5" s="30"/>
      <c r="RYZ5" s="31"/>
      <c r="RZA5" s="30"/>
      <c r="RZB5" s="31"/>
      <c r="RZC5" s="30"/>
      <c r="RZD5" s="31"/>
      <c r="RZE5" s="30"/>
      <c r="RZF5" s="31"/>
      <c r="RZG5" s="30"/>
      <c r="RZH5" s="31"/>
      <c r="RZI5" s="30"/>
      <c r="RZJ5" s="31"/>
      <c r="RZK5" s="30"/>
      <c r="RZL5" s="31"/>
      <c r="RZM5" s="30"/>
      <c r="RZN5" s="31"/>
      <c r="RZO5" s="30"/>
      <c r="RZP5" s="31"/>
      <c r="RZQ5" s="30"/>
      <c r="RZR5" s="31"/>
      <c r="RZS5" s="30"/>
      <c r="RZT5" s="31"/>
      <c r="RZU5" s="30"/>
      <c r="RZV5" s="31"/>
      <c r="RZW5" s="30"/>
      <c r="RZX5" s="31"/>
      <c r="RZY5" s="30"/>
      <c r="RZZ5" s="31"/>
      <c r="SAA5" s="30"/>
      <c r="SAB5" s="31"/>
      <c r="SAC5" s="30"/>
      <c r="SAD5" s="31"/>
      <c r="SAE5" s="30"/>
      <c r="SAF5" s="31"/>
      <c r="SAG5" s="30"/>
      <c r="SAH5" s="31"/>
      <c r="SAI5" s="30"/>
      <c r="SAJ5" s="31"/>
      <c r="SAK5" s="30"/>
      <c r="SAL5" s="31"/>
      <c r="SAM5" s="30"/>
      <c r="SAN5" s="31"/>
      <c r="SAO5" s="30"/>
      <c r="SAP5" s="31"/>
      <c r="SAQ5" s="30"/>
      <c r="SAR5" s="31"/>
      <c r="SAS5" s="30"/>
      <c r="SAT5" s="31"/>
      <c r="SAU5" s="30"/>
      <c r="SAV5" s="31"/>
      <c r="SAW5" s="30"/>
      <c r="SAX5" s="31"/>
      <c r="SAY5" s="30"/>
      <c r="SAZ5" s="31"/>
      <c r="SBA5" s="30"/>
      <c r="SBB5" s="31"/>
      <c r="SBC5" s="30"/>
      <c r="SBD5" s="31"/>
      <c r="SBE5" s="30"/>
      <c r="SBF5" s="31"/>
      <c r="SBG5" s="30"/>
      <c r="SBH5" s="31"/>
      <c r="SBI5" s="30"/>
      <c r="SBJ5" s="31"/>
      <c r="SBK5" s="30"/>
      <c r="SBL5" s="31"/>
      <c r="SBM5" s="30"/>
      <c r="SBN5" s="31"/>
      <c r="SBO5" s="30"/>
      <c r="SBP5" s="31"/>
      <c r="SBQ5" s="30"/>
      <c r="SBR5" s="31"/>
      <c r="SBS5" s="30"/>
      <c r="SBT5" s="31"/>
      <c r="SBU5" s="30"/>
      <c r="SBV5" s="31"/>
      <c r="SBW5" s="30"/>
      <c r="SBX5" s="31"/>
      <c r="SBY5" s="30"/>
      <c r="SBZ5" s="31"/>
      <c r="SCA5" s="30"/>
      <c r="SCB5" s="31"/>
      <c r="SCC5" s="30"/>
      <c r="SCD5" s="31"/>
      <c r="SCE5" s="30"/>
      <c r="SCF5" s="31"/>
      <c r="SCG5" s="30"/>
      <c r="SCH5" s="31"/>
      <c r="SCI5" s="30"/>
      <c r="SCJ5" s="31"/>
      <c r="SCK5" s="30"/>
      <c r="SCL5" s="31"/>
      <c r="SCM5" s="30"/>
      <c r="SCN5" s="31"/>
      <c r="SCO5" s="30"/>
      <c r="SCP5" s="31"/>
      <c r="SCQ5" s="30"/>
      <c r="SCR5" s="31"/>
      <c r="SCS5" s="30"/>
      <c r="SCT5" s="31"/>
      <c r="SCU5" s="30"/>
      <c r="SCV5" s="31"/>
      <c r="SCW5" s="30"/>
      <c r="SCX5" s="31"/>
      <c r="SCY5" s="30"/>
      <c r="SCZ5" s="31"/>
      <c r="SDA5" s="30"/>
      <c r="SDB5" s="31"/>
      <c r="SDC5" s="30"/>
      <c r="SDD5" s="31"/>
      <c r="SDE5" s="30"/>
      <c r="SDF5" s="31"/>
      <c r="SDG5" s="30"/>
      <c r="SDH5" s="31"/>
      <c r="SDI5" s="30"/>
      <c r="SDJ5" s="31"/>
      <c r="SDK5" s="30"/>
      <c r="SDL5" s="31"/>
      <c r="SDM5" s="30"/>
      <c r="SDN5" s="31"/>
      <c r="SDO5" s="30"/>
      <c r="SDP5" s="31"/>
      <c r="SDQ5" s="30"/>
      <c r="SDR5" s="31"/>
      <c r="SDS5" s="30"/>
      <c r="SDT5" s="31"/>
      <c r="SDU5" s="30"/>
      <c r="SDV5" s="31"/>
      <c r="SDW5" s="30"/>
      <c r="SDX5" s="31"/>
      <c r="SDY5" s="30"/>
      <c r="SDZ5" s="31"/>
      <c r="SEA5" s="30"/>
      <c r="SEB5" s="31"/>
      <c r="SEC5" s="30"/>
      <c r="SED5" s="31"/>
      <c r="SEE5" s="30"/>
      <c r="SEF5" s="31"/>
      <c r="SEG5" s="30"/>
      <c r="SEH5" s="31"/>
      <c r="SEI5" s="30"/>
      <c r="SEJ5" s="31"/>
      <c r="SEK5" s="30"/>
      <c r="SEL5" s="31"/>
      <c r="SEM5" s="30"/>
      <c r="SEN5" s="31"/>
      <c r="SEO5" s="30"/>
      <c r="SEP5" s="31"/>
      <c r="SEQ5" s="30"/>
      <c r="SER5" s="31"/>
      <c r="SES5" s="30"/>
      <c r="SET5" s="31"/>
      <c r="SEU5" s="30"/>
      <c r="SEV5" s="31"/>
      <c r="SEW5" s="30"/>
      <c r="SEX5" s="31"/>
      <c r="SEY5" s="30"/>
      <c r="SEZ5" s="31"/>
      <c r="SFA5" s="30"/>
      <c r="SFB5" s="31"/>
      <c r="SFC5" s="30"/>
      <c r="SFD5" s="31"/>
      <c r="SFE5" s="30"/>
      <c r="SFF5" s="31"/>
      <c r="SFG5" s="30"/>
      <c r="SFH5" s="31"/>
      <c r="SFI5" s="30"/>
      <c r="SFJ5" s="31"/>
      <c r="SFK5" s="30"/>
      <c r="SFL5" s="31"/>
      <c r="SFM5" s="30"/>
      <c r="SFN5" s="31"/>
      <c r="SFO5" s="30"/>
      <c r="SFP5" s="31"/>
      <c r="SFQ5" s="30"/>
      <c r="SFR5" s="31"/>
      <c r="SFS5" s="30"/>
      <c r="SFT5" s="31"/>
      <c r="SFU5" s="30"/>
      <c r="SFV5" s="31"/>
      <c r="SFW5" s="30"/>
      <c r="SFX5" s="31"/>
      <c r="SFY5" s="30"/>
      <c r="SFZ5" s="31"/>
      <c r="SGA5" s="30"/>
      <c r="SGB5" s="31"/>
      <c r="SGC5" s="30"/>
      <c r="SGD5" s="31"/>
      <c r="SGE5" s="30"/>
      <c r="SGF5" s="31"/>
      <c r="SGG5" s="30"/>
      <c r="SGH5" s="31"/>
      <c r="SGI5" s="30"/>
      <c r="SGJ5" s="31"/>
      <c r="SGK5" s="30"/>
      <c r="SGL5" s="31"/>
      <c r="SGM5" s="30"/>
      <c r="SGN5" s="31"/>
      <c r="SGO5" s="30"/>
      <c r="SGP5" s="31"/>
      <c r="SGQ5" s="30"/>
      <c r="SGR5" s="31"/>
      <c r="SGS5" s="30"/>
      <c r="SGT5" s="31"/>
      <c r="SGU5" s="30"/>
      <c r="SGV5" s="31"/>
      <c r="SGW5" s="30"/>
      <c r="SGX5" s="31"/>
      <c r="SGY5" s="30"/>
      <c r="SGZ5" s="31"/>
      <c r="SHA5" s="30"/>
      <c r="SHB5" s="31"/>
      <c r="SHC5" s="30"/>
      <c r="SHD5" s="31"/>
      <c r="SHE5" s="30"/>
      <c r="SHF5" s="31"/>
      <c r="SHG5" s="30"/>
      <c r="SHH5" s="31"/>
      <c r="SHI5" s="30"/>
      <c r="SHJ5" s="31"/>
      <c r="SHK5" s="30"/>
      <c r="SHL5" s="31"/>
      <c r="SHM5" s="30"/>
      <c r="SHN5" s="31"/>
      <c r="SHO5" s="30"/>
      <c r="SHP5" s="31"/>
      <c r="SHQ5" s="30"/>
      <c r="SHR5" s="31"/>
      <c r="SHS5" s="30"/>
      <c r="SHT5" s="31"/>
      <c r="SHU5" s="30"/>
      <c r="SHV5" s="31"/>
      <c r="SHW5" s="30"/>
      <c r="SHX5" s="31"/>
      <c r="SHY5" s="30"/>
      <c r="SHZ5" s="31"/>
      <c r="SIA5" s="30"/>
      <c r="SIB5" s="31"/>
      <c r="SIC5" s="30"/>
      <c r="SID5" s="31"/>
      <c r="SIE5" s="30"/>
      <c r="SIF5" s="31"/>
      <c r="SIG5" s="30"/>
      <c r="SIH5" s="31"/>
      <c r="SII5" s="30"/>
      <c r="SIJ5" s="31"/>
      <c r="SIK5" s="30"/>
      <c r="SIL5" s="31"/>
      <c r="SIM5" s="30"/>
      <c r="SIN5" s="31"/>
      <c r="SIO5" s="30"/>
      <c r="SIP5" s="31"/>
      <c r="SIQ5" s="30"/>
      <c r="SIR5" s="31"/>
      <c r="SIS5" s="30"/>
      <c r="SIT5" s="31"/>
      <c r="SIU5" s="30"/>
      <c r="SIV5" s="31"/>
      <c r="SIW5" s="30"/>
      <c r="SIX5" s="31"/>
      <c r="SIY5" s="30"/>
      <c r="SIZ5" s="31"/>
      <c r="SJA5" s="30"/>
      <c r="SJB5" s="31"/>
      <c r="SJC5" s="30"/>
      <c r="SJD5" s="31"/>
      <c r="SJE5" s="30"/>
      <c r="SJF5" s="31"/>
      <c r="SJG5" s="30"/>
      <c r="SJH5" s="31"/>
      <c r="SJI5" s="30"/>
      <c r="SJJ5" s="31"/>
      <c r="SJK5" s="30"/>
      <c r="SJL5" s="31"/>
      <c r="SJM5" s="30"/>
      <c r="SJN5" s="31"/>
      <c r="SJO5" s="30"/>
      <c r="SJP5" s="31"/>
      <c r="SJQ5" s="30"/>
      <c r="SJR5" s="31"/>
      <c r="SJS5" s="30"/>
      <c r="SJT5" s="31"/>
      <c r="SJU5" s="30"/>
      <c r="SJV5" s="31"/>
      <c r="SJW5" s="30"/>
      <c r="SJX5" s="31"/>
      <c r="SJY5" s="30"/>
      <c r="SJZ5" s="31"/>
      <c r="SKA5" s="30"/>
      <c r="SKB5" s="31"/>
      <c r="SKC5" s="30"/>
      <c r="SKD5" s="31"/>
      <c r="SKE5" s="30"/>
      <c r="SKF5" s="31"/>
      <c r="SKG5" s="30"/>
      <c r="SKH5" s="31"/>
      <c r="SKI5" s="30"/>
      <c r="SKJ5" s="31"/>
      <c r="SKK5" s="30"/>
      <c r="SKL5" s="31"/>
      <c r="SKM5" s="30"/>
      <c r="SKN5" s="31"/>
      <c r="SKO5" s="30"/>
      <c r="SKP5" s="31"/>
      <c r="SKQ5" s="30"/>
      <c r="SKR5" s="31"/>
      <c r="SKS5" s="30"/>
      <c r="SKT5" s="31"/>
      <c r="SKU5" s="30"/>
      <c r="SKV5" s="31"/>
      <c r="SKW5" s="30"/>
      <c r="SKX5" s="31"/>
      <c r="SKY5" s="30"/>
      <c r="SKZ5" s="31"/>
      <c r="SLA5" s="30"/>
      <c r="SLB5" s="31"/>
      <c r="SLC5" s="30"/>
      <c r="SLD5" s="31"/>
      <c r="SLE5" s="30"/>
      <c r="SLF5" s="31"/>
      <c r="SLG5" s="30"/>
      <c r="SLH5" s="31"/>
      <c r="SLI5" s="30"/>
      <c r="SLJ5" s="31"/>
      <c r="SLK5" s="30"/>
      <c r="SLL5" s="31"/>
      <c r="SLM5" s="30"/>
      <c r="SLN5" s="31"/>
      <c r="SLO5" s="30"/>
      <c r="SLP5" s="31"/>
      <c r="SLQ5" s="30"/>
      <c r="SLR5" s="31"/>
      <c r="SLS5" s="30"/>
      <c r="SLT5" s="31"/>
      <c r="SLU5" s="30"/>
      <c r="SLV5" s="31"/>
      <c r="SLW5" s="30"/>
      <c r="SLX5" s="31"/>
      <c r="SLY5" s="30"/>
      <c r="SLZ5" s="31"/>
      <c r="SMA5" s="30"/>
      <c r="SMB5" s="31"/>
      <c r="SMC5" s="30"/>
      <c r="SMD5" s="31"/>
      <c r="SME5" s="30"/>
      <c r="SMF5" s="31"/>
      <c r="SMG5" s="30"/>
      <c r="SMH5" s="31"/>
      <c r="SMI5" s="30"/>
      <c r="SMJ5" s="31"/>
      <c r="SMK5" s="30"/>
      <c r="SML5" s="31"/>
      <c r="SMM5" s="30"/>
      <c r="SMN5" s="31"/>
      <c r="SMO5" s="30"/>
      <c r="SMP5" s="31"/>
      <c r="SMQ5" s="30"/>
      <c r="SMR5" s="31"/>
      <c r="SMS5" s="30"/>
      <c r="SMT5" s="31"/>
      <c r="SMU5" s="30"/>
      <c r="SMV5" s="31"/>
      <c r="SMW5" s="30"/>
      <c r="SMX5" s="31"/>
      <c r="SMY5" s="30"/>
      <c r="SMZ5" s="31"/>
      <c r="SNA5" s="30"/>
      <c r="SNB5" s="31"/>
      <c r="SNC5" s="30"/>
      <c r="SND5" s="31"/>
      <c r="SNE5" s="30"/>
      <c r="SNF5" s="31"/>
      <c r="SNG5" s="30"/>
      <c r="SNH5" s="31"/>
      <c r="SNI5" s="30"/>
      <c r="SNJ5" s="31"/>
      <c r="SNK5" s="30"/>
      <c r="SNL5" s="31"/>
      <c r="SNM5" s="30"/>
      <c r="SNN5" s="31"/>
      <c r="SNO5" s="30"/>
      <c r="SNP5" s="31"/>
      <c r="SNQ5" s="30"/>
      <c r="SNR5" s="31"/>
      <c r="SNS5" s="30"/>
      <c r="SNT5" s="31"/>
      <c r="SNU5" s="30"/>
      <c r="SNV5" s="31"/>
      <c r="SNW5" s="30"/>
      <c r="SNX5" s="31"/>
      <c r="SNY5" s="30"/>
      <c r="SNZ5" s="31"/>
      <c r="SOA5" s="30"/>
      <c r="SOB5" s="31"/>
      <c r="SOC5" s="30"/>
      <c r="SOD5" s="31"/>
      <c r="SOE5" s="30"/>
      <c r="SOF5" s="31"/>
      <c r="SOG5" s="30"/>
      <c r="SOH5" s="31"/>
      <c r="SOI5" s="30"/>
      <c r="SOJ5" s="31"/>
      <c r="SOK5" s="30"/>
      <c r="SOL5" s="31"/>
      <c r="SOM5" s="30"/>
      <c r="SON5" s="31"/>
      <c r="SOO5" s="30"/>
      <c r="SOP5" s="31"/>
      <c r="SOQ5" s="30"/>
      <c r="SOR5" s="31"/>
      <c r="SOS5" s="30"/>
      <c r="SOT5" s="31"/>
      <c r="SOU5" s="30"/>
      <c r="SOV5" s="31"/>
      <c r="SOW5" s="30"/>
      <c r="SOX5" s="31"/>
      <c r="SOY5" s="30"/>
      <c r="SOZ5" s="31"/>
      <c r="SPA5" s="30"/>
      <c r="SPB5" s="31"/>
      <c r="SPC5" s="30"/>
      <c r="SPD5" s="31"/>
      <c r="SPE5" s="30"/>
      <c r="SPF5" s="31"/>
      <c r="SPG5" s="30"/>
      <c r="SPH5" s="31"/>
      <c r="SPI5" s="30"/>
      <c r="SPJ5" s="31"/>
      <c r="SPK5" s="30"/>
      <c r="SPL5" s="31"/>
      <c r="SPM5" s="30"/>
      <c r="SPN5" s="31"/>
      <c r="SPO5" s="30"/>
      <c r="SPP5" s="31"/>
      <c r="SPQ5" s="30"/>
      <c r="SPR5" s="31"/>
      <c r="SPS5" s="30"/>
      <c r="SPT5" s="31"/>
      <c r="SPU5" s="30"/>
      <c r="SPV5" s="31"/>
      <c r="SPW5" s="30"/>
      <c r="SPX5" s="31"/>
      <c r="SPY5" s="30"/>
      <c r="SPZ5" s="31"/>
      <c r="SQA5" s="30"/>
      <c r="SQB5" s="31"/>
      <c r="SQC5" s="30"/>
      <c r="SQD5" s="31"/>
      <c r="SQE5" s="30"/>
      <c r="SQF5" s="31"/>
      <c r="SQG5" s="30"/>
      <c r="SQH5" s="31"/>
      <c r="SQI5" s="30"/>
      <c r="SQJ5" s="31"/>
      <c r="SQK5" s="30"/>
      <c r="SQL5" s="31"/>
      <c r="SQM5" s="30"/>
      <c r="SQN5" s="31"/>
      <c r="SQO5" s="30"/>
      <c r="SQP5" s="31"/>
      <c r="SQQ5" s="30"/>
      <c r="SQR5" s="31"/>
      <c r="SQS5" s="30"/>
      <c r="SQT5" s="31"/>
      <c r="SQU5" s="30"/>
      <c r="SQV5" s="31"/>
      <c r="SQW5" s="30"/>
      <c r="SQX5" s="31"/>
      <c r="SQY5" s="30"/>
      <c r="SQZ5" s="31"/>
      <c r="SRA5" s="30"/>
      <c r="SRB5" s="31"/>
      <c r="SRC5" s="30"/>
      <c r="SRD5" s="31"/>
      <c r="SRE5" s="30"/>
      <c r="SRF5" s="31"/>
      <c r="SRG5" s="30"/>
      <c r="SRH5" s="31"/>
      <c r="SRI5" s="30"/>
      <c r="SRJ5" s="31"/>
      <c r="SRK5" s="30"/>
      <c r="SRL5" s="31"/>
      <c r="SRM5" s="30"/>
      <c r="SRN5" s="31"/>
      <c r="SRO5" s="30"/>
      <c r="SRP5" s="31"/>
      <c r="SRQ5" s="30"/>
      <c r="SRR5" s="31"/>
      <c r="SRS5" s="30"/>
      <c r="SRT5" s="31"/>
      <c r="SRU5" s="30"/>
      <c r="SRV5" s="31"/>
      <c r="SRW5" s="30"/>
      <c r="SRX5" s="31"/>
      <c r="SRY5" s="30"/>
      <c r="SRZ5" s="31"/>
      <c r="SSA5" s="30"/>
      <c r="SSB5" s="31"/>
      <c r="SSC5" s="30"/>
      <c r="SSD5" s="31"/>
      <c r="SSE5" s="30"/>
      <c r="SSF5" s="31"/>
      <c r="SSG5" s="30"/>
      <c r="SSH5" s="31"/>
      <c r="SSI5" s="30"/>
      <c r="SSJ5" s="31"/>
      <c r="SSK5" s="30"/>
      <c r="SSL5" s="31"/>
      <c r="SSM5" s="30"/>
      <c r="SSN5" s="31"/>
      <c r="SSO5" s="30"/>
      <c r="SSP5" s="31"/>
      <c r="SSQ5" s="30"/>
      <c r="SSR5" s="31"/>
      <c r="SSS5" s="30"/>
      <c r="SST5" s="31"/>
      <c r="SSU5" s="30"/>
      <c r="SSV5" s="31"/>
      <c r="SSW5" s="30"/>
      <c r="SSX5" s="31"/>
      <c r="SSY5" s="30"/>
      <c r="SSZ5" s="31"/>
      <c r="STA5" s="30"/>
      <c r="STB5" s="31"/>
      <c r="STC5" s="30"/>
      <c r="STD5" s="31"/>
      <c r="STE5" s="30"/>
      <c r="STF5" s="31"/>
      <c r="STG5" s="30"/>
      <c r="STH5" s="31"/>
      <c r="STI5" s="30"/>
      <c r="STJ5" s="31"/>
      <c r="STK5" s="30"/>
      <c r="STL5" s="31"/>
      <c r="STM5" s="30"/>
      <c r="STN5" s="31"/>
      <c r="STO5" s="30"/>
      <c r="STP5" s="31"/>
      <c r="STQ5" s="30"/>
      <c r="STR5" s="31"/>
      <c r="STS5" s="30"/>
      <c r="STT5" s="31"/>
      <c r="STU5" s="30"/>
      <c r="STV5" s="31"/>
      <c r="STW5" s="30"/>
      <c r="STX5" s="31"/>
      <c r="STY5" s="30"/>
      <c r="STZ5" s="31"/>
      <c r="SUA5" s="30"/>
      <c r="SUB5" s="31"/>
      <c r="SUC5" s="30"/>
      <c r="SUD5" s="31"/>
      <c r="SUE5" s="30"/>
      <c r="SUF5" s="31"/>
      <c r="SUG5" s="30"/>
      <c r="SUH5" s="31"/>
      <c r="SUI5" s="30"/>
      <c r="SUJ5" s="31"/>
      <c r="SUK5" s="30"/>
      <c r="SUL5" s="31"/>
      <c r="SUM5" s="30"/>
      <c r="SUN5" s="31"/>
      <c r="SUO5" s="30"/>
      <c r="SUP5" s="31"/>
      <c r="SUQ5" s="30"/>
      <c r="SUR5" s="31"/>
      <c r="SUS5" s="30"/>
      <c r="SUT5" s="31"/>
      <c r="SUU5" s="30"/>
      <c r="SUV5" s="31"/>
      <c r="SUW5" s="30"/>
      <c r="SUX5" s="31"/>
      <c r="SUY5" s="30"/>
      <c r="SUZ5" s="31"/>
      <c r="SVA5" s="30"/>
      <c r="SVB5" s="31"/>
      <c r="SVC5" s="30"/>
      <c r="SVD5" s="31"/>
      <c r="SVE5" s="30"/>
      <c r="SVF5" s="31"/>
      <c r="SVG5" s="30"/>
      <c r="SVH5" s="31"/>
      <c r="SVI5" s="30"/>
      <c r="SVJ5" s="31"/>
      <c r="SVK5" s="30"/>
      <c r="SVL5" s="31"/>
      <c r="SVM5" s="30"/>
      <c r="SVN5" s="31"/>
      <c r="SVO5" s="30"/>
      <c r="SVP5" s="31"/>
      <c r="SVQ5" s="30"/>
      <c r="SVR5" s="31"/>
      <c r="SVS5" s="30"/>
      <c r="SVT5" s="31"/>
      <c r="SVU5" s="30"/>
      <c r="SVV5" s="31"/>
      <c r="SVW5" s="30"/>
      <c r="SVX5" s="31"/>
      <c r="SVY5" s="30"/>
      <c r="SVZ5" s="31"/>
      <c r="SWA5" s="30"/>
      <c r="SWB5" s="31"/>
      <c r="SWC5" s="30"/>
      <c r="SWD5" s="31"/>
      <c r="SWE5" s="30"/>
      <c r="SWF5" s="31"/>
      <c r="SWG5" s="30"/>
      <c r="SWH5" s="31"/>
      <c r="SWI5" s="30"/>
      <c r="SWJ5" s="31"/>
      <c r="SWK5" s="30"/>
      <c r="SWL5" s="31"/>
      <c r="SWM5" s="30"/>
      <c r="SWN5" s="31"/>
      <c r="SWO5" s="30"/>
      <c r="SWP5" s="31"/>
      <c r="SWQ5" s="30"/>
      <c r="SWR5" s="31"/>
      <c r="SWS5" s="30"/>
      <c r="SWT5" s="31"/>
      <c r="SWU5" s="30"/>
      <c r="SWV5" s="31"/>
      <c r="SWW5" s="30"/>
      <c r="SWX5" s="31"/>
      <c r="SWY5" s="30"/>
      <c r="SWZ5" s="31"/>
      <c r="SXA5" s="30"/>
      <c r="SXB5" s="31"/>
      <c r="SXC5" s="30"/>
      <c r="SXD5" s="31"/>
      <c r="SXE5" s="30"/>
      <c r="SXF5" s="31"/>
      <c r="SXG5" s="30"/>
      <c r="SXH5" s="31"/>
      <c r="SXI5" s="30"/>
      <c r="SXJ5" s="31"/>
      <c r="SXK5" s="30"/>
      <c r="SXL5" s="31"/>
      <c r="SXM5" s="30"/>
      <c r="SXN5" s="31"/>
      <c r="SXO5" s="30"/>
      <c r="SXP5" s="31"/>
      <c r="SXQ5" s="30"/>
      <c r="SXR5" s="31"/>
      <c r="SXS5" s="30"/>
      <c r="SXT5" s="31"/>
      <c r="SXU5" s="30"/>
      <c r="SXV5" s="31"/>
      <c r="SXW5" s="30"/>
      <c r="SXX5" s="31"/>
      <c r="SXY5" s="30"/>
      <c r="SXZ5" s="31"/>
      <c r="SYA5" s="30"/>
      <c r="SYB5" s="31"/>
      <c r="SYC5" s="30"/>
      <c r="SYD5" s="31"/>
      <c r="SYE5" s="30"/>
      <c r="SYF5" s="31"/>
      <c r="SYG5" s="30"/>
      <c r="SYH5" s="31"/>
      <c r="SYI5" s="30"/>
      <c r="SYJ5" s="31"/>
      <c r="SYK5" s="30"/>
      <c r="SYL5" s="31"/>
      <c r="SYM5" s="30"/>
      <c r="SYN5" s="31"/>
      <c r="SYO5" s="30"/>
      <c r="SYP5" s="31"/>
      <c r="SYQ5" s="30"/>
      <c r="SYR5" s="31"/>
      <c r="SYS5" s="30"/>
      <c r="SYT5" s="31"/>
      <c r="SYU5" s="30"/>
      <c r="SYV5" s="31"/>
      <c r="SYW5" s="30"/>
      <c r="SYX5" s="31"/>
      <c r="SYY5" s="30"/>
      <c r="SYZ5" s="31"/>
      <c r="SZA5" s="30"/>
      <c r="SZB5" s="31"/>
      <c r="SZC5" s="30"/>
      <c r="SZD5" s="31"/>
      <c r="SZE5" s="30"/>
      <c r="SZF5" s="31"/>
      <c r="SZG5" s="30"/>
      <c r="SZH5" s="31"/>
      <c r="SZI5" s="30"/>
      <c r="SZJ5" s="31"/>
      <c r="SZK5" s="30"/>
      <c r="SZL5" s="31"/>
      <c r="SZM5" s="30"/>
      <c r="SZN5" s="31"/>
      <c r="SZO5" s="30"/>
      <c r="SZP5" s="31"/>
      <c r="SZQ5" s="30"/>
      <c r="SZR5" s="31"/>
      <c r="SZS5" s="30"/>
      <c r="SZT5" s="31"/>
      <c r="SZU5" s="30"/>
      <c r="SZV5" s="31"/>
      <c r="SZW5" s="30"/>
      <c r="SZX5" s="31"/>
      <c r="SZY5" s="30"/>
      <c r="SZZ5" s="31"/>
      <c r="TAA5" s="30"/>
      <c r="TAB5" s="31"/>
      <c r="TAC5" s="30"/>
      <c r="TAD5" s="31"/>
      <c r="TAE5" s="30"/>
      <c r="TAF5" s="31"/>
      <c r="TAG5" s="30"/>
      <c r="TAH5" s="31"/>
      <c r="TAI5" s="30"/>
      <c r="TAJ5" s="31"/>
      <c r="TAK5" s="30"/>
      <c r="TAL5" s="31"/>
      <c r="TAM5" s="30"/>
      <c r="TAN5" s="31"/>
      <c r="TAO5" s="30"/>
      <c r="TAP5" s="31"/>
      <c r="TAQ5" s="30"/>
      <c r="TAR5" s="31"/>
      <c r="TAS5" s="30"/>
      <c r="TAT5" s="31"/>
      <c r="TAU5" s="30"/>
      <c r="TAV5" s="31"/>
      <c r="TAW5" s="30"/>
      <c r="TAX5" s="31"/>
      <c r="TAY5" s="30"/>
      <c r="TAZ5" s="31"/>
      <c r="TBA5" s="30"/>
      <c r="TBB5" s="31"/>
      <c r="TBC5" s="30"/>
      <c r="TBD5" s="31"/>
      <c r="TBE5" s="30"/>
      <c r="TBF5" s="31"/>
      <c r="TBG5" s="30"/>
      <c r="TBH5" s="31"/>
      <c r="TBI5" s="30"/>
      <c r="TBJ5" s="31"/>
      <c r="TBK5" s="30"/>
      <c r="TBL5" s="31"/>
      <c r="TBM5" s="30"/>
      <c r="TBN5" s="31"/>
      <c r="TBO5" s="30"/>
      <c r="TBP5" s="31"/>
      <c r="TBQ5" s="30"/>
      <c r="TBR5" s="31"/>
      <c r="TBS5" s="30"/>
      <c r="TBT5" s="31"/>
      <c r="TBU5" s="30"/>
      <c r="TBV5" s="31"/>
      <c r="TBW5" s="30"/>
      <c r="TBX5" s="31"/>
      <c r="TBY5" s="30"/>
      <c r="TBZ5" s="31"/>
      <c r="TCA5" s="30"/>
      <c r="TCB5" s="31"/>
      <c r="TCC5" s="30"/>
      <c r="TCD5" s="31"/>
      <c r="TCE5" s="30"/>
      <c r="TCF5" s="31"/>
      <c r="TCG5" s="30"/>
      <c r="TCH5" s="31"/>
      <c r="TCI5" s="30"/>
      <c r="TCJ5" s="31"/>
      <c r="TCK5" s="30"/>
      <c r="TCL5" s="31"/>
      <c r="TCM5" s="30"/>
      <c r="TCN5" s="31"/>
      <c r="TCO5" s="30"/>
      <c r="TCP5" s="31"/>
      <c r="TCQ5" s="30"/>
      <c r="TCR5" s="31"/>
      <c r="TCS5" s="30"/>
      <c r="TCT5" s="31"/>
      <c r="TCU5" s="30"/>
      <c r="TCV5" s="31"/>
      <c r="TCW5" s="30"/>
      <c r="TCX5" s="31"/>
      <c r="TCY5" s="30"/>
      <c r="TCZ5" s="31"/>
      <c r="TDA5" s="30"/>
      <c r="TDB5" s="31"/>
      <c r="TDC5" s="30"/>
      <c r="TDD5" s="31"/>
      <c r="TDE5" s="30"/>
      <c r="TDF5" s="31"/>
      <c r="TDG5" s="30"/>
      <c r="TDH5" s="31"/>
      <c r="TDI5" s="30"/>
      <c r="TDJ5" s="31"/>
      <c r="TDK5" s="30"/>
      <c r="TDL5" s="31"/>
      <c r="TDM5" s="30"/>
      <c r="TDN5" s="31"/>
      <c r="TDO5" s="30"/>
      <c r="TDP5" s="31"/>
      <c r="TDQ5" s="30"/>
      <c r="TDR5" s="31"/>
      <c r="TDS5" s="30"/>
      <c r="TDT5" s="31"/>
      <c r="TDU5" s="30"/>
      <c r="TDV5" s="31"/>
      <c r="TDW5" s="30"/>
      <c r="TDX5" s="31"/>
      <c r="TDY5" s="30"/>
      <c r="TDZ5" s="31"/>
      <c r="TEA5" s="30"/>
      <c r="TEB5" s="31"/>
      <c r="TEC5" s="30"/>
      <c r="TED5" s="31"/>
      <c r="TEE5" s="30"/>
      <c r="TEF5" s="31"/>
      <c r="TEG5" s="30"/>
      <c r="TEH5" s="31"/>
      <c r="TEI5" s="30"/>
      <c r="TEJ5" s="31"/>
      <c r="TEK5" s="30"/>
      <c r="TEL5" s="31"/>
      <c r="TEM5" s="30"/>
      <c r="TEN5" s="31"/>
      <c r="TEO5" s="30"/>
      <c r="TEP5" s="31"/>
      <c r="TEQ5" s="30"/>
      <c r="TER5" s="31"/>
      <c r="TES5" s="30"/>
      <c r="TET5" s="31"/>
      <c r="TEU5" s="30"/>
      <c r="TEV5" s="31"/>
      <c r="TEW5" s="30"/>
      <c r="TEX5" s="31"/>
      <c r="TEY5" s="30"/>
      <c r="TEZ5" s="31"/>
      <c r="TFA5" s="30"/>
      <c r="TFB5" s="31"/>
      <c r="TFC5" s="30"/>
      <c r="TFD5" s="31"/>
      <c r="TFE5" s="30"/>
      <c r="TFF5" s="31"/>
      <c r="TFG5" s="30"/>
      <c r="TFH5" s="31"/>
      <c r="TFI5" s="30"/>
      <c r="TFJ5" s="31"/>
      <c r="TFK5" s="30"/>
      <c r="TFL5" s="31"/>
      <c r="TFM5" s="30"/>
      <c r="TFN5" s="31"/>
      <c r="TFO5" s="30"/>
      <c r="TFP5" s="31"/>
      <c r="TFQ5" s="30"/>
      <c r="TFR5" s="31"/>
      <c r="TFS5" s="30"/>
      <c r="TFT5" s="31"/>
      <c r="TFU5" s="30"/>
      <c r="TFV5" s="31"/>
      <c r="TFW5" s="30"/>
      <c r="TFX5" s="31"/>
      <c r="TFY5" s="30"/>
      <c r="TFZ5" s="31"/>
      <c r="TGA5" s="30"/>
      <c r="TGB5" s="31"/>
      <c r="TGC5" s="30"/>
      <c r="TGD5" s="31"/>
      <c r="TGE5" s="30"/>
      <c r="TGF5" s="31"/>
      <c r="TGG5" s="30"/>
      <c r="TGH5" s="31"/>
      <c r="TGI5" s="30"/>
      <c r="TGJ5" s="31"/>
      <c r="TGK5" s="30"/>
      <c r="TGL5" s="31"/>
      <c r="TGM5" s="30"/>
      <c r="TGN5" s="31"/>
      <c r="TGO5" s="30"/>
      <c r="TGP5" s="31"/>
      <c r="TGQ5" s="30"/>
      <c r="TGR5" s="31"/>
      <c r="TGS5" s="30"/>
      <c r="TGT5" s="31"/>
      <c r="TGU5" s="30"/>
      <c r="TGV5" s="31"/>
      <c r="TGW5" s="30"/>
      <c r="TGX5" s="31"/>
      <c r="TGY5" s="30"/>
      <c r="TGZ5" s="31"/>
      <c r="THA5" s="30"/>
      <c r="THB5" s="31"/>
      <c r="THC5" s="30"/>
      <c r="THD5" s="31"/>
      <c r="THE5" s="30"/>
      <c r="THF5" s="31"/>
      <c r="THG5" s="30"/>
      <c r="THH5" s="31"/>
      <c r="THI5" s="30"/>
      <c r="THJ5" s="31"/>
      <c r="THK5" s="30"/>
      <c r="THL5" s="31"/>
      <c r="THM5" s="30"/>
      <c r="THN5" s="31"/>
      <c r="THO5" s="30"/>
      <c r="THP5" s="31"/>
      <c r="THQ5" s="30"/>
      <c r="THR5" s="31"/>
      <c r="THS5" s="30"/>
      <c r="THT5" s="31"/>
      <c r="THU5" s="30"/>
      <c r="THV5" s="31"/>
      <c r="THW5" s="30"/>
      <c r="THX5" s="31"/>
      <c r="THY5" s="30"/>
      <c r="THZ5" s="31"/>
      <c r="TIA5" s="30"/>
      <c r="TIB5" s="31"/>
      <c r="TIC5" s="30"/>
      <c r="TID5" s="31"/>
      <c r="TIE5" s="30"/>
      <c r="TIF5" s="31"/>
      <c r="TIG5" s="30"/>
      <c r="TIH5" s="31"/>
      <c r="TII5" s="30"/>
      <c r="TIJ5" s="31"/>
      <c r="TIK5" s="30"/>
      <c r="TIL5" s="31"/>
      <c r="TIM5" s="30"/>
      <c r="TIN5" s="31"/>
      <c r="TIO5" s="30"/>
      <c r="TIP5" s="31"/>
      <c r="TIQ5" s="30"/>
      <c r="TIR5" s="31"/>
      <c r="TIS5" s="30"/>
      <c r="TIT5" s="31"/>
      <c r="TIU5" s="30"/>
      <c r="TIV5" s="31"/>
      <c r="TIW5" s="30"/>
      <c r="TIX5" s="31"/>
      <c r="TIY5" s="30"/>
      <c r="TIZ5" s="31"/>
      <c r="TJA5" s="30"/>
      <c r="TJB5" s="31"/>
      <c r="TJC5" s="30"/>
      <c r="TJD5" s="31"/>
      <c r="TJE5" s="30"/>
      <c r="TJF5" s="31"/>
      <c r="TJG5" s="30"/>
      <c r="TJH5" s="31"/>
      <c r="TJI5" s="30"/>
      <c r="TJJ5" s="31"/>
      <c r="TJK5" s="30"/>
      <c r="TJL5" s="31"/>
      <c r="TJM5" s="30"/>
      <c r="TJN5" s="31"/>
      <c r="TJO5" s="30"/>
      <c r="TJP5" s="31"/>
      <c r="TJQ5" s="30"/>
      <c r="TJR5" s="31"/>
      <c r="TJS5" s="30"/>
      <c r="TJT5" s="31"/>
      <c r="TJU5" s="30"/>
      <c r="TJV5" s="31"/>
      <c r="TJW5" s="30"/>
      <c r="TJX5" s="31"/>
      <c r="TJY5" s="30"/>
      <c r="TJZ5" s="31"/>
      <c r="TKA5" s="30"/>
      <c r="TKB5" s="31"/>
      <c r="TKC5" s="30"/>
      <c r="TKD5" s="31"/>
      <c r="TKE5" s="30"/>
      <c r="TKF5" s="31"/>
      <c r="TKG5" s="30"/>
      <c r="TKH5" s="31"/>
      <c r="TKI5" s="30"/>
      <c r="TKJ5" s="31"/>
      <c r="TKK5" s="30"/>
      <c r="TKL5" s="31"/>
      <c r="TKM5" s="30"/>
      <c r="TKN5" s="31"/>
      <c r="TKO5" s="30"/>
      <c r="TKP5" s="31"/>
      <c r="TKQ5" s="30"/>
      <c r="TKR5" s="31"/>
      <c r="TKS5" s="30"/>
      <c r="TKT5" s="31"/>
      <c r="TKU5" s="30"/>
      <c r="TKV5" s="31"/>
      <c r="TKW5" s="30"/>
      <c r="TKX5" s="31"/>
      <c r="TKY5" s="30"/>
      <c r="TKZ5" s="31"/>
      <c r="TLA5" s="30"/>
      <c r="TLB5" s="31"/>
      <c r="TLC5" s="30"/>
      <c r="TLD5" s="31"/>
      <c r="TLE5" s="30"/>
      <c r="TLF5" s="31"/>
      <c r="TLG5" s="30"/>
      <c r="TLH5" s="31"/>
      <c r="TLI5" s="30"/>
      <c r="TLJ5" s="31"/>
      <c r="TLK5" s="30"/>
      <c r="TLL5" s="31"/>
      <c r="TLM5" s="30"/>
      <c r="TLN5" s="31"/>
      <c r="TLO5" s="30"/>
      <c r="TLP5" s="31"/>
      <c r="TLQ5" s="30"/>
      <c r="TLR5" s="31"/>
      <c r="TLS5" s="30"/>
      <c r="TLT5" s="31"/>
      <c r="TLU5" s="30"/>
      <c r="TLV5" s="31"/>
      <c r="TLW5" s="30"/>
      <c r="TLX5" s="31"/>
      <c r="TLY5" s="30"/>
      <c r="TLZ5" s="31"/>
      <c r="TMA5" s="30"/>
      <c r="TMB5" s="31"/>
      <c r="TMC5" s="30"/>
      <c r="TMD5" s="31"/>
      <c r="TME5" s="30"/>
      <c r="TMF5" s="31"/>
      <c r="TMG5" s="30"/>
      <c r="TMH5" s="31"/>
      <c r="TMI5" s="30"/>
      <c r="TMJ5" s="31"/>
      <c r="TMK5" s="30"/>
      <c r="TML5" s="31"/>
      <c r="TMM5" s="30"/>
      <c r="TMN5" s="31"/>
      <c r="TMO5" s="30"/>
      <c r="TMP5" s="31"/>
      <c r="TMQ5" s="30"/>
      <c r="TMR5" s="31"/>
      <c r="TMS5" s="30"/>
      <c r="TMT5" s="31"/>
      <c r="TMU5" s="30"/>
      <c r="TMV5" s="31"/>
      <c r="TMW5" s="30"/>
      <c r="TMX5" s="31"/>
      <c r="TMY5" s="30"/>
      <c r="TMZ5" s="31"/>
      <c r="TNA5" s="30"/>
      <c r="TNB5" s="31"/>
      <c r="TNC5" s="30"/>
      <c r="TND5" s="31"/>
      <c r="TNE5" s="30"/>
      <c r="TNF5" s="31"/>
      <c r="TNG5" s="30"/>
      <c r="TNH5" s="31"/>
      <c r="TNI5" s="30"/>
      <c r="TNJ5" s="31"/>
      <c r="TNK5" s="30"/>
      <c r="TNL5" s="31"/>
      <c r="TNM5" s="30"/>
      <c r="TNN5" s="31"/>
      <c r="TNO5" s="30"/>
      <c r="TNP5" s="31"/>
      <c r="TNQ5" s="30"/>
      <c r="TNR5" s="31"/>
      <c r="TNS5" s="30"/>
      <c r="TNT5" s="31"/>
      <c r="TNU5" s="30"/>
      <c r="TNV5" s="31"/>
      <c r="TNW5" s="30"/>
      <c r="TNX5" s="31"/>
      <c r="TNY5" s="30"/>
      <c r="TNZ5" s="31"/>
      <c r="TOA5" s="30"/>
      <c r="TOB5" s="31"/>
      <c r="TOC5" s="30"/>
      <c r="TOD5" s="31"/>
      <c r="TOE5" s="30"/>
      <c r="TOF5" s="31"/>
      <c r="TOG5" s="30"/>
      <c r="TOH5" s="31"/>
      <c r="TOI5" s="30"/>
      <c r="TOJ5" s="31"/>
      <c r="TOK5" s="30"/>
      <c r="TOL5" s="31"/>
      <c r="TOM5" s="30"/>
      <c r="TON5" s="31"/>
      <c r="TOO5" s="30"/>
      <c r="TOP5" s="31"/>
      <c r="TOQ5" s="30"/>
      <c r="TOR5" s="31"/>
      <c r="TOS5" s="30"/>
      <c r="TOT5" s="31"/>
      <c r="TOU5" s="30"/>
      <c r="TOV5" s="31"/>
      <c r="TOW5" s="30"/>
      <c r="TOX5" s="31"/>
      <c r="TOY5" s="30"/>
      <c r="TOZ5" s="31"/>
      <c r="TPA5" s="30"/>
      <c r="TPB5" s="31"/>
      <c r="TPC5" s="30"/>
      <c r="TPD5" s="31"/>
      <c r="TPE5" s="30"/>
      <c r="TPF5" s="31"/>
      <c r="TPG5" s="30"/>
      <c r="TPH5" s="31"/>
      <c r="TPI5" s="30"/>
      <c r="TPJ5" s="31"/>
      <c r="TPK5" s="30"/>
      <c r="TPL5" s="31"/>
      <c r="TPM5" s="30"/>
      <c r="TPN5" s="31"/>
      <c r="TPO5" s="30"/>
      <c r="TPP5" s="31"/>
      <c r="TPQ5" s="30"/>
      <c r="TPR5" s="31"/>
      <c r="TPS5" s="30"/>
      <c r="TPT5" s="31"/>
      <c r="TPU5" s="30"/>
      <c r="TPV5" s="31"/>
      <c r="TPW5" s="30"/>
      <c r="TPX5" s="31"/>
      <c r="TPY5" s="30"/>
      <c r="TPZ5" s="31"/>
      <c r="TQA5" s="30"/>
      <c r="TQB5" s="31"/>
      <c r="TQC5" s="30"/>
      <c r="TQD5" s="31"/>
      <c r="TQE5" s="30"/>
      <c r="TQF5" s="31"/>
      <c r="TQG5" s="30"/>
      <c r="TQH5" s="31"/>
      <c r="TQI5" s="30"/>
      <c r="TQJ5" s="31"/>
      <c r="TQK5" s="30"/>
      <c r="TQL5" s="31"/>
      <c r="TQM5" s="30"/>
      <c r="TQN5" s="31"/>
      <c r="TQO5" s="30"/>
      <c r="TQP5" s="31"/>
      <c r="TQQ5" s="30"/>
      <c r="TQR5" s="31"/>
      <c r="TQS5" s="30"/>
      <c r="TQT5" s="31"/>
      <c r="TQU5" s="30"/>
      <c r="TQV5" s="31"/>
      <c r="TQW5" s="30"/>
      <c r="TQX5" s="31"/>
      <c r="TQY5" s="30"/>
      <c r="TQZ5" s="31"/>
      <c r="TRA5" s="30"/>
      <c r="TRB5" s="31"/>
      <c r="TRC5" s="30"/>
      <c r="TRD5" s="31"/>
      <c r="TRE5" s="30"/>
      <c r="TRF5" s="31"/>
      <c r="TRG5" s="30"/>
      <c r="TRH5" s="31"/>
      <c r="TRI5" s="30"/>
      <c r="TRJ5" s="31"/>
      <c r="TRK5" s="30"/>
      <c r="TRL5" s="31"/>
      <c r="TRM5" s="30"/>
      <c r="TRN5" s="31"/>
      <c r="TRO5" s="30"/>
      <c r="TRP5" s="31"/>
      <c r="TRQ5" s="30"/>
      <c r="TRR5" s="31"/>
      <c r="TRS5" s="30"/>
      <c r="TRT5" s="31"/>
      <c r="TRU5" s="30"/>
      <c r="TRV5" s="31"/>
      <c r="TRW5" s="30"/>
      <c r="TRX5" s="31"/>
      <c r="TRY5" s="30"/>
      <c r="TRZ5" s="31"/>
      <c r="TSA5" s="30"/>
      <c r="TSB5" s="31"/>
      <c r="TSC5" s="30"/>
      <c r="TSD5" s="31"/>
      <c r="TSE5" s="30"/>
      <c r="TSF5" s="31"/>
      <c r="TSG5" s="30"/>
      <c r="TSH5" s="31"/>
      <c r="TSI5" s="30"/>
      <c r="TSJ5" s="31"/>
      <c r="TSK5" s="30"/>
      <c r="TSL5" s="31"/>
      <c r="TSM5" s="30"/>
      <c r="TSN5" s="31"/>
      <c r="TSO5" s="30"/>
      <c r="TSP5" s="31"/>
      <c r="TSQ5" s="30"/>
      <c r="TSR5" s="31"/>
      <c r="TSS5" s="30"/>
      <c r="TST5" s="31"/>
      <c r="TSU5" s="30"/>
      <c r="TSV5" s="31"/>
      <c r="TSW5" s="30"/>
      <c r="TSX5" s="31"/>
      <c r="TSY5" s="30"/>
      <c r="TSZ5" s="31"/>
      <c r="TTA5" s="30"/>
      <c r="TTB5" s="31"/>
      <c r="TTC5" s="30"/>
      <c r="TTD5" s="31"/>
      <c r="TTE5" s="30"/>
      <c r="TTF5" s="31"/>
      <c r="TTG5" s="30"/>
      <c r="TTH5" s="31"/>
      <c r="TTI5" s="30"/>
      <c r="TTJ5" s="31"/>
      <c r="TTK5" s="30"/>
      <c r="TTL5" s="31"/>
      <c r="TTM5" s="30"/>
      <c r="TTN5" s="31"/>
      <c r="TTO5" s="30"/>
      <c r="TTP5" s="31"/>
      <c r="TTQ5" s="30"/>
      <c r="TTR5" s="31"/>
      <c r="TTS5" s="30"/>
      <c r="TTT5" s="31"/>
      <c r="TTU5" s="30"/>
      <c r="TTV5" s="31"/>
      <c r="TTW5" s="30"/>
      <c r="TTX5" s="31"/>
      <c r="TTY5" s="30"/>
      <c r="TTZ5" s="31"/>
      <c r="TUA5" s="30"/>
      <c r="TUB5" s="31"/>
      <c r="TUC5" s="30"/>
      <c r="TUD5" s="31"/>
      <c r="TUE5" s="30"/>
      <c r="TUF5" s="31"/>
      <c r="TUG5" s="30"/>
      <c r="TUH5" s="31"/>
      <c r="TUI5" s="30"/>
      <c r="TUJ5" s="31"/>
      <c r="TUK5" s="30"/>
      <c r="TUL5" s="31"/>
      <c r="TUM5" s="30"/>
      <c r="TUN5" s="31"/>
      <c r="TUO5" s="30"/>
      <c r="TUP5" s="31"/>
      <c r="TUQ5" s="30"/>
      <c r="TUR5" s="31"/>
      <c r="TUS5" s="30"/>
      <c r="TUT5" s="31"/>
      <c r="TUU5" s="30"/>
      <c r="TUV5" s="31"/>
      <c r="TUW5" s="30"/>
      <c r="TUX5" s="31"/>
      <c r="TUY5" s="30"/>
      <c r="TUZ5" s="31"/>
      <c r="TVA5" s="30"/>
      <c r="TVB5" s="31"/>
      <c r="TVC5" s="30"/>
      <c r="TVD5" s="31"/>
      <c r="TVE5" s="30"/>
      <c r="TVF5" s="31"/>
      <c r="TVG5" s="30"/>
      <c r="TVH5" s="31"/>
      <c r="TVI5" s="30"/>
      <c r="TVJ5" s="31"/>
      <c r="TVK5" s="30"/>
      <c r="TVL5" s="31"/>
      <c r="TVM5" s="30"/>
      <c r="TVN5" s="31"/>
      <c r="TVO5" s="30"/>
      <c r="TVP5" s="31"/>
      <c r="TVQ5" s="30"/>
      <c r="TVR5" s="31"/>
      <c r="TVS5" s="30"/>
      <c r="TVT5" s="31"/>
      <c r="TVU5" s="30"/>
      <c r="TVV5" s="31"/>
      <c r="TVW5" s="30"/>
      <c r="TVX5" s="31"/>
      <c r="TVY5" s="30"/>
      <c r="TVZ5" s="31"/>
      <c r="TWA5" s="30"/>
      <c r="TWB5" s="31"/>
      <c r="TWC5" s="30"/>
      <c r="TWD5" s="31"/>
      <c r="TWE5" s="30"/>
      <c r="TWF5" s="31"/>
      <c r="TWG5" s="30"/>
      <c r="TWH5" s="31"/>
      <c r="TWI5" s="30"/>
      <c r="TWJ5" s="31"/>
      <c r="TWK5" s="30"/>
      <c r="TWL5" s="31"/>
      <c r="TWM5" s="30"/>
      <c r="TWN5" s="31"/>
      <c r="TWO5" s="30"/>
      <c r="TWP5" s="31"/>
      <c r="TWQ5" s="30"/>
      <c r="TWR5" s="31"/>
      <c r="TWS5" s="30"/>
      <c r="TWT5" s="31"/>
      <c r="TWU5" s="30"/>
      <c r="TWV5" s="31"/>
      <c r="TWW5" s="30"/>
      <c r="TWX5" s="31"/>
      <c r="TWY5" s="30"/>
      <c r="TWZ5" s="31"/>
      <c r="TXA5" s="30"/>
      <c r="TXB5" s="31"/>
      <c r="TXC5" s="30"/>
      <c r="TXD5" s="31"/>
      <c r="TXE5" s="30"/>
      <c r="TXF5" s="31"/>
      <c r="TXG5" s="30"/>
      <c r="TXH5" s="31"/>
      <c r="TXI5" s="30"/>
      <c r="TXJ5" s="31"/>
      <c r="TXK5" s="30"/>
      <c r="TXL5" s="31"/>
      <c r="TXM5" s="30"/>
      <c r="TXN5" s="31"/>
      <c r="TXO5" s="30"/>
      <c r="TXP5" s="31"/>
      <c r="TXQ5" s="30"/>
      <c r="TXR5" s="31"/>
      <c r="TXS5" s="30"/>
      <c r="TXT5" s="31"/>
      <c r="TXU5" s="30"/>
      <c r="TXV5" s="31"/>
      <c r="TXW5" s="30"/>
      <c r="TXX5" s="31"/>
      <c r="TXY5" s="30"/>
      <c r="TXZ5" s="31"/>
      <c r="TYA5" s="30"/>
      <c r="TYB5" s="31"/>
      <c r="TYC5" s="30"/>
      <c r="TYD5" s="31"/>
      <c r="TYE5" s="30"/>
      <c r="TYF5" s="31"/>
      <c r="TYG5" s="30"/>
      <c r="TYH5" s="31"/>
      <c r="TYI5" s="30"/>
      <c r="TYJ5" s="31"/>
      <c r="TYK5" s="30"/>
      <c r="TYL5" s="31"/>
      <c r="TYM5" s="30"/>
      <c r="TYN5" s="31"/>
      <c r="TYO5" s="30"/>
      <c r="TYP5" s="31"/>
      <c r="TYQ5" s="30"/>
      <c r="TYR5" s="31"/>
      <c r="TYS5" s="30"/>
      <c r="TYT5" s="31"/>
      <c r="TYU5" s="30"/>
      <c r="TYV5" s="31"/>
      <c r="TYW5" s="30"/>
      <c r="TYX5" s="31"/>
      <c r="TYY5" s="30"/>
      <c r="TYZ5" s="31"/>
      <c r="TZA5" s="30"/>
      <c r="TZB5" s="31"/>
      <c r="TZC5" s="30"/>
      <c r="TZD5" s="31"/>
      <c r="TZE5" s="30"/>
      <c r="TZF5" s="31"/>
      <c r="TZG5" s="30"/>
      <c r="TZH5" s="31"/>
      <c r="TZI5" s="30"/>
      <c r="TZJ5" s="31"/>
      <c r="TZK5" s="30"/>
      <c r="TZL5" s="31"/>
      <c r="TZM5" s="30"/>
      <c r="TZN5" s="31"/>
      <c r="TZO5" s="30"/>
      <c r="TZP5" s="31"/>
      <c r="TZQ5" s="30"/>
      <c r="TZR5" s="31"/>
      <c r="TZS5" s="30"/>
      <c r="TZT5" s="31"/>
      <c r="TZU5" s="30"/>
      <c r="TZV5" s="31"/>
      <c r="TZW5" s="30"/>
      <c r="TZX5" s="31"/>
      <c r="TZY5" s="30"/>
      <c r="TZZ5" s="31"/>
      <c r="UAA5" s="30"/>
      <c r="UAB5" s="31"/>
      <c r="UAC5" s="30"/>
      <c r="UAD5" s="31"/>
      <c r="UAE5" s="30"/>
      <c r="UAF5" s="31"/>
      <c r="UAG5" s="30"/>
      <c r="UAH5" s="31"/>
      <c r="UAI5" s="30"/>
      <c r="UAJ5" s="31"/>
      <c r="UAK5" s="30"/>
      <c r="UAL5" s="31"/>
      <c r="UAM5" s="30"/>
      <c r="UAN5" s="31"/>
      <c r="UAO5" s="30"/>
      <c r="UAP5" s="31"/>
      <c r="UAQ5" s="30"/>
      <c r="UAR5" s="31"/>
      <c r="UAS5" s="30"/>
      <c r="UAT5" s="31"/>
      <c r="UAU5" s="30"/>
      <c r="UAV5" s="31"/>
      <c r="UAW5" s="30"/>
      <c r="UAX5" s="31"/>
      <c r="UAY5" s="30"/>
      <c r="UAZ5" s="31"/>
      <c r="UBA5" s="30"/>
      <c r="UBB5" s="31"/>
      <c r="UBC5" s="30"/>
      <c r="UBD5" s="31"/>
      <c r="UBE5" s="30"/>
      <c r="UBF5" s="31"/>
      <c r="UBG5" s="30"/>
      <c r="UBH5" s="31"/>
      <c r="UBI5" s="30"/>
      <c r="UBJ5" s="31"/>
      <c r="UBK5" s="30"/>
      <c r="UBL5" s="31"/>
      <c r="UBM5" s="30"/>
      <c r="UBN5" s="31"/>
      <c r="UBO5" s="30"/>
      <c r="UBP5" s="31"/>
      <c r="UBQ5" s="30"/>
      <c r="UBR5" s="31"/>
      <c r="UBS5" s="30"/>
      <c r="UBT5" s="31"/>
      <c r="UBU5" s="30"/>
      <c r="UBV5" s="31"/>
      <c r="UBW5" s="30"/>
      <c r="UBX5" s="31"/>
      <c r="UBY5" s="30"/>
      <c r="UBZ5" s="31"/>
      <c r="UCA5" s="30"/>
      <c r="UCB5" s="31"/>
      <c r="UCC5" s="30"/>
      <c r="UCD5" s="31"/>
      <c r="UCE5" s="30"/>
      <c r="UCF5" s="31"/>
      <c r="UCG5" s="30"/>
      <c r="UCH5" s="31"/>
      <c r="UCI5" s="30"/>
      <c r="UCJ5" s="31"/>
      <c r="UCK5" s="30"/>
      <c r="UCL5" s="31"/>
      <c r="UCM5" s="30"/>
      <c r="UCN5" s="31"/>
      <c r="UCO5" s="30"/>
      <c r="UCP5" s="31"/>
      <c r="UCQ5" s="30"/>
      <c r="UCR5" s="31"/>
      <c r="UCS5" s="30"/>
      <c r="UCT5" s="31"/>
      <c r="UCU5" s="30"/>
      <c r="UCV5" s="31"/>
      <c r="UCW5" s="30"/>
      <c r="UCX5" s="31"/>
      <c r="UCY5" s="30"/>
      <c r="UCZ5" s="31"/>
      <c r="UDA5" s="30"/>
      <c r="UDB5" s="31"/>
      <c r="UDC5" s="30"/>
      <c r="UDD5" s="31"/>
      <c r="UDE5" s="30"/>
      <c r="UDF5" s="31"/>
      <c r="UDG5" s="30"/>
      <c r="UDH5" s="31"/>
      <c r="UDI5" s="30"/>
      <c r="UDJ5" s="31"/>
      <c r="UDK5" s="30"/>
      <c r="UDL5" s="31"/>
      <c r="UDM5" s="30"/>
      <c r="UDN5" s="31"/>
      <c r="UDO5" s="30"/>
      <c r="UDP5" s="31"/>
      <c r="UDQ5" s="30"/>
      <c r="UDR5" s="31"/>
      <c r="UDS5" s="30"/>
      <c r="UDT5" s="31"/>
      <c r="UDU5" s="30"/>
      <c r="UDV5" s="31"/>
      <c r="UDW5" s="30"/>
      <c r="UDX5" s="31"/>
      <c r="UDY5" s="30"/>
      <c r="UDZ5" s="31"/>
      <c r="UEA5" s="30"/>
      <c r="UEB5" s="31"/>
      <c r="UEC5" s="30"/>
      <c r="UED5" s="31"/>
      <c r="UEE5" s="30"/>
      <c r="UEF5" s="31"/>
      <c r="UEG5" s="30"/>
      <c r="UEH5" s="31"/>
      <c r="UEI5" s="30"/>
      <c r="UEJ5" s="31"/>
      <c r="UEK5" s="30"/>
      <c r="UEL5" s="31"/>
      <c r="UEM5" s="30"/>
      <c r="UEN5" s="31"/>
      <c r="UEO5" s="30"/>
      <c r="UEP5" s="31"/>
      <c r="UEQ5" s="30"/>
      <c r="UER5" s="31"/>
      <c r="UES5" s="30"/>
      <c r="UET5" s="31"/>
      <c r="UEU5" s="30"/>
      <c r="UEV5" s="31"/>
      <c r="UEW5" s="30"/>
      <c r="UEX5" s="31"/>
      <c r="UEY5" s="30"/>
      <c r="UEZ5" s="31"/>
      <c r="UFA5" s="30"/>
      <c r="UFB5" s="31"/>
      <c r="UFC5" s="30"/>
      <c r="UFD5" s="31"/>
      <c r="UFE5" s="30"/>
      <c r="UFF5" s="31"/>
      <c r="UFG5" s="30"/>
      <c r="UFH5" s="31"/>
      <c r="UFI5" s="30"/>
      <c r="UFJ5" s="31"/>
      <c r="UFK5" s="30"/>
      <c r="UFL5" s="31"/>
      <c r="UFM5" s="30"/>
      <c r="UFN5" s="31"/>
      <c r="UFO5" s="30"/>
      <c r="UFP5" s="31"/>
      <c r="UFQ5" s="30"/>
      <c r="UFR5" s="31"/>
      <c r="UFS5" s="30"/>
      <c r="UFT5" s="31"/>
      <c r="UFU5" s="30"/>
      <c r="UFV5" s="31"/>
      <c r="UFW5" s="30"/>
      <c r="UFX5" s="31"/>
      <c r="UFY5" s="30"/>
      <c r="UFZ5" s="31"/>
      <c r="UGA5" s="30"/>
      <c r="UGB5" s="31"/>
      <c r="UGC5" s="30"/>
      <c r="UGD5" s="31"/>
      <c r="UGE5" s="30"/>
      <c r="UGF5" s="31"/>
      <c r="UGG5" s="30"/>
      <c r="UGH5" s="31"/>
      <c r="UGI5" s="30"/>
      <c r="UGJ5" s="31"/>
      <c r="UGK5" s="30"/>
      <c r="UGL5" s="31"/>
      <c r="UGM5" s="30"/>
      <c r="UGN5" s="31"/>
      <c r="UGO5" s="30"/>
      <c r="UGP5" s="31"/>
      <c r="UGQ5" s="30"/>
      <c r="UGR5" s="31"/>
      <c r="UGS5" s="30"/>
      <c r="UGT5" s="31"/>
      <c r="UGU5" s="30"/>
      <c r="UGV5" s="31"/>
      <c r="UGW5" s="30"/>
      <c r="UGX5" s="31"/>
      <c r="UGY5" s="30"/>
      <c r="UGZ5" s="31"/>
      <c r="UHA5" s="30"/>
      <c r="UHB5" s="31"/>
      <c r="UHC5" s="30"/>
      <c r="UHD5" s="31"/>
      <c r="UHE5" s="30"/>
      <c r="UHF5" s="31"/>
      <c r="UHG5" s="30"/>
      <c r="UHH5" s="31"/>
      <c r="UHI5" s="30"/>
      <c r="UHJ5" s="31"/>
      <c r="UHK5" s="30"/>
      <c r="UHL5" s="31"/>
      <c r="UHM5" s="30"/>
      <c r="UHN5" s="31"/>
      <c r="UHO5" s="30"/>
      <c r="UHP5" s="31"/>
      <c r="UHQ5" s="30"/>
      <c r="UHR5" s="31"/>
      <c r="UHS5" s="30"/>
      <c r="UHT5" s="31"/>
      <c r="UHU5" s="30"/>
      <c r="UHV5" s="31"/>
      <c r="UHW5" s="30"/>
      <c r="UHX5" s="31"/>
      <c r="UHY5" s="30"/>
      <c r="UHZ5" s="31"/>
      <c r="UIA5" s="30"/>
      <c r="UIB5" s="31"/>
      <c r="UIC5" s="30"/>
      <c r="UID5" s="31"/>
      <c r="UIE5" s="30"/>
      <c r="UIF5" s="31"/>
      <c r="UIG5" s="30"/>
      <c r="UIH5" s="31"/>
      <c r="UII5" s="30"/>
      <c r="UIJ5" s="31"/>
      <c r="UIK5" s="30"/>
      <c r="UIL5" s="31"/>
      <c r="UIM5" s="30"/>
      <c r="UIN5" s="31"/>
      <c r="UIO5" s="30"/>
      <c r="UIP5" s="31"/>
      <c r="UIQ5" s="30"/>
      <c r="UIR5" s="31"/>
      <c r="UIS5" s="30"/>
      <c r="UIT5" s="31"/>
      <c r="UIU5" s="30"/>
      <c r="UIV5" s="31"/>
      <c r="UIW5" s="30"/>
      <c r="UIX5" s="31"/>
      <c r="UIY5" s="30"/>
      <c r="UIZ5" s="31"/>
      <c r="UJA5" s="30"/>
      <c r="UJB5" s="31"/>
      <c r="UJC5" s="30"/>
      <c r="UJD5" s="31"/>
      <c r="UJE5" s="30"/>
      <c r="UJF5" s="31"/>
      <c r="UJG5" s="30"/>
      <c r="UJH5" s="31"/>
      <c r="UJI5" s="30"/>
      <c r="UJJ5" s="31"/>
      <c r="UJK5" s="30"/>
      <c r="UJL5" s="31"/>
      <c r="UJM5" s="30"/>
      <c r="UJN5" s="31"/>
      <c r="UJO5" s="30"/>
      <c r="UJP5" s="31"/>
      <c r="UJQ5" s="30"/>
      <c r="UJR5" s="31"/>
      <c r="UJS5" s="30"/>
      <c r="UJT5" s="31"/>
      <c r="UJU5" s="30"/>
      <c r="UJV5" s="31"/>
      <c r="UJW5" s="30"/>
      <c r="UJX5" s="31"/>
      <c r="UJY5" s="30"/>
      <c r="UJZ5" s="31"/>
      <c r="UKA5" s="30"/>
      <c r="UKB5" s="31"/>
      <c r="UKC5" s="30"/>
      <c r="UKD5" s="31"/>
      <c r="UKE5" s="30"/>
      <c r="UKF5" s="31"/>
      <c r="UKG5" s="30"/>
      <c r="UKH5" s="31"/>
      <c r="UKI5" s="30"/>
      <c r="UKJ5" s="31"/>
      <c r="UKK5" s="30"/>
      <c r="UKL5" s="31"/>
      <c r="UKM5" s="30"/>
      <c r="UKN5" s="31"/>
      <c r="UKO5" s="30"/>
      <c r="UKP5" s="31"/>
      <c r="UKQ5" s="30"/>
      <c r="UKR5" s="31"/>
      <c r="UKS5" s="30"/>
      <c r="UKT5" s="31"/>
      <c r="UKU5" s="30"/>
      <c r="UKV5" s="31"/>
      <c r="UKW5" s="30"/>
      <c r="UKX5" s="31"/>
      <c r="UKY5" s="30"/>
      <c r="UKZ5" s="31"/>
      <c r="ULA5" s="30"/>
      <c r="ULB5" s="31"/>
      <c r="ULC5" s="30"/>
      <c r="ULD5" s="31"/>
      <c r="ULE5" s="30"/>
      <c r="ULF5" s="31"/>
      <c r="ULG5" s="30"/>
      <c r="ULH5" s="31"/>
      <c r="ULI5" s="30"/>
      <c r="ULJ5" s="31"/>
      <c r="ULK5" s="30"/>
      <c r="ULL5" s="31"/>
      <c r="ULM5" s="30"/>
      <c r="ULN5" s="31"/>
      <c r="ULO5" s="30"/>
      <c r="ULP5" s="31"/>
      <c r="ULQ5" s="30"/>
      <c r="ULR5" s="31"/>
      <c r="ULS5" s="30"/>
      <c r="ULT5" s="31"/>
      <c r="ULU5" s="30"/>
      <c r="ULV5" s="31"/>
      <c r="ULW5" s="30"/>
      <c r="ULX5" s="31"/>
      <c r="ULY5" s="30"/>
      <c r="ULZ5" s="31"/>
      <c r="UMA5" s="30"/>
      <c r="UMB5" s="31"/>
      <c r="UMC5" s="30"/>
      <c r="UMD5" s="31"/>
      <c r="UME5" s="30"/>
      <c r="UMF5" s="31"/>
      <c r="UMG5" s="30"/>
      <c r="UMH5" s="31"/>
      <c r="UMI5" s="30"/>
      <c r="UMJ5" s="31"/>
      <c r="UMK5" s="30"/>
      <c r="UML5" s="31"/>
      <c r="UMM5" s="30"/>
      <c r="UMN5" s="31"/>
      <c r="UMO5" s="30"/>
      <c r="UMP5" s="31"/>
      <c r="UMQ5" s="30"/>
      <c r="UMR5" s="31"/>
      <c r="UMS5" s="30"/>
      <c r="UMT5" s="31"/>
      <c r="UMU5" s="30"/>
      <c r="UMV5" s="31"/>
      <c r="UMW5" s="30"/>
      <c r="UMX5" s="31"/>
      <c r="UMY5" s="30"/>
      <c r="UMZ5" s="31"/>
      <c r="UNA5" s="30"/>
      <c r="UNB5" s="31"/>
      <c r="UNC5" s="30"/>
      <c r="UND5" s="31"/>
      <c r="UNE5" s="30"/>
      <c r="UNF5" s="31"/>
      <c r="UNG5" s="30"/>
      <c r="UNH5" s="31"/>
      <c r="UNI5" s="30"/>
      <c r="UNJ5" s="31"/>
      <c r="UNK5" s="30"/>
      <c r="UNL5" s="31"/>
      <c r="UNM5" s="30"/>
      <c r="UNN5" s="31"/>
      <c r="UNO5" s="30"/>
      <c r="UNP5" s="31"/>
      <c r="UNQ5" s="30"/>
      <c r="UNR5" s="31"/>
      <c r="UNS5" s="30"/>
      <c r="UNT5" s="31"/>
      <c r="UNU5" s="30"/>
      <c r="UNV5" s="31"/>
      <c r="UNW5" s="30"/>
      <c r="UNX5" s="31"/>
      <c r="UNY5" s="30"/>
      <c r="UNZ5" s="31"/>
      <c r="UOA5" s="30"/>
      <c r="UOB5" s="31"/>
      <c r="UOC5" s="30"/>
      <c r="UOD5" s="31"/>
      <c r="UOE5" s="30"/>
      <c r="UOF5" s="31"/>
      <c r="UOG5" s="30"/>
      <c r="UOH5" s="31"/>
      <c r="UOI5" s="30"/>
      <c r="UOJ5" s="31"/>
      <c r="UOK5" s="30"/>
      <c r="UOL5" s="31"/>
      <c r="UOM5" s="30"/>
      <c r="UON5" s="31"/>
      <c r="UOO5" s="30"/>
      <c r="UOP5" s="31"/>
      <c r="UOQ5" s="30"/>
      <c r="UOR5" s="31"/>
      <c r="UOS5" s="30"/>
      <c r="UOT5" s="31"/>
      <c r="UOU5" s="30"/>
      <c r="UOV5" s="31"/>
      <c r="UOW5" s="30"/>
      <c r="UOX5" s="31"/>
      <c r="UOY5" s="30"/>
      <c r="UOZ5" s="31"/>
      <c r="UPA5" s="30"/>
      <c r="UPB5" s="31"/>
      <c r="UPC5" s="30"/>
      <c r="UPD5" s="31"/>
      <c r="UPE5" s="30"/>
      <c r="UPF5" s="31"/>
      <c r="UPG5" s="30"/>
      <c r="UPH5" s="31"/>
      <c r="UPI5" s="30"/>
      <c r="UPJ5" s="31"/>
      <c r="UPK5" s="30"/>
      <c r="UPL5" s="31"/>
      <c r="UPM5" s="30"/>
      <c r="UPN5" s="31"/>
      <c r="UPO5" s="30"/>
      <c r="UPP5" s="31"/>
      <c r="UPQ5" s="30"/>
      <c r="UPR5" s="31"/>
      <c r="UPS5" s="30"/>
      <c r="UPT5" s="31"/>
      <c r="UPU5" s="30"/>
      <c r="UPV5" s="31"/>
      <c r="UPW5" s="30"/>
      <c r="UPX5" s="31"/>
      <c r="UPY5" s="30"/>
      <c r="UPZ5" s="31"/>
      <c r="UQA5" s="30"/>
      <c r="UQB5" s="31"/>
      <c r="UQC5" s="30"/>
      <c r="UQD5" s="31"/>
      <c r="UQE5" s="30"/>
      <c r="UQF5" s="31"/>
      <c r="UQG5" s="30"/>
      <c r="UQH5" s="31"/>
      <c r="UQI5" s="30"/>
      <c r="UQJ5" s="31"/>
      <c r="UQK5" s="30"/>
      <c r="UQL5" s="31"/>
      <c r="UQM5" s="30"/>
      <c r="UQN5" s="31"/>
      <c r="UQO5" s="30"/>
      <c r="UQP5" s="31"/>
      <c r="UQQ5" s="30"/>
      <c r="UQR5" s="31"/>
      <c r="UQS5" s="30"/>
      <c r="UQT5" s="31"/>
      <c r="UQU5" s="30"/>
      <c r="UQV5" s="31"/>
      <c r="UQW5" s="30"/>
      <c r="UQX5" s="31"/>
      <c r="UQY5" s="30"/>
      <c r="UQZ5" s="31"/>
      <c r="URA5" s="30"/>
      <c r="URB5" s="31"/>
      <c r="URC5" s="30"/>
      <c r="URD5" s="31"/>
      <c r="URE5" s="30"/>
      <c r="URF5" s="31"/>
      <c r="URG5" s="30"/>
      <c r="URH5" s="31"/>
      <c r="URI5" s="30"/>
      <c r="URJ5" s="31"/>
      <c r="URK5" s="30"/>
      <c r="URL5" s="31"/>
      <c r="URM5" s="30"/>
      <c r="URN5" s="31"/>
      <c r="URO5" s="30"/>
      <c r="URP5" s="31"/>
      <c r="URQ5" s="30"/>
      <c r="URR5" s="31"/>
      <c r="URS5" s="30"/>
      <c r="URT5" s="31"/>
      <c r="URU5" s="30"/>
      <c r="URV5" s="31"/>
      <c r="URW5" s="30"/>
      <c r="URX5" s="31"/>
      <c r="URY5" s="30"/>
      <c r="URZ5" s="31"/>
      <c r="USA5" s="30"/>
      <c r="USB5" s="31"/>
      <c r="USC5" s="30"/>
      <c r="USD5" s="31"/>
      <c r="USE5" s="30"/>
      <c r="USF5" s="31"/>
      <c r="USG5" s="30"/>
      <c r="USH5" s="31"/>
      <c r="USI5" s="30"/>
      <c r="USJ5" s="31"/>
      <c r="USK5" s="30"/>
      <c r="USL5" s="31"/>
      <c r="USM5" s="30"/>
      <c r="USN5" s="31"/>
      <c r="USO5" s="30"/>
      <c r="USP5" s="31"/>
      <c r="USQ5" s="30"/>
      <c r="USR5" s="31"/>
      <c r="USS5" s="30"/>
      <c r="UST5" s="31"/>
      <c r="USU5" s="30"/>
      <c r="USV5" s="31"/>
      <c r="USW5" s="30"/>
      <c r="USX5" s="31"/>
      <c r="USY5" s="30"/>
      <c r="USZ5" s="31"/>
      <c r="UTA5" s="30"/>
      <c r="UTB5" s="31"/>
      <c r="UTC5" s="30"/>
      <c r="UTD5" s="31"/>
      <c r="UTE5" s="30"/>
      <c r="UTF5" s="31"/>
      <c r="UTG5" s="30"/>
      <c r="UTH5" s="31"/>
      <c r="UTI5" s="30"/>
      <c r="UTJ5" s="31"/>
      <c r="UTK5" s="30"/>
      <c r="UTL5" s="31"/>
      <c r="UTM5" s="30"/>
      <c r="UTN5" s="31"/>
      <c r="UTO5" s="30"/>
      <c r="UTP5" s="31"/>
      <c r="UTQ5" s="30"/>
      <c r="UTR5" s="31"/>
      <c r="UTS5" s="30"/>
      <c r="UTT5" s="31"/>
      <c r="UTU5" s="30"/>
      <c r="UTV5" s="31"/>
      <c r="UTW5" s="30"/>
      <c r="UTX5" s="31"/>
      <c r="UTY5" s="30"/>
      <c r="UTZ5" s="31"/>
      <c r="UUA5" s="30"/>
      <c r="UUB5" s="31"/>
      <c r="UUC5" s="30"/>
      <c r="UUD5" s="31"/>
      <c r="UUE5" s="30"/>
      <c r="UUF5" s="31"/>
      <c r="UUG5" s="30"/>
      <c r="UUH5" s="31"/>
      <c r="UUI5" s="30"/>
      <c r="UUJ5" s="31"/>
      <c r="UUK5" s="30"/>
      <c r="UUL5" s="31"/>
      <c r="UUM5" s="30"/>
      <c r="UUN5" s="31"/>
      <c r="UUO5" s="30"/>
      <c r="UUP5" s="31"/>
      <c r="UUQ5" s="30"/>
      <c r="UUR5" s="31"/>
      <c r="UUS5" s="30"/>
      <c r="UUT5" s="31"/>
      <c r="UUU5" s="30"/>
      <c r="UUV5" s="31"/>
      <c r="UUW5" s="30"/>
      <c r="UUX5" s="31"/>
      <c r="UUY5" s="30"/>
      <c r="UUZ5" s="31"/>
      <c r="UVA5" s="30"/>
      <c r="UVB5" s="31"/>
      <c r="UVC5" s="30"/>
      <c r="UVD5" s="31"/>
      <c r="UVE5" s="30"/>
      <c r="UVF5" s="31"/>
      <c r="UVG5" s="30"/>
      <c r="UVH5" s="31"/>
      <c r="UVI5" s="30"/>
      <c r="UVJ5" s="31"/>
      <c r="UVK5" s="30"/>
      <c r="UVL5" s="31"/>
      <c r="UVM5" s="30"/>
      <c r="UVN5" s="31"/>
      <c r="UVO5" s="30"/>
      <c r="UVP5" s="31"/>
      <c r="UVQ5" s="30"/>
      <c r="UVR5" s="31"/>
      <c r="UVS5" s="30"/>
      <c r="UVT5" s="31"/>
      <c r="UVU5" s="30"/>
      <c r="UVV5" s="31"/>
      <c r="UVW5" s="30"/>
      <c r="UVX5" s="31"/>
      <c r="UVY5" s="30"/>
      <c r="UVZ5" s="31"/>
      <c r="UWA5" s="30"/>
      <c r="UWB5" s="31"/>
      <c r="UWC5" s="30"/>
      <c r="UWD5" s="31"/>
      <c r="UWE5" s="30"/>
      <c r="UWF5" s="31"/>
      <c r="UWG5" s="30"/>
      <c r="UWH5" s="31"/>
      <c r="UWI5" s="30"/>
      <c r="UWJ5" s="31"/>
      <c r="UWK5" s="30"/>
      <c r="UWL5" s="31"/>
      <c r="UWM5" s="30"/>
      <c r="UWN5" s="31"/>
      <c r="UWO5" s="30"/>
      <c r="UWP5" s="31"/>
      <c r="UWQ5" s="30"/>
      <c r="UWR5" s="31"/>
      <c r="UWS5" s="30"/>
      <c r="UWT5" s="31"/>
      <c r="UWU5" s="30"/>
      <c r="UWV5" s="31"/>
      <c r="UWW5" s="30"/>
      <c r="UWX5" s="31"/>
      <c r="UWY5" s="30"/>
      <c r="UWZ5" s="31"/>
      <c r="UXA5" s="30"/>
      <c r="UXB5" s="31"/>
      <c r="UXC5" s="30"/>
      <c r="UXD5" s="31"/>
      <c r="UXE5" s="30"/>
      <c r="UXF5" s="31"/>
      <c r="UXG5" s="30"/>
      <c r="UXH5" s="31"/>
      <c r="UXI5" s="30"/>
      <c r="UXJ5" s="31"/>
      <c r="UXK5" s="30"/>
      <c r="UXL5" s="31"/>
      <c r="UXM5" s="30"/>
      <c r="UXN5" s="31"/>
      <c r="UXO5" s="30"/>
      <c r="UXP5" s="31"/>
      <c r="UXQ5" s="30"/>
      <c r="UXR5" s="31"/>
      <c r="UXS5" s="30"/>
      <c r="UXT5" s="31"/>
      <c r="UXU5" s="30"/>
      <c r="UXV5" s="31"/>
      <c r="UXW5" s="30"/>
      <c r="UXX5" s="31"/>
      <c r="UXY5" s="30"/>
      <c r="UXZ5" s="31"/>
      <c r="UYA5" s="30"/>
      <c r="UYB5" s="31"/>
      <c r="UYC5" s="30"/>
      <c r="UYD5" s="31"/>
      <c r="UYE5" s="30"/>
      <c r="UYF5" s="31"/>
      <c r="UYG5" s="30"/>
      <c r="UYH5" s="31"/>
      <c r="UYI5" s="30"/>
      <c r="UYJ5" s="31"/>
      <c r="UYK5" s="30"/>
      <c r="UYL5" s="31"/>
      <c r="UYM5" s="30"/>
      <c r="UYN5" s="31"/>
      <c r="UYO5" s="30"/>
      <c r="UYP5" s="31"/>
      <c r="UYQ5" s="30"/>
      <c r="UYR5" s="31"/>
      <c r="UYS5" s="30"/>
      <c r="UYT5" s="31"/>
      <c r="UYU5" s="30"/>
      <c r="UYV5" s="31"/>
      <c r="UYW5" s="30"/>
      <c r="UYX5" s="31"/>
      <c r="UYY5" s="30"/>
      <c r="UYZ5" s="31"/>
      <c r="UZA5" s="30"/>
      <c r="UZB5" s="31"/>
      <c r="UZC5" s="30"/>
      <c r="UZD5" s="31"/>
      <c r="UZE5" s="30"/>
      <c r="UZF5" s="31"/>
      <c r="UZG5" s="30"/>
      <c r="UZH5" s="31"/>
      <c r="UZI5" s="30"/>
      <c r="UZJ5" s="31"/>
      <c r="UZK5" s="30"/>
      <c r="UZL5" s="31"/>
      <c r="UZM5" s="30"/>
      <c r="UZN5" s="31"/>
      <c r="UZO5" s="30"/>
      <c r="UZP5" s="31"/>
      <c r="UZQ5" s="30"/>
      <c r="UZR5" s="31"/>
      <c r="UZS5" s="30"/>
      <c r="UZT5" s="31"/>
      <c r="UZU5" s="30"/>
      <c r="UZV5" s="31"/>
      <c r="UZW5" s="30"/>
      <c r="UZX5" s="31"/>
      <c r="UZY5" s="30"/>
      <c r="UZZ5" s="31"/>
      <c r="VAA5" s="30"/>
      <c r="VAB5" s="31"/>
      <c r="VAC5" s="30"/>
      <c r="VAD5" s="31"/>
      <c r="VAE5" s="30"/>
      <c r="VAF5" s="31"/>
      <c r="VAG5" s="30"/>
      <c r="VAH5" s="31"/>
      <c r="VAI5" s="30"/>
      <c r="VAJ5" s="31"/>
      <c r="VAK5" s="30"/>
      <c r="VAL5" s="31"/>
      <c r="VAM5" s="30"/>
      <c r="VAN5" s="31"/>
      <c r="VAO5" s="30"/>
      <c r="VAP5" s="31"/>
      <c r="VAQ5" s="30"/>
      <c r="VAR5" s="31"/>
      <c r="VAS5" s="30"/>
      <c r="VAT5" s="31"/>
      <c r="VAU5" s="30"/>
      <c r="VAV5" s="31"/>
      <c r="VAW5" s="30"/>
      <c r="VAX5" s="31"/>
      <c r="VAY5" s="30"/>
      <c r="VAZ5" s="31"/>
      <c r="VBA5" s="30"/>
      <c r="VBB5" s="31"/>
      <c r="VBC5" s="30"/>
      <c r="VBD5" s="31"/>
      <c r="VBE5" s="30"/>
      <c r="VBF5" s="31"/>
      <c r="VBG5" s="30"/>
      <c r="VBH5" s="31"/>
      <c r="VBI5" s="30"/>
      <c r="VBJ5" s="31"/>
      <c r="VBK5" s="30"/>
      <c r="VBL5" s="31"/>
      <c r="VBM5" s="30"/>
      <c r="VBN5" s="31"/>
      <c r="VBO5" s="30"/>
      <c r="VBP5" s="31"/>
      <c r="VBQ5" s="30"/>
      <c r="VBR5" s="31"/>
      <c r="VBS5" s="30"/>
      <c r="VBT5" s="31"/>
      <c r="VBU5" s="30"/>
      <c r="VBV5" s="31"/>
      <c r="VBW5" s="30"/>
      <c r="VBX5" s="31"/>
      <c r="VBY5" s="30"/>
      <c r="VBZ5" s="31"/>
      <c r="VCA5" s="30"/>
      <c r="VCB5" s="31"/>
      <c r="VCC5" s="30"/>
      <c r="VCD5" s="31"/>
      <c r="VCE5" s="30"/>
      <c r="VCF5" s="31"/>
      <c r="VCG5" s="30"/>
      <c r="VCH5" s="31"/>
      <c r="VCI5" s="30"/>
      <c r="VCJ5" s="31"/>
      <c r="VCK5" s="30"/>
      <c r="VCL5" s="31"/>
      <c r="VCM5" s="30"/>
      <c r="VCN5" s="31"/>
      <c r="VCO5" s="30"/>
      <c r="VCP5" s="31"/>
      <c r="VCQ5" s="30"/>
      <c r="VCR5" s="31"/>
      <c r="VCS5" s="30"/>
      <c r="VCT5" s="31"/>
      <c r="VCU5" s="30"/>
      <c r="VCV5" s="31"/>
      <c r="VCW5" s="30"/>
      <c r="VCX5" s="31"/>
      <c r="VCY5" s="30"/>
      <c r="VCZ5" s="31"/>
      <c r="VDA5" s="30"/>
      <c r="VDB5" s="31"/>
      <c r="VDC5" s="30"/>
      <c r="VDD5" s="31"/>
      <c r="VDE5" s="30"/>
      <c r="VDF5" s="31"/>
      <c r="VDG5" s="30"/>
      <c r="VDH5" s="31"/>
      <c r="VDI5" s="30"/>
      <c r="VDJ5" s="31"/>
      <c r="VDK5" s="30"/>
      <c r="VDL5" s="31"/>
      <c r="VDM5" s="30"/>
      <c r="VDN5" s="31"/>
      <c r="VDO5" s="30"/>
      <c r="VDP5" s="31"/>
      <c r="VDQ5" s="30"/>
      <c r="VDR5" s="31"/>
      <c r="VDS5" s="30"/>
      <c r="VDT5" s="31"/>
      <c r="VDU5" s="30"/>
      <c r="VDV5" s="31"/>
      <c r="VDW5" s="30"/>
      <c r="VDX5" s="31"/>
      <c r="VDY5" s="30"/>
      <c r="VDZ5" s="31"/>
      <c r="VEA5" s="30"/>
      <c r="VEB5" s="31"/>
      <c r="VEC5" s="30"/>
      <c r="VED5" s="31"/>
      <c r="VEE5" s="30"/>
      <c r="VEF5" s="31"/>
      <c r="VEG5" s="30"/>
      <c r="VEH5" s="31"/>
      <c r="VEI5" s="30"/>
      <c r="VEJ5" s="31"/>
      <c r="VEK5" s="30"/>
      <c r="VEL5" s="31"/>
      <c r="VEM5" s="30"/>
      <c r="VEN5" s="31"/>
      <c r="VEO5" s="30"/>
      <c r="VEP5" s="31"/>
      <c r="VEQ5" s="30"/>
      <c r="VER5" s="31"/>
      <c r="VES5" s="30"/>
      <c r="VET5" s="31"/>
      <c r="VEU5" s="30"/>
      <c r="VEV5" s="31"/>
      <c r="VEW5" s="30"/>
      <c r="VEX5" s="31"/>
      <c r="VEY5" s="30"/>
      <c r="VEZ5" s="31"/>
      <c r="VFA5" s="30"/>
      <c r="VFB5" s="31"/>
      <c r="VFC5" s="30"/>
      <c r="VFD5" s="31"/>
      <c r="VFE5" s="30"/>
      <c r="VFF5" s="31"/>
      <c r="VFG5" s="30"/>
      <c r="VFH5" s="31"/>
      <c r="VFI5" s="30"/>
      <c r="VFJ5" s="31"/>
      <c r="VFK5" s="30"/>
      <c r="VFL5" s="31"/>
      <c r="VFM5" s="30"/>
      <c r="VFN5" s="31"/>
      <c r="VFO5" s="30"/>
      <c r="VFP5" s="31"/>
      <c r="VFQ5" s="30"/>
      <c r="VFR5" s="31"/>
      <c r="VFS5" s="30"/>
      <c r="VFT5" s="31"/>
      <c r="VFU5" s="30"/>
      <c r="VFV5" s="31"/>
      <c r="VFW5" s="30"/>
      <c r="VFX5" s="31"/>
      <c r="VFY5" s="30"/>
      <c r="VFZ5" s="31"/>
      <c r="VGA5" s="30"/>
      <c r="VGB5" s="31"/>
      <c r="VGC5" s="30"/>
      <c r="VGD5" s="31"/>
      <c r="VGE5" s="30"/>
      <c r="VGF5" s="31"/>
      <c r="VGG5" s="30"/>
      <c r="VGH5" s="31"/>
      <c r="VGI5" s="30"/>
      <c r="VGJ5" s="31"/>
      <c r="VGK5" s="30"/>
      <c r="VGL5" s="31"/>
      <c r="VGM5" s="30"/>
      <c r="VGN5" s="31"/>
      <c r="VGO5" s="30"/>
      <c r="VGP5" s="31"/>
      <c r="VGQ5" s="30"/>
      <c r="VGR5" s="31"/>
      <c r="VGS5" s="30"/>
      <c r="VGT5" s="31"/>
      <c r="VGU5" s="30"/>
      <c r="VGV5" s="31"/>
      <c r="VGW5" s="30"/>
      <c r="VGX5" s="31"/>
      <c r="VGY5" s="30"/>
      <c r="VGZ5" s="31"/>
      <c r="VHA5" s="30"/>
      <c r="VHB5" s="31"/>
      <c r="VHC5" s="30"/>
      <c r="VHD5" s="31"/>
      <c r="VHE5" s="30"/>
      <c r="VHF5" s="31"/>
      <c r="VHG5" s="30"/>
      <c r="VHH5" s="31"/>
      <c r="VHI5" s="30"/>
      <c r="VHJ5" s="31"/>
      <c r="VHK5" s="30"/>
      <c r="VHL5" s="31"/>
      <c r="VHM5" s="30"/>
      <c r="VHN5" s="31"/>
      <c r="VHO5" s="30"/>
      <c r="VHP5" s="31"/>
      <c r="VHQ5" s="30"/>
      <c r="VHR5" s="31"/>
      <c r="VHS5" s="30"/>
      <c r="VHT5" s="31"/>
      <c r="VHU5" s="30"/>
      <c r="VHV5" s="31"/>
      <c r="VHW5" s="30"/>
      <c r="VHX5" s="31"/>
      <c r="VHY5" s="30"/>
      <c r="VHZ5" s="31"/>
      <c r="VIA5" s="30"/>
      <c r="VIB5" s="31"/>
      <c r="VIC5" s="30"/>
      <c r="VID5" s="31"/>
      <c r="VIE5" s="30"/>
      <c r="VIF5" s="31"/>
      <c r="VIG5" s="30"/>
      <c r="VIH5" s="31"/>
      <c r="VII5" s="30"/>
      <c r="VIJ5" s="31"/>
      <c r="VIK5" s="30"/>
      <c r="VIL5" s="31"/>
      <c r="VIM5" s="30"/>
      <c r="VIN5" s="31"/>
      <c r="VIO5" s="30"/>
      <c r="VIP5" s="31"/>
      <c r="VIQ5" s="30"/>
      <c r="VIR5" s="31"/>
      <c r="VIS5" s="30"/>
      <c r="VIT5" s="31"/>
      <c r="VIU5" s="30"/>
      <c r="VIV5" s="31"/>
      <c r="VIW5" s="30"/>
      <c r="VIX5" s="31"/>
      <c r="VIY5" s="30"/>
      <c r="VIZ5" s="31"/>
      <c r="VJA5" s="30"/>
      <c r="VJB5" s="31"/>
      <c r="VJC5" s="30"/>
      <c r="VJD5" s="31"/>
      <c r="VJE5" s="30"/>
      <c r="VJF5" s="31"/>
      <c r="VJG5" s="30"/>
      <c r="VJH5" s="31"/>
      <c r="VJI5" s="30"/>
      <c r="VJJ5" s="31"/>
      <c r="VJK5" s="30"/>
      <c r="VJL5" s="31"/>
      <c r="VJM5" s="30"/>
      <c r="VJN5" s="31"/>
      <c r="VJO5" s="30"/>
      <c r="VJP5" s="31"/>
      <c r="VJQ5" s="30"/>
      <c r="VJR5" s="31"/>
      <c r="VJS5" s="30"/>
      <c r="VJT5" s="31"/>
      <c r="VJU5" s="30"/>
      <c r="VJV5" s="31"/>
      <c r="VJW5" s="30"/>
      <c r="VJX5" s="31"/>
      <c r="VJY5" s="30"/>
      <c r="VJZ5" s="31"/>
      <c r="VKA5" s="30"/>
      <c r="VKB5" s="31"/>
      <c r="VKC5" s="30"/>
      <c r="VKD5" s="31"/>
      <c r="VKE5" s="30"/>
      <c r="VKF5" s="31"/>
      <c r="VKG5" s="30"/>
      <c r="VKH5" s="31"/>
      <c r="VKI5" s="30"/>
      <c r="VKJ5" s="31"/>
      <c r="VKK5" s="30"/>
      <c r="VKL5" s="31"/>
      <c r="VKM5" s="30"/>
      <c r="VKN5" s="31"/>
      <c r="VKO5" s="30"/>
      <c r="VKP5" s="31"/>
      <c r="VKQ5" s="30"/>
      <c r="VKR5" s="31"/>
      <c r="VKS5" s="30"/>
      <c r="VKT5" s="31"/>
      <c r="VKU5" s="30"/>
      <c r="VKV5" s="31"/>
      <c r="VKW5" s="30"/>
      <c r="VKX5" s="31"/>
      <c r="VKY5" s="30"/>
      <c r="VKZ5" s="31"/>
      <c r="VLA5" s="30"/>
      <c r="VLB5" s="31"/>
      <c r="VLC5" s="30"/>
      <c r="VLD5" s="31"/>
      <c r="VLE5" s="30"/>
      <c r="VLF5" s="31"/>
      <c r="VLG5" s="30"/>
      <c r="VLH5" s="31"/>
      <c r="VLI5" s="30"/>
      <c r="VLJ5" s="31"/>
      <c r="VLK5" s="30"/>
      <c r="VLL5" s="31"/>
      <c r="VLM5" s="30"/>
      <c r="VLN5" s="31"/>
      <c r="VLO5" s="30"/>
      <c r="VLP5" s="31"/>
      <c r="VLQ5" s="30"/>
      <c r="VLR5" s="31"/>
      <c r="VLS5" s="30"/>
      <c r="VLT5" s="31"/>
      <c r="VLU5" s="30"/>
      <c r="VLV5" s="31"/>
      <c r="VLW5" s="30"/>
      <c r="VLX5" s="31"/>
      <c r="VLY5" s="30"/>
      <c r="VLZ5" s="31"/>
      <c r="VMA5" s="30"/>
      <c r="VMB5" s="31"/>
      <c r="VMC5" s="30"/>
      <c r="VMD5" s="31"/>
      <c r="VME5" s="30"/>
      <c r="VMF5" s="31"/>
      <c r="VMG5" s="30"/>
      <c r="VMH5" s="31"/>
      <c r="VMI5" s="30"/>
      <c r="VMJ5" s="31"/>
      <c r="VMK5" s="30"/>
      <c r="VML5" s="31"/>
      <c r="VMM5" s="30"/>
      <c r="VMN5" s="31"/>
      <c r="VMO5" s="30"/>
      <c r="VMP5" s="31"/>
      <c r="VMQ5" s="30"/>
      <c r="VMR5" s="31"/>
      <c r="VMS5" s="30"/>
      <c r="VMT5" s="31"/>
      <c r="VMU5" s="30"/>
      <c r="VMV5" s="31"/>
      <c r="VMW5" s="30"/>
      <c r="VMX5" s="31"/>
      <c r="VMY5" s="30"/>
      <c r="VMZ5" s="31"/>
      <c r="VNA5" s="30"/>
      <c r="VNB5" s="31"/>
      <c r="VNC5" s="30"/>
      <c r="VND5" s="31"/>
      <c r="VNE5" s="30"/>
      <c r="VNF5" s="31"/>
      <c r="VNG5" s="30"/>
      <c r="VNH5" s="31"/>
      <c r="VNI5" s="30"/>
      <c r="VNJ5" s="31"/>
      <c r="VNK5" s="30"/>
      <c r="VNL5" s="31"/>
      <c r="VNM5" s="30"/>
      <c r="VNN5" s="31"/>
      <c r="VNO5" s="30"/>
      <c r="VNP5" s="31"/>
      <c r="VNQ5" s="30"/>
      <c r="VNR5" s="31"/>
      <c r="VNS5" s="30"/>
      <c r="VNT5" s="31"/>
      <c r="VNU5" s="30"/>
      <c r="VNV5" s="31"/>
      <c r="VNW5" s="30"/>
      <c r="VNX5" s="31"/>
      <c r="VNY5" s="30"/>
      <c r="VNZ5" s="31"/>
      <c r="VOA5" s="30"/>
      <c r="VOB5" s="31"/>
      <c r="VOC5" s="30"/>
      <c r="VOD5" s="31"/>
      <c r="VOE5" s="30"/>
      <c r="VOF5" s="31"/>
      <c r="VOG5" s="30"/>
      <c r="VOH5" s="31"/>
      <c r="VOI5" s="30"/>
      <c r="VOJ5" s="31"/>
      <c r="VOK5" s="30"/>
      <c r="VOL5" s="31"/>
      <c r="VOM5" s="30"/>
      <c r="VON5" s="31"/>
      <c r="VOO5" s="30"/>
      <c r="VOP5" s="31"/>
      <c r="VOQ5" s="30"/>
      <c r="VOR5" s="31"/>
      <c r="VOS5" s="30"/>
      <c r="VOT5" s="31"/>
      <c r="VOU5" s="30"/>
      <c r="VOV5" s="31"/>
      <c r="VOW5" s="30"/>
      <c r="VOX5" s="31"/>
      <c r="VOY5" s="30"/>
      <c r="VOZ5" s="31"/>
      <c r="VPA5" s="30"/>
      <c r="VPB5" s="31"/>
      <c r="VPC5" s="30"/>
      <c r="VPD5" s="31"/>
      <c r="VPE5" s="30"/>
      <c r="VPF5" s="31"/>
      <c r="VPG5" s="30"/>
      <c r="VPH5" s="31"/>
      <c r="VPI5" s="30"/>
      <c r="VPJ5" s="31"/>
      <c r="VPK5" s="30"/>
      <c r="VPL5" s="31"/>
      <c r="VPM5" s="30"/>
      <c r="VPN5" s="31"/>
      <c r="VPO5" s="30"/>
      <c r="VPP5" s="31"/>
      <c r="VPQ5" s="30"/>
      <c r="VPR5" s="31"/>
      <c r="VPS5" s="30"/>
      <c r="VPT5" s="31"/>
      <c r="VPU5" s="30"/>
      <c r="VPV5" s="31"/>
      <c r="VPW5" s="30"/>
      <c r="VPX5" s="31"/>
      <c r="VPY5" s="30"/>
      <c r="VPZ5" s="31"/>
      <c r="VQA5" s="30"/>
      <c r="VQB5" s="31"/>
      <c r="VQC5" s="30"/>
      <c r="VQD5" s="31"/>
      <c r="VQE5" s="30"/>
      <c r="VQF5" s="31"/>
      <c r="VQG5" s="30"/>
      <c r="VQH5" s="31"/>
      <c r="VQI5" s="30"/>
      <c r="VQJ5" s="31"/>
      <c r="VQK5" s="30"/>
      <c r="VQL5" s="31"/>
      <c r="VQM5" s="30"/>
      <c r="VQN5" s="31"/>
      <c r="VQO5" s="30"/>
      <c r="VQP5" s="31"/>
      <c r="VQQ5" s="30"/>
      <c r="VQR5" s="31"/>
      <c r="VQS5" s="30"/>
      <c r="VQT5" s="31"/>
      <c r="VQU5" s="30"/>
      <c r="VQV5" s="31"/>
      <c r="VQW5" s="30"/>
      <c r="VQX5" s="31"/>
      <c r="VQY5" s="30"/>
      <c r="VQZ5" s="31"/>
      <c r="VRA5" s="30"/>
      <c r="VRB5" s="31"/>
      <c r="VRC5" s="30"/>
      <c r="VRD5" s="31"/>
      <c r="VRE5" s="30"/>
      <c r="VRF5" s="31"/>
      <c r="VRG5" s="30"/>
      <c r="VRH5" s="31"/>
      <c r="VRI5" s="30"/>
      <c r="VRJ5" s="31"/>
      <c r="VRK5" s="30"/>
      <c r="VRL5" s="31"/>
      <c r="VRM5" s="30"/>
      <c r="VRN5" s="31"/>
      <c r="VRO5" s="30"/>
      <c r="VRP5" s="31"/>
      <c r="VRQ5" s="30"/>
      <c r="VRR5" s="31"/>
      <c r="VRS5" s="30"/>
      <c r="VRT5" s="31"/>
      <c r="VRU5" s="30"/>
      <c r="VRV5" s="31"/>
      <c r="VRW5" s="30"/>
      <c r="VRX5" s="31"/>
      <c r="VRY5" s="30"/>
      <c r="VRZ5" s="31"/>
      <c r="VSA5" s="30"/>
      <c r="VSB5" s="31"/>
      <c r="VSC5" s="30"/>
      <c r="VSD5" s="31"/>
      <c r="VSE5" s="30"/>
      <c r="VSF5" s="31"/>
      <c r="VSG5" s="30"/>
      <c r="VSH5" s="31"/>
      <c r="VSI5" s="30"/>
      <c r="VSJ5" s="31"/>
      <c r="VSK5" s="30"/>
      <c r="VSL5" s="31"/>
      <c r="VSM5" s="30"/>
      <c r="VSN5" s="31"/>
      <c r="VSO5" s="30"/>
      <c r="VSP5" s="31"/>
      <c r="VSQ5" s="30"/>
      <c r="VSR5" s="31"/>
      <c r="VSS5" s="30"/>
      <c r="VST5" s="31"/>
      <c r="VSU5" s="30"/>
      <c r="VSV5" s="31"/>
      <c r="VSW5" s="30"/>
      <c r="VSX5" s="31"/>
      <c r="VSY5" s="30"/>
      <c r="VSZ5" s="31"/>
      <c r="VTA5" s="30"/>
      <c r="VTB5" s="31"/>
      <c r="VTC5" s="30"/>
      <c r="VTD5" s="31"/>
      <c r="VTE5" s="30"/>
      <c r="VTF5" s="31"/>
      <c r="VTG5" s="30"/>
      <c r="VTH5" s="31"/>
      <c r="VTI5" s="30"/>
      <c r="VTJ5" s="31"/>
      <c r="VTK5" s="30"/>
      <c r="VTL5" s="31"/>
      <c r="VTM5" s="30"/>
      <c r="VTN5" s="31"/>
      <c r="VTO5" s="30"/>
      <c r="VTP5" s="31"/>
      <c r="VTQ5" s="30"/>
      <c r="VTR5" s="31"/>
      <c r="VTS5" s="30"/>
      <c r="VTT5" s="31"/>
      <c r="VTU5" s="30"/>
      <c r="VTV5" s="31"/>
      <c r="VTW5" s="30"/>
      <c r="VTX5" s="31"/>
      <c r="VTY5" s="30"/>
      <c r="VTZ5" s="31"/>
      <c r="VUA5" s="30"/>
      <c r="VUB5" s="31"/>
      <c r="VUC5" s="30"/>
      <c r="VUD5" s="31"/>
      <c r="VUE5" s="30"/>
      <c r="VUF5" s="31"/>
      <c r="VUG5" s="30"/>
      <c r="VUH5" s="31"/>
      <c r="VUI5" s="30"/>
      <c r="VUJ5" s="31"/>
      <c r="VUK5" s="30"/>
      <c r="VUL5" s="31"/>
      <c r="VUM5" s="30"/>
      <c r="VUN5" s="31"/>
      <c r="VUO5" s="30"/>
      <c r="VUP5" s="31"/>
      <c r="VUQ5" s="30"/>
      <c r="VUR5" s="31"/>
      <c r="VUS5" s="30"/>
      <c r="VUT5" s="31"/>
      <c r="VUU5" s="30"/>
      <c r="VUV5" s="31"/>
      <c r="VUW5" s="30"/>
      <c r="VUX5" s="31"/>
      <c r="VUY5" s="30"/>
      <c r="VUZ5" s="31"/>
      <c r="VVA5" s="30"/>
      <c r="VVB5" s="31"/>
      <c r="VVC5" s="30"/>
      <c r="VVD5" s="31"/>
      <c r="VVE5" s="30"/>
      <c r="VVF5" s="31"/>
      <c r="VVG5" s="30"/>
      <c r="VVH5" s="31"/>
      <c r="VVI5" s="30"/>
      <c r="VVJ5" s="31"/>
      <c r="VVK5" s="30"/>
      <c r="VVL5" s="31"/>
      <c r="VVM5" s="30"/>
      <c r="VVN5" s="31"/>
      <c r="VVO5" s="30"/>
      <c r="VVP5" s="31"/>
      <c r="VVQ5" s="30"/>
      <c r="VVR5" s="31"/>
      <c r="VVS5" s="30"/>
      <c r="VVT5" s="31"/>
      <c r="VVU5" s="30"/>
      <c r="VVV5" s="31"/>
      <c r="VVW5" s="30"/>
      <c r="VVX5" s="31"/>
      <c r="VVY5" s="30"/>
      <c r="VVZ5" s="31"/>
      <c r="VWA5" s="30"/>
      <c r="VWB5" s="31"/>
      <c r="VWC5" s="30"/>
      <c r="VWD5" s="31"/>
      <c r="VWE5" s="30"/>
      <c r="VWF5" s="31"/>
      <c r="VWG5" s="30"/>
      <c r="VWH5" s="31"/>
      <c r="VWI5" s="30"/>
      <c r="VWJ5" s="31"/>
      <c r="VWK5" s="30"/>
      <c r="VWL5" s="31"/>
      <c r="VWM5" s="30"/>
      <c r="VWN5" s="31"/>
      <c r="VWO5" s="30"/>
      <c r="VWP5" s="31"/>
      <c r="VWQ5" s="30"/>
      <c r="VWR5" s="31"/>
      <c r="VWS5" s="30"/>
      <c r="VWT5" s="31"/>
      <c r="VWU5" s="30"/>
      <c r="VWV5" s="31"/>
      <c r="VWW5" s="30"/>
      <c r="VWX5" s="31"/>
      <c r="VWY5" s="30"/>
      <c r="VWZ5" s="31"/>
      <c r="VXA5" s="30"/>
      <c r="VXB5" s="31"/>
      <c r="VXC5" s="30"/>
      <c r="VXD5" s="31"/>
      <c r="VXE5" s="30"/>
      <c r="VXF5" s="31"/>
      <c r="VXG5" s="30"/>
      <c r="VXH5" s="31"/>
      <c r="VXI5" s="30"/>
      <c r="VXJ5" s="31"/>
      <c r="VXK5" s="30"/>
      <c r="VXL5" s="31"/>
      <c r="VXM5" s="30"/>
      <c r="VXN5" s="31"/>
      <c r="VXO5" s="30"/>
      <c r="VXP5" s="31"/>
      <c r="VXQ5" s="30"/>
      <c r="VXR5" s="31"/>
      <c r="VXS5" s="30"/>
      <c r="VXT5" s="31"/>
      <c r="VXU5" s="30"/>
      <c r="VXV5" s="31"/>
      <c r="VXW5" s="30"/>
      <c r="VXX5" s="31"/>
      <c r="VXY5" s="30"/>
      <c r="VXZ5" s="31"/>
      <c r="VYA5" s="30"/>
      <c r="VYB5" s="31"/>
      <c r="VYC5" s="30"/>
      <c r="VYD5" s="31"/>
      <c r="VYE5" s="30"/>
      <c r="VYF5" s="31"/>
      <c r="VYG5" s="30"/>
      <c r="VYH5" s="31"/>
      <c r="VYI5" s="30"/>
      <c r="VYJ5" s="31"/>
      <c r="VYK5" s="30"/>
      <c r="VYL5" s="31"/>
      <c r="VYM5" s="30"/>
      <c r="VYN5" s="31"/>
      <c r="VYO5" s="30"/>
      <c r="VYP5" s="31"/>
      <c r="VYQ5" s="30"/>
      <c r="VYR5" s="31"/>
      <c r="VYS5" s="30"/>
      <c r="VYT5" s="31"/>
      <c r="VYU5" s="30"/>
      <c r="VYV5" s="31"/>
      <c r="VYW5" s="30"/>
      <c r="VYX5" s="31"/>
      <c r="VYY5" s="30"/>
      <c r="VYZ5" s="31"/>
      <c r="VZA5" s="30"/>
      <c r="VZB5" s="31"/>
      <c r="VZC5" s="30"/>
      <c r="VZD5" s="31"/>
      <c r="VZE5" s="30"/>
      <c r="VZF5" s="31"/>
      <c r="VZG5" s="30"/>
      <c r="VZH5" s="31"/>
      <c r="VZI5" s="30"/>
      <c r="VZJ5" s="31"/>
      <c r="VZK5" s="30"/>
      <c r="VZL5" s="31"/>
      <c r="VZM5" s="30"/>
      <c r="VZN5" s="31"/>
      <c r="VZO5" s="30"/>
      <c r="VZP5" s="31"/>
      <c r="VZQ5" s="30"/>
      <c r="VZR5" s="31"/>
      <c r="VZS5" s="30"/>
      <c r="VZT5" s="31"/>
      <c r="VZU5" s="30"/>
      <c r="VZV5" s="31"/>
      <c r="VZW5" s="30"/>
      <c r="VZX5" s="31"/>
      <c r="VZY5" s="30"/>
      <c r="VZZ5" s="31"/>
      <c r="WAA5" s="30"/>
      <c r="WAB5" s="31"/>
      <c r="WAC5" s="30"/>
      <c r="WAD5" s="31"/>
      <c r="WAE5" s="30"/>
      <c r="WAF5" s="31"/>
      <c r="WAG5" s="30"/>
      <c r="WAH5" s="31"/>
      <c r="WAI5" s="30"/>
      <c r="WAJ5" s="31"/>
      <c r="WAK5" s="30"/>
      <c r="WAL5" s="31"/>
      <c r="WAM5" s="30"/>
      <c r="WAN5" s="31"/>
      <c r="WAO5" s="30"/>
      <c r="WAP5" s="31"/>
      <c r="WAQ5" s="30"/>
      <c r="WAR5" s="31"/>
      <c r="WAS5" s="30"/>
      <c r="WAT5" s="31"/>
      <c r="WAU5" s="30"/>
      <c r="WAV5" s="31"/>
      <c r="WAW5" s="30"/>
      <c r="WAX5" s="31"/>
      <c r="WAY5" s="30"/>
      <c r="WAZ5" s="31"/>
      <c r="WBA5" s="30"/>
      <c r="WBB5" s="31"/>
      <c r="WBC5" s="30"/>
      <c r="WBD5" s="31"/>
      <c r="WBE5" s="30"/>
      <c r="WBF5" s="31"/>
      <c r="WBG5" s="30"/>
      <c r="WBH5" s="31"/>
      <c r="WBI5" s="30"/>
      <c r="WBJ5" s="31"/>
      <c r="WBK5" s="30"/>
      <c r="WBL5" s="31"/>
      <c r="WBM5" s="30"/>
      <c r="WBN5" s="31"/>
      <c r="WBO5" s="30"/>
      <c r="WBP5" s="31"/>
      <c r="WBQ5" s="30"/>
      <c r="WBR5" s="31"/>
      <c r="WBS5" s="30"/>
      <c r="WBT5" s="31"/>
      <c r="WBU5" s="30"/>
      <c r="WBV5" s="31"/>
      <c r="WBW5" s="30"/>
      <c r="WBX5" s="31"/>
      <c r="WBY5" s="30"/>
      <c r="WBZ5" s="31"/>
      <c r="WCA5" s="30"/>
      <c r="WCB5" s="31"/>
      <c r="WCC5" s="30"/>
      <c r="WCD5" s="31"/>
      <c r="WCE5" s="30"/>
      <c r="WCF5" s="31"/>
      <c r="WCG5" s="30"/>
      <c r="WCH5" s="31"/>
      <c r="WCI5" s="30"/>
      <c r="WCJ5" s="31"/>
      <c r="WCK5" s="30"/>
      <c r="WCL5" s="31"/>
      <c r="WCM5" s="30"/>
      <c r="WCN5" s="31"/>
      <c r="WCO5" s="30"/>
      <c r="WCP5" s="31"/>
      <c r="WCQ5" s="30"/>
      <c r="WCR5" s="31"/>
      <c r="WCS5" s="30"/>
      <c r="WCT5" s="31"/>
      <c r="WCU5" s="30"/>
      <c r="WCV5" s="31"/>
      <c r="WCW5" s="30"/>
      <c r="WCX5" s="31"/>
      <c r="WCY5" s="30"/>
      <c r="WCZ5" s="31"/>
      <c r="WDA5" s="30"/>
      <c r="WDB5" s="31"/>
      <c r="WDC5" s="30"/>
      <c r="WDD5" s="31"/>
      <c r="WDE5" s="30"/>
      <c r="WDF5" s="31"/>
      <c r="WDG5" s="30"/>
      <c r="WDH5" s="31"/>
      <c r="WDI5" s="30"/>
      <c r="WDJ5" s="31"/>
      <c r="WDK5" s="30"/>
      <c r="WDL5" s="31"/>
      <c r="WDM5" s="30"/>
      <c r="WDN5" s="31"/>
      <c r="WDO5" s="30"/>
      <c r="WDP5" s="31"/>
      <c r="WDQ5" s="30"/>
      <c r="WDR5" s="31"/>
      <c r="WDS5" s="30"/>
      <c r="WDT5" s="31"/>
      <c r="WDU5" s="30"/>
      <c r="WDV5" s="31"/>
      <c r="WDW5" s="30"/>
      <c r="WDX5" s="31"/>
      <c r="WDY5" s="30"/>
      <c r="WDZ5" s="31"/>
      <c r="WEA5" s="30"/>
      <c r="WEB5" s="31"/>
      <c r="WEC5" s="30"/>
      <c r="WED5" s="31"/>
      <c r="WEE5" s="30"/>
      <c r="WEF5" s="31"/>
      <c r="WEG5" s="30"/>
      <c r="WEH5" s="31"/>
      <c r="WEI5" s="30"/>
      <c r="WEJ5" s="31"/>
      <c r="WEK5" s="30"/>
      <c r="WEL5" s="31"/>
      <c r="WEM5" s="30"/>
      <c r="WEN5" s="31"/>
      <c r="WEO5" s="30"/>
      <c r="WEP5" s="31"/>
      <c r="WEQ5" s="30"/>
      <c r="WER5" s="31"/>
      <c r="WES5" s="30"/>
      <c r="WET5" s="31"/>
      <c r="WEU5" s="30"/>
      <c r="WEV5" s="31"/>
      <c r="WEW5" s="30"/>
      <c r="WEX5" s="31"/>
      <c r="WEY5" s="30"/>
      <c r="WEZ5" s="31"/>
      <c r="WFA5" s="30"/>
      <c r="WFB5" s="31"/>
      <c r="WFC5" s="30"/>
      <c r="WFD5" s="31"/>
      <c r="WFE5" s="30"/>
      <c r="WFF5" s="31"/>
      <c r="WFG5" s="30"/>
      <c r="WFH5" s="31"/>
      <c r="WFI5" s="30"/>
      <c r="WFJ5" s="31"/>
      <c r="WFK5" s="30"/>
      <c r="WFL5" s="31"/>
      <c r="WFM5" s="30"/>
      <c r="WFN5" s="31"/>
      <c r="WFO5" s="30"/>
      <c r="WFP5" s="31"/>
      <c r="WFQ5" s="30"/>
      <c r="WFR5" s="31"/>
      <c r="WFS5" s="30"/>
      <c r="WFT5" s="31"/>
      <c r="WFU5" s="30"/>
      <c r="WFV5" s="31"/>
      <c r="WFW5" s="30"/>
      <c r="WFX5" s="31"/>
      <c r="WFY5" s="30"/>
      <c r="WFZ5" s="31"/>
      <c r="WGA5" s="30"/>
      <c r="WGB5" s="31"/>
      <c r="WGC5" s="30"/>
      <c r="WGD5" s="31"/>
      <c r="WGE5" s="30"/>
      <c r="WGF5" s="31"/>
      <c r="WGG5" s="30"/>
      <c r="WGH5" s="31"/>
      <c r="WGI5" s="30"/>
      <c r="WGJ5" s="31"/>
      <c r="WGK5" s="30"/>
      <c r="WGL5" s="31"/>
      <c r="WGM5" s="30"/>
      <c r="WGN5" s="31"/>
      <c r="WGO5" s="30"/>
      <c r="WGP5" s="31"/>
      <c r="WGQ5" s="30"/>
      <c r="WGR5" s="31"/>
      <c r="WGS5" s="30"/>
      <c r="WGT5" s="31"/>
      <c r="WGU5" s="30"/>
      <c r="WGV5" s="31"/>
      <c r="WGW5" s="30"/>
      <c r="WGX5" s="31"/>
      <c r="WGY5" s="30"/>
      <c r="WGZ5" s="31"/>
      <c r="WHA5" s="30"/>
      <c r="WHB5" s="31"/>
      <c r="WHC5" s="30"/>
      <c r="WHD5" s="31"/>
      <c r="WHE5" s="30"/>
      <c r="WHF5" s="31"/>
      <c r="WHG5" s="30"/>
      <c r="WHH5" s="31"/>
      <c r="WHI5" s="30"/>
      <c r="WHJ5" s="31"/>
      <c r="WHK5" s="30"/>
      <c r="WHL5" s="31"/>
      <c r="WHM5" s="30"/>
      <c r="WHN5" s="31"/>
      <c r="WHO5" s="30"/>
      <c r="WHP5" s="31"/>
      <c r="WHQ5" s="30"/>
      <c r="WHR5" s="31"/>
      <c r="WHS5" s="30"/>
      <c r="WHT5" s="31"/>
      <c r="WHU5" s="30"/>
      <c r="WHV5" s="31"/>
      <c r="WHW5" s="30"/>
      <c r="WHX5" s="31"/>
      <c r="WHY5" s="30"/>
      <c r="WHZ5" s="31"/>
      <c r="WIA5" s="30"/>
      <c r="WIB5" s="31"/>
      <c r="WIC5" s="30"/>
      <c r="WID5" s="31"/>
      <c r="WIE5" s="30"/>
      <c r="WIF5" s="31"/>
      <c r="WIG5" s="30"/>
      <c r="WIH5" s="31"/>
      <c r="WII5" s="30"/>
      <c r="WIJ5" s="31"/>
      <c r="WIK5" s="30"/>
      <c r="WIL5" s="31"/>
      <c r="WIM5" s="30"/>
      <c r="WIN5" s="31"/>
      <c r="WIO5" s="30"/>
      <c r="WIP5" s="31"/>
      <c r="WIQ5" s="30"/>
      <c r="WIR5" s="31"/>
      <c r="WIS5" s="30"/>
      <c r="WIT5" s="31"/>
      <c r="WIU5" s="30"/>
      <c r="WIV5" s="31"/>
      <c r="WIW5" s="30"/>
      <c r="WIX5" s="31"/>
      <c r="WIY5" s="30"/>
      <c r="WIZ5" s="31"/>
      <c r="WJA5" s="30"/>
      <c r="WJB5" s="31"/>
      <c r="WJC5" s="30"/>
      <c r="WJD5" s="31"/>
      <c r="WJE5" s="30"/>
      <c r="WJF5" s="31"/>
      <c r="WJG5" s="30"/>
      <c r="WJH5" s="31"/>
      <c r="WJI5" s="30"/>
      <c r="WJJ5" s="31"/>
      <c r="WJK5" s="30"/>
      <c r="WJL5" s="31"/>
      <c r="WJM5" s="30"/>
      <c r="WJN5" s="31"/>
      <c r="WJO5" s="30"/>
      <c r="WJP5" s="31"/>
      <c r="WJQ5" s="30"/>
      <c r="WJR5" s="31"/>
      <c r="WJS5" s="30"/>
      <c r="WJT5" s="31"/>
      <c r="WJU5" s="30"/>
      <c r="WJV5" s="31"/>
      <c r="WJW5" s="30"/>
      <c r="WJX5" s="31"/>
      <c r="WJY5" s="30"/>
      <c r="WJZ5" s="31"/>
      <c r="WKA5" s="30"/>
      <c r="WKB5" s="31"/>
      <c r="WKC5" s="30"/>
      <c r="WKD5" s="31"/>
      <c r="WKE5" s="30"/>
      <c r="WKF5" s="31"/>
      <c r="WKG5" s="30"/>
      <c r="WKH5" s="31"/>
      <c r="WKI5" s="30"/>
      <c r="WKJ5" s="31"/>
      <c r="WKK5" s="30"/>
      <c r="WKL5" s="31"/>
      <c r="WKM5" s="30"/>
      <c r="WKN5" s="31"/>
      <c r="WKO5" s="30"/>
      <c r="WKP5" s="31"/>
      <c r="WKQ5" s="30"/>
      <c r="WKR5" s="31"/>
      <c r="WKS5" s="30"/>
      <c r="WKT5" s="31"/>
      <c r="WKU5" s="30"/>
      <c r="WKV5" s="31"/>
      <c r="WKW5" s="30"/>
      <c r="WKX5" s="31"/>
      <c r="WKY5" s="30"/>
      <c r="WKZ5" s="31"/>
      <c r="WLA5" s="30"/>
      <c r="WLB5" s="31"/>
      <c r="WLC5" s="30"/>
      <c r="WLD5" s="31"/>
      <c r="WLE5" s="30"/>
      <c r="WLF5" s="31"/>
      <c r="WLG5" s="30"/>
      <c r="WLH5" s="31"/>
      <c r="WLI5" s="30"/>
      <c r="WLJ5" s="31"/>
      <c r="WLK5" s="30"/>
      <c r="WLL5" s="31"/>
      <c r="WLM5" s="30"/>
      <c r="WLN5" s="31"/>
      <c r="WLO5" s="30"/>
      <c r="WLP5" s="31"/>
      <c r="WLQ5" s="30"/>
      <c r="WLR5" s="31"/>
      <c r="WLS5" s="30"/>
      <c r="WLT5" s="31"/>
      <c r="WLU5" s="30"/>
      <c r="WLV5" s="31"/>
      <c r="WLW5" s="30"/>
      <c r="WLX5" s="31"/>
      <c r="WLY5" s="30"/>
      <c r="WLZ5" s="31"/>
      <c r="WMA5" s="30"/>
      <c r="WMB5" s="31"/>
      <c r="WMC5" s="30"/>
      <c r="WMD5" s="31"/>
      <c r="WME5" s="30"/>
      <c r="WMF5" s="31"/>
      <c r="WMG5" s="30"/>
      <c r="WMH5" s="31"/>
      <c r="WMI5" s="30"/>
      <c r="WMJ5" s="31"/>
      <c r="WMK5" s="30"/>
      <c r="WML5" s="31"/>
      <c r="WMM5" s="30"/>
      <c r="WMN5" s="31"/>
      <c r="WMO5" s="30"/>
      <c r="WMP5" s="31"/>
      <c r="WMQ5" s="30"/>
      <c r="WMR5" s="31"/>
      <c r="WMS5" s="30"/>
      <c r="WMT5" s="31"/>
      <c r="WMU5" s="30"/>
      <c r="WMV5" s="31"/>
      <c r="WMW5" s="30"/>
      <c r="WMX5" s="31"/>
      <c r="WMY5" s="30"/>
      <c r="WMZ5" s="31"/>
      <c r="WNA5" s="30"/>
      <c r="WNB5" s="31"/>
      <c r="WNC5" s="30"/>
      <c r="WND5" s="31"/>
      <c r="WNE5" s="30"/>
      <c r="WNF5" s="31"/>
      <c r="WNG5" s="30"/>
      <c r="WNH5" s="31"/>
      <c r="WNI5" s="30"/>
      <c r="WNJ5" s="31"/>
      <c r="WNK5" s="30"/>
      <c r="WNL5" s="31"/>
      <c r="WNM5" s="30"/>
      <c r="WNN5" s="31"/>
      <c r="WNO5" s="30"/>
      <c r="WNP5" s="31"/>
      <c r="WNQ5" s="30"/>
      <c r="WNR5" s="31"/>
      <c r="WNS5" s="30"/>
      <c r="WNT5" s="31"/>
      <c r="WNU5" s="30"/>
      <c r="WNV5" s="31"/>
      <c r="WNW5" s="30"/>
      <c r="WNX5" s="31"/>
      <c r="WNY5" s="30"/>
      <c r="WNZ5" s="31"/>
      <c r="WOA5" s="30"/>
      <c r="WOB5" s="31"/>
      <c r="WOC5" s="30"/>
      <c r="WOD5" s="31"/>
      <c r="WOE5" s="30"/>
      <c r="WOF5" s="31"/>
      <c r="WOG5" s="30"/>
      <c r="WOH5" s="31"/>
      <c r="WOI5" s="30"/>
      <c r="WOJ5" s="31"/>
      <c r="WOK5" s="30"/>
      <c r="WOL5" s="31"/>
      <c r="WOM5" s="30"/>
      <c r="WON5" s="31"/>
      <c r="WOO5" s="30"/>
      <c r="WOP5" s="31"/>
      <c r="WOQ5" s="30"/>
      <c r="WOR5" s="31"/>
      <c r="WOS5" s="30"/>
      <c r="WOT5" s="31"/>
      <c r="WOU5" s="30"/>
      <c r="WOV5" s="31"/>
      <c r="WOW5" s="30"/>
      <c r="WOX5" s="31"/>
      <c r="WOY5" s="30"/>
      <c r="WOZ5" s="31"/>
      <c r="WPA5" s="30"/>
      <c r="WPB5" s="31"/>
      <c r="WPC5" s="30"/>
      <c r="WPD5" s="31"/>
      <c r="WPE5" s="30"/>
      <c r="WPF5" s="31"/>
      <c r="WPG5" s="30"/>
      <c r="WPH5" s="31"/>
      <c r="WPI5" s="30"/>
      <c r="WPJ5" s="31"/>
      <c r="WPK5" s="30"/>
      <c r="WPL5" s="31"/>
      <c r="WPM5" s="30"/>
      <c r="WPN5" s="31"/>
      <c r="WPO5" s="30"/>
      <c r="WPP5" s="31"/>
      <c r="WPQ5" s="30"/>
      <c r="WPR5" s="31"/>
      <c r="WPS5" s="30"/>
      <c r="WPT5" s="31"/>
      <c r="WPU5" s="30"/>
      <c r="WPV5" s="31"/>
      <c r="WPW5" s="30"/>
      <c r="WPX5" s="31"/>
      <c r="WPY5" s="30"/>
      <c r="WPZ5" s="31"/>
      <c r="WQA5" s="30"/>
      <c r="WQB5" s="31"/>
      <c r="WQC5" s="30"/>
      <c r="WQD5" s="31"/>
      <c r="WQE5" s="30"/>
      <c r="WQF5" s="31"/>
      <c r="WQG5" s="30"/>
      <c r="WQH5" s="31"/>
      <c r="WQI5" s="30"/>
      <c r="WQJ5" s="31"/>
      <c r="WQK5" s="30"/>
      <c r="WQL5" s="31"/>
      <c r="WQM5" s="30"/>
      <c r="WQN5" s="31"/>
      <c r="WQO5" s="30"/>
      <c r="WQP5" s="31"/>
      <c r="WQQ5" s="30"/>
      <c r="WQR5" s="31"/>
      <c r="WQS5" s="30"/>
      <c r="WQT5" s="31"/>
      <c r="WQU5" s="30"/>
      <c r="WQV5" s="31"/>
      <c r="WQW5" s="30"/>
      <c r="WQX5" s="31"/>
      <c r="WQY5" s="30"/>
      <c r="WQZ5" s="31"/>
      <c r="WRA5" s="30"/>
      <c r="WRB5" s="31"/>
      <c r="WRC5" s="30"/>
      <c r="WRD5" s="31"/>
      <c r="WRE5" s="30"/>
      <c r="WRF5" s="31"/>
      <c r="WRG5" s="30"/>
      <c r="WRH5" s="31"/>
      <c r="WRI5" s="30"/>
      <c r="WRJ5" s="31"/>
      <c r="WRK5" s="30"/>
      <c r="WRL5" s="31"/>
      <c r="WRM5" s="30"/>
      <c r="WRN5" s="31"/>
      <c r="WRO5" s="30"/>
      <c r="WRP5" s="31"/>
      <c r="WRQ5" s="30"/>
      <c r="WRR5" s="31"/>
      <c r="WRS5" s="30"/>
      <c r="WRT5" s="31"/>
      <c r="WRU5" s="30"/>
      <c r="WRV5" s="31"/>
      <c r="WRW5" s="30"/>
      <c r="WRX5" s="31"/>
      <c r="WRY5" s="30"/>
      <c r="WRZ5" s="31"/>
      <c r="WSA5" s="30"/>
      <c r="WSB5" s="31"/>
      <c r="WSC5" s="30"/>
      <c r="WSD5" s="31"/>
      <c r="WSE5" s="30"/>
      <c r="WSF5" s="31"/>
      <c r="WSG5" s="30"/>
      <c r="WSH5" s="31"/>
      <c r="WSI5" s="30"/>
      <c r="WSJ5" s="31"/>
      <c r="WSK5" s="30"/>
      <c r="WSL5" s="31"/>
      <c r="WSM5" s="30"/>
      <c r="WSN5" s="31"/>
      <c r="WSO5" s="30"/>
      <c r="WSP5" s="31"/>
      <c r="WSQ5" s="30"/>
      <c r="WSR5" s="31"/>
      <c r="WSS5" s="30"/>
      <c r="WST5" s="31"/>
      <c r="WSU5" s="30"/>
      <c r="WSV5" s="31"/>
      <c r="WSW5" s="30"/>
      <c r="WSX5" s="31"/>
      <c r="WSY5" s="30"/>
      <c r="WSZ5" s="31"/>
      <c r="WTA5" s="30"/>
      <c r="WTB5" s="31"/>
      <c r="WTC5" s="30"/>
      <c r="WTD5" s="31"/>
      <c r="WTE5" s="30"/>
      <c r="WTF5" s="31"/>
      <c r="WTG5" s="30"/>
      <c r="WTH5" s="31"/>
      <c r="WTI5" s="30"/>
      <c r="WTJ5" s="31"/>
      <c r="WTK5" s="30"/>
      <c r="WTL5" s="31"/>
      <c r="WTM5" s="30"/>
      <c r="WTN5" s="31"/>
      <c r="WTO5" s="30"/>
      <c r="WTP5" s="31"/>
      <c r="WTQ5" s="30"/>
      <c r="WTR5" s="31"/>
      <c r="WTS5" s="30"/>
      <c r="WTT5" s="31"/>
      <c r="WTU5" s="30"/>
      <c r="WTV5" s="31"/>
      <c r="WTW5" s="30"/>
      <c r="WTX5" s="31"/>
      <c r="WTY5" s="30"/>
      <c r="WTZ5" s="31"/>
      <c r="WUA5" s="30"/>
      <c r="WUB5" s="31"/>
      <c r="WUC5" s="30"/>
      <c r="WUD5" s="31"/>
      <c r="WUE5" s="30"/>
      <c r="WUF5" s="31"/>
      <c r="WUG5" s="30"/>
      <c r="WUH5" s="31"/>
      <c r="WUI5" s="30"/>
      <c r="WUJ5" s="31"/>
      <c r="WUK5" s="30"/>
      <c r="WUL5" s="31"/>
      <c r="WUM5" s="30"/>
      <c r="WUN5" s="31"/>
      <c r="WUO5" s="30"/>
      <c r="WUP5" s="31"/>
      <c r="WUQ5" s="30"/>
      <c r="WUR5" s="31"/>
      <c r="WUS5" s="30"/>
      <c r="WUT5" s="31"/>
      <c r="WUU5" s="30"/>
      <c r="WUV5" s="31"/>
      <c r="WUW5" s="30"/>
      <c r="WUX5" s="31"/>
      <c r="WUY5" s="30"/>
      <c r="WUZ5" s="31"/>
      <c r="WVA5" s="30"/>
      <c r="WVB5" s="31"/>
      <c r="WVC5" s="30"/>
      <c r="WVD5" s="31"/>
      <c r="WVE5" s="30"/>
      <c r="WVF5" s="31"/>
      <c r="WVG5" s="30"/>
      <c r="WVH5" s="31"/>
      <c r="WVI5" s="30"/>
      <c r="WVJ5" s="31"/>
      <c r="WVK5" s="30"/>
      <c r="WVL5" s="31"/>
      <c r="WVM5" s="30"/>
      <c r="WVN5" s="31"/>
      <c r="WVO5" s="30"/>
      <c r="WVP5" s="31"/>
      <c r="WVQ5" s="30"/>
      <c r="WVR5" s="31"/>
      <c r="WVS5" s="30"/>
      <c r="WVT5" s="31"/>
      <c r="WVU5" s="30"/>
      <c r="WVV5" s="31"/>
      <c r="WVW5" s="30"/>
      <c r="WVX5" s="31"/>
      <c r="WVY5" s="30"/>
      <c r="WVZ5" s="31"/>
      <c r="WWA5" s="30"/>
      <c r="WWB5" s="31"/>
      <c r="WWC5" s="30"/>
      <c r="WWD5" s="31"/>
      <c r="WWE5" s="30"/>
      <c r="WWF5" s="31"/>
      <c r="WWG5" s="30"/>
      <c r="WWH5" s="31"/>
      <c r="WWI5" s="30"/>
      <c r="WWJ5" s="31"/>
      <c r="WWK5" s="30"/>
      <c r="WWL5" s="31"/>
      <c r="WWM5" s="30"/>
      <c r="WWN5" s="31"/>
      <c r="WWO5" s="30"/>
      <c r="WWP5" s="31"/>
      <c r="WWQ5" s="30"/>
      <c r="WWR5" s="31"/>
      <c r="WWS5" s="30"/>
      <c r="WWT5" s="31"/>
      <c r="WWU5" s="30"/>
      <c r="WWV5" s="31"/>
      <c r="WWW5" s="30"/>
      <c r="WWX5" s="31"/>
      <c r="WWY5" s="30"/>
      <c r="WWZ5" s="31"/>
      <c r="WXA5" s="30"/>
      <c r="WXB5" s="31"/>
      <c r="WXC5" s="30"/>
      <c r="WXD5" s="31"/>
      <c r="WXE5" s="30"/>
      <c r="WXF5" s="31"/>
      <c r="WXG5" s="30"/>
      <c r="WXH5" s="31"/>
      <c r="WXI5" s="30"/>
      <c r="WXJ5" s="31"/>
      <c r="WXK5" s="30"/>
      <c r="WXL5" s="31"/>
      <c r="WXM5" s="30"/>
      <c r="WXN5" s="31"/>
      <c r="WXO5" s="30"/>
      <c r="WXP5" s="31"/>
      <c r="WXQ5" s="30"/>
      <c r="WXR5" s="31"/>
      <c r="WXS5" s="30"/>
      <c r="WXT5" s="31"/>
      <c r="WXU5" s="30"/>
      <c r="WXV5" s="31"/>
      <c r="WXW5" s="30"/>
      <c r="WXX5" s="31"/>
      <c r="WXY5" s="30"/>
      <c r="WXZ5" s="31"/>
      <c r="WYA5" s="30"/>
      <c r="WYB5" s="31"/>
      <c r="WYC5" s="30"/>
      <c r="WYD5" s="31"/>
      <c r="WYE5" s="30"/>
      <c r="WYF5" s="31"/>
      <c r="WYG5" s="30"/>
      <c r="WYH5" s="31"/>
      <c r="WYI5" s="30"/>
      <c r="WYJ5" s="31"/>
      <c r="WYK5" s="30"/>
      <c r="WYL5" s="31"/>
      <c r="WYM5" s="30"/>
      <c r="WYN5" s="31"/>
      <c r="WYO5" s="30"/>
      <c r="WYP5" s="31"/>
      <c r="WYQ5" s="30"/>
      <c r="WYR5" s="31"/>
      <c r="WYS5" s="30"/>
      <c r="WYT5" s="31"/>
      <c r="WYU5" s="30"/>
      <c r="WYV5" s="31"/>
      <c r="WYW5" s="30"/>
      <c r="WYX5" s="31"/>
      <c r="WYY5" s="30"/>
      <c r="WYZ5" s="31"/>
      <c r="WZA5" s="30"/>
      <c r="WZB5" s="31"/>
      <c r="WZC5" s="30"/>
      <c r="WZD5" s="31"/>
      <c r="WZE5" s="30"/>
      <c r="WZF5" s="31"/>
      <c r="WZG5" s="30"/>
      <c r="WZH5" s="31"/>
      <c r="WZI5" s="30"/>
      <c r="WZJ5" s="31"/>
      <c r="WZK5" s="30"/>
      <c r="WZL5" s="31"/>
      <c r="WZM5" s="30"/>
      <c r="WZN5" s="31"/>
      <c r="WZO5" s="30"/>
      <c r="WZP5" s="31"/>
      <c r="WZQ5" s="30"/>
      <c r="WZR5" s="31"/>
      <c r="WZS5" s="30"/>
      <c r="WZT5" s="31"/>
      <c r="WZU5" s="30"/>
      <c r="WZV5" s="31"/>
      <c r="WZW5" s="30"/>
      <c r="WZX5" s="31"/>
      <c r="WZY5" s="30"/>
      <c r="WZZ5" s="31"/>
      <c r="XAA5" s="30"/>
      <c r="XAB5" s="31"/>
      <c r="XAC5" s="30"/>
      <c r="XAD5" s="31"/>
      <c r="XAE5" s="30"/>
      <c r="XAF5" s="31"/>
      <c r="XAG5" s="30"/>
      <c r="XAH5" s="31"/>
      <c r="XAI5" s="30"/>
      <c r="XAJ5" s="31"/>
      <c r="XAK5" s="30"/>
      <c r="XAL5" s="31"/>
      <c r="XAM5" s="30"/>
      <c r="XAN5" s="31"/>
      <c r="XAO5" s="30"/>
      <c r="XAP5" s="31"/>
      <c r="XAQ5" s="30"/>
      <c r="XAR5" s="31"/>
      <c r="XAS5" s="30"/>
      <c r="XAT5" s="31"/>
      <c r="XAU5" s="30"/>
      <c r="XAV5" s="31"/>
      <c r="XAW5" s="30"/>
      <c r="XAX5" s="31"/>
      <c r="XAY5" s="30"/>
      <c r="XAZ5" s="31"/>
      <c r="XBA5" s="30"/>
      <c r="XBB5" s="31"/>
      <c r="XBC5" s="30"/>
      <c r="XBD5" s="31"/>
      <c r="XBE5" s="30"/>
      <c r="XBF5" s="31"/>
      <c r="XBG5" s="30"/>
      <c r="XBH5" s="31"/>
      <c r="XBI5" s="30"/>
      <c r="XBJ5" s="31"/>
      <c r="XBK5" s="30"/>
      <c r="XBL5" s="31"/>
      <c r="XBM5" s="30"/>
      <c r="XBN5" s="31"/>
      <c r="XBO5" s="30"/>
      <c r="XBP5" s="31"/>
      <c r="XBQ5" s="30"/>
      <c r="XBR5" s="31"/>
      <c r="XBS5" s="30"/>
      <c r="XBT5" s="31"/>
      <c r="XBU5" s="30"/>
      <c r="XBV5" s="31"/>
      <c r="XBW5" s="30"/>
      <c r="XBX5" s="31"/>
      <c r="XBY5" s="30"/>
      <c r="XBZ5" s="31"/>
      <c r="XCA5" s="30"/>
      <c r="XCB5" s="31"/>
      <c r="XCC5" s="30"/>
      <c r="XCD5" s="31"/>
      <c r="XCE5" s="30"/>
      <c r="XCF5" s="31"/>
      <c r="XCG5" s="30"/>
      <c r="XCH5" s="31"/>
      <c r="XCI5" s="30"/>
      <c r="XCJ5" s="31"/>
      <c r="XCK5" s="30"/>
      <c r="XCL5" s="31"/>
      <c r="XCM5" s="30"/>
      <c r="XCN5" s="31"/>
      <c r="XCO5" s="30"/>
      <c r="XCP5" s="31"/>
      <c r="XCQ5" s="30"/>
      <c r="XCR5" s="31"/>
      <c r="XCS5" s="30"/>
      <c r="XCT5" s="31"/>
      <c r="XCU5" s="30"/>
      <c r="XCV5" s="31"/>
      <c r="XCW5" s="30"/>
      <c r="XCX5" s="31"/>
      <c r="XCY5" s="30"/>
      <c r="XCZ5" s="31"/>
      <c r="XDA5" s="30"/>
      <c r="XDB5" s="31"/>
      <c r="XDC5" s="30"/>
      <c r="XDD5" s="31"/>
      <c r="XDE5" s="30"/>
      <c r="XDF5" s="31"/>
      <c r="XDG5" s="30"/>
      <c r="XDH5" s="31"/>
      <c r="XDI5" s="30"/>
      <c r="XDJ5" s="31"/>
      <c r="XDK5" s="30"/>
      <c r="XDL5" s="31"/>
      <c r="XDM5" s="30"/>
      <c r="XDN5" s="31"/>
      <c r="XDO5" s="30"/>
      <c r="XDP5" s="31"/>
      <c r="XDQ5" s="30"/>
      <c r="XDR5" s="31"/>
      <c r="XDS5" s="30"/>
      <c r="XDT5" s="31"/>
      <c r="XDU5" s="30"/>
      <c r="XDV5" s="31"/>
      <c r="XDW5" s="30"/>
      <c r="XDX5" s="31"/>
      <c r="XDY5" s="30"/>
      <c r="XDZ5" s="31"/>
      <c r="XEA5" s="30"/>
      <c r="XEB5" s="31"/>
      <c r="XEC5" s="30"/>
      <c r="XED5" s="31"/>
      <c r="XEE5" s="30"/>
      <c r="XEF5" s="31"/>
      <c r="XEG5" s="30"/>
      <c r="XEH5" s="31"/>
      <c r="XEI5" s="30"/>
      <c r="XEJ5" s="31"/>
      <c r="XEK5" s="30"/>
      <c r="XEL5" s="31"/>
      <c r="XEM5" s="30"/>
      <c r="XEN5" s="31"/>
      <c r="XEO5" s="30"/>
      <c r="XEP5" s="31"/>
      <c r="XEQ5" s="30"/>
      <c r="XER5" s="31"/>
      <c r="XES5" s="30"/>
      <c r="XET5" s="31"/>
      <c r="XEU5" s="30"/>
      <c r="XEV5" s="31"/>
      <c r="XEW5" s="30"/>
      <c r="XEX5" s="31"/>
      <c r="XEY5" s="30"/>
      <c r="XEZ5" s="31"/>
      <c r="XFA5" s="30"/>
      <c r="XFB5" s="31"/>
      <c r="XFC5" s="30"/>
    </row>
    <row r="6" spans="2:16383" s="28" customFormat="1" ht="56" customHeight="1" thickBot="1">
      <c r="B6" s="319"/>
      <c r="C6" s="258"/>
      <c r="D6" s="34"/>
      <c r="E6" s="682" t="s">
        <v>368</v>
      </c>
      <c r="F6" s="897">
        <f>F4-INDEX(神经网络!F10:BN70,MATCH(ROUND(O6*2,1)/2,神经网络!D10:D70,0),MATCH(ROUND(O5*2,1)/2,神经网络!F8:BN8,0))</f>
        <v>-0.31342400819132177</v>
      </c>
      <c r="G6" s="898"/>
      <c r="H6" s="901">
        <f>X10</f>
        <v>0.16038878017064059</v>
      </c>
      <c r="I6" s="319" t="s">
        <v>369</v>
      </c>
      <c r="J6" s="31"/>
      <c r="K6" s="34"/>
      <c r="L6" s="230" t="s">
        <v>202</v>
      </c>
      <c r="M6" s="232">
        <f>D9</f>
        <v>-0.14495194050175828</v>
      </c>
      <c r="N6" s="230" t="s">
        <v>207</v>
      </c>
      <c r="O6" s="232">
        <f>_xlfn.IFS(X10=W10,V10,X10=W11,V11,X10=W12,V12,X10=W13,V13,TRUE,0)</f>
        <v>-6.7169548586030969E-2</v>
      </c>
      <c r="P6" s="230" t="s">
        <v>366</v>
      </c>
      <c r="Q6" s="232">
        <f>AVERAGE(M6,O6)</f>
        <v>-0.10606074454389462</v>
      </c>
      <c r="R6" s="34"/>
      <c r="S6" s="888"/>
      <c r="T6" s="889"/>
      <c r="U6" s="890"/>
      <c r="V6" s="34"/>
      <c r="W6" s="817"/>
      <c r="X6" s="818"/>
      <c r="Y6" s="34"/>
      <c r="Z6" s="31"/>
      <c r="AA6" s="30"/>
      <c r="AB6" s="31"/>
      <c r="AC6" s="30"/>
      <c r="AD6" s="31"/>
      <c r="AE6" s="30"/>
      <c r="AF6" s="31"/>
      <c r="AG6" s="30"/>
      <c r="AH6" s="31"/>
      <c r="AI6" s="30"/>
      <c r="AJ6" s="31"/>
      <c r="AK6" s="30"/>
      <c r="AL6" s="31"/>
      <c r="AM6" s="30"/>
      <c r="AN6" s="31"/>
      <c r="AO6" s="30"/>
      <c r="AP6" s="31"/>
      <c r="AQ6" s="30"/>
      <c r="AR6" s="31"/>
      <c r="AS6" s="30"/>
      <c r="AT6" s="31"/>
      <c r="AU6" s="30"/>
      <c r="AV6" s="31"/>
      <c r="AW6" s="30"/>
      <c r="AX6" s="31"/>
      <c r="AY6" s="30"/>
      <c r="AZ6" s="31"/>
      <c r="BA6" s="30"/>
      <c r="BB6" s="31"/>
      <c r="BC6" s="30"/>
      <c r="BD6" s="31"/>
      <c r="BE6" s="30"/>
      <c r="BF6" s="31"/>
      <c r="BG6" s="30"/>
      <c r="BH6" s="31"/>
      <c r="BI6" s="30"/>
      <c r="BJ6" s="31"/>
      <c r="BK6" s="30"/>
      <c r="BL6" s="31"/>
      <c r="BM6" s="30"/>
      <c r="BN6" s="31"/>
      <c r="BO6" s="30"/>
      <c r="BP6" s="31"/>
      <c r="BQ6" s="30"/>
      <c r="BR6" s="31"/>
      <c r="BS6" s="30"/>
      <c r="BT6" s="31"/>
      <c r="BU6" s="30"/>
      <c r="BV6" s="31"/>
      <c r="BW6" s="30"/>
      <c r="BX6" s="31"/>
      <c r="BY6" s="30"/>
      <c r="BZ6" s="31"/>
      <c r="CA6" s="30"/>
      <c r="CB6" s="31"/>
      <c r="CC6" s="30"/>
      <c r="CD6" s="31"/>
      <c r="CE6" s="30"/>
      <c r="CF6" s="31"/>
      <c r="CG6" s="30"/>
      <c r="CH6" s="31"/>
      <c r="CI6" s="30"/>
      <c r="CJ6" s="31"/>
      <c r="CK6" s="30"/>
      <c r="CL6" s="31"/>
      <c r="CM6" s="30"/>
      <c r="CN6" s="31"/>
      <c r="CO6" s="30"/>
      <c r="CP6" s="31"/>
      <c r="CQ6" s="30"/>
      <c r="CR6" s="31"/>
      <c r="CS6" s="30"/>
      <c r="CT6" s="31"/>
      <c r="CU6" s="30"/>
      <c r="CV6" s="31"/>
      <c r="CW6" s="30"/>
      <c r="CX6" s="31"/>
      <c r="CY6" s="30"/>
      <c r="CZ6" s="31"/>
      <c r="DA6" s="30"/>
      <c r="DB6" s="31"/>
      <c r="DC6" s="30"/>
      <c r="DD6" s="31"/>
      <c r="DE6" s="30"/>
      <c r="DF6" s="31"/>
      <c r="DG6" s="30"/>
      <c r="DH6" s="31"/>
      <c r="DI6" s="30"/>
      <c r="DJ6" s="31"/>
      <c r="DK6" s="30"/>
      <c r="DL6" s="31"/>
      <c r="DM6" s="30"/>
      <c r="DN6" s="31"/>
      <c r="DO6" s="30"/>
      <c r="DP6" s="31"/>
      <c r="DQ6" s="30"/>
      <c r="DR6" s="31"/>
      <c r="DS6" s="30"/>
      <c r="DT6" s="31"/>
      <c r="DU6" s="30"/>
      <c r="DV6" s="31"/>
      <c r="DW6" s="30"/>
      <c r="DX6" s="31"/>
      <c r="DY6" s="30"/>
      <c r="DZ6" s="31"/>
      <c r="EA6" s="30"/>
      <c r="EB6" s="31"/>
      <c r="EC6" s="30"/>
      <c r="ED6" s="31"/>
      <c r="EE6" s="30"/>
      <c r="EF6" s="31"/>
      <c r="EG6" s="30"/>
      <c r="EH6" s="31"/>
      <c r="EI6" s="30"/>
      <c r="EJ6" s="31"/>
      <c r="EK6" s="30"/>
      <c r="EL6" s="31"/>
      <c r="EM6" s="30"/>
      <c r="EN6" s="31"/>
      <c r="EO6" s="30"/>
      <c r="EP6" s="31"/>
      <c r="EQ6" s="30"/>
      <c r="ER6" s="31"/>
      <c r="ES6" s="30"/>
      <c r="ET6" s="31"/>
      <c r="EU6" s="30"/>
      <c r="EV6" s="31"/>
      <c r="EW6" s="30"/>
      <c r="EX6" s="31"/>
      <c r="EY6" s="30"/>
      <c r="EZ6" s="31"/>
      <c r="FA6" s="30"/>
      <c r="FB6" s="31"/>
      <c r="FC6" s="30"/>
      <c r="FD6" s="31"/>
      <c r="FE6" s="30"/>
      <c r="FF6" s="31"/>
      <c r="FG6" s="30"/>
      <c r="FH6" s="31"/>
      <c r="FI6" s="30"/>
      <c r="FJ6" s="31"/>
      <c r="FK6" s="30"/>
      <c r="FL6" s="31"/>
      <c r="FM6" s="30"/>
      <c r="FN6" s="31"/>
      <c r="FO6" s="30"/>
      <c r="FP6" s="31"/>
      <c r="FQ6" s="30"/>
      <c r="FR6" s="31"/>
      <c r="FS6" s="30"/>
      <c r="FT6" s="31"/>
      <c r="FU6" s="30"/>
      <c r="FV6" s="31"/>
      <c r="FW6" s="30"/>
      <c r="FX6" s="31"/>
      <c r="FY6" s="30"/>
      <c r="FZ6" s="31"/>
      <c r="GA6" s="30"/>
      <c r="GB6" s="31"/>
      <c r="GC6" s="30"/>
      <c r="GD6" s="31"/>
      <c r="GE6" s="30"/>
      <c r="GF6" s="31"/>
      <c r="GG6" s="30"/>
      <c r="GH6" s="31"/>
      <c r="GI6" s="30"/>
      <c r="GJ6" s="31"/>
      <c r="GK6" s="30"/>
      <c r="GL6" s="31"/>
      <c r="GM6" s="30"/>
      <c r="GN6" s="31"/>
      <c r="GO6" s="30"/>
      <c r="GP6" s="31"/>
      <c r="GQ6" s="30"/>
      <c r="GR6" s="31"/>
      <c r="GS6" s="30"/>
      <c r="GT6" s="31"/>
      <c r="GU6" s="30"/>
      <c r="GV6" s="31"/>
      <c r="GW6" s="30"/>
      <c r="GX6" s="31"/>
      <c r="GY6" s="30"/>
      <c r="GZ6" s="31"/>
      <c r="HA6" s="30"/>
      <c r="HB6" s="31"/>
      <c r="HC6" s="30"/>
      <c r="HD6" s="31"/>
      <c r="HE6" s="30"/>
      <c r="HF6" s="31"/>
      <c r="HG6" s="30"/>
      <c r="HH6" s="31"/>
      <c r="HI6" s="30"/>
      <c r="HJ6" s="31"/>
      <c r="HK6" s="30"/>
      <c r="HL6" s="31"/>
      <c r="HM6" s="30"/>
      <c r="HN6" s="31"/>
      <c r="HO6" s="30"/>
      <c r="HP6" s="31"/>
      <c r="HQ6" s="30"/>
      <c r="HR6" s="31"/>
      <c r="HS6" s="30"/>
      <c r="HT6" s="31"/>
      <c r="HU6" s="30"/>
      <c r="HV6" s="31"/>
      <c r="HW6" s="30"/>
      <c r="HX6" s="31"/>
      <c r="HY6" s="30"/>
      <c r="HZ6" s="31"/>
      <c r="IA6" s="30"/>
      <c r="IB6" s="31"/>
      <c r="IC6" s="30"/>
      <c r="ID6" s="31"/>
      <c r="IE6" s="30"/>
      <c r="IF6" s="31"/>
      <c r="IG6" s="30"/>
      <c r="IH6" s="31"/>
      <c r="II6" s="30"/>
      <c r="IJ6" s="31"/>
      <c r="IK6" s="30"/>
      <c r="IL6" s="31"/>
      <c r="IM6" s="30"/>
      <c r="IN6" s="31"/>
      <c r="IO6" s="30"/>
      <c r="IP6" s="31"/>
      <c r="IQ6" s="30"/>
      <c r="IR6" s="31"/>
      <c r="IS6" s="30"/>
      <c r="IT6" s="31"/>
      <c r="IU6" s="30"/>
      <c r="IV6" s="31"/>
      <c r="IW6" s="30"/>
      <c r="IX6" s="31"/>
      <c r="IY6" s="30"/>
      <c r="IZ6" s="31"/>
      <c r="JA6" s="30"/>
      <c r="JB6" s="31"/>
      <c r="JC6" s="30"/>
      <c r="JD6" s="31"/>
      <c r="JE6" s="30"/>
      <c r="JF6" s="31"/>
      <c r="JG6" s="30"/>
      <c r="JH6" s="31"/>
      <c r="JI6" s="30"/>
      <c r="JJ6" s="31"/>
      <c r="JK6" s="30"/>
      <c r="JL6" s="31"/>
      <c r="JM6" s="30"/>
      <c r="JN6" s="31"/>
      <c r="JO6" s="30"/>
      <c r="JP6" s="31"/>
      <c r="JQ6" s="30"/>
      <c r="JR6" s="31"/>
      <c r="JS6" s="30"/>
      <c r="JT6" s="31"/>
      <c r="JU6" s="30"/>
      <c r="JV6" s="31"/>
      <c r="JW6" s="30"/>
      <c r="JX6" s="31"/>
      <c r="JY6" s="30"/>
      <c r="JZ6" s="31"/>
      <c r="KA6" s="30"/>
      <c r="KB6" s="31"/>
      <c r="KC6" s="30"/>
      <c r="KD6" s="31"/>
      <c r="KE6" s="30"/>
      <c r="KF6" s="31"/>
      <c r="KG6" s="30"/>
      <c r="KH6" s="31"/>
      <c r="KI6" s="30"/>
      <c r="KJ6" s="31"/>
      <c r="KK6" s="30"/>
      <c r="KL6" s="31"/>
      <c r="KM6" s="30"/>
      <c r="KN6" s="31"/>
      <c r="KO6" s="30"/>
      <c r="KP6" s="31"/>
      <c r="KQ6" s="30"/>
      <c r="KR6" s="31"/>
      <c r="KS6" s="30"/>
      <c r="KT6" s="31"/>
      <c r="KU6" s="30"/>
      <c r="KV6" s="31"/>
      <c r="KW6" s="30"/>
      <c r="KX6" s="31"/>
      <c r="KY6" s="30"/>
      <c r="KZ6" s="31"/>
      <c r="LA6" s="30"/>
      <c r="LB6" s="31"/>
      <c r="LC6" s="30"/>
      <c r="LD6" s="31"/>
      <c r="LE6" s="30"/>
      <c r="LF6" s="31"/>
      <c r="LG6" s="30"/>
      <c r="LH6" s="31"/>
      <c r="LI6" s="30"/>
      <c r="LJ6" s="31"/>
      <c r="LK6" s="30"/>
      <c r="LL6" s="31"/>
      <c r="LM6" s="30"/>
      <c r="LN6" s="31"/>
      <c r="LO6" s="30"/>
      <c r="LP6" s="31"/>
      <c r="LQ6" s="30"/>
      <c r="LR6" s="31"/>
      <c r="LS6" s="30"/>
      <c r="LT6" s="31"/>
      <c r="LU6" s="30"/>
      <c r="LV6" s="31"/>
      <c r="LW6" s="30"/>
      <c r="LX6" s="31"/>
      <c r="LY6" s="30"/>
      <c r="LZ6" s="31"/>
      <c r="MA6" s="30"/>
      <c r="MB6" s="31"/>
      <c r="MC6" s="30"/>
      <c r="MD6" s="31"/>
      <c r="ME6" s="30"/>
      <c r="MF6" s="31"/>
      <c r="MG6" s="30"/>
      <c r="MH6" s="31"/>
      <c r="MI6" s="30"/>
      <c r="MJ6" s="31"/>
      <c r="MK6" s="30"/>
      <c r="ML6" s="31"/>
      <c r="MM6" s="30"/>
      <c r="MN6" s="31"/>
      <c r="MO6" s="30"/>
      <c r="MP6" s="31"/>
      <c r="MQ6" s="30"/>
      <c r="MR6" s="31"/>
      <c r="MS6" s="30"/>
      <c r="MT6" s="31"/>
      <c r="MU6" s="30"/>
      <c r="MV6" s="31"/>
      <c r="MW6" s="30"/>
      <c r="MX6" s="31"/>
      <c r="MY6" s="30"/>
      <c r="MZ6" s="31"/>
      <c r="NA6" s="30"/>
      <c r="NB6" s="31"/>
      <c r="NC6" s="30"/>
      <c r="ND6" s="31"/>
      <c r="NE6" s="30"/>
      <c r="NF6" s="31"/>
      <c r="NG6" s="30"/>
      <c r="NH6" s="31"/>
      <c r="NI6" s="30"/>
      <c r="NJ6" s="31"/>
      <c r="NK6" s="30"/>
      <c r="NL6" s="31"/>
      <c r="NM6" s="30"/>
      <c r="NN6" s="31"/>
      <c r="NO6" s="30"/>
      <c r="NP6" s="31"/>
      <c r="NQ6" s="30"/>
      <c r="NR6" s="31"/>
      <c r="NS6" s="30"/>
      <c r="NT6" s="31"/>
      <c r="NU6" s="30"/>
      <c r="NV6" s="31"/>
      <c r="NW6" s="30"/>
      <c r="NX6" s="31"/>
      <c r="NY6" s="30"/>
      <c r="NZ6" s="31"/>
      <c r="OA6" s="30"/>
      <c r="OB6" s="31"/>
      <c r="OC6" s="30"/>
      <c r="OD6" s="31"/>
      <c r="OE6" s="30"/>
      <c r="OF6" s="31"/>
      <c r="OG6" s="30"/>
      <c r="OH6" s="31"/>
      <c r="OI6" s="30"/>
      <c r="OJ6" s="31"/>
      <c r="OK6" s="30"/>
      <c r="OL6" s="31"/>
      <c r="OM6" s="30"/>
      <c r="ON6" s="31"/>
      <c r="OO6" s="30"/>
      <c r="OP6" s="31"/>
      <c r="OQ6" s="30"/>
      <c r="OR6" s="31"/>
      <c r="OS6" s="30"/>
      <c r="OT6" s="31"/>
      <c r="OU6" s="30"/>
      <c r="OV6" s="31"/>
      <c r="OW6" s="30"/>
      <c r="OX6" s="31"/>
      <c r="OY6" s="30"/>
      <c r="OZ6" s="31"/>
      <c r="PA6" s="30"/>
      <c r="PB6" s="31"/>
      <c r="PC6" s="30"/>
      <c r="PD6" s="31"/>
      <c r="PE6" s="30"/>
      <c r="PF6" s="31"/>
      <c r="PG6" s="30"/>
      <c r="PH6" s="31"/>
      <c r="PI6" s="30"/>
      <c r="PJ6" s="31"/>
      <c r="PK6" s="30"/>
      <c r="PL6" s="31"/>
      <c r="PM6" s="30"/>
      <c r="PN6" s="31"/>
      <c r="PO6" s="30"/>
      <c r="PP6" s="31"/>
      <c r="PQ6" s="30"/>
      <c r="PR6" s="31"/>
      <c r="PS6" s="30"/>
      <c r="PT6" s="31"/>
      <c r="PU6" s="30"/>
      <c r="PV6" s="31"/>
      <c r="PW6" s="30"/>
      <c r="PX6" s="31"/>
      <c r="PY6" s="30"/>
      <c r="PZ6" s="31"/>
      <c r="QA6" s="30"/>
      <c r="QB6" s="31"/>
      <c r="QC6" s="30"/>
      <c r="QD6" s="31"/>
      <c r="QE6" s="30"/>
      <c r="QF6" s="31"/>
      <c r="QG6" s="30"/>
      <c r="QH6" s="31"/>
      <c r="QI6" s="30"/>
      <c r="QJ6" s="31"/>
      <c r="QK6" s="30"/>
      <c r="QL6" s="31"/>
      <c r="QM6" s="30"/>
      <c r="QN6" s="31"/>
      <c r="QO6" s="30"/>
      <c r="QP6" s="31"/>
      <c r="QQ6" s="30"/>
      <c r="QR6" s="31"/>
      <c r="QS6" s="30"/>
      <c r="QT6" s="31"/>
      <c r="QU6" s="30"/>
      <c r="QV6" s="31"/>
      <c r="QW6" s="30"/>
      <c r="QX6" s="31"/>
      <c r="QY6" s="30"/>
      <c r="QZ6" s="31"/>
      <c r="RA6" s="30"/>
      <c r="RB6" s="31"/>
      <c r="RC6" s="30"/>
      <c r="RD6" s="31"/>
      <c r="RE6" s="30"/>
      <c r="RF6" s="31"/>
      <c r="RG6" s="30"/>
      <c r="RH6" s="31"/>
      <c r="RI6" s="30"/>
      <c r="RJ6" s="31"/>
      <c r="RK6" s="30"/>
      <c r="RL6" s="31"/>
      <c r="RM6" s="30"/>
      <c r="RN6" s="31"/>
      <c r="RO6" s="30"/>
      <c r="RP6" s="31"/>
      <c r="RQ6" s="30"/>
      <c r="RR6" s="31"/>
      <c r="RS6" s="30"/>
      <c r="RT6" s="31"/>
      <c r="RU6" s="30"/>
      <c r="RV6" s="31"/>
      <c r="RW6" s="30"/>
      <c r="RX6" s="31"/>
      <c r="RY6" s="30"/>
      <c r="RZ6" s="31"/>
      <c r="SA6" s="30"/>
      <c r="SB6" s="31"/>
      <c r="SC6" s="30"/>
      <c r="SD6" s="31"/>
      <c r="SE6" s="30"/>
      <c r="SF6" s="31"/>
      <c r="SG6" s="30"/>
      <c r="SH6" s="31"/>
      <c r="SI6" s="30"/>
      <c r="SJ6" s="31"/>
      <c r="SK6" s="30"/>
      <c r="SL6" s="31"/>
      <c r="SM6" s="30"/>
      <c r="SN6" s="31"/>
      <c r="SO6" s="30"/>
      <c r="SP6" s="31"/>
      <c r="SQ6" s="30"/>
      <c r="SR6" s="31"/>
      <c r="SS6" s="30"/>
      <c r="ST6" s="31"/>
      <c r="SU6" s="30"/>
      <c r="SV6" s="31"/>
      <c r="SW6" s="30"/>
      <c r="SX6" s="31"/>
      <c r="SY6" s="30"/>
      <c r="SZ6" s="31"/>
      <c r="TA6" s="30"/>
      <c r="TB6" s="31"/>
      <c r="TC6" s="30"/>
      <c r="TD6" s="31"/>
      <c r="TE6" s="30"/>
      <c r="TF6" s="31"/>
      <c r="TG6" s="30"/>
      <c r="TH6" s="31"/>
      <c r="TI6" s="30"/>
      <c r="TJ6" s="31"/>
      <c r="TK6" s="30"/>
      <c r="TL6" s="31"/>
      <c r="TM6" s="30"/>
      <c r="TN6" s="31"/>
      <c r="TO6" s="30"/>
      <c r="TP6" s="31"/>
      <c r="TQ6" s="30"/>
      <c r="TR6" s="31"/>
      <c r="TS6" s="30"/>
      <c r="TT6" s="31"/>
      <c r="TU6" s="30"/>
      <c r="TV6" s="31"/>
      <c r="TW6" s="30"/>
      <c r="TX6" s="31"/>
      <c r="TY6" s="30"/>
      <c r="TZ6" s="31"/>
      <c r="UA6" s="30"/>
      <c r="UB6" s="31"/>
      <c r="UC6" s="30"/>
      <c r="UD6" s="31"/>
      <c r="UE6" s="30"/>
      <c r="UF6" s="31"/>
      <c r="UG6" s="30"/>
      <c r="UH6" s="31"/>
      <c r="UI6" s="30"/>
      <c r="UJ6" s="31"/>
      <c r="UK6" s="30"/>
      <c r="UL6" s="31"/>
      <c r="UM6" s="30"/>
      <c r="UN6" s="31"/>
      <c r="UO6" s="30"/>
      <c r="UP6" s="31"/>
      <c r="UQ6" s="30"/>
      <c r="UR6" s="31"/>
      <c r="US6" s="30"/>
      <c r="UT6" s="31"/>
      <c r="UU6" s="30"/>
      <c r="UV6" s="31"/>
      <c r="UW6" s="30"/>
      <c r="UX6" s="31"/>
      <c r="UY6" s="30"/>
      <c r="UZ6" s="31"/>
      <c r="VA6" s="30"/>
      <c r="VB6" s="31"/>
      <c r="VC6" s="30"/>
      <c r="VD6" s="31"/>
      <c r="VE6" s="30"/>
      <c r="VF6" s="31"/>
      <c r="VG6" s="30"/>
      <c r="VH6" s="31"/>
      <c r="VI6" s="30"/>
      <c r="VJ6" s="31"/>
      <c r="VK6" s="30"/>
      <c r="VL6" s="31"/>
      <c r="VM6" s="30"/>
      <c r="VN6" s="31"/>
      <c r="VO6" s="30"/>
      <c r="VP6" s="31"/>
      <c r="VQ6" s="30"/>
      <c r="VR6" s="31"/>
      <c r="VS6" s="30"/>
      <c r="VT6" s="31"/>
      <c r="VU6" s="30"/>
      <c r="VV6" s="31"/>
      <c r="VW6" s="30"/>
      <c r="VX6" s="31"/>
      <c r="VY6" s="30"/>
      <c r="VZ6" s="31"/>
      <c r="WA6" s="30"/>
      <c r="WB6" s="31"/>
      <c r="WC6" s="30"/>
      <c r="WD6" s="31"/>
      <c r="WE6" s="30"/>
      <c r="WF6" s="31"/>
      <c r="WG6" s="30"/>
      <c r="WH6" s="31"/>
      <c r="WI6" s="30"/>
      <c r="WJ6" s="31"/>
      <c r="WK6" s="30"/>
      <c r="WL6" s="31"/>
      <c r="WM6" s="30"/>
      <c r="WN6" s="31"/>
      <c r="WO6" s="30"/>
      <c r="WP6" s="31"/>
      <c r="WQ6" s="30"/>
      <c r="WR6" s="31"/>
      <c r="WS6" s="30"/>
      <c r="WT6" s="31"/>
      <c r="WU6" s="30"/>
      <c r="WV6" s="31"/>
      <c r="WW6" s="30"/>
      <c r="WX6" s="31"/>
      <c r="WY6" s="30"/>
      <c r="WZ6" s="31"/>
      <c r="XA6" s="30"/>
      <c r="XB6" s="31"/>
      <c r="XC6" s="30"/>
      <c r="XD6" s="31"/>
      <c r="XE6" s="30"/>
      <c r="XF6" s="31"/>
      <c r="XG6" s="30"/>
      <c r="XH6" s="31"/>
      <c r="XI6" s="30"/>
      <c r="XJ6" s="31"/>
      <c r="XK6" s="30"/>
      <c r="XL6" s="31"/>
      <c r="XM6" s="30"/>
      <c r="XN6" s="31"/>
      <c r="XO6" s="30"/>
      <c r="XP6" s="31"/>
      <c r="XQ6" s="30"/>
      <c r="XR6" s="31"/>
      <c r="XS6" s="30"/>
      <c r="XT6" s="31"/>
      <c r="XU6" s="30"/>
      <c r="XV6" s="31"/>
      <c r="XW6" s="30"/>
      <c r="XX6" s="31"/>
      <c r="XY6" s="30"/>
      <c r="XZ6" s="31"/>
      <c r="YA6" s="30"/>
      <c r="YB6" s="31"/>
      <c r="YC6" s="30"/>
      <c r="YD6" s="31"/>
      <c r="YE6" s="30"/>
      <c r="YF6" s="31"/>
      <c r="YG6" s="30"/>
      <c r="YH6" s="31"/>
      <c r="YI6" s="30"/>
      <c r="YJ6" s="31"/>
      <c r="YK6" s="30"/>
      <c r="YL6" s="31"/>
      <c r="YM6" s="30"/>
      <c r="YN6" s="31"/>
      <c r="YO6" s="30"/>
      <c r="YP6" s="31"/>
      <c r="YQ6" s="30"/>
      <c r="YR6" s="31"/>
      <c r="YS6" s="30"/>
      <c r="YT6" s="31"/>
      <c r="YU6" s="30"/>
      <c r="YV6" s="31"/>
      <c r="YW6" s="30"/>
      <c r="YX6" s="31"/>
      <c r="YY6" s="30"/>
      <c r="YZ6" s="31"/>
      <c r="ZA6" s="30"/>
      <c r="ZB6" s="31"/>
      <c r="ZC6" s="30"/>
      <c r="ZD6" s="31"/>
      <c r="ZE6" s="30"/>
      <c r="ZF6" s="31"/>
      <c r="ZG6" s="30"/>
      <c r="ZH6" s="31"/>
      <c r="ZI6" s="30"/>
      <c r="ZJ6" s="31"/>
      <c r="ZK6" s="30"/>
      <c r="ZL6" s="31"/>
      <c r="ZM6" s="30"/>
      <c r="ZN6" s="31"/>
      <c r="ZO6" s="30"/>
      <c r="ZP6" s="31"/>
      <c r="ZQ6" s="30"/>
      <c r="ZR6" s="31"/>
      <c r="ZS6" s="30"/>
      <c r="ZT6" s="31"/>
      <c r="ZU6" s="30"/>
      <c r="ZV6" s="31"/>
      <c r="ZW6" s="30"/>
      <c r="ZX6" s="31"/>
      <c r="ZY6" s="30"/>
      <c r="ZZ6" s="31"/>
      <c r="AAA6" s="30"/>
      <c r="AAB6" s="31"/>
      <c r="AAC6" s="30"/>
      <c r="AAD6" s="31"/>
      <c r="AAE6" s="30"/>
      <c r="AAF6" s="31"/>
      <c r="AAG6" s="30"/>
      <c r="AAH6" s="31"/>
      <c r="AAI6" s="30"/>
      <c r="AAJ6" s="31"/>
      <c r="AAK6" s="30"/>
      <c r="AAL6" s="31"/>
      <c r="AAM6" s="30"/>
      <c r="AAN6" s="31"/>
      <c r="AAO6" s="30"/>
      <c r="AAP6" s="31"/>
      <c r="AAQ6" s="30"/>
      <c r="AAR6" s="31"/>
      <c r="AAS6" s="30"/>
      <c r="AAT6" s="31"/>
      <c r="AAU6" s="30"/>
      <c r="AAV6" s="31"/>
      <c r="AAW6" s="30"/>
      <c r="AAX6" s="31"/>
      <c r="AAY6" s="30"/>
      <c r="AAZ6" s="31"/>
      <c r="ABA6" s="30"/>
      <c r="ABB6" s="31"/>
      <c r="ABC6" s="30"/>
      <c r="ABD6" s="31"/>
      <c r="ABE6" s="30"/>
      <c r="ABF6" s="31"/>
      <c r="ABG6" s="30"/>
      <c r="ABH6" s="31"/>
      <c r="ABI6" s="30"/>
      <c r="ABJ6" s="31"/>
      <c r="ABK6" s="30"/>
      <c r="ABL6" s="31"/>
      <c r="ABM6" s="30"/>
      <c r="ABN6" s="31"/>
      <c r="ABO6" s="30"/>
      <c r="ABP6" s="31"/>
      <c r="ABQ6" s="30"/>
      <c r="ABR6" s="31"/>
      <c r="ABS6" s="30"/>
      <c r="ABT6" s="31"/>
      <c r="ABU6" s="30"/>
      <c r="ABV6" s="31"/>
      <c r="ABW6" s="30"/>
      <c r="ABX6" s="31"/>
      <c r="ABY6" s="30"/>
      <c r="ABZ6" s="31"/>
      <c r="ACA6" s="30"/>
      <c r="ACB6" s="31"/>
      <c r="ACC6" s="30"/>
      <c r="ACD6" s="31"/>
      <c r="ACE6" s="30"/>
      <c r="ACF6" s="31"/>
      <c r="ACG6" s="30"/>
      <c r="ACH6" s="31"/>
      <c r="ACI6" s="30"/>
      <c r="ACJ6" s="31"/>
      <c r="ACK6" s="30"/>
      <c r="ACL6" s="31"/>
      <c r="ACM6" s="30"/>
      <c r="ACN6" s="31"/>
      <c r="ACO6" s="30"/>
      <c r="ACP6" s="31"/>
      <c r="ACQ6" s="30"/>
      <c r="ACR6" s="31"/>
      <c r="ACS6" s="30"/>
      <c r="ACT6" s="31"/>
      <c r="ACU6" s="30"/>
      <c r="ACV6" s="31"/>
      <c r="ACW6" s="30"/>
      <c r="ACX6" s="31"/>
      <c r="ACY6" s="30"/>
      <c r="ACZ6" s="31"/>
      <c r="ADA6" s="30"/>
      <c r="ADB6" s="31"/>
      <c r="ADC6" s="30"/>
      <c r="ADD6" s="31"/>
      <c r="ADE6" s="30"/>
      <c r="ADF6" s="31"/>
      <c r="ADG6" s="30"/>
      <c r="ADH6" s="31"/>
      <c r="ADI6" s="30"/>
      <c r="ADJ6" s="31"/>
      <c r="ADK6" s="30"/>
      <c r="ADL6" s="31"/>
      <c r="ADM6" s="30"/>
      <c r="ADN6" s="31"/>
      <c r="ADO6" s="30"/>
      <c r="ADP6" s="31"/>
      <c r="ADQ6" s="30"/>
      <c r="ADR6" s="31"/>
      <c r="ADS6" s="30"/>
      <c r="ADT6" s="31"/>
      <c r="ADU6" s="30"/>
      <c r="ADV6" s="31"/>
      <c r="ADW6" s="30"/>
      <c r="ADX6" s="31"/>
      <c r="ADY6" s="30"/>
      <c r="ADZ6" s="31"/>
      <c r="AEA6" s="30"/>
      <c r="AEB6" s="31"/>
      <c r="AEC6" s="30"/>
      <c r="AED6" s="31"/>
      <c r="AEE6" s="30"/>
      <c r="AEF6" s="31"/>
      <c r="AEG6" s="30"/>
      <c r="AEH6" s="31"/>
      <c r="AEI6" s="30"/>
      <c r="AEJ6" s="31"/>
      <c r="AEK6" s="30"/>
      <c r="AEL6" s="31"/>
      <c r="AEM6" s="30"/>
      <c r="AEN6" s="31"/>
      <c r="AEO6" s="30"/>
      <c r="AEP6" s="31"/>
      <c r="AEQ6" s="30"/>
      <c r="AER6" s="31"/>
      <c r="AES6" s="30"/>
      <c r="AET6" s="31"/>
      <c r="AEU6" s="30"/>
      <c r="AEV6" s="31"/>
      <c r="AEW6" s="30"/>
      <c r="AEX6" s="31"/>
      <c r="AEY6" s="30"/>
      <c r="AEZ6" s="31"/>
      <c r="AFA6" s="30"/>
      <c r="AFB6" s="31"/>
      <c r="AFC6" s="30"/>
      <c r="AFD6" s="31"/>
      <c r="AFE6" s="30"/>
      <c r="AFF6" s="31"/>
      <c r="AFG6" s="30"/>
      <c r="AFH6" s="31"/>
      <c r="AFI6" s="30"/>
      <c r="AFJ6" s="31"/>
      <c r="AFK6" s="30"/>
      <c r="AFL6" s="31"/>
      <c r="AFM6" s="30"/>
      <c r="AFN6" s="31"/>
      <c r="AFO6" s="30"/>
      <c r="AFP6" s="31"/>
      <c r="AFQ6" s="30"/>
      <c r="AFR6" s="31"/>
      <c r="AFS6" s="30"/>
      <c r="AFT6" s="31"/>
      <c r="AFU6" s="30"/>
      <c r="AFV6" s="31"/>
      <c r="AFW6" s="30"/>
      <c r="AFX6" s="31"/>
      <c r="AFY6" s="30"/>
      <c r="AFZ6" s="31"/>
      <c r="AGA6" s="30"/>
      <c r="AGB6" s="31"/>
      <c r="AGC6" s="30"/>
      <c r="AGD6" s="31"/>
      <c r="AGE6" s="30"/>
      <c r="AGF6" s="31"/>
      <c r="AGG6" s="30"/>
      <c r="AGH6" s="31"/>
      <c r="AGI6" s="30"/>
      <c r="AGJ6" s="31"/>
      <c r="AGK6" s="30"/>
      <c r="AGL6" s="31"/>
      <c r="AGM6" s="30"/>
      <c r="AGN6" s="31"/>
      <c r="AGO6" s="30"/>
      <c r="AGP6" s="31"/>
      <c r="AGQ6" s="30"/>
      <c r="AGR6" s="31"/>
      <c r="AGS6" s="30"/>
      <c r="AGT6" s="31"/>
      <c r="AGU6" s="30"/>
      <c r="AGV6" s="31"/>
      <c r="AGW6" s="30"/>
      <c r="AGX6" s="31"/>
      <c r="AGY6" s="30"/>
      <c r="AGZ6" s="31"/>
      <c r="AHA6" s="30"/>
      <c r="AHB6" s="31"/>
      <c r="AHC6" s="30"/>
      <c r="AHD6" s="31"/>
      <c r="AHE6" s="30"/>
      <c r="AHF6" s="31"/>
      <c r="AHG6" s="30"/>
      <c r="AHH6" s="31"/>
      <c r="AHI6" s="30"/>
      <c r="AHJ6" s="31"/>
      <c r="AHK6" s="30"/>
      <c r="AHL6" s="31"/>
      <c r="AHM6" s="30"/>
      <c r="AHN6" s="31"/>
      <c r="AHO6" s="30"/>
      <c r="AHP6" s="31"/>
      <c r="AHQ6" s="30"/>
      <c r="AHR6" s="31"/>
      <c r="AHS6" s="30"/>
      <c r="AHT6" s="31"/>
      <c r="AHU6" s="30"/>
      <c r="AHV6" s="31"/>
      <c r="AHW6" s="30"/>
      <c r="AHX6" s="31"/>
      <c r="AHY6" s="30"/>
      <c r="AHZ6" s="31"/>
      <c r="AIA6" s="30"/>
      <c r="AIB6" s="31"/>
      <c r="AIC6" s="30"/>
      <c r="AID6" s="31"/>
      <c r="AIE6" s="30"/>
      <c r="AIF6" s="31"/>
      <c r="AIG6" s="30"/>
      <c r="AIH6" s="31"/>
      <c r="AII6" s="30"/>
      <c r="AIJ6" s="31"/>
      <c r="AIK6" s="30"/>
      <c r="AIL6" s="31"/>
      <c r="AIM6" s="30"/>
      <c r="AIN6" s="31"/>
      <c r="AIO6" s="30"/>
      <c r="AIP6" s="31"/>
      <c r="AIQ6" s="30"/>
      <c r="AIR6" s="31"/>
      <c r="AIS6" s="30"/>
      <c r="AIT6" s="31"/>
      <c r="AIU6" s="30"/>
      <c r="AIV6" s="31"/>
      <c r="AIW6" s="30"/>
      <c r="AIX6" s="31"/>
      <c r="AIY6" s="30"/>
      <c r="AIZ6" s="31"/>
      <c r="AJA6" s="30"/>
      <c r="AJB6" s="31"/>
      <c r="AJC6" s="30"/>
      <c r="AJD6" s="31"/>
      <c r="AJE6" s="30"/>
      <c r="AJF6" s="31"/>
      <c r="AJG6" s="30"/>
      <c r="AJH6" s="31"/>
      <c r="AJI6" s="30"/>
      <c r="AJJ6" s="31"/>
      <c r="AJK6" s="30"/>
      <c r="AJL6" s="31"/>
      <c r="AJM6" s="30"/>
      <c r="AJN6" s="31"/>
      <c r="AJO6" s="30"/>
      <c r="AJP6" s="31"/>
      <c r="AJQ6" s="30"/>
      <c r="AJR6" s="31"/>
      <c r="AJS6" s="30"/>
      <c r="AJT6" s="31"/>
      <c r="AJU6" s="30"/>
      <c r="AJV6" s="31"/>
      <c r="AJW6" s="30"/>
      <c r="AJX6" s="31"/>
      <c r="AJY6" s="30"/>
      <c r="AJZ6" s="31"/>
      <c r="AKA6" s="30"/>
      <c r="AKB6" s="31"/>
      <c r="AKC6" s="30"/>
      <c r="AKD6" s="31"/>
      <c r="AKE6" s="30"/>
      <c r="AKF6" s="31"/>
      <c r="AKG6" s="30"/>
      <c r="AKH6" s="31"/>
      <c r="AKI6" s="30"/>
      <c r="AKJ6" s="31"/>
      <c r="AKK6" s="30"/>
      <c r="AKL6" s="31"/>
      <c r="AKM6" s="30"/>
      <c r="AKN6" s="31"/>
      <c r="AKO6" s="30"/>
      <c r="AKP6" s="31"/>
      <c r="AKQ6" s="30"/>
      <c r="AKR6" s="31"/>
      <c r="AKS6" s="30"/>
      <c r="AKT6" s="31"/>
      <c r="AKU6" s="30"/>
      <c r="AKV6" s="31"/>
      <c r="AKW6" s="30"/>
      <c r="AKX6" s="31"/>
      <c r="AKY6" s="30"/>
      <c r="AKZ6" s="31"/>
      <c r="ALA6" s="30"/>
      <c r="ALB6" s="31"/>
      <c r="ALC6" s="30"/>
      <c r="ALD6" s="31"/>
      <c r="ALE6" s="30"/>
      <c r="ALF6" s="31"/>
      <c r="ALG6" s="30"/>
      <c r="ALH6" s="31"/>
      <c r="ALI6" s="30"/>
      <c r="ALJ6" s="31"/>
      <c r="ALK6" s="30"/>
      <c r="ALL6" s="31"/>
      <c r="ALM6" s="30"/>
      <c r="ALN6" s="31"/>
      <c r="ALO6" s="30"/>
      <c r="ALP6" s="31"/>
      <c r="ALQ6" s="30"/>
      <c r="ALR6" s="31"/>
      <c r="ALS6" s="30"/>
      <c r="ALT6" s="31"/>
      <c r="ALU6" s="30"/>
      <c r="ALV6" s="31"/>
      <c r="ALW6" s="30"/>
      <c r="ALX6" s="31"/>
      <c r="ALY6" s="30"/>
      <c r="ALZ6" s="31"/>
      <c r="AMA6" s="30"/>
      <c r="AMB6" s="31"/>
      <c r="AMC6" s="30"/>
      <c r="AMD6" s="31"/>
      <c r="AME6" s="30"/>
      <c r="AMF6" s="31"/>
      <c r="AMG6" s="30"/>
      <c r="AMH6" s="31"/>
      <c r="AMI6" s="30"/>
      <c r="AMJ6" s="31"/>
      <c r="AMK6" s="30"/>
      <c r="AML6" s="31"/>
      <c r="AMM6" s="30"/>
      <c r="AMN6" s="31"/>
      <c r="AMO6" s="30"/>
      <c r="AMP6" s="31"/>
      <c r="AMQ6" s="30"/>
      <c r="AMR6" s="31"/>
      <c r="AMS6" s="30"/>
      <c r="AMT6" s="31"/>
      <c r="AMU6" s="30"/>
      <c r="AMV6" s="31"/>
      <c r="AMW6" s="30"/>
      <c r="AMX6" s="31"/>
      <c r="AMY6" s="30"/>
      <c r="AMZ6" s="31"/>
      <c r="ANA6" s="30"/>
      <c r="ANB6" s="31"/>
      <c r="ANC6" s="30"/>
      <c r="AND6" s="31"/>
      <c r="ANE6" s="30"/>
      <c r="ANF6" s="31"/>
      <c r="ANG6" s="30"/>
      <c r="ANH6" s="31"/>
      <c r="ANI6" s="30"/>
      <c r="ANJ6" s="31"/>
      <c r="ANK6" s="30"/>
      <c r="ANL6" s="31"/>
      <c r="ANM6" s="30"/>
      <c r="ANN6" s="31"/>
      <c r="ANO6" s="30"/>
      <c r="ANP6" s="31"/>
      <c r="ANQ6" s="30"/>
      <c r="ANR6" s="31"/>
      <c r="ANS6" s="30"/>
      <c r="ANT6" s="31"/>
      <c r="ANU6" s="30"/>
      <c r="ANV6" s="31"/>
      <c r="ANW6" s="30"/>
      <c r="ANX6" s="31"/>
      <c r="ANY6" s="30"/>
      <c r="ANZ6" s="31"/>
      <c r="AOA6" s="30"/>
      <c r="AOB6" s="31"/>
      <c r="AOC6" s="30"/>
      <c r="AOD6" s="31"/>
      <c r="AOE6" s="30"/>
      <c r="AOF6" s="31"/>
      <c r="AOG6" s="30"/>
      <c r="AOH6" s="31"/>
      <c r="AOI6" s="30"/>
      <c r="AOJ6" s="31"/>
      <c r="AOK6" s="30"/>
      <c r="AOL6" s="31"/>
      <c r="AOM6" s="30"/>
      <c r="AON6" s="31"/>
      <c r="AOO6" s="30"/>
      <c r="AOP6" s="31"/>
      <c r="AOQ6" s="30"/>
      <c r="AOR6" s="31"/>
      <c r="AOS6" s="30"/>
      <c r="AOT6" s="31"/>
      <c r="AOU6" s="30"/>
      <c r="AOV6" s="31"/>
      <c r="AOW6" s="30"/>
      <c r="AOX6" s="31"/>
      <c r="AOY6" s="30"/>
      <c r="AOZ6" s="31"/>
      <c r="APA6" s="30"/>
      <c r="APB6" s="31"/>
      <c r="APC6" s="30"/>
      <c r="APD6" s="31"/>
      <c r="APE6" s="30"/>
      <c r="APF6" s="31"/>
      <c r="APG6" s="30"/>
      <c r="APH6" s="31"/>
      <c r="API6" s="30"/>
      <c r="APJ6" s="31"/>
      <c r="APK6" s="30"/>
      <c r="APL6" s="31"/>
      <c r="APM6" s="30"/>
      <c r="APN6" s="31"/>
      <c r="APO6" s="30"/>
      <c r="APP6" s="31"/>
      <c r="APQ6" s="30"/>
      <c r="APR6" s="31"/>
      <c r="APS6" s="30"/>
      <c r="APT6" s="31"/>
      <c r="APU6" s="30"/>
      <c r="APV6" s="31"/>
      <c r="APW6" s="30"/>
      <c r="APX6" s="31"/>
      <c r="APY6" s="30"/>
      <c r="APZ6" s="31"/>
      <c r="AQA6" s="30"/>
      <c r="AQB6" s="31"/>
      <c r="AQC6" s="30"/>
      <c r="AQD6" s="31"/>
      <c r="AQE6" s="30"/>
      <c r="AQF6" s="31"/>
      <c r="AQG6" s="30"/>
      <c r="AQH6" s="31"/>
      <c r="AQI6" s="30"/>
      <c r="AQJ6" s="31"/>
      <c r="AQK6" s="30"/>
      <c r="AQL6" s="31"/>
      <c r="AQM6" s="30"/>
      <c r="AQN6" s="31"/>
      <c r="AQO6" s="30"/>
      <c r="AQP6" s="31"/>
      <c r="AQQ6" s="30"/>
      <c r="AQR6" s="31"/>
      <c r="AQS6" s="30"/>
      <c r="AQT6" s="31"/>
      <c r="AQU6" s="30"/>
      <c r="AQV6" s="31"/>
      <c r="AQW6" s="30"/>
      <c r="AQX6" s="31"/>
      <c r="AQY6" s="30"/>
      <c r="AQZ6" s="31"/>
      <c r="ARA6" s="30"/>
      <c r="ARB6" s="31"/>
      <c r="ARC6" s="30"/>
      <c r="ARD6" s="31"/>
      <c r="ARE6" s="30"/>
      <c r="ARF6" s="31"/>
      <c r="ARG6" s="30"/>
      <c r="ARH6" s="31"/>
      <c r="ARI6" s="30"/>
      <c r="ARJ6" s="31"/>
      <c r="ARK6" s="30"/>
      <c r="ARL6" s="31"/>
      <c r="ARM6" s="30"/>
      <c r="ARN6" s="31"/>
      <c r="ARO6" s="30"/>
      <c r="ARP6" s="31"/>
      <c r="ARQ6" s="30"/>
      <c r="ARR6" s="31"/>
      <c r="ARS6" s="30"/>
      <c r="ART6" s="31"/>
      <c r="ARU6" s="30"/>
      <c r="ARV6" s="31"/>
      <c r="ARW6" s="30"/>
      <c r="ARX6" s="31"/>
      <c r="ARY6" s="30"/>
      <c r="ARZ6" s="31"/>
      <c r="ASA6" s="30"/>
      <c r="ASB6" s="31"/>
      <c r="ASC6" s="30"/>
      <c r="ASD6" s="31"/>
      <c r="ASE6" s="30"/>
      <c r="ASF6" s="31"/>
      <c r="ASG6" s="30"/>
      <c r="ASH6" s="31"/>
      <c r="ASI6" s="30"/>
      <c r="ASJ6" s="31"/>
      <c r="ASK6" s="30"/>
      <c r="ASL6" s="31"/>
      <c r="ASM6" s="30"/>
      <c r="ASN6" s="31"/>
      <c r="ASO6" s="30"/>
      <c r="ASP6" s="31"/>
      <c r="ASQ6" s="30"/>
      <c r="ASR6" s="31"/>
      <c r="ASS6" s="30"/>
      <c r="AST6" s="31"/>
      <c r="ASU6" s="30"/>
      <c r="ASV6" s="31"/>
      <c r="ASW6" s="30"/>
      <c r="ASX6" s="31"/>
      <c r="ASY6" s="30"/>
      <c r="ASZ6" s="31"/>
      <c r="ATA6" s="30"/>
      <c r="ATB6" s="31"/>
      <c r="ATC6" s="30"/>
      <c r="ATD6" s="31"/>
      <c r="ATE6" s="30"/>
      <c r="ATF6" s="31"/>
      <c r="ATG6" s="30"/>
      <c r="ATH6" s="31"/>
      <c r="ATI6" s="30"/>
      <c r="ATJ6" s="31"/>
      <c r="ATK6" s="30"/>
      <c r="ATL6" s="31"/>
      <c r="ATM6" s="30"/>
      <c r="ATN6" s="31"/>
      <c r="ATO6" s="30"/>
      <c r="ATP6" s="31"/>
      <c r="ATQ6" s="30"/>
      <c r="ATR6" s="31"/>
      <c r="ATS6" s="30"/>
      <c r="ATT6" s="31"/>
      <c r="ATU6" s="30"/>
      <c r="ATV6" s="31"/>
      <c r="ATW6" s="30"/>
      <c r="ATX6" s="31"/>
      <c r="ATY6" s="30"/>
      <c r="ATZ6" s="31"/>
      <c r="AUA6" s="30"/>
      <c r="AUB6" s="31"/>
      <c r="AUC6" s="30"/>
      <c r="AUD6" s="31"/>
      <c r="AUE6" s="30"/>
      <c r="AUF6" s="31"/>
      <c r="AUG6" s="30"/>
      <c r="AUH6" s="31"/>
      <c r="AUI6" s="30"/>
      <c r="AUJ6" s="31"/>
      <c r="AUK6" s="30"/>
      <c r="AUL6" s="31"/>
      <c r="AUM6" s="30"/>
      <c r="AUN6" s="31"/>
      <c r="AUO6" s="30"/>
      <c r="AUP6" s="31"/>
      <c r="AUQ6" s="30"/>
      <c r="AUR6" s="31"/>
      <c r="AUS6" s="30"/>
      <c r="AUT6" s="31"/>
      <c r="AUU6" s="30"/>
      <c r="AUV6" s="31"/>
      <c r="AUW6" s="30"/>
      <c r="AUX6" s="31"/>
      <c r="AUY6" s="30"/>
      <c r="AUZ6" s="31"/>
      <c r="AVA6" s="30"/>
      <c r="AVB6" s="31"/>
      <c r="AVC6" s="30"/>
      <c r="AVD6" s="31"/>
      <c r="AVE6" s="30"/>
      <c r="AVF6" s="31"/>
      <c r="AVG6" s="30"/>
      <c r="AVH6" s="31"/>
      <c r="AVI6" s="30"/>
      <c r="AVJ6" s="31"/>
      <c r="AVK6" s="30"/>
      <c r="AVL6" s="31"/>
      <c r="AVM6" s="30"/>
      <c r="AVN6" s="31"/>
      <c r="AVO6" s="30"/>
      <c r="AVP6" s="31"/>
      <c r="AVQ6" s="30"/>
      <c r="AVR6" s="31"/>
      <c r="AVS6" s="30"/>
      <c r="AVT6" s="31"/>
      <c r="AVU6" s="30"/>
      <c r="AVV6" s="31"/>
      <c r="AVW6" s="30"/>
      <c r="AVX6" s="31"/>
      <c r="AVY6" s="30"/>
      <c r="AVZ6" s="31"/>
      <c r="AWA6" s="30"/>
      <c r="AWB6" s="31"/>
      <c r="AWC6" s="30"/>
      <c r="AWD6" s="31"/>
      <c r="AWE6" s="30"/>
      <c r="AWF6" s="31"/>
      <c r="AWG6" s="30"/>
      <c r="AWH6" s="31"/>
      <c r="AWI6" s="30"/>
      <c r="AWJ6" s="31"/>
      <c r="AWK6" s="30"/>
      <c r="AWL6" s="31"/>
      <c r="AWM6" s="30"/>
      <c r="AWN6" s="31"/>
      <c r="AWO6" s="30"/>
      <c r="AWP6" s="31"/>
      <c r="AWQ6" s="30"/>
      <c r="AWR6" s="31"/>
      <c r="AWS6" s="30"/>
      <c r="AWT6" s="31"/>
      <c r="AWU6" s="30"/>
      <c r="AWV6" s="31"/>
      <c r="AWW6" s="30"/>
      <c r="AWX6" s="31"/>
      <c r="AWY6" s="30"/>
      <c r="AWZ6" s="31"/>
      <c r="AXA6" s="30"/>
      <c r="AXB6" s="31"/>
      <c r="AXC6" s="30"/>
      <c r="AXD6" s="31"/>
      <c r="AXE6" s="30"/>
      <c r="AXF6" s="31"/>
      <c r="AXG6" s="30"/>
      <c r="AXH6" s="31"/>
      <c r="AXI6" s="30"/>
      <c r="AXJ6" s="31"/>
      <c r="AXK6" s="30"/>
      <c r="AXL6" s="31"/>
      <c r="AXM6" s="30"/>
      <c r="AXN6" s="31"/>
      <c r="AXO6" s="30"/>
      <c r="AXP6" s="31"/>
      <c r="AXQ6" s="30"/>
      <c r="AXR6" s="31"/>
      <c r="AXS6" s="30"/>
      <c r="AXT6" s="31"/>
      <c r="AXU6" s="30"/>
      <c r="AXV6" s="31"/>
      <c r="AXW6" s="30"/>
      <c r="AXX6" s="31"/>
      <c r="AXY6" s="30"/>
      <c r="AXZ6" s="31"/>
      <c r="AYA6" s="30"/>
      <c r="AYB6" s="31"/>
      <c r="AYC6" s="30"/>
      <c r="AYD6" s="31"/>
      <c r="AYE6" s="30"/>
      <c r="AYF6" s="31"/>
      <c r="AYG6" s="30"/>
      <c r="AYH6" s="31"/>
      <c r="AYI6" s="30"/>
      <c r="AYJ6" s="31"/>
      <c r="AYK6" s="30"/>
      <c r="AYL6" s="31"/>
      <c r="AYM6" s="30"/>
      <c r="AYN6" s="31"/>
      <c r="AYO6" s="30"/>
      <c r="AYP6" s="31"/>
      <c r="AYQ6" s="30"/>
      <c r="AYR6" s="31"/>
      <c r="AYS6" s="30"/>
      <c r="AYT6" s="31"/>
      <c r="AYU6" s="30"/>
      <c r="AYV6" s="31"/>
      <c r="AYW6" s="30"/>
      <c r="AYX6" s="31"/>
      <c r="AYY6" s="30"/>
      <c r="AYZ6" s="31"/>
      <c r="AZA6" s="30"/>
      <c r="AZB6" s="31"/>
      <c r="AZC6" s="30"/>
      <c r="AZD6" s="31"/>
      <c r="AZE6" s="30"/>
      <c r="AZF6" s="31"/>
      <c r="AZG6" s="30"/>
      <c r="AZH6" s="31"/>
      <c r="AZI6" s="30"/>
      <c r="AZJ6" s="31"/>
      <c r="AZK6" s="30"/>
      <c r="AZL6" s="31"/>
      <c r="AZM6" s="30"/>
      <c r="AZN6" s="31"/>
      <c r="AZO6" s="30"/>
      <c r="AZP6" s="31"/>
      <c r="AZQ6" s="30"/>
      <c r="AZR6" s="31"/>
      <c r="AZS6" s="30"/>
      <c r="AZT6" s="31"/>
      <c r="AZU6" s="30"/>
      <c r="AZV6" s="31"/>
      <c r="AZW6" s="30"/>
      <c r="AZX6" s="31"/>
      <c r="AZY6" s="30"/>
      <c r="AZZ6" s="31"/>
      <c r="BAA6" s="30"/>
      <c r="BAB6" s="31"/>
      <c r="BAC6" s="30"/>
      <c r="BAD6" s="31"/>
      <c r="BAE6" s="30"/>
      <c r="BAF6" s="31"/>
      <c r="BAG6" s="30"/>
      <c r="BAH6" s="31"/>
      <c r="BAI6" s="30"/>
      <c r="BAJ6" s="31"/>
      <c r="BAK6" s="30"/>
      <c r="BAL6" s="31"/>
      <c r="BAM6" s="30"/>
      <c r="BAN6" s="31"/>
      <c r="BAO6" s="30"/>
      <c r="BAP6" s="31"/>
      <c r="BAQ6" s="30"/>
      <c r="BAR6" s="31"/>
      <c r="BAS6" s="30"/>
      <c r="BAT6" s="31"/>
      <c r="BAU6" s="30"/>
      <c r="BAV6" s="31"/>
      <c r="BAW6" s="30"/>
      <c r="BAX6" s="31"/>
      <c r="BAY6" s="30"/>
      <c r="BAZ6" s="31"/>
      <c r="BBA6" s="30"/>
      <c r="BBB6" s="31"/>
      <c r="BBC6" s="30"/>
      <c r="BBD6" s="31"/>
      <c r="BBE6" s="30"/>
      <c r="BBF6" s="31"/>
      <c r="BBG6" s="30"/>
      <c r="BBH6" s="31"/>
      <c r="BBI6" s="30"/>
      <c r="BBJ6" s="31"/>
      <c r="BBK6" s="30"/>
      <c r="BBL6" s="31"/>
      <c r="BBM6" s="30"/>
      <c r="BBN6" s="31"/>
      <c r="BBO6" s="30"/>
      <c r="BBP6" s="31"/>
      <c r="BBQ6" s="30"/>
      <c r="BBR6" s="31"/>
      <c r="BBS6" s="30"/>
      <c r="BBT6" s="31"/>
      <c r="BBU6" s="30"/>
      <c r="BBV6" s="31"/>
      <c r="BBW6" s="30"/>
      <c r="BBX6" s="31"/>
      <c r="BBY6" s="30"/>
      <c r="BBZ6" s="31"/>
      <c r="BCA6" s="30"/>
      <c r="BCB6" s="31"/>
      <c r="BCC6" s="30"/>
      <c r="BCD6" s="31"/>
      <c r="BCE6" s="30"/>
      <c r="BCF6" s="31"/>
      <c r="BCG6" s="30"/>
      <c r="BCH6" s="31"/>
      <c r="BCI6" s="30"/>
      <c r="BCJ6" s="31"/>
      <c r="BCK6" s="30"/>
      <c r="BCL6" s="31"/>
      <c r="BCM6" s="30"/>
      <c r="BCN6" s="31"/>
      <c r="BCO6" s="30"/>
      <c r="BCP6" s="31"/>
      <c r="BCQ6" s="30"/>
      <c r="BCR6" s="31"/>
      <c r="BCS6" s="30"/>
      <c r="BCT6" s="31"/>
      <c r="BCU6" s="30"/>
      <c r="BCV6" s="31"/>
      <c r="BCW6" s="30"/>
      <c r="BCX6" s="31"/>
      <c r="BCY6" s="30"/>
      <c r="BCZ6" s="31"/>
      <c r="BDA6" s="30"/>
      <c r="BDB6" s="31"/>
      <c r="BDC6" s="30"/>
      <c r="BDD6" s="31"/>
      <c r="BDE6" s="30"/>
      <c r="BDF6" s="31"/>
      <c r="BDG6" s="30"/>
      <c r="BDH6" s="31"/>
      <c r="BDI6" s="30"/>
      <c r="BDJ6" s="31"/>
      <c r="BDK6" s="30"/>
      <c r="BDL6" s="31"/>
      <c r="BDM6" s="30"/>
      <c r="BDN6" s="31"/>
      <c r="BDO6" s="30"/>
      <c r="BDP6" s="31"/>
      <c r="BDQ6" s="30"/>
      <c r="BDR6" s="31"/>
      <c r="BDS6" s="30"/>
      <c r="BDT6" s="31"/>
      <c r="BDU6" s="30"/>
      <c r="BDV6" s="31"/>
      <c r="BDW6" s="30"/>
      <c r="BDX6" s="31"/>
      <c r="BDY6" s="30"/>
      <c r="BDZ6" s="31"/>
      <c r="BEA6" s="30"/>
      <c r="BEB6" s="31"/>
      <c r="BEC6" s="30"/>
      <c r="BED6" s="31"/>
      <c r="BEE6" s="30"/>
      <c r="BEF6" s="31"/>
      <c r="BEG6" s="30"/>
      <c r="BEH6" s="31"/>
      <c r="BEI6" s="30"/>
      <c r="BEJ6" s="31"/>
      <c r="BEK6" s="30"/>
      <c r="BEL6" s="31"/>
      <c r="BEM6" s="30"/>
      <c r="BEN6" s="31"/>
      <c r="BEO6" s="30"/>
      <c r="BEP6" s="31"/>
      <c r="BEQ6" s="30"/>
      <c r="BER6" s="31"/>
      <c r="BES6" s="30"/>
      <c r="BET6" s="31"/>
      <c r="BEU6" s="30"/>
      <c r="BEV6" s="31"/>
      <c r="BEW6" s="30"/>
      <c r="BEX6" s="31"/>
      <c r="BEY6" s="30"/>
      <c r="BEZ6" s="31"/>
      <c r="BFA6" s="30"/>
      <c r="BFB6" s="31"/>
      <c r="BFC6" s="30"/>
      <c r="BFD6" s="31"/>
      <c r="BFE6" s="30"/>
      <c r="BFF6" s="31"/>
      <c r="BFG6" s="30"/>
      <c r="BFH6" s="31"/>
      <c r="BFI6" s="30"/>
      <c r="BFJ6" s="31"/>
      <c r="BFK6" s="30"/>
      <c r="BFL6" s="31"/>
      <c r="BFM6" s="30"/>
      <c r="BFN6" s="31"/>
      <c r="BFO6" s="30"/>
      <c r="BFP6" s="31"/>
      <c r="BFQ6" s="30"/>
      <c r="BFR6" s="31"/>
      <c r="BFS6" s="30"/>
      <c r="BFT6" s="31"/>
      <c r="BFU6" s="30"/>
      <c r="BFV6" s="31"/>
      <c r="BFW6" s="30"/>
      <c r="BFX6" s="31"/>
      <c r="BFY6" s="30"/>
      <c r="BFZ6" s="31"/>
      <c r="BGA6" s="30"/>
      <c r="BGB6" s="31"/>
      <c r="BGC6" s="30"/>
      <c r="BGD6" s="31"/>
      <c r="BGE6" s="30"/>
      <c r="BGF6" s="31"/>
      <c r="BGG6" s="30"/>
      <c r="BGH6" s="31"/>
      <c r="BGI6" s="30"/>
      <c r="BGJ6" s="31"/>
      <c r="BGK6" s="30"/>
      <c r="BGL6" s="31"/>
      <c r="BGM6" s="30"/>
      <c r="BGN6" s="31"/>
      <c r="BGO6" s="30"/>
      <c r="BGP6" s="31"/>
      <c r="BGQ6" s="30"/>
      <c r="BGR6" s="31"/>
      <c r="BGS6" s="30"/>
      <c r="BGT6" s="31"/>
      <c r="BGU6" s="30"/>
      <c r="BGV6" s="31"/>
      <c r="BGW6" s="30"/>
      <c r="BGX6" s="31"/>
      <c r="BGY6" s="30"/>
      <c r="BGZ6" s="31"/>
      <c r="BHA6" s="30"/>
      <c r="BHB6" s="31"/>
      <c r="BHC6" s="30"/>
      <c r="BHD6" s="31"/>
      <c r="BHE6" s="30"/>
      <c r="BHF6" s="31"/>
      <c r="BHG6" s="30"/>
      <c r="BHH6" s="31"/>
      <c r="BHI6" s="30"/>
      <c r="BHJ6" s="31"/>
      <c r="BHK6" s="30"/>
      <c r="BHL6" s="31"/>
      <c r="BHM6" s="30"/>
      <c r="BHN6" s="31"/>
      <c r="BHO6" s="30"/>
      <c r="BHP6" s="31"/>
      <c r="BHQ6" s="30"/>
      <c r="BHR6" s="31"/>
      <c r="BHS6" s="30"/>
      <c r="BHT6" s="31"/>
      <c r="BHU6" s="30"/>
      <c r="BHV6" s="31"/>
      <c r="BHW6" s="30"/>
      <c r="BHX6" s="31"/>
      <c r="BHY6" s="30"/>
      <c r="BHZ6" s="31"/>
      <c r="BIA6" s="30"/>
      <c r="BIB6" s="31"/>
      <c r="BIC6" s="30"/>
      <c r="BID6" s="31"/>
      <c r="BIE6" s="30"/>
      <c r="BIF6" s="31"/>
      <c r="BIG6" s="30"/>
      <c r="BIH6" s="31"/>
      <c r="BII6" s="30"/>
      <c r="BIJ6" s="31"/>
      <c r="BIK6" s="30"/>
      <c r="BIL6" s="31"/>
      <c r="BIM6" s="30"/>
      <c r="BIN6" s="31"/>
      <c r="BIO6" s="30"/>
      <c r="BIP6" s="31"/>
      <c r="BIQ6" s="30"/>
      <c r="BIR6" s="31"/>
      <c r="BIS6" s="30"/>
      <c r="BIT6" s="31"/>
      <c r="BIU6" s="30"/>
      <c r="BIV6" s="31"/>
      <c r="BIW6" s="30"/>
      <c r="BIX6" s="31"/>
      <c r="BIY6" s="30"/>
      <c r="BIZ6" s="31"/>
      <c r="BJA6" s="30"/>
      <c r="BJB6" s="31"/>
      <c r="BJC6" s="30"/>
      <c r="BJD6" s="31"/>
      <c r="BJE6" s="30"/>
      <c r="BJF6" s="31"/>
      <c r="BJG6" s="30"/>
      <c r="BJH6" s="31"/>
      <c r="BJI6" s="30"/>
      <c r="BJJ6" s="31"/>
      <c r="BJK6" s="30"/>
      <c r="BJL6" s="31"/>
      <c r="BJM6" s="30"/>
      <c r="BJN6" s="31"/>
      <c r="BJO6" s="30"/>
      <c r="BJP6" s="31"/>
      <c r="BJQ6" s="30"/>
      <c r="BJR6" s="31"/>
      <c r="BJS6" s="30"/>
      <c r="BJT6" s="31"/>
      <c r="BJU6" s="30"/>
      <c r="BJV6" s="31"/>
      <c r="BJW6" s="30"/>
      <c r="BJX6" s="31"/>
      <c r="BJY6" s="30"/>
      <c r="BJZ6" s="31"/>
      <c r="BKA6" s="30"/>
      <c r="BKB6" s="31"/>
      <c r="BKC6" s="30"/>
      <c r="BKD6" s="31"/>
      <c r="BKE6" s="30"/>
      <c r="BKF6" s="31"/>
      <c r="BKG6" s="30"/>
      <c r="BKH6" s="31"/>
      <c r="BKI6" s="30"/>
      <c r="BKJ6" s="31"/>
      <c r="BKK6" s="30"/>
      <c r="BKL6" s="31"/>
      <c r="BKM6" s="30"/>
      <c r="BKN6" s="31"/>
      <c r="BKO6" s="30"/>
      <c r="BKP6" s="31"/>
      <c r="BKQ6" s="30"/>
      <c r="BKR6" s="31"/>
      <c r="BKS6" s="30"/>
      <c r="BKT6" s="31"/>
      <c r="BKU6" s="30"/>
      <c r="BKV6" s="31"/>
      <c r="BKW6" s="30"/>
      <c r="BKX6" s="31"/>
      <c r="BKY6" s="30"/>
      <c r="BKZ6" s="31"/>
      <c r="BLA6" s="30"/>
      <c r="BLB6" s="31"/>
      <c r="BLC6" s="30"/>
      <c r="BLD6" s="31"/>
      <c r="BLE6" s="30"/>
      <c r="BLF6" s="31"/>
      <c r="BLG6" s="30"/>
      <c r="BLH6" s="31"/>
      <c r="BLI6" s="30"/>
      <c r="BLJ6" s="31"/>
      <c r="BLK6" s="30"/>
      <c r="BLL6" s="31"/>
      <c r="BLM6" s="30"/>
      <c r="BLN6" s="31"/>
      <c r="BLO6" s="30"/>
      <c r="BLP6" s="31"/>
      <c r="BLQ6" s="30"/>
      <c r="BLR6" s="31"/>
      <c r="BLS6" s="30"/>
      <c r="BLT6" s="31"/>
      <c r="BLU6" s="30"/>
      <c r="BLV6" s="31"/>
      <c r="BLW6" s="30"/>
      <c r="BLX6" s="31"/>
      <c r="BLY6" s="30"/>
      <c r="BLZ6" s="31"/>
      <c r="BMA6" s="30"/>
      <c r="BMB6" s="31"/>
      <c r="BMC6" s="30"/>
      <c r="BMD6" s="31"/>
      <c r="BME6" s="30"/>
      <c r="BMF6" s="31"/>
      <c r="BMG6" s="30"/>
      <c r="BMH6" s="31"/>
      <c r="BMI6" s="30"/>
      <c r="BMJ6" s="31"/>
      <c r="BMK6" s="30"/>
      <c r="BML6" s="31"/>
      <c r="BMM6" s="30"/>
      <c r="BMN6" s="31"/>
      <c r="BMO6" s="30"/>
      <c r="BMP6" s="31"/>
      <c r="BMQ6" s="30"/>
      <c r="BMR6" s="31"/>
      <c r="BMS6" s="30"/>
      <c r="BMT6" s="31"/>
      <c r="BMU6" s="30"/>
      <c r="BMV6" s="31"/>
      <c r="BMW6" s="30"/>
      <c r="BMX6" s="31"/>
      <c r="BMY6" s="30"/>
      <c r="BMZ6" s="31"/>
      <c r="BNA6" s="30"/>
      <c r="BNB6" s="31"/>
      <c r="BNC6" s="30"/>
      <c r="BND6" s="31"/>
      <c r="BNE6" s="30"/>
      <c r="BNF6" s="31"/>
      <c r="BNG6" s="30"/>
      <c r="BNH6" s="31"/>
      <c r="BNI6" s="30"/>
      <c r="BNJ6" s="31"/>
      <c r="BNK6" s="30"/>
      <c r="BNL6" s="31"/>
      <c r="BNM6" s="30"/>
      <c r="BNN6" s="31"/>
      <c r="BNO6" s="30"/>
      <c r="BNP6" s="31"/>
      <c r="BNQ6" s="30"/>
      <c r="BNR6" s="31"/>
      <c r="BNS6" s="30"/>
      <c r="BNT6" s="31"/>
      <c r="BNU6" s="30"/>
      <c r="BNV6" s="31"/>
      <c r="BNW6" s="30"/>
      <c r="BNX6" s="31"/>
      <c r="BNY6" s="30"/>
      <c r="BNZ6" s="31"/>
      <c r="BOA6" s="30"/>
      <c r="BOB6" s="31"/>
      <c r="BOC6" s="30"/>
      <c r="BOD6" s="31"/>
      <c r="BOE6" s="30"/>
      <c r="BOF6" s="31"/>
      <c r="BOG6" s="30"/>
      <c r="BOH6" s="31"/>
      <c r="BOI6" s="30"/>
      <c r="BOJ6" s="31"/>
      <c r="BOK6" s="30"/>
      <c r="BOL6" s="31"/>
      <c r="BOM6" s="30"/>
      <c r="BON6" s="31"/>
      <c r="BOO6" s="30"/>
      <c r="BOP6" s="31"/>
      <c r="BOQ6" s="30"/>
      <c r="BOR6" s="31"/>
      <c r="BOS6" s="30"/>
      <c r="BOT6" s="31"/>
      <c r="BOU6" s="30"/>
      <c r="BOV6" s="31"/>
      <c r="BOW6" s="30"/>
      <c r="BOX6" s="31"/>
      <c r="BOY6" s="30"/>
      <c r="BOZ6" s="31"/>
      <c r="BPA6" s="30"/>
      <c r="BPB6" s="31"/>
      <c r="BPC6" s="30"/>
      <c r="BPD6" s="31"/>
      <c r="BPE6" s="30"/>
      <c r="BPF6" s="31"/>
      <c r="BPG6" s="30"/>
      <c r="BPH6" s="31"/>
      <c r="BPI6" s="30"/>
      <c r="BPJ6" s="31"/>
      <c r="BPK6" s="30"/>
      <c r="BPL6" s="31"/>
      <c r="BPM6" s="30"/>
      <c r="BPN6" s="31"/>
      <c r="BPO6" s="30"/>
      <c r="BPP6" s="31"/>
      <c r="BPQ6" s="30"/>
      <c r="BPR6" s="31"/>
      <c r="BPS6" s="30"/>
      <c r="BPT6" s="31"/>
      <c r="BPU6" s="30"/>
      <c r="BPV6" s="31"/>
      <c r="BPW6" s="30"/>
      <c r="BPX6" s="31"/>
      <c r="BPY6" s="30"/>
      <c r="BPZ6" s="31"/>
      <c r="BQA6" s="30"/>
      <c r="BQB6" s="31"/>
      <c r="BQC6" s="30"/>
      <c r="BQD6" s="31"/>
      <c r="BQE6" s="30"/>
      <c r="BQF6" s="31"/>
      <c r="BQG6" s="30"/>
      <c r="BQH6" s="31"/>
      <c r="BQI6" s="30"/>
      <c r="BQJ6" s="31"/>
      <c r="BQK6" s="30"/>
      <c r="BQL6" s="31"/>
      <c r="BQM6" s="30"/>
      <c r="BQN6" s="31"/>
      <c r="BQO6" s="30"/>
      <c r="BQP6" s="31"/>
      <c r="BQQ6" s="30"/>
      <c r="BQR6" s="31"/>
      <c r="BQS6" s="30"/>
      <c r="BQT6" s="31"/>
      <c r="BQU6" s="30"/>
      <c r="BQV6" s="31"/>
      <c r="BQW6" s="30"/>
      <c r="BQX6" s="31"/>
      <c r="BQY6" s="30"/>
      <c r="BQZ6" s="31"/>
      <c r="BRA6" s="30"/>
      <c r="BRB6" s="31"/>
      <c r="BRC6" s="30"/>
      <c r="BRD6" s="31"/>
      <c r="BRE6" s="30"/>
      <c r="BRF6" s="31"/>
      <c r="BRG6" s="30"/>
      <c r="BRH6" s="31"/>
      <c r="BRI6" s="30"/>
      <c r="BRJ6" s="31"/>
      <c r="BRK6" s="30"/>
      <c r="BRL6" s="31"/>
      <c r="BRM6" s="30"/>
      <c r="BRN6" s="31"/>
      <c r="BRO6" s="30"/>
      <c r="BRP6" s="31"/>
      <c r="BRQ6" s="30"/>
      <c r="BRR6" s="31"/>
      <c r="BRS6" s="30"/>
      <c r="BRT6" s="31"/>
      <c r="BRU6" s="30"/>
      <c r="BRV6" s="31"/>
      <c r="BRW6" s="30"/>
      <c r="BRX6" s="31"/>
      <c r="BRY6" s="30"/>
      <c r="BRZ6" s="31"/>
      <c r="BSA6" s="30"/>
      <c r="BSB6" s="31"/>
      <c r="BSC6" s="30"/>
      <c r="BSD6" s="31"/>
      <c r="BSE6" s="30"/>
      <c r="BSF6" s="31"/>
      <c r="BSG6" s="30"/>
      <c r="BSH6" s="31"/>
      <c r="BSI6" s="30"/>
      <c r="BSJ6" s="31"/>
      <c r="BSK6" s="30"/>
      <c r="BSL6" s="31"/>
      <c r="BSM6" s="30"/>
      <c r="BSN6" s="31"/>
      <c r="BSO6" s="30"/>
      <c r="BSP6" s="31"/>
      <c r="BSQ6" s="30"/>
      <c r="BSR6" s="31"/>
      <c r="BSS6" s="30"/>
      <c r="BST6" s="31"/>
      <c r="BSU6" s="30"/>
      <c r="BSV6" s="31"/>
      <c r="BSW6" s="30"/>
      <c r="BSX6" s="31"/>
      <c r="BSY6" s="30"/>
      <c r="BSZ6" s="31"/>
      <c r="BTA6" s="30"/>
      <c r="BTB6" s="31"/>
      <c r="BTC6" s="30"/>
      <c r="BTD6" s="31"/>
      <c r="BTE6" s="30"/>
      <c r="BTF6" s="31"/>
      <c r="BTG6" s="30"/>
      <c r="BTH6" s="31"/>
      <c r="BTI6" s="30"/>
      <c r="BTJ6" s="31"/>
      <c r="BTK6" s="30"/>
      <c r="BTL6" s="31"/>
      <c r="BTM6" s="30"/>
      <c r="BTN6" s="31"/>
      <c r="BTO6" s="30"/>
      <c r="BTP6" s="31"/>
      <c r="BTQ6" s="30"/>
      <c r="BTR6" s="31"/>
      <c r="BTS6" s="30"/>
      <c r="BTT6" s="31"/>
      <c r="BTU6" s="30"/>
      <c r="BTV6" s="31"/>
      <c r="BTW6" s="30"/>
      <c r="BTX6" s="31"/>
      <c r="BTY6" s="30"/>
      <c r="BTZ6" s="31"/>
      <c r="BUA6" s="30"/>
      <c r="BUB6" s="31"/>
      <c r="BUC6" s="30"/>
      <c r="BUD6" s="31"/>
      <c r="BUE6" s="30"/>
      <c r="BUF6" s="31"/>
      <c r="BUG6" s="30"/>
      <c r="BUH6" s="31"/>
      <c r="BUI6" s="30"/>
      <c r="BUJ6" s="31"/>
      <c r="BUK6" s="30"/>
      <c r="BUL6" s="31"/>
      <c r="BUM6" s="30"/>
      <c r="BUN6" s="31"/>
      <c r="BUO6" s="30"/>
      <c r="BUP6" s="31"/>
      <c r="BUQ6" s="30"/>
      <c r="BUR6" s="31"/>
      <c r="BUS6" s="30"/>
      <c r="BUT6" s="31"/>
      <c r="BUU6" s="30"/>
      <c r="BUV6" s="31"/>
      <c r="BUW6" s="30"/>
      <c r="BUX6" s="31"/>
      <c r="BUY6" s="30"/>
      <c r="BUZ6" s="31"/>
      <c r="BVA6" s="30"/>
      <c r="BVB6" s="31"/>
      <c r="BVC6" s="30"/>
      <c r="BVD6" s="31"/>
      <c r="BVE6" s="30"/>
      <c r="BVF6" s="31"/>
      <c r="BVG6" s="30"/>
      <c r="BVH6" s="31"/>
      <c r="BVI6" s="30"/>
      <c r="BVJ6" s="31"/>
      <c r="BVK6" s="30"/>
      <c r="BVL6" s="31"/>
      <c r="BVM6" s="30"/>
      <c r="BVN6" s="31"/>
      <c r="BVO6" s="30"/>
      <c r="BVP6" s="31"/>
      <c r="BVQ6" s="30"/>
      <c r="BVR6" s="31"/>
      <c r="BVS6" s="30"/>
      <c r="BVT6" s="31"/>
      <c r="BVU6" s="30"/>
      <c r="BVV6" s="31"/>
      <c r="BVW6" s="30"/>
      <c r="BVX6" s="31"/>
      <c r="BVY6" s="30"/>
      <c r="BVZ6" s="31"/>
      <c r="BWA6" s="30"/>
      <c r="BWB6" s="31"/>
      <c r="BWC6" s="30"/>
      <c r="BWD6" s="31"/>
      <c r="BWE6" s="30"/>
      <c r="BWF6" s="31"/>
      <c r="BWG6" s="30"/>
      <c r="BWH6" s="31"/>
      <c r="BWI6" s="30"/>
      <c r="BWJ6" s="31"/>
      <c r="BWK6" s="30"/>
      <c r="BWL6" s="31"/>
      <c r="BWM6" s="30"/>
      <c r="BWN6" s="31"/>
      <c r="BWO6" s="30"/>
      <c r="BWP6" s="31"/>
      <c r="BWQ6" s="30"/>
      <c r="BWR6" s="31"/>
      <c r="BWS6" s="30"/>
      <c r="BWT6" s="31"/>
      <c r="BWU6" s="30"/>
      <c r="BWV6" s="31"/>
      <c r="BWW6" s="30"/>
      <c r="BWX6" s="31"/>
      <c r="BWY6" s="30"/>
      <c r="BWZ6" s="31"/>
      <c r="BXA6" s="30"/>
      <c r="BXB6" s="31"/>
      <c r="BXC6" s="30"/>
      <c r="BXD6" s="31"/>
      <c r="BXE6" s="30"/>
      <c r="BXF6" s="31"/>
      <c r="BXG6" s="30"/>
      <c r="BXH6" s="31"/>
      <c r="BXI6" s="30"/>
      <c r="BXJ6" s="31"/>
      <c r="BXK6" s="30"/>
      <c r="BXL6" s="31"/>
      <c r="BXM6" s="30"/>
      <c r="BXN6" s="31"/>
      <c r="BXO6" s="30"/>
      <c r="BXP6" s="31"/>
      <c r="BXQ6" s="30"/>
      <c r="BXR6" s="31"/>
      <c r="BXS6" s="30"/>
      <c r="BXT6" s="31"/>
      <c r="BXU6" s="30"/>
      <c r="BXV6" s="31"/>
      <c r="BXW6" s="30"/>
      <c r="BXX6" s="31"/>
      <c r="BXY6" s="30"/>
      <c r="BXZ6" s="31"/>
      <c r="BYA6" s="30"/>
      <c r="BYB6" s="31"/>
      <c r="BYC6" s="30"/>
      <c r="BYD6" s="31"/>
      <c r="BYE6" s="30"/>
      <c r="BYF6" s="31"/>
      <c r="BYG6" s="30"/>
      <c r="BYH6" s="31"/>
      <c r="BYI6" s="30"/>
      <c r="BYJ6" s="31"/>
      <c r="BYK6" s="30"/>
      <c r="BYL6" s="31"/>
      <c r="BYM6" s="30"/>
      <c r="BYN6" s="31"/>
      <c r="BYO6" s="30"/>
      <c r="BYP6" s="31"/>
      <c r="BYQ6" s="30"/>
      <c r="BYR6" s="31"/>
      <c r="BYS6" s="30"/>
      <c r="BYT6" s="31"/>
      <c r="BYU6" s="30"/>
      <c r="BYV6" s="31"/>
      <c r="BYW6" s="30"/>
      <c r="BYX6" s="31"/>
      <c r="BYY6" s="30"/>
      <c r="BYZ6" s="31"/>
      <c r="BZA6" s="30"/>
      <c r="BZB6" s="31"/>
      <c r="BZC6" s="30"/>
      <c r="BZD6" s="31"/>
      <c r="BZE6" s="30"/>
      <c r="BZF6" s="31"/>
      <c r="BZG6" s="30"/>
      <c r="BZH6" s="31"/>
      <c r="BZI6" s="30"/>
      <c r="BZJ6" s="31"/>
      <c r="BZK6" s="30"/>
      <c r="BZL6" s="31"/>
      <c r="BZM6" s="30"/>
      <c r="BZN6" s="31"/>
      <c r="BZO6" s="30"/>
      <c r="BZP6" s="31"/>
      <c r="BZQ6" s="30"/>
      <c r="BZR6" s="31"/>
      <c r="BZS6" s="30"/>
      <c r="BZT6" s="31"/>
      <c r="BZU6" s="30"/>
      <c r="BZV6" s="31"/>
      <c r="BZW6" s="30"/>
      <c r="BZX6" s="31"/>
      <c r="BZY6" s="30"/>
      <c r="BZZ6" s="31"/>
      <c r="CAA6" s="30"/>
      <c r="CAB6" s="31"/>
      <c r="CAC6" s="30"/>
      <c r="CAD6" s="31"/>
      <c r="CAE6" s="30"/>
      <c r="CAF6" s="31"/>
      <c r="CAG6" s="30"/>
      <c r="CAH6" s="31"/>
      <c r="CAI6" s="30"/>
      <c r="CAJ6" s="31"/>
      <c r="CAK6" s="30"/>
      <c r="CAL6" s="31"/>
      <c r="CAM6" s="30"/>
      <c r="CAN6" s="31"/>
      <c r="CAO6" s="30"/>
      <c r="CAP6" s="31"/>
      <c r="CAQ6" s="30"/>
      <c r="CAR6" s="31"/>
      <c r="CAS6" s="30"/>
      <c r="CAT6" s="31"/>
      <c r="CAU6" s="30"/>
      <c r="CAV6" s="31"/>
      <c r="CAW6" s="30"/>
      <c r="CAX6" s="31"/>
      <c r="CAY6" s="30"/>
      <c r="CAZ6" s="31"/>
      <c r="CBA6" s="30"/>
      <c r="CBB6" s="31"/>
      <c r="CBC6" s="30"/>
      <c r="CBD6" s="31"/>
      <c r="CBE6" s="30"/>
      <c r="CBF6" s="31"/>
      <c r="CBG6" s="30"/>
      <c r="CBH6" s="31"/>
      <c r="CBI6" s="30"/>
      <c r="CBJ6" s="31"/>
      <c r="CBK6" s="30"/>
      <c r="CBL6" s="31"/>
      <c r="CBM6" s="30"/>
      <c r="CBN6" s="31"/>
      <c r="CBO6" s="30"/>
      <c r="CBP6" s="31"/>
      <c r="CBQ6" s="30"/>
      <c r="CBR6" s="31"/>
      <c r="CBS6" s="30"/>
      <c r="CBT6" s="31"/>
      <c r="CBU6" s="30"/>
      <c r="CBV6" s="31"/>
      <c r="CBW6" s="30"/>
      <c r="CBX6" s="31"/>
      <c r="CBY6" s="30"/>
      <c r="CBZ6" s="31"/>
      <c r="CCA6" s="30"/>
      <c r="CCB6" s="31"/>
      <c r="CCC6" s="30"/>
      <c r="CCD6" s="31"/>
      <c r="CCE6" s="30"/>
      <c r="CCF6" s="31"/>
      <c r="CCG6" s="30"/>
      <c r="CCH6" s="31"/>
      <c r="CCI6" s="30"/>
      <c r="CCJ6" s="31"/>
      <c r="CCK6" s="30"/>
      <c r="CCL6" s="31"/>
      <c r="CCM6" s="30"/>
      <c r="CCN6" s="31"/>
      <c r="CCO6" s="30"/>
      <c r="CCP6" s="31"/>
      <c r="CCQ6" s="30"/>
      <c r="CCR6" s="31"/>
      <c r="CCS6" s="30"/>
      <c r="CCT6" s="31"/>
      <c r="CCU6" s="30"/>
      <c r="CCV6" s="31"/>
      <c r="CCW6" s="30"/>
      <c r="CCX6" s="31"/>
      <c r="CCY6" s="30"/>
      <c r="CCZ6" s="31"/>
      <c r="CDA6" s="30"/>
      <c r="CDB6" s="31"/>
      <c r="CDC6" s="30"/>
      <c r="CDD6" s="31"/>
      <c r="CDE6" s="30"/>
      <c r="CDF6" s="31"/>
      <c r="CDG6" s="30"/>
      <c r="CDH6" s="31"/>
      <c r="CDI6" s="30"/>
      <c r="CDJ6" s="31"/>
      <c r="CDK6" s="30"/>
      <c r="CDL6" s="31"/>
      <c r="CDM6" s="30"/>
      <c r="CDN6" s="31"/>
      <c r="CDO6" s="30"/>
      <c r="CDP6" s="31"/>
      <c r="CDQ6" s="30"/>
      <c r="CDR6" s="31"/>
      <c r="CDS6" s="30"/>
      <c r="CDT6" s="31"/>
      <c r="CDU6" s="30"/>
      <c r="CDV6" s="31"/>
      <c r="CDW6" s="30"/>
      <c r="CDX6" s="31"/>
      <c r="CDY6" s="30"/>
      <c r="CDZ6" s="31"/>
      <c r="CEA6" s="30"/>
      <c r="CEB6" s="31"/>
      <c r="CEC6" s="30"/>
      <c r="CED6" s="31"/>
      <c r="CEE6" s="30"/>
      <c r="CEF6" s="31"/>
      <c r="CEG6" s="30"/>
      <c r="CEH6" s="31"/>
      <c r="CEI6" s="30"/>
      <c r="CEJ6" s="31"/>
      <c r="CEK6" s="30"/>
      <c r="CEL6" s="31"/>
      <c r="CEM6" s="30"/>
      <c r="CEN6" s="31"/>
      <c r="CEO6" s="30"/>
      <c r="CEP6" s="31"/>
      <c r="CEQ6" s="30"/>
      <c r="CER6" s="31"/>
      <c r="CES6" s="30"/>
      <c r="CET6" s="31"/>
      <c r="CEU6" s="30"/>
      <c r="CEV6" s="31"/>
      <c r="CEW6" s="30"/>
      <c r="CEX6" s="31"/>
      <c r="CEY6" s="30"/>
      <c r="CEZ6" s="31"/>
      <c r="CFA6" s="30"/>
      <c r="CFB6" s="31"/>
      <c r="CFC6" s="30"/>
      <c r="CFD6" s="31"/>
      <c r="CFE6" s="30"/>
      <c r="CFF6" s="31"/>
      <c r="CFG6" s="30"/>
      <c r="CFH6" s="31"/>
      <c r="CFI6" s="30"/>
      <c r="CFJ6" s="31"/>
      <c r="CFK6" s="30"/>
      <c r="CFL6" s="31"/>
      <c r="CFM6" s="30"/>
      <c r="CFN6" s="31"/>
      <c r="CFO6" s="30"/>
      <c r="CFP6" s="31"/>
      <c r="CFQ6" s="30"/>
      <c r="CFR6" s="31"/>
      <c r="CFS6" s="30"/>
      <c r="CFT6" s="31"/>
      <c r="CFU6" s="30"/>
      <c r="CFV6" s="31"/>
      <c r="CFW6" s="30"/>
      <c r="CFX6" s="31"/>
      <c r="CFY6" s="30"/>
      <c r="CFZ6" s="31"/>
      <c r="CGA6" s="30"/>
      <c r="CGB6" s="31"/>
      <c r="CGC6" s="30"/>
      <c r="CGD6" s="31"/>
      <c r="CGE6" s="30"/>
      <c r="CGF6" s="31"/>
      <c r="CGG6" s="30"/>
      <c r="CGH6" s="31"/>
      <c r="CGI6" s="30"/>
      <c r="CGJ6" s="31"/>
      <c r="CGK6" s="30"/>
      <c r="CGL6" s="31"/>
      <c r="CGM6" s="30"/>
      <c r="CGN6" s="31"/>
      <c r="CGO6" s="30"/>
      <c r="CGP6" s="31"/>
      <c r="CGQ6" s="30"/>
      <c r="CGR6" s="31"/>
      <c r="CGS6" s="30"/>
      <c r="CGT6" s="31"/>
      <c r="CGU6" s="30"/>
      <c r="CGV6" s="31"/>
      <c r="CGW6" s="30"/>
      <c r="CGX6" s="31"/>
      <c r="CGY6" s="30"/>
      <c r="CGZ6" s="31"/>
      <c r="CHA6" s="30"/>
      <c r="CHB6" s="31"/>
      <c r="CHC6" s="30"/>
      <c r="CHD6" s="31"/>
      <c r="CHE6" s="30"/>
      <c r="CHF6" s="31"/>
      <c r="CHG6" s="30"/>
      <c r="CHH6" s="31"/>
      <c r="CHI6" s="30"/>
      <c r="CHJ6" s="31"/>
      <c r="CHK6" s="30"/>
      <c r="CHL6" s="31"/>
      <c r="CHM6" s="30"/>
      <c r="CHN6" s="31"/>
      <c r="CHO6" s="30"/>
      <c r="CHP6" s="31"/>
      <c r="CHQ6" s="30"/>
      <c r="CHR6" s="31"/>
      <c r="CHS6" s="30"/>
      <c r="CHT6" s="31"/>
      <c r="CHU6" s="30"/>
      <c r="CHV6" s="31"/>
      <c r="CHW6" s="30"/>
      <c r="CHX6" s="31"/>
      <c r="CHY6" s="30"/>
      <c r="CHZ6" s="31"/>
      <c r="CIA6" s="30"/>
      <c r="CIB6" s="31"/>
      <c r="CIC6" s="30"/>
      <c r="CID6" s="31"/>
      <c r="CIE6" s="30"/>
      <c r="CIF6" s="31"/>
      <c r="CIG6" s="30"/>
      <c r="CIH6" s="31"/>
      <c r="CII6" s="30"/>
      <c r="CIJ6" s="31"/>
      <c r="CIK6" s="30"/>
      <c r="CIL6" s="31"/>
      <c r="CIM6" s="30"/>
      <c r="CIN6" s="31"/>
      <c r="CIO6" s="30"/>
      <c r="CIP6" s="31"/>
      <c r="CIQ6" s="30"/>
      <c r="CIR6" s="31"/>
      <c r="CIS6" s="30"/>
      <c r="CIT6" s="31"/>
      <c r="CIU6" s="30"/>
      <c r="CIV6" s="31"/>
      <c r="CIW6" s="30"/>
      <c r="CIX6" s="31"/>
      <c r="CIY6" s="30"/>
      <c r="CIZ6" s="31"/>
      <c r="CJA6" s="30"/>
      <c r="CJB6" s="31"/>
      <c r="CJC6" s="30"/>
      <c r="CJD6" s="31"/>
      <c r="CJE6" s="30"/>
      <c r="CJF6" s="31"/>
      <c r="CJG6" s="30"/>
      <c r="CJH6" s="31"/>
      <c r="CJI6" s="30"/>
      <c r="CJJ6" s="31"/>
      <c r="CJK6" s="30"/>
      <c r="CJL6" s="31"/>
      <c r="CJM6" s="30"/>
      <c r="CJN6" s="31"/>
      <c r="CJO6" s="30"/>
      <c r="CJP6" s="31"/>
      <c r="CJQ6" s="30"/>
      <c r="CJR6" s="31"/>
      <c r="CJS6" s="30"/>
      <c r="CJT6" s="31"/>
      <c r="CJU6" s="30"/>
      <c r="CJV6" s="31"/>
      <c r="CJW6" s="30"/>
      <c r="CJX6" s="31"/>
      <c r="CJY6" s="30"/>
      <c r="CJZ6" s="31"/>
      <c r="CKA6" s="30"/>
      <c r="CKB6" s="31"/>
      <c r="CKC6" s="30"/>
      <c r="CKD6" s="31"/>
      <c r="CKE6" s="30"/>
      <c r="CKF6" s="31"/>
      <c r="CKG6" s="30"/>
      <c r="CKH6" s="31"/>
      <c r="CKI6" s="30"/>
      <c r="CKJ6" s="31"/>
      <c r="CKK6" s="30"/>
      <c r="CKL6" s="31"/>
      <c r="CKM6" s="30"/>
      <c r="CKN6" s="31"/>
      <c r="CKO6" s="30"/>
      <c r="CKP6" s="31"/>
      <c r="CKQ6" s="30"/>
      <c r="CKR6" s="31"/>
      <c r="CKS6" s="30"/>
      <c r="CKT6" s="31"/>
      <c r="CKU6" s="30"/>
      <c r="CKV6" s="31"/>
      <c r="CKW6" s="30"/>
      <c r="CKX6" s="31"/>
      <c r="CKY6" s="30"/>
      <c r="CKZ6" s="31"/>
      <c r="CLA6" s="30"/>
      <c r="CLB6" s="31"/>
      <c r="CLC6" s="30"/>
      <c r="CLD6" s="31"/>
      <c r="CLE6" s="30"/>
      <c r="CLF6" s="31"/>
      <c r="CLG6" s="30"/>
      <c r="CLH6" s="31"/>
      <c r="CLI6" s="30"/>
      <c r="CLJ6" s="31"/>
      <c r="CLK6" s="30"/>
      <c r="CLL6" s="31"/>
      <c r="CLM6" s="30"/>
      <c r="CLN6" s="31"/>
      <c r="CLO6" s="30"/>
      <c r="CLP6" s="31"/>
      <c r="CLQ6" s="30"/>
      <c r="CLR6" s="31"/>
      <c r="CLS6" s="30"/>
      <c r="CLT6" s="31"/>
      <c r="CLU6" s="30"/>
      <c r="CLV6" s="31"/>
      <c r="CLW6" s="30"/>
      <c r="CLX6" s="31"/>
      <c r="CLY6" s="30"/>
      <c r="CLZ6" s="31"/>
      <c r="CMA6" s="30"/>
      <c r="CMB6" s="31"/>
      <c r="CMC6" s="30"/>
      <c r="CMD6" s="31"/>
      <c r="CME6" s="30"/>
      <c r="CMF6" s="31"/>
      <c r="CMG6" s="30"/>
      <c r="CMH6" s="31"/>
      <c r="CMI6" s="30"/>
      <c r="CMJ6" s="31"/>
      <c r="CMK6" s="30"/>
      <c r="CML6" s="31"/>
      <c r="CMM6" s="30"/>
      <c r="CMN6" s="31"/>
      <c r="CMO6" s="30"/>
      <c r="CMP6" s="31"/>
      <c r="CMQ6" s="30"/>
      <c r="CMR6" s="31"/>
      <c r="CMS6" s="30"/>
      <c r="CMT6" s="31"/>
      <c r="CMU6" s="30"/>
      <c r="CMV6" s="31"/>
      <c r="CMW6" s="30"/>
      <c r="CMX6" s="31"/>
      <c r="CMY6" s="30"/>
      <c r="CMZ6" s="31"/>
      <c r="CNA6" s="30"/>
      <c r="CNB6" s="31"/>
      <c r="CNC6" s="30"/>
      <c r="CND6" s="31"/>
      <c r="CNE6" s="30"/>
      <c r="CNF6" s="31"/>
      <c r="CNG6" s="30"/>
      <c r="CNH6" s="31"/>
      <c r="CNI6" s="30"/>
      <c r="CNJ6" s="31"/>
      <c r="CNK6" s="30"/>
      <c r="CNL6" s="31"/>
      <c r="CNM6" s="30"/>
      <c r="CNN6" s="31"/>
      <c r="CNO6" s="30"/>
      <c r="CNP6" s="31"/>
      <c r="CNQ6" s="30"/>
      <c r="CNR6" s="31"/>
      <c r="CNS6" s="30"/>
      <c r="CNT6" s="31"/>
      <c r="CNU6" s="30"/>
      <c r="CNV6" s="31"/>
      <c r="CNW6" s="30"/>
      <c r="CNX6" s="31"/>
      <c r="CNY6" s="30"/>
      <c r="CNZ6" s="31"/>
      <c r="COA6" s="30"/>
      <c r="COB6" s="31"/>
      <c r="COC6" s="30"/>
      <c r="COD6" s="31"/>
      <c r="COE6" s="30"/>
      <c r="COF6" s="31"/>
      <c r="COG6" s="30"/>
      <c r="COH6" s="31"/>
      <c r="COI6" s="30"/>
      <c r="COJ6" s="31"/>
      <c r="COK6" s="30"/>
      <c r="COL6" s="31"/>
      <c r="COM6" s="30"/>
      <c r="CON6" s="31"/>
      <c r="COO6" s="30"/>
      <c r="COP6" s="31"/>
      <c r="COQ6" s="30"/>
      <c r="COR6" s="31"/>
      <c r="COS6" s="30"/>
      <c r="COT6" s="31"/>
      <c r="COU6" s="30"/>
      <c r="COV6" s="31"/>
      <c r="COW6" s="30"/>
      <c r="COX6" s="31"/>
      <c r="COY6" s="30"/>
      <c r="COZ6" s="31"/>
      <c r="CPA6" s="30"/>
      <c r="CPB6" s="31"/>
      <c r="CPC6" s="30"/>
      <c r="CPD6" s="31"/>
      <c r="CPE6" s="30"/>
      <c r="CPF6" s="31"/>
      <c r="CPG6" s="30"/>
      <c r="CPH6" s="31"/>
      <c r="CPI6" s="30"/>
      <c r="CPJ6" s="31"/>
      <c r="CPK6" s="30"/>
      <c r="CPL6" s="31"/>
      <c r="CPM6" s="30"/>
      <c r="CPN6" s="31"/>
      <c r="CPO6" s="30"/>
      <c r="CPP6" s="31"/>
      <c r="CPQ6" s="30"/>
      <c r="CPR6" s="31"/>
      <c r="CPS6" s="30"/>
      <c r="CPT6" s="31"/>
      <c r="CPU6" s="30"/>
      <c r="CPV6" s="31"/>
      <c r="CPW6" s="30"/>
      <c r="CPX6" s="31"/>
      <c r="CPY6" s="30"/>
      <c r="CPZ6" s="31"/>
      <c r="CQA6" s="30"/>
      <c r="CQB6" s="31"/>
      <c r="CQC6" s="30"/>
      <c r="CQD6" s="31"/>
      <c r="CQE6" s="30"/>
      <c r="CQF6" s="31"/>
      <c r="CQG6" s="30"/>
      <c r="CQH6" s="31"/>
      <c r="CQI6" s="30"/>
      <c r="CQJ6" s="31"/>
      <c r="CQK6" s="30"/>
      <c r="CQL6" s="31"/>
      <c r="CQM6" s="30"/>
      <c r="CQN6" s="31"/>
      <c r="CQO6" s="30"/>
      <c r="CQP6" s="31"/>
      <c r="CQQ6" s="30"/>
      <c r="CQR6" s="31"/>
      <c r="CQS6" s="30"/>
      <c r="CQT6" s="31"/>
      <c r="CQU6" s="30"/>
      <c r="CQV6" s="31"/>
      <c r="CQW6" s="30"/>
      <c r="CQX6" s="31"/>
      <c r="CQY6" s="30"/>
      <c r="CQZ6" s="31"/>
      <c r="CRA6" s="30"/>
      <c r="CRB6" s="31"/>
      <c r="CRC6" s="30"/>
      <c r="CRD6" s="31"/>
      <c r="CRE6" s="30"/>
      <c r="CRF6" s="31"/>
      <c r="CRG6" s="30"/>
      <c r="CRH6" s="31"/>
      <c r="CRI6" s="30"/>
      <c r="CRJ6" s="31"/>
      <c r="CRK6" s="30"/>
      <c r="CRL6" s="31"/>
      <c r="CRM6" s="30"/>
      <c r="CRN6" s="31"/>
      <c r="CRO6" s="30"/>
      <c r="CRP6" s="31"/>
      <c r="CRQ6" s="30"/>
      <c r="CRR6" s="31"/>
      <c r="CRS6" s="30"/>
      <c r="CRT6" s="31"/>
      <c r="CRU6" s="30"/>
      <c r="CRV6" s="31"/>
      <c r="CRW6" s="30"/>
      <c r="CRX6" s="31"/>
      <c r="CRY6" s="30"/>
      <c r="CRZ6" s="31"/>
      <c r="CSA6" s="30"/>
      <c r="CSB6" s="31"/>
      <c r="CSC6" s="30"/>
      <c r="CSD6" s="31"/>
      <c r="CSE6" s="30"/>
      <c r="CSF6" s="31"/>
      <c r="CSG6" s="30"/>
      <c r="CSH6" s="31"/>
      <c r="CSI6" s="30"/>
      <c r="CSJ6" s="31"/>
      <c r="CSK6" s="30"/>
      <c r="CSL6" s="31"/>
      <c r="CSM6" s="30"/>
      <c r="CSN6" s="31"/>
      <c r="CSO6" s="30"/>
      <c r="CSP6" s="31"/>
      <c r="CSQ6" s="30"/>
      <c r="CSR6" s="31"/>
      <c r="CSS6" s="30"/>
      <c r="CST6" s="31"/>
      <c r="CSU6" s="30"/>
      <c r="CSV6" s="31"/>
      <c r="CSW6" s="30"/>
      <c r="CSX6" s="31"/>
      <c r="CSY6" s="30"/>
      <c r="CSZ6" s="31"/>
      <c r="CTA6" s="30"/>
      <c r="CTB6" s="31"/>
      <c r="CTC6" s="30"/>
      <c r="CTD6" s="31"/>
      <c r="CTE6" s="30"/>
      <c r="CTF6" s="31"/>
      <c r="CTG6" s="30"/>
      <c r="CTH6" s="31"/>
      <c r="CTI6" s="30"/>
      <c r="CTJ6" s="31"/>
      <c r="CTK6" s="30"/>
      <c r="CTL6" s="31"/>
      <c r="CTM6" s="30"/>
      <c r="CTN6" s="31"/>
      <c r="CTO6" s="30"/>
      <c r="CTP6" s="31"/>
      <c r="CTQ6" s="30"/>
      <c r="CTR6" s="31"/>
      <c r="CTS6" s="30"/>
      <c r="CTT6" s="31"/>
      <c r="CTU6" s="30"/>
      <c r="CTV6" s="31"/>
      <c r="CTW6" s="30"/>
      <c r="CTX6" s="31"/>
      <c r="CTY6" s="30"/>
      <c r="CTZ6" s="31"/>
      <c r="CUA6" s="30"/>
      <c r="CUB6" s="31"/>
      <c r="CUC6" s="30"/>
      <c r="CUD6" s="31"/>
      <c r="CUE6" s="30"/>
      <c r="CUF6" s="31"/>
      <c r="CUG6" s="30"/>
      <c r="CUH6" s="31"/>
      <c r="CUI6" s="30"/>
      <c r="CUJ6" s="31"/>
      <c r="CUK6" s="30"/>
      <c r="CUL6" s="31"/>
      <c r="CUM6" s="30"/>
      <c r="CUN6" s="31"/>
      <c r="CUO6" s="30"/>
      <c r="CUP6" s="31"/>
      <c r="CUQ6" s="30"/>
      <c r="CUR6" s="31"/>
      <c r="CUS6" s="30"/>
      <c r="CUT6" s="31"/>
      <c r="CUU6" s="30"/>
      <c r="CUV6" s="31"/>
      <c r="CUW6" s="30"/>
      <c r="CUX6" s="31"/>
      <c r="CUY6" s="30"/>
      <c r="CUZ6" s="31"/>
      <c r="CVA6" s="30"/>
      <c r="CVB6" s="31"/>
      <c r="CVC6" s="30"/>
      <c r="CVD6" s="31"/>
      <c r="CVE6" s="30"/>
      <c r="CVF6" s="31"/>
      <c r="CVG6" s="30"/>
      <c r="CVH6" s="31"/>
      <c r="CVI6" s="30"/>
      <c r="CVJ6" s="31"/>
      <c r="CVK6" s="30"/>
      <c r="CVL6" s="31"/>
      <c r="CVM6" s="30"/>
      <c r="CVN6" s="31"/>
      <c r="CVO6" s="30"/>
      <c r="CVP6" s="31"/>
      <c r="CVQ6" s="30"/>
      <c r="CVR6" s="31"/>
      <c r="CVS6" s="30"/>
      <c r="CVT6" s="31"/>
      <c r="CVU6" s="30"/>
      <c r="CVV6" s="31"/>
      <c r="CVW6" s="30"/>
      <c r="CVX6" s="31"/>
      <c r="CVY6" s="30"/>
      <c r="CVZ6" s="31"/>
      <c r="CWA6" s="30"/>
      <c r="CWB6" s="31"/>
      <c r="CWC6" s="30"/>
      <c r="CWD6" s="31"/>
      <c r="CWE6" s="30"/>
      <c r="CWF6" s="31"/>
      <c r="CWG6" s="30"/>
      <c r="CWH6" s="31"/>
      <c r="CWI6" s="30"/>
      <c r="CWJ6" s="31"/>
      <c r="CWK6" s="30"/>
      <c r="CWL6" s="31"/>
      <c r="CWM6" s="30"/>
      <c r="CWN6" s="31"/>
      <c r="CWO6" s="30"/>
      <c r="CWP6" s="31"/>
      <c r="CWQ6" s="30"/>
      <c r="CWR6" s="31"/>
      <c r="CWS6" s="30"/>
      <c r="CWT6" s="31"/>
      <c r="CWU6" s="30"/>
      <c r="CWV6" s="31"/>
      <c r="CWW6" s="30"/>
      <c r="CWX6" s="31"/>
      <c r="CWY6" s="30"/>
      <c r="CWZ6" s="31"/>
      <c r="CXA6" s="30"/>
      <c r="CXB6" s="31"/>
      <c r="CXC6" s="30"/>
      <c r="CXD6" s="31"/>
      <c r="CXE6" s="30"/>
      <c r="CXF6" s="31"/>
      <c r="CXG6" s="30"/>
      <c r="CXH6" s="31"/>
      <c r="CXI6" s="30"/>
      <c r="CXJ6" s="31"/>
      <c r="CXK6" s="30"/>
      <c r="CXL6" s="31"/>
      <c r="CXM6" s="30"/>
      <c r="CXN6" s="31"/>
      <c r="CXO6" s="30"/>
      <c r="CXP6" s="31"/>
      <c r="CXQ6" s="30"/>
      <c r="CXR6" s="31"/>
      <c r="CXS6" s="30"/>
      <c r="CXT6" s="31"/>
      <c r="CXU6" s="30"/>
      <c r="CXV6" s="31"/>
      <c r="CXW6" s="30"/>
      <c r="CXX6" s="31"/>
      <c r="CXY6" s="30"/>
      <c r="CXZ6" s="31"/>
      <c r="CYA6" s="30"/>
      <c r="CYB6" s="31"/>
      <c r="CYC6" s="30"/>
      <c r="CYD6" s="31"/>
      <c r="CYE6" s="30"/>
      <c r="CYF6" s="31"/>
      <c r="CYG6" s="30"/>
      <c r="CYH6" s="31"/>
      <c r="CYI6" s="30"/>
      <c r="CYJ6" s="31"/>
      <c r="CYK6" s="30"/>
      <c r="CYL6" s="31"/>
      <c r="CYM6" s="30"/>
      <c r="CYN6" s="31"/>
      <c r="CYO6" s="30"/>
      <c r="CYP6" s="31"/>
      <c r="CYQ6" s="30"/>
      <c r="CYR6" s="31"/>
      <c r="CYS6" s="30"/>
      <c r="CYT6" s="31"/>
      <c r="CYU6" s="30"/>
      <c r="CYV6" s="31"/>
      <c r="CYW6" s="30"/>
      <c r="CYX6" s="31"/>
      <c r="CYY6" s="30"/>
      <c r="CYZ6" s="31"/>
      <c r="CZA6" s="30"/>
      <c r="CZB6" s="31"/>
      <c r="CZC6" s="30"/>
      <c r="CZD6" s="31"/>
      <c r="CZE6" s="30"/>
      <c r="CZF6" s="31"/>
      <c r="CZG6" s="30"/>
      <c r="CZH6" s="31"/>
      <c r="CZI6" s="30"/>
      <c r="CZJ6" s="31"/>
      <c r="CZK6" s="30"/>
      <c r="CZL6" s="31"/>
      <c r="CZM6" s="30"/>
      <c r="CZN6" s="31"/>
      <c r="CZO6" s="30"/>
      <c r="CZP6" s="31"/>
      <c r="CZQ6" s="30"/>
      <c r="CZR6" s="31"/>
      <c r="CZS6" s="30"/>
      <c r="CZT6" s="31"/>
      <c r="CZU6" s="30"/>
      <c r="CZV6" s="31"/>
      <c r="CZW6" s="30"/>
      <c r="CZX6" s="31"/>
      <c r="CZY6" s="30"/>
      <c r="CZZ6" s="31"/>
      <c r="DAA6" s="30"/>
      <c r="DAB6" s="31"/>
      <c r="DAC6" s="30"/>
      <c r="DAD6" s="31"/>
      <c r="DAE6" s="30"/>
      <c r="DAF6" s="31"/>
      <c r="DAG6" s="30"/>
      <c r="DAH6" s="31"/>
      <c r="DAI6" s="30"/>
      <c r="DAJ6" s="31"/>
      <c r="DAK6" s="30"/>
      <c r="DAL6" s="31"/>
      <c r="DAM6" s="30"/>
      <c r="DAN6" s="31"/>
      <c r="DAO6" s="30"/>
      <c r="DAP6" s="31"/>
      <c r="DAQ6" s="30"/>
      <c r="DAR6" s="31"/>
      <c r="DAS6" s="30"/>
      <c r="DAT6" s="31"/>
      <c r="DAU6" s="30"/>
      <c r="DAV6" s="31"/>
      <c r="DAW6" s="30"/>
      <c r="DAX6" s="31"/>
      <c r="DAY6" s="30"/>
      <c r="DAZ6" s="31"/>
      <c r="DBA6" s="30"/>
      <c r="DBB6" s="31"/>
      <c r="DBC6" s="30"/>
      <c r="DBD6" s="31"/>
      <c r="DBE6" s="30"/>
      <c r="DBF6" s="31"/>
      <c r="DBG6" s="30"/>
      <c r="DBH6" s="31"/>
      <c r="DBI6" s="30"/>
      <c r="DBJ6" s="31"/>
      <c r="DBK6" s="30"/>
      <c r="DBL6" s="31"/>
      <c r="DBM6" s="30"/>
      <c r="DBN6" s="31"/>
      <c r="DBO6" s="30"/>
      <c r="DBP6" s="31"/>
      <c r="DBQ6" s="30"/>
      <c r="DBR6" s="31"/>
      <c r="DBS6" s="30"/>
      <c r="DBT6" s="31"/>
      <c r="DBU6" s="30"/>
      <c r="DBV6" s="31"/>
      <c r="DBW6" s="30"/>
      <c r="DBX6" s="31"/>
      <c r="DBY6" s="30"/>
      <c r="DBZ6" s="31"/>
      <c r="DCA6" s="30"/>
      <c r="DCB6" s="31"/>
      <c r="DCC6" s="30"/>
      <c r="DCD6" s="31"/>
      <c r="DCE6" s="30"/>
      <c r="DCF6" s="31"/>
      <c r="DCG6" s="30"/>
      <c r="DCH6" s="31"/>
      <c r="DCI6" s="30"/>
      <c r="DCJ6" s="31"/>
      <c r="DCK6" s="30"/>
      <c r="DCL6" s="31"/>
      <c r="DCM6" s="30"/>
      <c r="DCN6" s="31"/>
      <c r="DCO6" s="30"/>
      <c r="DCP6" s="31"/>
      <c r="DCQ6" s="30"/>
      <c r="DCR6" s="31"/>
      <c r="DCS6" s="30"/>
      <c r="DCT6" s="31"/>
      <c r="DCU6" s="30"/>
      <c r="DCV6" s="31"/>
      <c r="DCW6" s="30"/>
      <c r="DCX6" s="31"/>
      <c r="DCY6" s="30"/>
      <c r="DCZ6" s="31"/>
      <c r="DDA6" s="30"/>
      <c r="DDB6" s="31"/>
      <c r="DDC6" s="30"/>
      <c r="DDD6" s="31"/>
      <c r="DDE6" s="30"/>
      <c r="DDF6" s="31"/>
      <c r="DDG6" s="30"/>
      <c r="DDH6" s="31"/>
      <c r="DDI6" s="30"/>
      <c r="DDJ6" s="31"/>
      <c r="DDK6" s="30"/>
      <c r="DDL6" s="31"/>
      <c r="DDM6" s="30"/>
      <c r="DDN6" s="31"/>
      <c r="DDO6" s="30"/>
      <c r="DDP6" s="31"/>
      <c r="DDQ6" s="30"/>
      <c r="DDR6" s="31"/>
      <c r="DDS6" s="30"/>
      <c r="DDT6" s="31"/>
      <c r="DDU6" s="30"/>
      <c r="DDV6" s="31"/>
      <c r="DDW6" s="30"/>
      <c r="DDX6" s="31"/>
      <c r="DDY6" s="30"/>
      <c r="DDZ6" s="31"/>
      <c r="DEA6" s="30"/>
      <c r="DEB6" s="31"/>
      <c r="DEC6" s="30"/>
      <c r="DED6" s="31"/>
      <c r="DEE6" s="30"/>
      <c r="DEF6" s="31"/>
      <c r="DEG6" s="30"/>
      <c r="DEH6" s="31"/>
      <c r="DEI6" s="30"/>
      <c r="DEJ6" s="31"/>
      <c r="DEK6" s="30"/>
      <c r="DEL6" s="31"/>
      <c r="DEM6" s="30"/>
      <c r="DEN6" s="31"/>
      <c r="DEO6" s="30"/>
      <c r="DEP6" s="31"/>
      <c r="DEQ6" s="30"/>
      <c r="DER6" s="31"/>
      <c r="DES6" s="30"/>
      <c r="DET6" s="31"/>
      <c r="DEU6" s="30"/>
      <c r="DEV6" s="31"/>
      <c r="DEW6" s="30"/>
      <c r="DEX6" s="31"/>
      <c r="DEY6" s="30"/>
      <c r="DEZ6" s="31"/>
      <c r="DFA6" s="30"/>
      <c r="DFB6" s="31"/>
      <c r="DFC6" s="30"/>
      <c r="DFD6" s="31"/>
      <c r="DFE6" s="30"/>
      <c r="DFF6" s="31"/>
      <c r="DFG6" s="30"/>
      <c r="DFH6" s="31"/>
      <c r="DFI6" s="30"/>
      <c r="DFJ6" s="31"/>
      <c r="DFK6" s="30"/>
      <c r="DFL6" s="31"/>
      <c r="DFM6" s="30"/>
      <c r="DFN6" s="31"/>
      <c r="DFO6" s="30"/>
      <c r="DFP6" s="31"/>
      <c r="DFQ6" s="30"/>
      <c r="DFR6" s="31"/>
      <c r="DFS6" s="30"/>
      <c r="DFT6" s="31"/>
      <c r="DFU6" s="30"/>
      <c r="DFV6" s="31"/>
      <c r="DFW6" s="30"/>
      <c r="DFX6" s="31"/>
      <c r="DFY6" s="30"/>
      <c r="DFZ6" s="31"/>
      <c r="DGA6" s="30"/>
      <c r="DGB6" s="31"/>
      <c r="DGC6" s="30"/>
      <c r="DGD6" s="31"/>
      <c r="DGE6" s="30"/>
      <c r="DGF6" s="31"/>
      <c r="DGG6" s="30"/>
      <c r="DGH6" s="31"/>
      <c r="DGI6" s="30"/>
      <c r="DGJ6" s="31"/>
      <c r="DGK6" s="30"/>
      <c r="DGL6" s="31"/>
      <c r="DGM6" s="30"/>
      <c r="DGN6" s="31"/>
      <c r="DGO6" s="30"/>
      <c r="DGP6" s="31"/>
      <c r="DGQ6" s="30"/>
      <c r="DGR6" s="31"/>
      <c r="DGS6" s="30"/>
      <c r="DGT6" s="31"/>
      <c r="DGU6" s="30"/>
      <c r="DGV6" s="31"/>
      <c r="DGW6" s="30"/>
      <c r="DGX6" s="31"/>
      <c r="DGY6" s="30"/>
      <c r="DGZ6" s="31"/>
      <c r="DHA6" s="30"/>
      <c r="DHB6" s="31"/>
      <c r="DHC6" s="30"/>
      <c r="DHD6" s="31"/>
      <c r="DHE6" s="30"/>
      <c r="DHF6" s="31"/>
      <c r="DHG6" s="30"/>
      <c r="DHH6" s="31"/>
      <c r="DHI6" s="30"/>
      <c r="DHJ6" s="31"/>
      <c r="DHK6" s="30"/>
      <c r="DHL6" s="31"/>
      <c r="DHM6" s="30"/>
      <c r="DHN6" s="31"/>
      <c r="DHO6" s="30"/>
      <c r="DHP6" s="31"/>
      <c r="DHQ6" s="30"/>
      <c r="DHR6" s="31"/>
      <c r="DHS6" s="30"/>
      <c r="DHT6" s="31"/>
      <c r="DHU6" s="30"/>
      <c r="DHV6" s="31"/>
      <c r="DHW6" s="30"/>
      <c r="DHX6" s="31"/>
      <c r="DHY6" s="30"/>
      <c r="DHZ6" s="31"/>
      <c r="DIA6" s="30"/>
      <c r="DIB6" s="31"/>
      <c r="DIC6" s="30"/>
      <c r="DID6" s="31"/>
      <c r="DIE6" s="30"/>
      <c r="DIF6" s="31"/>
      <c r="DIG6" s="30"/>
      <c r="DIH6" s="31"/>
      <c r="DII6" s="30"/>
      <c r="DIJ6" s="31"/>
      <c r="DIK6" s="30"/>
      <c r="DIL6" s="31"/>
      <c r="DIM6" s="30"/>
      <c r="DIN6" s="31"/>
      <c r="DIO6" s="30"/>
      <c r="DIP6" s="31"/>
      <c r="DIQ6" s="30"/>
      <c r="DIR6" s="31"/>
      <c r="DIS6" s="30"/>
      <c r="DIT6" s="31"/>
      <c r="DIU6" s="30"/>
      <c r="DIV6" s="31"/>
      <c r="DIW6" s="30"/>
      <c r="DIX6" s="31"/>
      <c r="DIY6" s="30"/>
      <c r="DIZ6" s="31"/>
      <c r="DJA6" s="30"/>
      <c r="DJB6" s="31"/>
      <c r="DJC6" s="30"/>
      <c r="DJD6" s="31"/>
      <c r="DJE6" s="30"/>
      <c r="DJF6" s="31"/>
      <c r="DJG6" s="30"/>
      <c r="DJH6" s="31"/>
      <c r="DJI6" s="30"/>
      <c r="DJJ6" s="31"/>
      <c r="DJK6" s="30"/>
      <c r="DJL6" s="31"/>
      <c r="DJM6" s="30"/>
      <c r="DJN6" s="31"/>
      <c r="DJO6" s="30"/>
      <c r="DJP6" s="31"/>
      <c r="DJQ6" s="30"/>
      <c r="DJR6" s="31"/>
      <c r="DJS6" s="30"/>
      <c r="DJT6" s="31"/>
      <c r="DJU6" s="30"/>
      <c r="DJV6" s="31"/>
      <c r="DJW6" s="30"/>
      <c r="DJX6" s="31"/>
      <c r="DJY6" s="30"/>
      <c r="DJZ6" s="31"/>
      <c r="DKA6" s="30"/>
      <c r="DKB6" s="31"/>
      <c r="DKC6" s="30"/>
      <c r="DKD6" s="31"/>
      <c r="DKE6" s="30"/>
      <c r="DKF6" s="31"/>
      <c r="DKG6" s="30"/>
      <c r="DKH6" s="31"/>
      <c r="DKI6" s="30"/>
      <c r="DKJ6" s="31"/>
      <c r="DKK6" s="30"/>
      <c r="DKL6" s="31"/>
      <c r="DKM6" s="30"/>
      <c r="DKN6" s="31"/>
      <c r="DKO6" s="30"/>
      <c r="DKP6" s="31"/>
      <c r="DKQ6" s="30"/>
      <c r="DKR6" s="31"/>
      <c r="DKS6" s="30"/>
      <c r="DKT6" s="31"/>
      <c r="DKU6" s="30"/>
      <c r="DKV6" s="31"/>
      <c r="DKW6" s="30"/>
      <c r="DKX6" s="31"/>
      <c r="DKY6" s="30"/>
      <c r="DKZ6" s="31"/>
      <c r="DLA6" s="30"/>
      <c r="DLB6" s="31"/>
      <c r="DLC6" s="30"/>
      <c r="DLD6" s="31"/>
      <c r="DLE6" s="30"/>
      <c r="DLF6" s="31"/>
      <c r="DLG6" s="30"/>
      <c r="DLH6" s="31"/>
      <c r="DLI6" s="30"/>
      <c r="DLJ6" s="31"/>
      <c r="DLK6" s="30"/>
      <c r="DLL6" s="31"/>
      <c r="DLM6" s="30"/>
      <c r="DLN6" s="31"/>
      <c r="DLO6" s="30"/>
      <c r="DLP6" s="31"/>
      <c r="DLQ6" s="30"/>
      <c r="DLR6" s="31"/>
      <c r="DLS6" s="30"/>
      <c r="DLT6" s="31"/>
      <c r="DLU6" s="30"/>
      <c r="DLV6" s="31"/>
      <c r="DLW6" s="30"/>
      <c r="DLX6" s="31"/>
      <c r="DLY6" s="30"/>
      <c r="DLZ6" s="31"/>
      <c r="DMA6" s="30"/>
      <c r="DMB6" s="31"/>
      <c r="DMC6" s="30"/>
      <c r="DMD6" s="31"/>
      <c r="DME6" s="30"/>
      <c r="DMF6" s="31"/>
      <c r="DMG6" s="30"/>
      <c r="DMH6" s="31"/>
      <c r="DMI6" s="30"/>
      <c r="DMJ6" s="31"/>
      <c r="DMK6" s="30"/>
      <c r="DML6" s="31"/>
      <c r="DMM6" s="30"/>
      <c r="DMN6" s="31"/>
      <c r="DMO6" s="30"/>
      <c r="DMP6" s="31"/>
      <c r="DMQ6" s="30"/>
      <c r="DMR6" s="31"/>
      <c r="DMS6" s="30"/>
      <c r="DMT6" s="31"/>
      <c r="DMU6" s="30"/>
      <c r="DMV6" s="31"/>
      <c r="DMW6" s="30"/>
      <c r="DMX6" s="31"/>
      <c r="DMY6" s="30"/>
      <c r="DMZ6" s="31"/>
      <c r="DNA6" s="30"/>
      <c r="DNB6" s="31"/>
      <c r="DNC6" s="30"/>
      <c r="DND6" s="31"/>
      <c r="DNE6" s="30"/>
      <c r="DNF6" s="31"/>
      <c r="DNG6" s="30"/>
      <c r="DNH6" s="31"/>
      <c r="DNI6" s="30"/>
      <c r="DNJ6" s="31"/>
      <c r="DNK6" s="30"/>
      <c r="DNL6" s="31"/>
      <c r="DNM6" s="30"/>
      <c r="DNN6" s="31"/>
      <c r="DNO6" s="30"/>
      <c r="DNP6" s="31"/>
      <c r="DNQ6" s="30"/>
      <c r="DNR6" s="31"/>
      <c r="DNS6" s="30"/>
      <c r="DNT6" s="31"/>
      <c r="DNU6" s="30"/>
      <c r="DNV6" s="31"/>
      <c r="DNW6" s="30"/>
      <c r="DNX6" s="31"/>
      <c r="DNY6" s="30"/>
      <c r="DNZ6" s="31"/>
      <c r="DOA6" s="30"/>
      <c r="DOB6" s="31"/>
      <c r="DOC6" s="30"/>
      <c r="DOD6" s="31"/>
      <c r="DOE6" s="30"/>
      <c r="DOF6" s="31"/>
      <c r="DOG6" s="30"/>
      <c r="DOH6" s="31"/>
      <c r="DOI6" s="30"/>
      <c r="DOJ6" s="31"/>
      <c r="DOK6" s="30"/>
      <c r="DOL6" s="31"/>
      <c r="DOM6" s="30"/>
      <c r="DON6" s="31"/>
      <c r="DOO6" s="30"/>
      <c r="DOP6" s="31"/>
      <c r="DOQ6" s="30"/>
      <c r="DOR6" s="31"/>
      <c r="DOS6" s="30"/>
      <c r="DOT6" s="31"/>
      <c r="DOU6" s="30"/>
      <c r="DOV6" s="31"/>
      <c r="DOW6" s="30"/>
      <c r="DOX6" s="31"/>
      <c r="DOY6" s="30"/>
      <c r="DOZ6" s="31"/>
      <c r="DPA6" s="30"/>
      <c r="DPB6" s="31"/>
      <c r="DPC6" s="30"/>
      <c r="DPD6" s="31"/>
      <c r="DPE6" s="30"/>
      <c r="DPF6" s="31"/>
      <c r="DPG6" s="30"/>
      <c r="DPH6" s="31"/>
      <c r="DPI6" s="30"/>
      <c r="DPJ6" s="31"/>
      <c r="DPK6" s="30"/>
      <c r="DPL6" s="31"/>
      <c r="DPM6" s="30"/>
      <c r="DPN6" s="31"/>
      <c r="DPO6" s="30"/>
      <c r="DPP6" s="31"/>
      <c r="DPQ6" s="30"/>
      <c r="DPR6" s="31"/>
      <c r="DPS6" s="30"/>
      <c r="DPT6" s="31"/>
      <c r="DPU6" s="30"/>
      <c r="DPV6" s="31"/>
      <c r="DPW6" s="30"/>
      <c r="DPX6" s="31"/>
      <c r="DPY6" s="30"/>
      <c r="DPZ6" s="31"/>
      <c r="DQA6" s="30"/>
      <c r="DQB6" s="31"/>
      <c r="DQC6" s="30"/>
      <c r="DQD6" s="31"/>
      <c r="DQE6" s="30"/>
      <c r="DQF6" s="31"/>
      <c r="DQG6" s="30"/>
      <c r="DQH6" s="31"/>
      <c r="DQI6" s="30"/>
      <c r="DQJ6" s="31"/>
      <c r="DQK6" s="30"/>
      <c r="DQL6" s="31"/>
      <c r="DQM6" s="30"/>
      <c r="DQN6" s="31"/>
      <c r="DQO6" s="30"/>
      <c r="DQP6" s="31"/>
      <c r="DQQ6" s="30"/>
      <c r="DQR6" s="31"/>
      <c r="DQS6" s="30"/>
      <c r="DQT6" s="31"/>
      <c r="DQU6" s="30"/>
      <c r="DQV6" s="31"/>
      <c r="DQW6" s="30"/>
      <c r="DQX6" s="31"/>
      <c r="DQY6" s="30"/>
      <c r="DQZ6" s="31"/>
      <c r="DRA6" s="30"/>
      <c r="DRB6" s="31"/>
      <c r="DRC6" s="30"/>
      <c r="DRD6" s="31"/>
      <c r="DRE6" s="30"/>
      <c r="DRF6" s="31"/>
      <c r="DRG6" s="30"/>
      <c r="DRH6" s="31"/>
      <c r="DRI6" s="30"/>
      <c r="DRJ6" s="31"/>
      <c r="DRK6" s="30"/>
      <c r="DRL6" s="31"/>
      <c r="DRM6" s="30"/>
      <c r="DRN6" s="31"/>
      <c r="DRO6" s="30"/>
      <c r="DRP6" s="31"/>
      <c r="DRQ6" s="30"/>
      <c r="DRR6" s="31"/>
      <c r="DRS6" s="30"/>
      <c r="DRT6" s="31"/>
      <c r="DRU6" s="30"/>
      <c r="DRV6" s="31"/>
      <c r="DRW6" s="30"/>
      <c r="DRX6" s="31"/>
      <c r="DRY6" s="30"/>
      <c r="DRZ6" s="31"/>
      <c r="DSA6" s="30"/>
      <c r="DSB6" s="31"/>
      <c r="DSC6" s="30"/>
      <c r="DSD6" s="31"/>
      <c r="DSE6" s="30"/>
      <c r="DSF6" s="31"/>
      <c r="DSG6" s="30"/>
      <c r="DSH6" s="31"/>
      <c r="DSI6" s="30"/>
      <c r="DSJ6" s="31"/>
      <c r="DSK6" s="30"/>
      <c r="DSL6" s="31"/>
      <c r="DSM6" s="30"/>
      <c r="DSN6" s="31"/>
      <c r="DSO6" s="30"/>
      <c r="DSP6" s="31"/>
      <c r="DSQ6" s="30"/>
      <c r="DSR6" s="31"/>
      <c r="DSS6" s="30"/>
      <c r="DST6" s="31"/>
      <c r="DSU6" s="30"/>
      <c r="DSV6" s="31"/>
      <c r="DSW6" s="30"/>
      <c r="DSX6" s="31"/>
      <c r="DSY6" s="30"/>
      <c r="DSZ6" s="31"/>
      <c r="DTA6" s="30"/>
      <c r="DTB6" s="31"/>
      <c r="DTC6" s="30"/>
      <c r="DTD6" s="31"/>
      <c r="DTE6" s="30"/>
      <c r="DTF6" s="31"/>
      <c r="DTG6" s="30"/>
      <c r="DTH6" s="31"/>
      <c r="DTI6" s="30"/>
      <c r="DTJ6" s="31"/>
      <c r="DTK6" s="30"/>
      <c r="DTL6" s="31"/>
      <c r="DTM6" s="30"/>
      <c r="DTN6" s="31"/>
      <c r="DTO6" s="30"/>
      <c r="DTP6" s="31"/>
      <c r="DTQ6" s="30"/>
      <c r="DTR6" s="31"/>
      <c r="DTS6" s="30"/>
      <c r="DTT6" s="31"/>
      <c r="DTU6" s="30"/>
      <c r="DTV6" s="31"/>
      <c r="DTW6" s="30"/>
      <c r="DTX6" s="31"/>
      <c r="DTY6" s="30"/>
      <c r="DTZ6" s="31"/>
      <c r="DUA6" s="30"/>
      <c r="DUB6" s="31"/>
      <c r="DUC6" s="30"/>
      <c r="DUD6" s="31"/>
      <c r="DUE6" s="30"/>
      <c r="DUF6" s="31"/>
      <c r="DUG6" s="30"/>
      <c r="DUH6" s="31"/>
      <c r="DUI6" s="30"/>
      <c r="DUJ6" s="31"/>
      <c r="DUK6" s="30"/>
      <c r="DUL6" s="31"/>
      <c r="DUM6" s="30"/>
      <c r="DUN6" s="31"/>
      <c r="DUO6" s="30"/>
      <c r="DUP6" s="31"/>
      <c r="DUQ6" s="30"/>
      <c r="DUR6" s="31"/>
      <c r="DUS6" s="30"/>
      <c r="DUT6" s="31"/>
      <c r="DUU6" s="30"/>
      <c r="DUV6" s="31"/>
      <c r="DUW6" s="30"/>
      <c r="DUX6" s="31"/>
      <c r="DUY6" s="30"/>
      <c r="DUZ6" s="31"/>
      <c r="DVA6" s="30"/>
      <c r="DVB6" s="31"/>
      <c r="DVC6" s="30"/>
      <c r="DVD6" s="31"/>
      <c r="DVE6" s="30"/>
      <c r="DVF6" s="31"/>
      <c r="DVG6" s="30"/>
      <c r="DVH6" s="31"/>
      <c r="DVI6" s="30"/>
      <c r="DVJ6" s="31"/>
      <c r="DVK6" s="30"/>
      <c r="DVL6" s="31"/>
      <c r="DVM6" s="30"/>
      <c r="DVN6" s="31"/>
      <c r="DVO6" s="30"/>
      <c r="DVP6" s="31"/>
      <c r="DVQ6" s="30"/>
      <c r="DVR6" s="31"/>
      <c r="DVS6" s="30"/>
      <c r="DVT6" s="31"/>
      <c r="DVU6" s="30"/>
      <c r="DVV6" s="31"/>
      <c r="DVW6" s="30"/>
      <c r="DVX6" s="31"/>
      <c r="DVY6" s="30"/>
      <c r="DVZ6" s="31"/>
      <c r="DWA6" s="30"/>
      <c r="DWB6" s="31"/>
      <c r="DWC6" s="30"/>
      <c r="DWD6" s="31"/>
      <c r="DWE6" s="30"/>
      <c r="DWF6" s="31"/>
      <c r="DWG6" s="30"/>
      <c r="DWH6" s="31"/>
      <c r="DWI6" s="30"/>
      <c r="DWJ6" s="31"/>
      <c r="DWK6" s="30"/>
      <c r="DWL6" s="31"/>
      <c r="DWM6" s="30"/>
      <c r="DWN6" s="31"/>
      <c r="DWO6" s="30"/>
      <c r="DWP6" s="31"/>
      <c r="DWQ6" s="30"/>
      <c r="DWR6" s="31"/>
      <c r="DWS6" s="30"/>
      <c r="DWT6" s="31"/>
      <c r="DWU6" s="30"/>
      <c r="DWV6" s="31"/>
      <c r="DWW6" s="30"/>
      <c r="DWX6" s="31"/>
      <c r="DWY6" s="30"/>
      <c r="DWZ6" s="31"/>
      <c r="DXA6" s="30"/>
      <c r="DXB6" s="31"/>
      <c r="DXC6" s="30"/>
      <c r="DXD6" s="31"/>
      <c r="DXE6" s="30"/>
      <c r="DXF6" s="31"/>
      <c r="DXG6" s="30"/>
      <c r="DXH6" s="31"/>
      <c r="DXI6" s="30"/>
      <c r="DXJ6" s="31"/>
      <c r="DXK6" s="30"/>
      <c r="DXL6" s="31"/>
      <c r="DXM6" s="30"/>
      <c r="DXN6" s="31"/>
      <c r="DXO6" s="30"/>
      <c r="DXP6" s="31"/>
      <c r="DXQ6" s="30"/>
      <c r="DXR6" s="31"/>
      <c r="DXS6" s="30"/>
      <c r="DXT6" s="31"/>
      <c r="DXU6" s="30"/>
      <c r="DXV6" s="31"/>
      <c r="DXW6" s="30"/>
      <c r="DXX6" s="31"/>
      <c r="DXY6" s="30"/>
      <c r="DXZ6" s="31"/>
      <c r="DYA6" s="30"/>
      <c r="DYB6" s="31"/>
      <c r="DYC6" s="30"/>
      <c r="DYD6" s="31"/>
      <c r="DYE6" s="30"/>
      <c r="DYF6" s="31"/>
      <c r="DYG6" s="30"/>
      <c r="DYH6" s="31"/>
      <c r="DYI6" s="30"/>
      <c r="DYJ6" s="31"/>
      <c r="DYK6" s="30"/>
      <c r="DYL6" s="31"/>
      <c r="DYM6" s="30"/>
      <c r="DYN6" s="31"/>
      <c r="DYO6" s="30"/>
      <c r="DYP6" s="31"/>
      <c r="DYQ6" s="30"/>
      <c r="DYR6" s="31"/>
      <c r="DYS6" s="30"/>
      <c r="DYT6" s="31"/>
      <c r="DYU6" s="30"/>
      <c r="DYV6" s="31"/>
      <c r="DYW6" s="30"/>
      <c r="DYX6" s="31"/>
      <c r="DYY6" s="30"/>
      <c r="DYZ6" s="31"/>
      <c r="DZA6" s="30"/>
      <c r="DZB6" s="31"/>
      <c r="DZC6" s="30"/>
      <c r="DZD6" s="31"/>
      <c r="DZE6" s="30"/>
      <c r="DZF6" s="31"/>
      <c r="DZG6" s="30"/>
      <c r="DZH6" s="31"/>
      <c r="DZI6" s="30"/>
      <c r="DZJ6" s="31"/>
      <c r="DZK6" s="30"/>
      <c r="DZL6" s="31"/>
      <c r="DZM6" s="30"/>
      <c r="DZN6" s="31"/>
      <c r="DZO6" s="30"/>
      <c r="DZP6" s="31"/>
      <c r="DZQ6" s="30"/>
      <c r="DZR6" s="31"/>
      <c r="DZS6" s="30"/>
      <c r="DZT6" s="31"/>
      <c r="DZU6" s="30"/>
      <c r="DZV6" s="31"/>
      <c r="DZW6" s="30"/>
      <c r="DZX6" s="31"/>
      <c r="DZY6" s="30"/>
      <c r="DZZ6" s="31"/>
      <c r="EAA6" s="30"/>
      <c r="EAB6" s="31"/>
      <c r="EAC6" s="30"/>
      <c r="EAD6" s="31"/>
      <c r="EAE6" s="30"/>
      <c r="EAF6" s="31"/>
      <c r="EAG6" s="30"/>
      <c r="EAH6" s="31"/>
      <c r="EAI6" s="30"/>
      <c r="EAJ6" s="31"/>
      <c r="EAK6" s="30"/>
      <c r="EAL6" s="31"/>
      <c r="EAM6" s="30"/>
      <c r="EAN6" s="31"/>
      <c r="EAO6" s="30"/>
      <c r="EAP6" s="31"/>
      <c r="EAQ6" s="30"/>
      <c r="EAR6" s="31"/>
      <c r="EAS6" s="30"/>
      <c r="EAT6" s="31"/>
      <c r="EAU6" s="30"/>
      <c r="EAV6" s="31"/>
      <c r="EAW6" s="30"/>
      <c r="EAX6" s="31"/>
      <c r="EAY6" s="30"/>
      <c r="EAZ6" s="31"/>
      <c r="EBA6" s="30"/>
      <c r="EBB6" s="31"/>
      <c r="EBC6" s="30"/>
      <c r="EBD6" s="31"/>
      <c r="EBE6" s="30"/>
      <c r="EBF6" s="31"/>
      <c r="EBG6" s="30"/>
      <c r="EBH6" s="31"/>
      <c r="EBI6" s="30"/>
      <c r="EBJ6" s="31"/>
      <c r="EBK6" s="30"/>
      <c r="EBL6" s="31"/>
      <c r="EBM6" s="30"/>
      <c r="EBN6" s="31"/>
      <c r="EBO6" s="30"/>
      <c r="EBP6" s="31"/>
      <c r="EBQ6" s="30"/>
      <c r="EBR6" s="31"/>
      <c r="EBS6" s="30"/>
      <c r="EBT6" s="31"/>
      <c r="EBU6" s="30"/>
      <c r="EBV6" s="31"/>
      <c r="EBW6" s="30"/>
      <c r="EBX6" s="31"/>
      <c r="EBY6" s="30"/>
      <c r="EBZ6" s="31"/>
      <c r="ECA6" s="30"/>
      <c r="ECB6" s="31"/>
      <c r="ECC6" s="30"/>
      <c r="ECD6" s="31"/>
      <c r="ECE6" s="30"/>
      <c r="ECF6" s="31"/>
      <c r="ECG6" s="30"/>
      <c r="ECH6" s="31"/>
      <c r="ECI6" s="30"/>
      <c r="ECJ6" s="31"/>
      <c r="ECK6" s="30"/>
      <c r="ECL6" s="31"/>
      <c r="ECM6" s="30"/>
      <c r="ECN6" s="31"/>
      <c r="ECO6" s="30"/>
      <c r="ECP6" s="31"/>
      <c r="ECQ6" s="30"/>
      <c r="ECR6" s="31"/>
      <c r="ECS6" s="30"/>
      <c r="ECT6" s="31"/>
      <c r="ECU6" s="30"/>
      <c r="ECV6" s="31"/>
      <c r="ECW6" s="30"/>
      <c r="ECX6" s="31"/>
      <c r="ECY6" s="30"/>
      <c r="ECZ6" s="31"/>
      <c r="EDA6" s="30"/>
      <c r="EDB6" s="31"/>
      <c r="EDC6" s="30"/>
      <c r="EDD6" s="31"/>
      <c r="EDE6" s="30"/>
      <c r="EDF6" s="31"/>
      <c r="EDG6" s="30"/>
      <c r="EDH6" s="31"/>
      <c r="EDI6" s="30"/>
      <c r="EDJ6" s="31"/>
      <c r="EDK6" s="30"/>
      <c r="EDL6" s="31"/>
      <c r="EDM6" s="30"/>
      <c r="EDN6" s="31"/>
      <c r="EDO6" s="30"/>
      <c r="EDP6" s="31"/>
      <c r="EDQ6" s="30"/>
      <c r="EDR6" s="31"/>
      <c r="EDS6" s="30"/>
      <c r="EDT6" s="31"/>
      <c r="EDU6" s="30"/>
      <c r="EDV6" s="31"/>
      <c r="EDW6" s="30"/>
      <c r="EDX6" s="31"/>
      <c r="EDY6" s="30"/>
      <c r="EDZ6" s="31"/>
      <c r="EEA6" s="30"/>
      <c r="EEB6" s="31"/>
      <c r="EEC6" s="30"/>
      <c r="EED6" s="31"/>
      <c r="EEE6" s="30"/>
      <c r="EEF6" s="31"/>
      <c r="EEG6" s="30"/>
      <c r="EEH6" s="31"/>
      <c r="EEI6" s="30"/>
      <c r="EEJ6" s="31"/>
      <c r="EEK6" s="30"/>
      <c r="EEL6" s="31"/>
      <c r="EEM6" s="30"/>
      <c r="EEN6" s="31"/>
      <c r="EEO6" s="30"/>
      <c r="EEP6" s="31"/>
      <c r="EEQ6" s="30"/>
      <c r="EER6" s="31"/>
      <c r="EES6" s="30"/>
      <c r="EET6" s="31"/>
      <c r="EEU6" s="30"/>
      <c r="EEV6" s="31"/>
      <c r="EEW6" s="30"/>
      <c r="EEX6" s="31"/>
      <c r="EEY6" s="30"/>
      <c r="EEZ6" s="31"/>
      <c r="EFA6" s="30"/>
      <c r="EFB6" s="31"/>
      <c r="EFC6" s="30"/>
      <c r="EFD6" s="31"/>
      <c r="EFE6" s="30"/>
      <c r="EFF6" s="31"/>
      <c r="EFG6" s="30"/>
      <c r="EFH6" s="31"/>
      <c r="EFI6" s="30"/>
      <c r="EFJ6" s="31"/>
      <c r="EFK6" s="30"/>
      <c r="EFL6" s="31"/>
      <c r="EFM6" s="30"/>
      <c r="EFN6" s="31"/>
      <c r="EFO6" s="30"/>
      <c r="EFP6" s="31"/>
      <c r="EFQ6" s="30"/>
      <c r="EFR6" s="31"/>
      <c r="EFS6" s="30"/>
      <c r="EFT6" s="31"/>
      <c r="EFU6" s="30"/>
      <c r="EFV6" s="31"/>
      <c r="EFW6" s="30"/>
      <c r="EFX6" s="31"/>
      <c r="EFY6" s="30"/>
      <c r="EFZ6" s="31"/>
      <c r="EGA6" s="30"/>
      <c r="EGB6" s="31"/>
      <c r="EGC6" s="30"/>
      <c r="EGD6" s="31"/>
      <c r="EGE6" s="30"/>
      <c r="EGF6" s="31"/>
      <c r="EGG6" s="30"/>
      <c r="EGH6" s="31"/>
      <c r="EGI6" s="30"/>
      <c r="EGJ6" s="31"/>
      <c r="EGK6" s="30"/>
      <c r="EGL6" s="31"/>
      <c r="EGM6" s="30"/>
      <c r="EGN6" s="31"/>
      <c r="EGO6" s="30"/>
      <c r="EGP6" s="31"/>
      <c r="EGQ6" s="30"/>
      <c r="EGR6" s="31"/>
      <c r="EGS6" s="30"/>
      <c r="EGT6" s="31"/>
      <c r="EGU6" s="30"/>
      <c r="EGV6" s="31"/>
      <c r="EGW6" s="30"/>
      <c r="EGX6" s="31"/>
      <c r="EGY6" s="30"/>
      <c r="EGZ6" s="31"/>
      <c r="EHA6" s="30"/>
      <c r="EHB6" s="31"/>
      <c r="EHC6" s="30"/>
      <c r="EHD6" s="31"/>
      <c r="EHE6" s="30"/>
      <c r="EHF6" s="31"/>
      <c r="EHG6" s="30"/>
      <c r="EHH6" s="31"/>
      <c r="EHI6" s="30"/>
      <c r="EHJ6" s="31"/>
      <c r="EHK6" s="30"/>
      <c r="EHL6" s="31"/>
      <c r="EHM6" s="30"/>
      <c r="EHN6" s="31"/>
      <c r="EHO6" s="30"/>
      <c r="EHP6" s="31"/>
      <c r="EHQ6" s="30"/>
      <c r="EHR6" s="31"/>
      <c r="EHS6" s="30"/>
      <c r="EHT6" s="31"/>
      <c r="EHU6" s="30"/>
      <c r="EHV6" s="31"/>
      <c r="EHW6" s="30"/>
      <c r="EHX6" s="31"/>
      <c r="EHY6" s="30"/>
      <c r="EHZ6" s="31"/>
      <c r="EIA6" s="30"/>
      <c r="EIB6" s="31"/>
      <c r="EIC6" s="30"/>
      <c r="EID6" s="31"/>
      <c r="EIE6" s="30"/>
      <c r="EIF6" s="31"/>
      <c r="EIG6" s="30"/>
      <c r="EIH6" s="31"/>
      <c r="EII6" s="30"/>
      <c r="EIJ6" s="31"/>
      <c r="EIK6" s="30"/>
      <c r="EIL6" s="31"/>
      <c r="EIM6" s="30"/>
      <c r="EIN6" s="31"/>
      <c r="EIO6" s="30"/>
      <c r="EIP6" s="31"/>
      <c r="EIQ6" s="30"/>
      <c r="EIR6" s="31"/>
      <c r="EIS6" s="30"/>
      <c r="EIT6" s="31"/>
      <c r="EIU6" s="30"/>
      <c r="EIV6" s="31"/>
      <c r="EIW6" s="30"/>
      <c r="EIX6" s="31"/>
      <c r="EIY6" s="30"/>
      <c r="EIZ6" s="31"/>
      <c r="EJA6" s="30"/>
      <c r="EJB6" s="31"/>
      <c r="EJC6" s="30"/>
      <c r="EJD6" s="31"/>
      <c r="EJE6" s="30"/>
      <c r="EJF6" s="31"/>
      <c r="EJG6" s="30"/>
      <c r="EJH6" s="31"/>
      <c r="EJI6" s="30"/>
      <c r="EJJ6" s="31"/>
      <c r="EJK6" s="30"/>
      <c r="EJL6" s="31"/>
      <c r="EJM6" s="30"/>
      <c r="EJN6" s="31"/>
      <c r="EJO6" s="30"/>
      <c r="EJP6" s="31"/>
      <c r="EJQ6" s="30"/>
      <c r="EJR6" s="31"/>
      <c r="EJS6" s="30"/>
      <c r="EJT6" s="31"/>
      <c r="EJU6" s="30"/>
      <c r="EJV6" s="31"/>
      <c r="EJW6" s="30"/>
      <c r="EJX6" s="31"/>
      <c r="EJY6" s="30"/>
      <c r="EJZ6" s="31"/>
      <c r="EKA6" s="30"/>
      <c r="EKB6" s="31"/>
      <c r="EKC6" s="30"/>
      <c r="EKD6" s="31"/>
      <c r="EKE6" s="30"/>
      <c r="EKF6" s="31"/>
      <c r="EKG6" s="30"/>
      <c r="EKH6" s="31"/>
      <c r="EKI6" s="30"/>
      <c r="EKJ6" s="31"/>
      <c r="EKK6" s="30"/>
      <c r="EKL6" s="31"/>
      <c r="EKM6" s="30"/>
      <c r="EKN6" s="31"/>
      <c r="EKO6" s="30"/>
      <c r="EKP6" s="31"/>
      <c r="EKQ6" s="30"/>
      <c r="EKR6" s="31"/>
      <c r="EKS6" s="30"/>
      <c r="EKT6" s="31"/>
      <c r="EKU6" s="30"/>
      <c r="EKV6" s="31"/>
      <c r="EKW6" s="30"/>
      <c r="EKX6" s="31"/>
      <c r="EKY6" s="30"/>
      <c r="EKZ6" s="31"/>
      <c r="ELA6" s="30"/>
      <c r="ELB6" s="31"/>
      <c r="ELC6" s="30"/>
      <c r="ELD6" s="31"/>
      <c r="ELE6" s="30"/>
      <c r="ELF6" s="31"/>
      <c r="ELG6" s="30"/>
      <c r="ELH6" s="31"/>
      <c r="ELI6" s="30"/>
      <c r="ELJ6" s="31"/>
      <c r="ELK6" s="30"/>
      <c r="ELL6" s="31"/>
      <c r="ELM6" s="30"/>
      <c r="ELN6" s="31"/>
      <c r="ELO6" s="30"/>
      <c r="ELP6" s="31"/>
      <c r="ELQ6" s="30"/>
      <c r="ELR6" s="31"/>
      <c r="ELS6" s="30"/>
      <c r="ELT6" s="31"/>
      <c r="ELU6" s="30"/>
      <c r="ELV6" s="31"/>
      <c r="ELW6" s="30"/>
      <c r="ELX6" s="31"/>
      <c r="ELY6" s="30"/>
      <c r="ELZ6" s="31"/>
      <c r="EMA6" s="30"/>
      <c r="EMB6" s="31"/>
      <c r="EMC6" s="30"/>
      <c r="EMD6" s="31"/>
      <c r="EME6" s="30"/>
      <c r="EMF6" s="31"/>
      <c r="EMG6" s="30"/>
      <c r="EMH6" s="31"/>
      <c r="EMI6" s="30"/>
      <c r="EMJ6" s="31"/>
      <c r="EMK6" s="30"/>
      <c r="EML6" s="31"/>
      <c r="EMM6" s="30"/>
      <c r="EMN6" s="31"/>
      <c r="EMO6" s="30"/>
      <c r="EMP6" s="31"/>
      <c r="EMQ6" s="30"/>
      <c r="EMR6" s="31"/>
      <c r="EMS6" s="30"/>
      <c r="EMT6" s="31"/>
      <c r="EMU6" s="30"/>
      <c r="EMV6" s="31"/>
      <c r="EMW6" s="30"/>
      <c r="EMX6" s="31"/>
      <c r="EMY6" s="30"/>
      <c r="EMZ6" s="31"/>
      <c r="ENA6" s="30"/>
      <c r="ENB6" s="31"/>
      <c r="ENC6" s="30"/>
      <c r="END6" s="31"/>
      <c r="ENE6" s="30"/>
      <c r="ENF6" s="31"/>
      <c r="ENG6" s="30"/>
      <c r="ENH6" s="31"/>
      <c r="ENI6" s="30"/>
      <c r="ENJ6" s="31"/>
      <c r="ENK6" s="30"/>
      <c r="ENL6" s="31"/>
      <c r="ENM6" s="30"/>
      <c r="ENN6" s="31"/>
      <c r="ENO6" s="30"/>
      <c r="ENP6" s="31"/>
      <c r="ENQ6" s="30"/>
      <c r="ENR6" s="31"/>
      <c r="ENS6" s="30"/>
      <c r="ENT6" s="31"/>
      <c r="ENU6" s="30"/>
      <c r="ENV6" s="31"/>
      <c r="ENW6" s="30"/>
      <c r="ENX6" s="31"/>
      <c r="ENY6" s="30"/>
      <c r="ENZ6" s="31"/>
      <c r="EOA6" s="30"/>
      <c r="EOB6" s="31"/>
      <c r="EOC6" s="30"/>
      <c r="EOD6" s="31"/>
      <c r="EOE6" s="30"/>
      <c r="EOF6" s="31"/>
      <c r="EOG6" s="30"/>
      <c r="EOH6" s="31"/>
      <c r="EOI6" s="30"/>
      <c r="EOJ6" s="31"/>
      <c r="EOK6" s="30"/>
      <c r="EOL6" s="31"/>
      <c r="EOM6" s="30"/>
      <c r="EON6" s="31"/>
      <c r="EOO6" s="30"/>
      <c r="EOP6" s="31"/>
      <c r="EOQ6" s="30"/>
      <c r="EOR6" s="31"/>
      <c r="EOS6" s="30"/>
      <c r="EOT6" s="31"/>
      <c r="EOU6" s="30"/>
      <c r="EOV6" s="31"/>
      <c r="EOW6" s="30"/>
      <c r="EOX6" s="31"/>
      <c r="EOY6" s="30"/>
      <c r="EOZ6" s="31"/>
      <c r="EPA6" s="30"/>
      <c r="EPB6" s="31"/>
      <c r="EPC6" s="30"/>
      <c r="EPD6" s="31"/>
      <c r="EPE6" s="30"/>
      <c r="EPF6" s="31"/>
      <c r="EPG6" s="30"/>
      <c r="EPH6" s="31"/>
      <c r="EPI6" s="30"/>
      <c r="EPJ6" s="31"/>
      <c r="EPK6" s="30"/>
      <c r="EPL6" s="31"/>
      <c r="EPM6" s="30"/>
      <c r="EPN6" s="31"/>
      <c r="EPO6" s="30"/>
      <c r="EPP6" s="31"/>
      <c r="EPQ6" s="30"/>
      <c r="EPR6" s="31"/>
      <c r="EPS6" s="30"/>
      <c r="EPT6" s="31"/>
      <c r="EPU6" s="30"/>
      <c r="EPV6" s="31"/>
      <c r="EPW6" s="30"/>
      <c r="EPX6" s="31"/>
      <c r="EPY6" s="30"/>
      <c r="EPZ6" s="31"/>
      <c r="EQA6" s="30"/>
      <c r="EQB6" s="31"/>
      <c r="EQC6" s="30"/>
      <c r="EQD6" s="31"/>
      <c r="EQE6" s="30"/>
      <c r="EQF6" s="31"/>
      <c r="EQG6" s="30"/>
      <c r="EQH6" s="31"/>
      <c r="EQI6" s="30"/>
      <c r="EQJ6" s="31"/>
      <c r="EQK6" s="30"/>
      <c r="EQL6" s="31"/>
      <c r="EQM6" s="30"/>
      <c r="EQN6" s="31"/>
      <c r="EQO6" s="30"/>
      <c r="EQP6" s="31"/>
      <c r="EQQ6" s="30"/>
      <c r="EQR6" s="31"/>
      <c r="EQS6" s="30"/>
      <c r="EQT6" s="31"/>
      <c r="EQU6" s="30"/>
      <c r="EQV6" s="31"/>
      <c r="EQW6" s="30"/>
      <c r="EQX6" s="31"/>
      <c r="EQY6" s="30"/>
      <c r="EQZ6" s="31"/>
      <c r="ERA6" s="30"/>
      <c r="ERB6" s="31"/>
      <c r="ERC6" s="30"/>
      <c r="ERD6" s="31"/>
      <c r="ERE6" s="30"/>
      <c r="ERF6" s="31"/>
      <c r="ERG6" s="30"/>
      <c r="ERH6" s="31"/>
      <c r="ERI6" s="30"/>
      <c r="ERJ6" s="31"/>
      <c r="ERK6" s="30"/>
      <c r="ERL6" s="31"/>
      <c r="ERM6" s="30"/>
      <c r="ERN6" s="31"/>
      <c r="ERO6" s="30"/>
      <c r="ERP6" s="31"/>
      <c r="ERQ6" s="30"/>
      <c r="ERR6" s="31"/>
      <c r="ERS6" s="30"/>
      <c r="ERT6" s="31"/>
      <c r="ERU6" s="30"/>
      <c r="ERV6" s="31"/>
      <c r="ERW6" s="30"/>
      <c r="ERX6" s="31"/>
      <c r="ERY6" s="30"/>
      <c r="ERZ6" s="31"/>
      <c r="ESA6" s="30"/>
      <c r="ESB6" s="31"/>
      <c r="ESC6" s="30"/>
      <c r="ESD6" s="31"/>
      <c r="ESE6" s="30"/>
      <c r="ESF6" s="31"/>
      <c r="ESG6" s="30"/>
      <c r="ESH6" s="31"/>
      <c r="ESI6" s="30"/>
      <c r="ESJ6" s="31"/>
      <c r="ESK6" s="30"/>
      <c r="ESL6" s="31"/>
      <c r="ESM6" s="30"/>
      <c r="ESN6" s="31"/>
      <c r="ESO6" s="30"/>
      <c r="ESP6" s="31"/>
      <c r="ESQ6" s="30"/>
      <c r="ESR6" s="31"/>
      <c r="ESS6" s="30"/>
      <c r="EST6" s="31"/>
      <c r="ESU6" s="30"/>
      <c r="ESV6" s="31"/>
      <c r="ESW6" s="30"/>
      <c r="ESX6" s="31"/>
      <c r="ESY6" s="30"/>
      <c r="ESZ6" s="31"/>
      <c r="ETA6" s="30"/>
      <c r="ETB6" s="31"/>
      <c r="ETC6" s="30"/>
      <c r="ETD6" s="31"/>
      <c r="ETE6" s="30"/>
      <c r="ETF6" s="31"/>
      <c r="ETG6" s="30"/>
      <c r="ETH6" s="31"/>
      <c r="ETI6" s="30"/>
      <c r="ETJ6" s="31"/>
      <c r="ETK6" s="30"/>
      <c r="ETL6" s="31"/>
      <c r="ETM6" s="30"/>
      <c r="ETN6" s="31"/>
      <c r="ETO6" s="30"/>
      <c r="ETP6" s="31"/>
      <c r="ETQ6" s="30"/>
      <c r="ETR6" s="31"/>
      <c r="ETS6" s="30"/>
      <c r="ETT6" s="31"/>
      <c r="ETU6" s="30"/>
      <c r="ETV6" s="31"/>
      <c r="ETW6" s="30"/>
      <c r="ETX6" s="31"/>
      <c r="ETY6" s="30"/>
      <c r="ETZ6" s="31"/>
      <c r="EUA6" s="30"/>
      <c r="EUB6" s="31"/>
      <c r="EUC6" s="30"/>
      <c r="EUD6" s="31"/>
      <c r="EUE6" s="30"/>
      <c r="EUF6" s="31"/>
      <c r="EUG6" s="30"/>
      <c r="EUH6" s="31"/>
      <c r="EUI6" s="30"/>
      <c r="EUJ6" s="31"/>
      <c r="EUK6" s="30"/>
      <c r="EUL6" s="31"/>
      <c r="EUM6" s="30"/>
      <c r="EUN6" s="31"/>
      <c r="EUO6" s="30"/>
      <c r="EUP6" s="31"/>
      <c r="EUQ6" s="30"/>
      <c r="EUR6" s="31"/>
      <c r="EUS6" s="30"/>
      <c r="EUT6" s="31"/>
      <c r="EUU6" s="30"/>
      <c r="EUV6" s="31"/>
      <c r="EUW6" s="30"/>
      <c r="EUX6" s="31"/>
      <c r="EUY6" s="30"/>
      <c r="EUZ6" s="31"/>
      <c r="EVA6" s="30"/>
      <c r="EVB6" s="31"/>
      <c r="EVC6" s="30"/>
      <c r="EVD6" s="31"/>
      <c r="EVE6" s="30"/>
      <c r="EVF6" s="31"/>
      <c r="EVG6" s="30"/>
      <c r="EVH6" s="31"/>
      <c r="EVI6" s="30"/>
      <c r="EVJ6" s="31"/>
      <c r="EVK6" s="30"/>
      <c r="EVL6" s="31"/>
      <c r="EVM6" s="30"/>
      <c r="EVN6" s="31"/>
      <c r="EVO6" s="30"/>
      <c r="EVP6" s="31"/>
      <c r="EVQ6" s="30"/>
      <c r="EVR6" s="31"/>
      <c r="EVS6" s="30"/>
      <c r="EVT6" s="31"/>
      <c r="EVU6" s="30"/>
      <c r="EVV6" s="31"/>
      <c r="EVW6" s="30"/>
      <c r="EVX6" s="31"/>
      <c r="EVY6" s="30"/>
      <c r="EVZ6" s="31"/>
      <c r="EWA6" s="30"/>
      <c r="EWB6" s="31"/>
      <c r="EWC6" s="30"/>
      <c r="EWD6" s="31"/>
      <c r="EWE6" s="30"/>
      <c r="EWF6" s="31"/>
      <c r="EWG6" s="30"/>
      <c r="EWH6" s="31"/>
      <c r="EWI6" s="30"/>
      <c r="EWJ6" s="31"/>
      <c r="EWK6" s="30"/>
      <c r="EWL6" s="31"/>
      <c r="EWM6" s="30"/>
      <c r="EWN6" s="31"/>
      <c r="EWO6" s="30"/>
      <c r="EWP6" s="31"/>
      <c r="EWQ6" s="30"/>
      <c r="EWR6" s="31"/>
      <c r="EWS6" s="30"/>
      <c r="EWT6" s="31"/>
      <c r="EWU6" s="30"/>
      <c r="EWV6" s="31"/>
      <c r="EWW6" s="30"/>
      <c r="EWX6" s="31"/>
      <c r="EWY6" s="30"/>
      <c r="EWZ6" s="31"/>
      <c r="EXA6" s="30"/>
      <c r="EXB6" s="31"/>
      <c r="EXC6" s="30"/>
      <c r="EXD6" s="31"/>
      <c r="EXE6" s="30"/>
      <c r="EXF6" s="31"/>
      <c r="EXG6" s="30"/>
      <c r="EXH6" s="31"/>
      <c r="EXI6" s="30"/>
      <c r="EXJ6" s="31"/>
      <c r="EXK6" s="30"/>
      <c r="EXL6" s="31"/>
      <c r="EXM6" s="30"/>
      <c r="EXN6" s="31"/>
      <c r="EXO6" s="30"/>
      <c r="EXP6" s="31"/>
      <c r="EXQ6" s="30"/>
      <c r="EXR6" s="31"/>
      <c r="EXS6" s="30"/>
      <c r="EXT6" s="31"/>
      <c r="EXU6" s="30"/>
      <c r="EXV6" s="31"/>
      <c r="EXW6" s="30"/>
      <c r="EXX6" s="31"/>
      <c r="EXY6" s="30"/>
      <c r="EXZ6" s="31"/>
      <c r="EYA6" s="30"/>
      <c r="EYB6" s="31"/>
      <c r="EYC6" s="30"/>
      <c r="EYD6" s="31"/>
      <c r="EYE6" s="30"/>
      <c r="EYF6" s="31"/>
      <c r="EYG6" s="30"/>
      <c r="EYH6" s="31"/>
      <c r="EYI6" s="30"/>
      <c r="EYJ6" s="31"/>
      <c r="EYK6" s="30"/>
      <c r="EYL6" s="31"/>
      <c r="EYM6" s="30"/>
      <c r="EYN6" s="31"/>
      <c r="EYO6" s="30"/>
      <c r="EYP6" s="31"/>
      <c r="EYQ6" s="30"/>
      <c r="EYR6" s="31"/>
      <c r="EYS6" s="30"/>
      <c r="EYT6" s="31"/>
      <c r="EYU6" s="30"/>
      <c r="EYV6" s="31"/>
      <c r="EYW6" s="30"/>
      <c r="EYX6" s="31"/>
      <c r="EYY6" s="30"/>
      <c r="EYZ6" s="31"/>
      <c r="EZA6" s="30"/>
      <c r="EZB6" s="31"/>
      <c r="EZC6" s="30"/>
      <c r="EZD6" s="31"/>
      <c r="EZE6" s="30"/>
      <c r="EZF6" s="31"/>
      <c r="EZG6" s="30"/>
      <c r="EZH6" s="31"/>
      <c r="EZI6" s="30"/>
      <c r="EZJ6" s="31"/>
      <c r="EZK6" s="30"/>
      <c r="EZL6" s="31"/>
      <c r="EZM6" s="30"/>
      <c r="EZN6" s="31"/>
      <c r="EZO6" s="30"/>
      <c r="EZP6" s="31"/>
      <c r="EZQ6" s="30"/>
      <c r="EZR6" s="31"/>
      <c r="EZS6" s="30"/>
      <c r="EZT6" s="31"/>
      <c r="EZU6" s="30"/>
      <c r="EZV6" s="31"/>
      <c r="EZW6" s="30"/>
      <c r="EZX6" s="31"/>
      <c r="EZY6" s="30"/>
      <c r="EZZ6" s="31"/>
      <c r="FAA6" s="30"/>
      <c r="FAB6" s="31"/>
      <c r="FAC6" s="30"/>
      <c r="FAD6" s="31"/>
      <c r="FAE6" s="30"/>
      <c r="FAF6" s="31"/>
      <c r="FAG6" s="30"/>
      <c r="FAH6" s="31"/>
      <c r="FAI6" s="30"/>
      <c r="FAJ6" s="31"/>
      <c r="FAK6" s="30"/>
      <c r="FAL6" s="31"/>
      <c r="FAM6" s="30"/>
      <c r="FAN6" s="31"/>
      <c r="FAO6" s="30"/>
      <c r="FAP6" s="31"/>
      <c r="FAQ6" s="30"/>
      <c r="FAR6" s="31"/>
      <c r="FAS6" s="30"/>
      <c r="FAT6" s="31"/>
      <c r="FAU6" s="30"/>
      <c r="FAV6" s="31"/>
      <c r="FAW6" s="30"/>
      <c r="FAX6" s="31"/>
      <c r="FAY6" s="30"/>
      <c r="FAZ6" s="31"/>
      <c r="FBA6" s="30"/>
      <c r="FBB6" s="31"/>
      <c r="FBC6" s="30"/>
      <c r="FBD6" s="31"/>
      <c r="FBE6" s="30"/>
      <c r="FBF6" s="31"/>
      <c r="FBG6" s="30"/>
      <c r="FBH6" s="31"/>
      <c r="FBI6" s="30"/>
      <c r="FBJ6" s="31"/>
      <c r="FBK6" s="30"/>
      <c r="FBL6" s="31"/>
      <c r="FBM6" s="30"/>
      <c r="FBN6" s="31"/>
      <c r="FBO6" s="30"/>
      <c r="FBP6" s="31"/>
      <c r="FBQ6" s="30"/>
      <c r="FBR6" s="31"/>
      <c r="FBS6" s="30"/>
      <c r="FBT6" s="31"/>
      <c r="FBU6" s="30"/>
      <c r="FBV6" s="31"/>
      <c r="FBW6" s="30"/>
      <c r="FBX6" s="31"/>
      <c r="FBY6" s="30"/>
      <c r="FBZ6" s="31"/>
      <c r="FCA6" s="30"/>
      <c r="FCB6" s="31"/>
      <c r="FCC6" s="30"/>
      <c r="FCD6" s="31"/>
      <c r="FCE6" s="30"/>
      <c r="FCF6" s="31"/>
      <c r="FCG6" s="30"/>
      <c r="FCH6" s="31"/>
      <c r="FCI6" s="30"/>
      <c r="FCJ6" s="31"/>
      <c r="FCK6" s="30"/>
      <c r="FCL6" s="31"/>
      <c r="FCM6" s="30"/>
      <c r="FCN6" s="31"/>
      <c r="FCO6" s="30"/>
      <c r="FCP6" s="31"/>
      <c r="FCQ6" s="30"/>
      <c r="FCR6" s="31"/>
      <c r="FCS6" s="30"/>
      <c r="FCT6" s="31"/>
      <c r="FCU6" s="30"/>
      <c r="FCV6" s="31"/>
      <c r="FCW6" s="30"/>
      <c r="FCX6" s="31"/>
      <c r="FCY6" s="30"/>
      <c r="FCZ6" s="31"/>
      <c r="FDA6" s="30"/>
      <c r="FDB6" s="31"/>
      <c r="FDC6" s="30"/>
      <c r="FDD6" s="31"/>
      <c r="FDE6" s="30"/>
      <c r="FDF6" s="31"/>
      <c r="FDG6" s="30"/>
      <c r="FDH6" s="31"/>
      <c r="FDI6" s="30"/>
      <c r="FDJ6" s="31"/>
      <c r="FDK6" s="30"/>
      <c r="FDL6" s="31"/>
      <c r="FDM6" s="30"/>
      <c r="FDN6" s="31"/>
      <c r="FDO6" s="30"/>
      <c r="FDP6" s="31"/>
      <c r="FDQ6" s="30"/>
      <c r="FDR6" s="31"/>
      <c r="FDS6" s="30"/>
      <c r="FDT6" s="31"/>
      <c r="FDU6" s="30"/>
      <c r="FDV6" s="31"/>
      <c r="FDW6" s="30"/>
      <c r="FDX6" s="31"/>
      <c r="FDY6" s="30"/>
      <c r="FDZ6" s="31"/>
      <c r="FEA6" s="30"/>
      <c r="FEB6" s="31"/>
      <c r="FEC6" s="30"/>
      <c r="FED6" s="31"/>
      <c r="FEE6" s="30"/>
      <c r="FEF6" s="31"/>
      <c r="FEG6" s="30"/>
      <c r="FEH6" s="31"/>
      <c r="FEI6" s="30"/>
      <c r="FEJ6" s="31"/>
      <c r="FEK6" s="30"/>
      <c r="FEL6" s="31"/>
      <c r="FEM6" s="30"/>
      <c r="FEN6" s="31"/>
      <c r="FEO6" s="30"/>
      <c r="FEP6" s="31"/>
      <c r="FEQ6" s="30"/>
      <c r="FER6" s="31"/>
      <c r="FES6" s="30"/>
      <c r="FET6" s="31"/>
      <c r="FEU6" s="30"/>
      <c r="FEV6" s="31"/>
      <c r="FEW6" s="30"/>
      <c r="FEX6" s="31"/>
      <c r="FEY6" s="30"/>
      <c r="FEZ6" s="31"/>
      <c r="FFA6" s="30"/>
      <c r="FFB6" s="31"/>
      <c r="FFC6" s="30"/>
      <c r="FFD6" s="31"/>
      <c r="FFE6" s="30"/>
      <c r="FFF6" s="31"/>
      <c r="FFG6" s="30"/>
      <c r="FFH6" s="31"/>
      <c r="FFI6" s="30"/>
      <c r="FFJ6" s="31"/>
      <c r="FFK6" s="30"/>
      <c r="FFL6" s="31"/>
      <c r="FFM6" s="30"/>
      <c r="FFN6" s="31"/>
      <c r="FFO6" s="30"/>
      <c r="FFP6" s="31"/>
      <c r="FFQ6" s="30"/>
      <c r="FFR6" s="31"/>
      <c r="FFS6" s="30"/>
      <c r="FFT6" s="31"/>
      <c r="FFU6" s="30"/>
      <c r="FFV6" s="31"/>
      <c r="FFW6" s="30"/>
      <c r="FFX6" s="31"/>
      <c r="FFY6" s="30"/>
      <c r="FFZ6" s="31"/>
      <c r="FGA6" s="30"/>
      <c r="FGB6" s="31"/>
      <c r="FGC6" s="30"/>
      <c r="FGD6" s="31"/>
      <c r="FGE6" s="30"/>
      <c r="FGF6" s="31"/>
      <c r="FGG6" s="30"/>
      <c r="FGH6" s="31"/>
      <c r="FGI6" s="30"/>
      <c r="FGJ6" s="31"/>
      <c r="FGK6" s="30"/>
      <c r="FGL6" s="31"/>
      <c r="FGM6" s="30"/>
      <c r="FGN6" s="31"/>
      <c r="FGO6" s="30"/>
      <c r="FGP6" s="31"/>
      <c r="FGQ6" s="30"/>
      <c r="FGR6" s="31"/>
      <c r="FGS6" s="30"/>
      <c r="FGT6" s="31"/>
      <c r="FGU6" s="30"/>
      <c r="FGV6" s="31"/>
      <c r="FGW6" s="30"/>
      <c r="FGX6" s="31"/>
      <c r="FGY6" s="30"/>
      <c r="FGZ6" s="31"/>
      <c r="FHA6" s="30"/>
      <c r="FHB6" s="31"/>
      <c r="FHC6" s="30"/>
      <c r="FHD6" s="31"/>
      <c r="FHE6" s="30"/>
      <c r="FHF6" s="31"/>
      <c r="FHG6" s="30"/>
      <c r="FHH6" s="31"/>
      <c r="FHI6" s="30"/>
      <c r="FHJ6" s="31"/>
      <c r="FHK6" s="30"/>
      <c r="FHL6" s="31"/>
      <c r="FHM6" s="30"/>
      <c r="FHN6" s="31"/>
      <c r="FHO6" s="30"/>
      <c r="FHP6" s="31"/>
      <c r="FHQ6" s="30"/>
      <c r="FHR6" s="31"/>
      <c r="FHS6" s="30"/>
      <c r="FHT6" s="31"/>
      <c r="FHU6" s="30"/>
      <c r="FHV6" s="31"/>
      <c r="FHW6" s="30"/>
      <c r="FHX6" s="31"/>
      <c r="FHY6" s="30"/>
      <c r="FHZ6" s="31"/>
      <c r="FIA6" s="30"/>
      <c r="FIB6" s="31"/>
      <c r="FIC6" s="30"/>
      <c r="FID6" s="31"/>
      <c r="FIE6" s="30"/>
      <c r="FIF6" s="31"/>
      <c r="FIG6" s="30"/>
      <c r="FIH6" s="31"/>
      <c r="FII6" s="30"/>
      <c r="FIJ6" s="31"/>
      <c r="FIK6" s="30"/>
      <c r="FIL6" s="31"/>
      <c r="FIM6" s="30"/>
      <c r="FIN6" s="31"/>
      <c r="FIO6" s="30"/>
      <c r="FIP6" s="31"/>
      <c r="FIQ6" s="30"/>
      <c r="FIR6" s="31"/>
      <c r="FIS6" s="30"/>
      <c r="FIT6" s="31"/>
      <c r="FIU6" s="30"/>
      <c r="FIV6" s="31"/>
      <c r="FIW6" s="30"/>
      <c r="FIX6" s="31"/>
      <c r="FIY6" s="30"/>
      <c r="FIZ6" s="31"/>
      <c r="FJA6" s="30"/>
      <c r="FJB6" s="31"/>
      <c r="FJC6" s="30"/>
      <c r="FJD6" s="31"/>
      <c r="FJE6" s="30"/>
      <c r="FJF6" s="31"/>
      <c r="FJG6" s="30"/>
      <c r="FJH6" s="31"/>
      <c r="FJI6" s="30"/>
      <c r="FJJ6" s="31"/>
      <c r="FJK6" s="30"/>
      <c r="FJL6" s="31"/>
      <c r="FJM6" s="30"/>
      <c r="FJN6" s="31"/>
      <c r="FJO6" s="30"/>
      <c r="FJP6" s="31"/>
      <c r="FJQ6" s="30"/>
      <c r="FJR6" s="31"/>
      <c r="FJS6" s="30"/>
      <c r="FJT6" s="31"/>
      <c r="FJU6" s="30"/>
      <c r="FJV6" s="31"/>
      <c r="FJW6" s="30"/>
      <c r="FJX6" s="31"/>
      <c r="FJY6" s="30"/>
      <c r="FJZ6" s="31"/>
      <c r="FKA6" s="30"/>
      <c r="FKB6" s="31"/>
      <c r="FKC6" s="30"/>
      <c r="FKD6" s="31"/>
      <c r="FKE6" s="30"/>
      <c r="FKF6" s="31"/>
      <c r="FKG6" s="30"/>
      <c r="FKH6" s="31"/>
      <c r="FKI6" s="30"/>
      <c r="FKJ6" s="31"/>
      <c r="FKK6" s="30"/>
      <c r="FKL6" s="31"/>
      <c r="FKM6" s="30"/>
      <c r="FKN6" s="31"/>
      <c r="FKO6" s="30"/>
      <c r="FKP6" s="31"/>
      <c r="FKQ6" s="30"/>
      <c r="FKR6" s="31"/>
      <c r="FKS6" s="30"/>
      <c r="FKT6" s="31"/>
      <c r="FKU6" s="30"/>
      <c r="FKV6" s="31"/>
      <c r="FKW6" s="30"/>
      <c r="FKX6" s="31"/>
      <c r="FKY6" s="30"/>
      <c r="FKZ6" s="31"/>
      <c r="FLA6" s="30"/>
      <c r="FLB6" s="31"/>
      <c r="FLC6" s="30"/>
      <c r="FLD6" s="31"/>
      <c r="FLE6" s="30"/>
      <c r="FLF6" s="31"/>
      <c r="FLG6" s="30"/>
      <c r="FLH6" s="31"/>
      <c r="FLI6" s="30"/>
      <c r="FLJ6" s="31"/>
      <c r="FLK6" s="30"/>
      <c r="FLL6" s="31"/>
      <c r="FLM6" s="30"/>
      <c r="FLN6" s="31"/>
      <c r="FLO6" s="30"/>
      <c r="FLP6" s="31"/>
      <c r="FLQ6" s="30"/>
      <c r="FLR6" s="31"/>
      <c r="FLS6" s="30"/>
      <c r="FLT6" s="31"/>
      <c r="FLU6" s="30"/>
      <c r="FLV6" s="31"/>
      <c r="FLW6" s="30"/>
      <c r="FLX6" s="31"/>
      <c r="FLY6" s="30"/>
      <c r="FLZ6" s="31"/>
      <c r="FMA6" s="30"/>
      <c r="FMB6" s="31"/>
      <c r="FMC6" s="30"/>
      <c r="FMD6" s="31"/>
      <c r="FME6" s="30"/>
      <c r="FMF6" s="31"/>
      <c r="FMG6" s="30"/>
      <c r="FMH6" s="31"/>
      <c r="FMI6" s="30"/>
      <c r="FMJ6" s="31"/>
      <c r="FMK6" s="30"/>
      <c r="FML6" s="31"/>
      <c r="FMM6" s="30"/>
      <c r="FMN6" s="31"/>
      <c r="FMO6" s="30"/>
      <c r="FMP6" s="31"/>
      <c r="FMQ6" s="30"/>
      <c r="FMR6" s="31"/>
      <c r="FMS6" s="30"/>
      <c r="FMT6" s="31"/>
      <c r="FMU6" s="30"/>
      <c r="FMV6" s="31"/>
      <c r="FMW6" s="30"/>
      <c r="FMX6" s="31"/>
      <c r="FMY6" s="30"/>
      <c r="FMZ6" s="31"/>
      <c r="FNA6" s="30"/>
      <c r="FNB6" s="31"/>
      <c r="FNC6" s="30"/>
      <c r="FND6" s="31"/>
      <c r="FNE6" s="30"/>
      <c r="FNF6" s="31"/>
      <c r="FNG6" s="30"/>
      <c r="FNH6" s="31"/>
      <c r="FNI6" s="30"/>
      <c r="FNJ6" s="31"/>
      <c r="FNK6" s="30"/>
      <c r="FNL6" s="31"/>
      <c r="FNM6" s="30"/>
      <c r="FNN6" s="31"/>
      <c r="FNO6" s="30"/>
      <c r="FNP6" s="31"/>
      <c r="FNQ6" s="30"/>
      <c r="FNR6" s="31"/>
      <c r="FNS6" s="30"/>
      <c r="FNT6" s="31"/>
      <c r="FNU6" s="30"/>
      <c r="FNV6" s="31"/>
      <c r="FNW6" s="30"/>
      <c r="FNX6" s="31"/>
      <c r="FNY6" s="30"/>
      <c r="FNZ6" s="31"/>
      <c r="FOA6" s="30"/>
      <c r="FOB6" s="31"/>
      <c r="FOC6" s="30"/>
      <c r="FOD6" s="31"/>
      <c r="FOE6" s="30"/>
      <c r="FOF6" s="31"/>
      <c r="FOG6" s="30"/>
      <c r="FOH6" s="31"/>
      <c r="FOI6" s="30"/>
      <c r="FOJ6" s="31"/>
      <c r="FOK6" s="30"/>
      <c r="FOL6" s="31"/>
      <c r="FOM6" s="30"/>
      <c r="FON6" s="31"/>
      <c r="FOO6" s="30"/>
      <c r="FOP6" s="31"/>
      <c r="FOQ6" s="30"/>
      <c r="FOR6" s="31"/>
      <c r="FOS6" s="30"/>
      <c r="FOT6" s="31"/>
      <c r="FOU6" s="30"/>
      <c r="FOV6" s="31"/>
      <c r="FOW6" s="30"/>
      <c r="FOX6" s="31"/>
      <c r="FOY6" s="30"/>
      <c r="FOZ6" s="31"/>
      <c r="FPA6" s="30"/>
      <c r="FPB6" s="31"/>
      <c r="FPC6" s="30"/>
      <c r="FPD6" s="31"/>
      <c r="FPE6" s="30"/>
      <c r="FPF6" s="31"/>
      <c r="FPG6" s="30"/>
      <c r="FPH6" s="31"/>
      <c r="FPI6" s="30"/>
      <c r="FPJ6" s="31"/>
      <c r="FPK6" s="30"/>
      <c r="FPL6" s="31"/>
      <c r="FPM6" s="30"/>
      <c r="FPN6" s="31"/>
      <c r="FPO6" s="30"/>
      <c r="FPP6" s="31"/>
      <c r="FPQ6" s="30"/>
      <c r="FPR6" s="31"/>
      <c r="FPS6" s="30"/>
      <c r="FPT6" s="31"/>
      <c r="FPU6" s="30"/>
      <c r="FPV6" s="31"/>
      <c r="FPW6" s="30"/>
      <c r="FPX6" s="31"/>
      <c r="FPY6" s="30"/>
      <c r="FPZ6" s="31"/>
      <c r="FQA6" s="30"/>
      <c r="FQB6" s="31"/>
      <c r="FQC6" s="30"/>
      <c r="FQD6" s="31"/>
      <c r="FQE6" s="30"/>
      <c r="FQF6" s="31"/>
      <c r="FQG6" s="30"/>
      <c r="FQH6" s="31"/>
      <c r="FQI6" s="30"/>
      <c r="FQJ6" s="31"/>
      <c r="FQK6" s="30"/>
      <c r="FQL6" s="31"/>
      <c r="FQM6" s="30"/>
      <c r="FQN6" s="31"/>
      <c r="FQO6" s="30"/>
      <c r="FQP6" s="31"/>
      <c r="FQQ6" s="30"/>
      <c r="FQR6" s="31"/>
      <c r="FQS6" s="30"/>
      <c r="FQT6" s="31"/>
      <c r="FQU6" s="30"/>
      <c r="FQV6" s="31"/>
      <c r="FQW6" s="30"/>
      <c r="FQX6" s="31"/>
      <c r="FQY6" s="30"/>
      <c r="FQZ6" s="31"/>
      <c r="FRA6" s="30"/>
      <c r="FRB6" s="31"/>
      <c r="FRC6" s="30"/>
      <c r="FRD6" s="31"/>
      <c r="FRE6" s="30"/>
      <c r="FRF6" s="31"/>
      <c r="FRG6" s="30"/>
      <c r="FRH6" s="31"/>
      <c r="FRI6" s="30"/>
      <c r="FRJ6" s="31"/>
      <c r="FRK6" s="30"/>
      <c r="FRL6" s="31"/>
      <c r="FRM6" s="30"/>
      <c r="FRN6" s="31"/>
      <c r="FRO6" s="30"/>
      <c r="FRP6" s="31"/>
      <c r="FRQ6" s="30"/>
      <c r="FRR6" s="31"/>
      <c r="FRS6" s="30"/>
      <c r="FRT6" s="31"/>
      <c r="FRU6" s="30"/>
      <c r="FRV6" s="31"/>
      <c r="FRW6" s="30"/>
      <c r="FRX6" s="31"/>
      <c r="FRY6" s="30"/>
      <c r="FRZ6" s="31"/>
      <c r="FSA6" s="30"/>
      <c r="FSB6" s="31"/>
      <c r="FSC6" s="30"/>
      <c r="FSD6" s="31"/>
      <c r="FSE6" s="30"/>
      <c r="FSF6" s="31"/>
      <c r="FSG6" s="30"/>
      <c r="FSH6" s="31"/>
      <c r="FSI6" s="30"/>
      <c r="FSJ6" s="31"/>
      <c r="FSK6" s="30"/>
      <c r="FSL6" s="31"/>
      <c r="FSM6" s="30"/>
      <c r="FSN6" s="31"/>
      <c r="FSO6" s="30"/>
      <c r="FSP6" s="31"/>
      <c r="FSQ6" s="30"/>
      <c r="FSR6" s="31"/>
      <c r="FSS6" s="30"/>
      <c r="FST6" s="31"/>
      <c r="FSU6" s="30"/>
      <c r="FSV6" s="31"/>
      <c r="FSW6" s="30"/>
      <c r="FSX6" s="31"/>
      <c r="FSY6" s="30"/>
      <c r="FSZ6" s="31"/>
      <c r="FTA6" s="30"/>
      <c r="FTB6" s="31"/>
      <c r="FTC6" s="30"/>
      <c r="FTD6" s="31"/>
      <c r="FTE6" s="30"/>
      <c r="FTF6" s="31"/>
      <c r="FTG6" s="30"/>
      <c r="FTH6" s="31"/>
      <c r="FTI6" s="30"/>
      <c r="FTJ6" s="31"/>
      <c r="FTK6" s="30"/>
      <c r="FTL6" s="31"/>
      <c r="FTM6" s="30"/>
      <c r="FTN6" s="31"/>
      <c r="FTO6" s="30"/>
      <c r="FTP6" s="31"/>
      <c r="FTQ6" s="30"/>
      <c r="FTR6" s="31"/>
      <c r="FTS6" s="30"/>
      <c r="FTT6" s="31"/>
      <c r="FTU6" s="30"/>
      <c r="FTV6" s="31"/>
      <c r="FTW6" s="30"/>
      <c r="FTX6" s="31"/>
      <c r="FTY6" s="30"/>
      <c r="FTZ6" s="31"/>
      <c r="FUA6" s="30"/>
      <c r="FUB6" s="31"/>
      <c r="FUC6" s="30"/>
      <c r="FUD6" s="31"/>
      <c r="FUE6" s="30"/>
      <c r="FUF6" s="31"/>
      <c r="FUG6" s="30"/>
      <c r="FUH6" s="31"/>
      <c r="FUI6" s="30"/>
      <c r="FUJ6" s="31"/>
      <c r="FUK6" s="30"/>
      <c r="FUL6" s="31"/>
      <c r="FUM6" s="30"/>
      <c r="FUN6" s="31"/>
      <c r="FUO6" s="30"/>
      <c r="FUP6" s="31"/>
      <c r="FUQ6" s="30"/>
      <c r="FUR6" s="31"/>
      <c r="FUS6" s="30"/>
      <c r="FUT6" s="31"/>
      <c r="FUU6" s="30"/>
      <c r="FUV6" s="31"/>
      <c r="FUW6" s="30"/>
      <c r="FUX6" s="31"/>
      <c r="FUY6" s="30"/>
      <c r="FUZ6" s="31"/>
      <c r="FVA6" s="30"/>
      <c r="FVB6" s="31"/>
      <c r="FVC6" s="30"/>
      <c r="FVD6" s="31"/>
      <c r="FVE6" s="30"/>
      <c r="FVF6" s="31"/>
      <c r="FVG6" s="30"/>
      <c r="FVH6" s="31"/>
      <c r="FVI6" s="30"/>
      <c r="FVJ6" s="31"/>
      <c r="FVK6" s="30"/>
      <c r="FVL6" s="31"/>
      <c r="FVM6" s="30"/>
      <c r="FVN6" s="31"/>
      <c r="FVO6" s="30"/>
      <c r="FVP6" s="31"/>
      <c r="FVQ6" s="30"/>
      <c r="FVR6" s="31"/>
      <c r="FVS6" s="30"/>
      <c r="FVT6" s="31"/>
      <c r="FVU6" s="30"/>
      <c r="FVV6" s="31"/>
      <c r="FVW6" s="30"/>
      <c r="FVX6" s="31"/>
      <c r="FVY6" s="30"/>
      <c r="FVZ6" s="31"/>
      <c r="FWA6" s="30"/>
      <c r="FWB6" s="31"/>
      <c r="FWC6" s="30"/>
      <c r="FWD6" s="31"/>
      <c r="FWE6" s="30"/>
      <c r="FWF6" s="31"/>
      <c r="FWG6" s="30"/>
      <c r="FWH6" s="31"/>
      <c r="FWI6" s="30"/>
      <c r="FWJ6" s="31"/>
      <c r="FWK6" s="30"/>
      <c r="FWL6" s="31"/>
      <c r="FWM6" s="30"/>
      <c r="FWN6" s="31"/>
      <c r="FWO6" s="30"/>
      <c r="FWP6" s="31"/>
      <c r="FWQ6" s="30"/>
      <c r="FWR6" s="31"/>
      <c r="FWS6" s="30"/>
      <c r="FWT6" s="31"/>
      <c r="FWU6" s="30"/>
      <c r="FWV6" s="31"/>
      <c r="FWW6" s="30"/>
      <c r="FWX6" s="31"/>
      <c r="FWY6" s="30"/>
      <c r="FWZ6" s="31"/>
      <c r="FXA6" s="30"/>
      <c r="FXB6" s="31"/>
      <c r="FXC6" s="30"/>
      <c r="FXD6" s="31"/>
      <c r="FXE6" s="30"/>
      <c r="FXF6" s="31"/>
      <c r="FXG6" s="30"/>
      <c r="FXH6" s="31"/>
      <c r="FXI6" s="30"/>
      <c r="FXJ6" s="31"/>
      <c r="FXK6" s="30"/>
      <c r="FXL6" s="31"/>
      <c r="FXM6" s="30"/>
      <c r="FXN6" s="31"/>
      <c r="FXO6" s="30"/>
      <c r="FXP6" s="31"/>
      <c r="FXQ6" s="30"/>
      <c r="FXR6" s="31"/>
      <c r="FXS6" s="30"/>
      <c r="FXT6" s="31"/>
      <c r="FXU6" s="30"/>
      <c r="FXV6" s="31"/>
      <c r="FXW6" s="30"/>
      <c r="FXX6" s="31"/>
      <c r="FXY6" s="30"/>
      <c r="FXZ6" s="31"/>
      <c r="FYA6" s="30"/>
      <c r="FYB6" s="31"/>
      <c r="FYC6" s="30"/>
      <c r="FYD6" s="31"/>
      <c r="FYE6" s="30"/>
      <c r="FYF6" s="31"/>
      <c r="FYG6" s="30"/>
      <c r="FYH6" s="31"/>
      <c r="FYI6" s="30"/>
      <c r="FYJ6" s="31"/>
      <c r="FYK6" s="30"/>
      <c r="FYL6" s="31"/>
      <c r="FYM6" s="30"/>
      <c r="FYN6" s="31"/>
      <c r="FYO6" s="30"/>
      <c r="FYP6" s="31"/>
      <c r="FYQ6" s="30"/>
      <c r="FYR6" s="31"/>
      <c r="FYS6" s="30"/>
      <c r="FYT6" s="31"/>
      <c r="FYU6" s="30"/>
      <c r="FYV6" s="31"/>
      <c r="FYW6" s="30"/>
      <c r="FYX6" s="31"/>
      <c r="FYY6" s="30"/>
      <c r="FYZ6" s="31"/>
      <c r="FZA6" s="30"/>
      <c r="FZB6" s="31"/>
      <c r="FZC6" s="30"/>
      <c r="FZD6" s="31"/>
      <c r="FZE6" s="30"/>
      <c r="FZF6" s="31"/>
      <c r="FZG6" s="30"/>
      <c r="FZH6" s="31"/>
      <c r="FZI6" s="30"/>
      <c r="FZJ6" s="31"/>
      <c r="FZK6" s="30"/>
      <c r="FZL6" s="31"/>
      <c r="FZM6" s="30"/>
      <c r="FZN6" s="31"/>
      <c r="FZO6" s="30"/>
      <c r="FZP6" s="31"/>
      <c r="FZQ6" s="30"/>
      <c r="FZR6" s="31"/>
      <c r="FZS6" s="30"/>
      <c r="FZT6" s="31"/>
      <c r="FZU6" s="30"/>
      <c r="FZV6" s="31"/>
      <c r="FZW6" s="30"/>
      <c r="FZX6" s="31"/>
      <c r="FZY6" s="30"/>
      <c r="FZZ6" s="31"/>
      <c r="GAA6" s="30"/>
      <c r="GAB6" s="31"/>
      <c r="GAC6" s="30"/>
      <c r="GAD6" s="31"/>
      <c r="GAE6" s="30"/>
      <c r="GAF6" s="31"/>
      <c r="GAG6" s="30"/>
      <c r="GAH6" s="31"/>
      <c r="GAI6" s="30"/>
      <c r="GAJ6" s="31"/>
      <c r="GAK6" s="30"/>
      <c r="GAL6" s="31"/>
      <c r="GAM6" s="30"/>
      <c r="GAN6" s="31"/>
      <c r="GAO6" s="30"/>
      <c r="GAP6" s="31"/>
      <c r="GAQ6" s="30"/>
      <c r="GAR6" s="31"/>
      <c r="GAS6" s="30"/>
      <c r="GAT6" s="31"/>
      <c r="GAU6" s="30"/>
      <c r="GAV6" s="31"/>
      <c r="GAW6" s="30"/>
      <c r="GAX6" s="31"/>
      <c r="GAY6" s="30"/>
      <c r="GAZ6" s="31"/>
      <c r="GBA6" s="30"/>
      <c r="GBB6" s="31"/>
      <c r="GBC6" s="30"/>
      <c r="GBD6" s="31"/>
      <c r="GBE6" s="30"/>
      <c r="GBF6" s="31"/>
      <c r="GBG6" s="30"/>
      <c r="GBH6" s="31"/>
      <c r="GBI6" s="30"/>
      <c r="GBJ6" s="31"/>
      <c r="GBK6" s="30"/>
      <c r="GBL6" s="31"/>
      <c r="GBM6" s="30"/>
      <c r="GBN6" s="31"/>
      <c r="GBO6" s="30"/>
      <c r="GBP6" s="31"/>
      <c r="GBQ6" s="30"/>
      <c r="GBR6" s="31"/>
      <c r="GBS6" s="30"/>
      <c r="GBT6" s="31"/>
      <c r="GBU6" s="30"/>
      <c r="GBV6" s="31"/>
      <c r="GBW6" s="30"/>
      <c r="GBX6" s="31"/>
      <c r="GBY6" s="30"/>
      <c r="GBZ6" s="31"/>
      <c r="GCA6" s="30"/>
      <c r="GCB6" s="31"/>
      <c r="GCC6" s="30"/>
      <c r="GCD6" s="31"/>
      <c r="GCE6" s="30"/>
      <c r="GCF6" s="31"/>
      <c r="GCG6" s="30"/>
      <c r="GCH6" s="31"/>
      <c r="GCI6" s="30"/>
      <c r="GCJ6" s="31"/>
      <c r="GCK6" s="30"/>
      <c r="GCL6" s="31"/>
      <c r="GCM6" s="30"/>
      <c r="GCN6" s="31"/>
      <c r="GCO6" s="30"/>
      <c r="GCP6" s="31"/>
      <c r="GCQ6" s="30"/>
      <c r="GCR6" s="31"/>
      <c r="GCS6" s="30"/>
      <c r="GCT6" s="31"/>
      <c r="GCU6" s="30"/>
      <c r="GCV6" s="31"/>
      <c r="GCW6" s="30"/>
      <c r="GCX6" s="31"/>
      <c r="GCY6" s="30"/>
      <c r="GCZ6" s="31"/>
      <c r="GDA6" s="30"/>
      <c r="GDB6" s="31"/>
      <c r="GDC6" s="30"/>
      <c r="GDD6" s="31"/>
      <c r="GDE6" s="30"/>
      <c r="GDF6" s="31"/>
      <c r="GDG6" s="30"/>
      <c r="GDH6" s="31"/>
      <c r="GDI6" s="30"/>
      <c r="GDJ6" s="31"/>
      <c r="GDK6" s="30"/>
      <c r="GDL6" s="31"/>
      <c r="GDM6" s="30"/>
      <c r="GDN6" s="31"/>
      <c r="GDO6" s="30"/>
      <c r="GDP6" s="31"/>
      <c r="GDQ6" s="30"/>
      <c r="GDR6" s="31"/>
      <c r="GDS6" s="30"/>
      <c r="GDT6" s="31"/>
      <c r="GDU6" s="30"/>
      <c r="GDV6" s="31"/>
      <c r="GDW6" s="30"/>
      <c r="GDX6" s="31"/>
      <c r="GDY6" s="30"/>
      <c r="GDZ6" s="31"/>
      <c r="GEA6" s="30"/>
      <c r="GEB6" s="31"/>
      <c r="GEC6" s="30"/>
      <c r="GED6" s="31"/>
      <c r="GEE6" s="30"/>
      <c r="GEF6" s="31"/>
      <c r="GEG6" s="30"/>
      <c r="GEH6" s="31"/>
      <c r="GEI6" s="30"/>
      <c r="GEJ6" s="31"/>
      <c r="GEK6" s="30"/>
      <c r="GEL6" s="31"/>
      <c r="GEM6" s="30"/>
      <c r="GEN6" s="31"/>
      <c r="GEO6" s="30"/>
      <c r="GEP6" s="31"/>
      <c r="GEQ6" s="30"/>
      <c r="GER6" s="31"/>
      <c r="GES6" s="30"/>
      <c r="GET6" s="31"/>
      <c r="GEU6" s="30"/>
      <c r="GEV6" s="31"/>
      <c r="GEW6" s="30"/>
      <c r="GEX6" s="31"/>
      <c r="GEY6" s="30"/>
      <c r="GEZ6" s="31"/>
      <c r="GFA6" s="30"/>
      <c r="GFB6" s="31"/>
      <c r="GFC6" s="30"/>
      <c r="GFD6" s="31"/>
      <c r="GFE6" s="30"/>
      <c r="GFF6" s="31"/>
      <c r="GFG6" s="30"/>
      <c r="GFH6" s="31"/>
      <c r="GFI6" s="30"/>
      <c r="GFJ6" s="31"/>
      <c r="GFK6" s="30"/>
      <c r="GFL6" s="31"/>
      <c r="GFM6" s="30"/>
      <c r="GFN6" s="31"/>
      <c r="GFO6" s="30"/>
      <c r="GFP6" s="31"/>
      <c r="GFQ6" s="30"/>
      <c r="GFR6" s="31"/>
      <c r="GFS6" s="30"/>
      <c r="GFT6" s="31"/>
      <c r="GFU6" s="30"/>
      <c r="GFV6" s="31"/>
      <c r="GFW6" s="30"/>
      <c r="GFX6" s="31"/>
      <c r="GFY6" s="30"/>
      <c r="GFZ6" s="31"/>
      <c r="GGA6" s="30"/>
      <c r="GGB6" s="31"/>
      <c r="GGC6" s="30"/>
      <c r="GGD6" s="31"/>
      <c r="GGE6" s="30"/>
      <c r="GGF6" s="31"/>
      <c r="GGG6" s="30"/>
      <c r="GGH6" s="31"/>
      <c r="GGI6" s="30"/>
      <c r="GGJ6" s="31"/>
      <c r="GGK6" s="30"/>
      <c r="GGL6" s="31"/>
      <c r="GGM6" s="30"/>
      <c r="GGN6" s="31"/>
      <c r="GGO6" s="30"/>
      <c r="GGP6" s="31"/>
      <c r="GGQ6" s="30"/>
      <c r="GGR6" s="31"/>
      <c r="GGS6" s="30"/>
      <c r="GGT6" s="31"/>
      <c r="GGU6" s="30"/>
      <c r="GGV6" s="31"/>
      <c r="GGW6" s="30"/>
      <c r="GGX6" s="31"/>
      <c r="GGY6" s="30"/>
      <c r="GGZ6" s="31"/>
      <c r="GHA6" s="30"/>
      <c r="GHB6" s="31"/>
      <c r="GHC6" s="30"/>
      <c r="GHD6" s="31"/>
      <c r="GHE6" s="30"/>
      <c r="GHF6" s="31"/>
      <c r="GHG6" s="30"/>
      <c r="GHH6" s="31"/>
      <c r="GHI6" s="30"/>
      <c r="GHJ6" s="31"/>
      <c r="GHK6" s="30"/>
      <c r="GHL6" s="31"/>
      <c r="GHM6" s="30"/>
      <c r="GHN6" s="31"/>
      <c r="GHO6" s="30"/>
      <c r="GHP6" s="31"/>
      <c r="GHQ6" s="30"/>
      <c r="GHR6" s="31"/>
      <c r="GHS6" s="30"/>
      <c r="GHT6" s="31"/>
      <c r="GHU6" s="30"/>
      <c r="GHV6" s="31"/>
      <c r="GHW6" s="30"/>
      <c r="GHX6" s="31"/>
      <c r="GHY6" s="30"/>
      <c r="GHZ6" s="31"/>
      <c r="GIA6" s="30"/>
      <c r="GIB6" s="31"/>
      <c r="GIC6" s="30"/>
      <c r="GID6" s="31"/>
      <c r="GIE6" s="30"/>
      <c r="GIF6" s="31"/>
      <c r="GIG6" s="30"/>
      <c r="GIH6" s="31"/>
      <c r="GII6" s="30"/>
      <c r="GIJ6" s="31"/>
      <c r="GIK6" s="30"/>
      <c r="GIL6" s="31"/>
      <c r="GIM6" s="30"/>
      <c r="GIN6" s="31"/>
      <c r="GIO6" s="30"/>
      <c r="GIP6" s="31"/>
      <c r="GIQ6" s="30"/>
      <c r="GIR6" s="31"/>
      <c r="GIS6" s="30"/>
      <c r="GIT6" s="31"/>
      <c r="GIU6" s="30"/>
      <c r="GIV6" s="31"/>
      <c r="GIW6" s="30"/>
      <c r="GIX6" s="31"/>
      <c r="GIY6" s="30"/>
      <c r="GIZ6" s="31"/>
      <c r="GJA6" s="30"/>
      <c r="GJB6" s="31"/>
      <c r="GJC6" s="30"/>
      <c r="GJD6" s="31"/>
      <c r="GJE6" s="30"/>
      <c r="GJF6" s="31"/>
      <c r="GJG6" s="30"/>
      <c r="GJH6" s="31"/>
      <c r="GJI6" s="30"/>
      <c r="GJJ6" s="31"/>
      <c r="GJK6" s="30"/>
      <c r="GJL6" s="31"/>
      <c r="GJM6" s="30"/>
      <c r="GJN6" s="31"/>
      <c r="GJO6" s="30"/>
      <c r="GJP6" s="31"/>
      <c r="GJQ6" s="30"/>
      <c r="GJR6" s="31"/>
      <c r="GJS6" s="30"/>
      <c r="GJT6" s="31"/>
      <c r="GJU6" s="30"/>
      <c r="GJV6" s="31"/>
      <c r="GJW6" s="30"/>
      <c r="GJX6" s="31"/>
      <c r="GJY6" s="30"/>
      <c r="GJZ6" s="31"/>
      <c r="GKA6" s="30"/>
      <c r="GKB6" s="31"/>
      <c r="GKC6" s="30"/>
      <c r="GKD6" s="31"/>
      <c r="GKE6" s="30"/>
      <c r="GKF6" s="31"/>
      <c r="GKG6" s="30"/>
      <c r="GKH6" s="31"/>
      <c r="GKI6" s="30"/>
      <c r="GKJ6" s="31"/>
      <c r="GKK6" s="30"/>
      <c r="GKL6" s="31"/>
      <c r="GKM6" s="30"/>
      <c r="GKN6" s="31"/>
      <c r="GKO6" s="30"/>
      <c r="GKP6" s="31"/>
      <c r="GKQ6" s="30"/>
      <c r="GKR6" s="31"/>
      <c r="GKS6" s="30"/>
      <c r="GKT6" s="31"/>
      <c r="GKU6" s="30"/>
      <c r="GKV6" s="31"/>
      <c r="GKW6" s="30"/>
      <c r="GKX6" s="31"/>
      <c r="GKY6" s="30"/>
      <c r="GKZ6" s="31"/>
      <c r="GLA6" s="30"/>
      <c r="GLB6" s="31"/>
      <c r="GLC6" s="30"/>
      <c r="GLD6" s="31"/>
      <c r="GLE6" s="30"/>
      <c r="GLF6" s="31"/>
      <c r="GLG6" s="30"/>
      <c r="GLH6" s="31"/>
      <c r="GLI6" s="30"/>
      <c r="GLJ6" s="31"/>
      <c r="GLK6" s="30"/>
      <c r="GLL6" s="31"/>
      <c r="GLM6" s="30"/>
      <c r="GLN6" s="31"/>
      <c r="GLO6" s="30"/>
      <c r="GLP6" s="31"/>
      <c r="GLQ6" s="30"/>
      <c r="GLR6" s="31"/>
      <c r="GLS6" s="30"/>
      <c r="GLT6" s="31"/>
      <c r="GLU6" s="30"/>
      <c r="GLV6" s="31"/>
      <c r="GLW6" s="30"/>
      <c r="GLX6" s="31"/>
      <c r="GLY6" s="30"/>
      <c r="GLZ6" s="31"/>
      <c r="GMA6" s="30"/>
      <c r="GMB6" s="31"/>
      <c r="GMC6" s="30"/>
      <c r="GMD6" s="31"/>
      <c r="GME6" s="30"/>
      <c r="GMF6" s="31"/>
      <c r="GMG6" s="30"/>
      <c r="GMH6" s="31"/>
      <c r="GMI6" s="30"/>
      <c r="GMJ6" s="31"/>
      <c r="GMK6" s="30"/>
      <c r="GML6" s="31"/>
      <c r="GMM6" s="30"/>
      <c r="GMN6" s="31"/>
      <c r="GMO6" s="30"/>
      <c r="GMP6" s="31"/>
      <c r="GMQ6" s="30"/>
      <c r="GMR6" s="31"/>
      <c r="GMS6" s="30"/>
      <c r="GMT6" s="31"/>
      <c r="GMU6" s="30"/>
      <c r="GMV6" s="31"/>
      <c r="GMW6" s="30"/>
      <c r="GMX6" s="31"/>
      <c r="GMY6" s="30"/>
      <c r="GMZ6" s="31"/>
      <c r="GNA6" s="30"/>
      <c r="GNB6" s="31"/>
      <c r="GNC6" s="30"/>
      <c r="GND6" s="31"/>
      <c r="GNE6" s="30"/>
      <c r="GNF6" s="31"/>
      <c r="GNG6" s="30"/>
      <c r="GNH6" s="31"/>
      <c r="GNI6" s="30"/>
      <c r="GNJ6" s="31"/>
      <c r="GNK6" s="30"/>
      <c r="GNL6" s="31"/>
      <c r="GNM6" s="30"/>
      <c r="GNN6" s="31"/>
      <c r="GNO6" s="30"/>
      <c r="GNP6" s="31"/>
      <c r="GNQ6" s="30"/>
      <c r="GNR6" s="31"/>
      <c r="GNS6" s="30"/>
      <c r="GNT6" s="31"/>
      <c r="GNU6" s="30"/>
      <c r="GNV6" s="31"/>
      <c r="GNW6" s="30"/>
      <c r="GNX6" s="31"/>
      <c r="GNY6" s="30"/>
      <c r="GNZ6" s="31"/>
      <c r="GOA6" s="30"/>
      <c r="GOB6" s="31"/>
      <c r="GOC6" s="30"/>
      <c r="GOD6" s="31"/>
      <c r="GOE6" s="30"/>
      <c r="GOF6" s="31"/>
      <c r="GOG6" s="30"/>
      <c r="GOH6" s="31"/>
      <c r="GOI6" s="30"/>
      <c r="GOJ6" s="31"/>
      <c r="GOK6" s="30"/>
      <c r="GOL6" s="31"/>
      <c r="GOM6" s="30"/>
      <c r="GON6" s="31"/>
      <c r="GOO6" s="30"/>
      <c r="GOP6" s="31"/>
      <c r="GOQ6" s="30"/>
      <c r="GOR6" s="31"/>
      <c r="GOS6" s="30"/>
      <c r="GOT6" s="31"/>
      <c r="GOU6" s="30"/>
      <c r="GOV6" s="31"/>
      <c r="GOW6" s="30"/>
      <c r="GOX6" s="31"/>
      <c r="GOY6" s="30"/>
      <c r="GOZ6" s="31"/>
      <c r="GPA6" s="30"/>
      <c r="GPB6" s="31"/>
      <c r="GPC6" s="30"/>
      <c r="GPD6" s="31"/>
      <c r="GPE6" s="30"/>
      <c r="GPF6" s="31"/>
      <c r="GPG6" s="30"/>
      <c r="GPH6" s="31"/>
      <c r="GPI6" s="30"/>
      <c r="GPJ6" s="31"/>
      <c r="GPK6" s="30"/>
      <c r="GPL6" s="31"/>
      <c r="GPM6" s="30"/>
      <c r="GPN6" s="31"/>
      <c r="GPO6" s="30"/>
      <c r="GPP6" s="31"/>
      <c r="GPQ6" s="30"/>
      <c r="GPR6" s="31"/>
      <c r="GPS6" s="30"/>
      <c r="GPT6" s="31"/>
      <c r="GPU6" s="30"/>
      <c r="GPV6" s="31"/>
      <c r="GPW6" s="30"/>
      <c r="GPX6" s="31"/>
      <c r="GPY6" s="30"/>
      <c r="GPZ6" s="31"/>
      <c r="GQA6" s="30"/>
      <c r="GQB6" s="31"/>
      <c r="GQC6" s="30"/>
      <c r="GQD6" s="31"/>
      <c r="GQE6" s="30"/>
      <c r="GQF6" s="31"/>
      <c r="GQG6" s="30"/>
      <c r="GQH6" s="31"/>
      <c r="GQI6" s="30"/>
      <c r="GQJ6" s="31"/>
      <c r="GQK6" s="30"/>
      <c r="GQL6" s="31"/>
      <c r="GQM6" s="30"/>
      <c r="GQN6" s="31"/>
      <c r="GQO6" s="30"/>
      <c r="GQP6" s="31"/>
      <c r="GQQ6" s="30"/>
      <c r="GQR6" s="31"/>
      <c r="GQS6" s="30"/>
      <c r="GQT6" s="31"/>
      <c r="GQU6" s="30"/>
      <c r="GQV6" s="31"/>
      <c r="GQW6" s="30"/>
      <c r="GQX6" s="31"/>
      <c r="GQY6" s="30"/>
      <c r="GQZ6" s="31"/>
      <c r="GRA6" s="30"/>
      <c r="GRB6" s="31"/>
      <c r="GRC6" s="30"/>
      <c r="GRD6" s="31"/>
      <c r="GRE6" s="30"/>
      <c r="GRF6" s="31"/>
      <c r="GRG6" s="30"/>
      <c r="GRH6" s="31"/>
      <c r="GRI6" s="30"/>
      <c r="GRJ6" s="31"/>
      <c r="GRK6" s="30"/>
      <c r="GRL6" s="31"/>
      <c r="GRM6" s="30"/>
      <c r="GRN6" s="31"/>
      <c r="GRO6" s="30"/>
      <c r="GRP6" s="31"/>
      <c r="GRQ6" s="30"/>
      <c r="GRR6" s="31"/>
      <c r="GRS6" s="30"/>
      <c r="GRT6" s="31"/>
      <c r="GRU6" s="30"/>
      <c r="GRV6" s="31"/>
      <c r="GRW6" s="30"/>
      <c r="GRX6" s="31"/>
      <c r="GRY6" s="30"/>
      <c r="GRZ6" s="31"/>
      <c r="GSA6" s="30"/>
      <c r="GSB6" s="31"/>
      <c r="GSC6" s="30"/>
      <c r="GSD6" s="31"/>
      <c r="GSE6" s="30"/>
      <c r="GSF6" s="31"/>
      <c r="GSG6" s="30"/>
      <c r="GSH6" s="31"/>
      <c r="GSI6" s="30"/>
      <c r="GSJ6" s="31"/>
      <c r="GSK6" s="30"/>
      <c r="GSL6" s="31"/>
      <c r="GSM6" s="30"/>
      <c r="GSN6" s="31"/>
      <c r="GSO6" s="30"/>
      <c r="GSP6" s="31"/>
      <c r="GSQ6" s="30"/>
      <c r="GSR6" s="31"/>
      <c r="GSS6" s="30"/>
      <c r="GST6" s="31"/>
      <c r="GSU6" s="30"/>
      <c r="GSV6" s="31"/>
      <c r="GSW6" s="30"/>
      <c r="GSX6" s="31"/>
      <c r="GSY6" s="30"/>
      <c r="GSZ6" s="31"/>
      <c r="GTA6" s="30"/>
      <c r="GTB6" s="31"/>
      <c r="GTC6" s="30"/>
      <c r="GTD6" s="31"/>
      <c r="GTE6" s="30"/>
      <c r="GTF6" s="31"/>
      <c r="GTG6" s="30"/>
      <c r="GTH6" s="31"/>
      <c r="GTI6" s="30"/>
      <c r="GTJ6" s="31"/>
      <c r="GTK6" s="30"/>
      <c r="GTL6" s="31"/>
      <c r="GTM6" s="30"/>
      <c r="GTN6" s="31"/>
      <c r="GTO6" s="30"/>
      <c r="GTP6" s="31"/>
      <c r="GTQ6" s="30"/>
      <c r="GTR6" s="31"/>
      <c r="GTS6" s="30"/>
      <c r="GTT6" s="31"/>
      <c r="GTU6" s="30"/>
      <c r="GTV6" s="31"/>
      <c r="GTW6" s="30"/>
      <c r="GTX6" s="31"/>
      <c r="GTY6" s="30"/>
      <c r="GTZ6" s="31"/>
      <c r="GUA6" s="30"/>
      <c r="GUB6" s="31"/>
      <c r="GUC6" s="30"/>
      <c r="GUD6" s="31"/>
      <c r="GUE6" s="30"/>
      <c r="GUF6" s="31"/>
      <c r="GUG6" s="30"/>
      <c r="GUH6" s="31"/>
      <c r="GUI6" s="30"/>
      <c r="GUJ6" s="31"/>
      <c r="GUK6" s="30"/>
      <c r="GUL6" s="31"/>
      <c r="GUM6" s="30"/>
      <c r="GUN6" s="31"/>
      <c r="GUO6" s="30"/>
      <c r="GUP6" s="31"/>
      <c r="GUQ6" s="30"/>
      <c r="GUR6" s="31"/>
      <c r="GUS6" s="30"/>
      <c r="GUT6" s="31"/>
      <c r="GUU6" s="30"/>
      <c r="GUV6" s="31"/>
      <c r="GUW6" s="30"/>
      <c r="GUX6" s="31"/>
      <c r="GUY6" s="30"/>
      <c r="GUZ6" s="31"/>
      <c r="GVA6" s="30"/>
      <c r="GVB6" s="31"/>
      <c r="GVC6" s="30"/>
      <c r="GVD6" s="31"/>
      <c r="GVE6" s="30"/>
      <c r="GVF6" s="31"/>
      <c r="GVG6" s="30"/>
      <c r="GVH6" s="31"/>
      <c r="GVI6" s="30"/>
      <c r="GVJ6" s="31"/>
      <c r="GVK6" s="30"/>
      <c r="GVL6" s="31"/>
      <c r="GVM6" s="30"/>
      <c r="GVN6" s="31"/>
      <c r="GVO6" s="30"/>
      <c r="GVP6" s="31"/>
      <c r="GVQ6" s="30"/>
      <c r="GVR6" s="31"/>
      <c r="GVS6" s="30"/>
      <c r="GVT6" s="31"/>
      <c r="GVU6" s="30"/>
      <c r="GVV6" s="31"/>
      <c r="GVW6" s="30"/>
      <c r="GVX6" s="31"/>
      <c r="GVY6" s="30"/>
      <c r="GVZ6" s="31"/>
      <c r="GWA6" s="30"/>
      <c r="GWB6" s="31"/>
      <c r="GWC6" s="30"/>
      <c r="GWD6" s="31"/>
      <c r="GWE6" s="30"/>
      <c r="GWF6" s="31"/>
      <c r="GWG6" s="30"/>
      <c r="GWH6" s="31"/>
      <c r="GWI6" s="30"/>
      <c r="GWJ6" s="31"/>
      <c r="GWK6" s="30"/>
      <c r="GWL6" s="31"/>
      <c r="GWM6" s="30"/>
      <c r="GWN6" s="31"/>
      <c r="GWO6" s="30"/>
      <c r="GWP6" s="31"/>
      <c r="GWQ6" s="30"/>
      <c r="GWR6" s="31"/>
      <c r="GWS6" s="30"/>
      <c r="GWT6" s="31"/>
      <c r="GWU6" s="30"/>
      <c r="GWV6" s="31"/>
      <c r="GWW6" s="30"/>
      <c r="GWX6" s="31"/>
      <c r="GWY6" s="30"/>
      <c r="GWZ6" s="31"/>
      <c r="GXA6" s="30"/>
      <c r="GXB6" s="31"/>
      <c r="GXC6" s="30"/>
      <c r="GXD6" s="31"/>
      <c r="GXE6" s="30"/>
      <c r="GXF6" s="31"/>
      <c r="GXG6" s="30"/>
      <c r="GXH6" s="31"/>
      <c r="GXI6" s="30"/>
      <c r="GXJ6" s="31"/>
      <c r="GXK6" s="30"/>
      <c r="GXL6" s="31"/>
      <c r="GXM6" s="30"/>
      <c r="GXN6" s="31"/>
      <c r="GXO6" s="30"/>
      <c r="GXP6" s="31"/>
      <c r="GXQ6" s="30"/>
      <c r="GXR6" s="31"/>
      <c r="GXS6" s="30"/>
      <c r="GXT6" s="31"/>
      <c r="GXU6" s="30"/>
      <c r="GXV6" s="31"/>
      <c r="GXW6" s="30"/>
      <c r="GXX6" s="31"/>
      <c r="GXY6" s="30"/>
      <c r="GXZ6" s="31"/>
      <c r="GYA6" s="30"/>
      <c r="GYB6" s="31"/>
      <c r="GYC6" s="30"/>
      <c r="GYD6" s="31"/>
      <c r="GYE6" s="30"/>
      <c r="GYF6" s="31"/>
      <c r="GYG6" s="30"/>
      <c r="GYH6" s="31"/>
      <c r="GYI6" s="30"/>
      <c r="GYJ6" s="31"/>
      <c r="GYK6" s="30"/>
      <c r="GYL6" s="31"/>
      <c r="GYM6" s="30"/>
      <c r="GYN6" s="31"/>
      <c r="GYO6" s="30"/>
      <c r="GYP6" s="31"/>
      <c r="GYQ6" s="30"/>
      <c r="GYR6" s="31"/>
      <c r="GYS6" s="30"/>
      <c r="GYT6" s="31"/>
      <c r="GYU6" s="30"/>
      <c r="GYV6" s="31"/>
      <c r="GYW6" s="30"/>
      <c r="GYX6" s="31"/>
      <c r="GYY6" s="30"/>
      <c r="GYZ6" s="31"/>
      <c r="GZA6" s="30"/>
      <c r="GZB6" s="31"/>
      <c r="GZC6" s="30"/>
      <c r="GZD6" s="31"/>
      <c r="GZE6" s="30"/>
      <c r="GZF6" s="31"/>
      <c r="GZG6" s="30"/>
      <c r="GZH6" s="31"/>
      <c r="GZI6" s="30"/>
      <c r="GZJ6" s="31"/>
      <c r="GZK6" s="30"/>
      <c r="GZL6" s="31"/>
      <c r="GZM6" s="30"/>
      <c r="GZN6" s="31"/>
      <c r="GZO6" s="30"/>
      <c r="GZP6" s="31"/>
      <c r="GZQ6" s="30"/>
      <c r="GZR6" s="31"/>
      <c r="GZS6" s="30"/>
      <c r="GZT6" s="31"/>
      <c r="GZU6" s="30"/>
      <c r="GZV6" s="31"/>
      <c r="GZW6" s="30"/>
      <c r="GZX6" s="31"/>
      <c r="GZY6" s="30"/>
      <c r="GZZ6" s="31"/>
      <c r="HAA6" s="30"/>
      <c r="HAB6" s="31"/>
      <c r="HAC6" s="30"/>
      <c r="HAD6" s="31"/>
      <c r="HAE6" s="30"/>
      <c r="HAF6" s="31"/>
      <c r="HAG6" s="30"/>
      <c r="HAH6" s="31"/>
      <c r="HAI6" s="30"/>
      <c r="HAJ6" s="31"/>
      <c r="HAK6" s="30"/>
      <c r="HAL6" s="31"/>
      <c r="HAM6" s="30"/>
      <c r="HAN6" s="31"/>
      <c r="HAO6" s="30"/>
      <c r="HAP6" s="31"/>
      <c r="HAQ6" s="30"/>
      <c r="HAR6" s="31"/>
      <c r="HAS6" s="30"/>
      <c r="HAT6" s="31"/>
      <c r="HAU6" s="30"/>
      <c r="HAV6" s="31"/>
      <c r="HAW6" s="30"/>
      <c r="HAX6" s="31"/>
      <c r="HAY6" s="30"/>
      <c r="HAZ6" s="31"/>
      <c r="HBA6" s="30"/>
      <c r="HBB6" s="31"/>
      <c r="HBC6" s="30"/>
      <c r="HBD6" s="31"/>
      <c r="HBE6" s="30"/>
      <c r="HBF6" s="31"/>
      <c r="HBG6" s="30"/>
      <c r="HBH6" s="31"/>
      <c r="HBI6" s="30"/>
      <c r="HBJ6" s="31"/>
      <c r="HBK6" s="30"/>
      <c r="HBL6" s="31"/>
      <c r="HBM6" s="30"/>
      <c r="HBN6" s="31"/>
      <c r="HBO6" s="30"/>
      <c r="HBP6" s="31"/>
      <c r="HBQ6" s="30"/>
      <c r="HBR6" s="31"/>
      <c r="HBS6" s="30"/>
      <c r="HBT6" s="31"/>
      <c r="HBU6" s="30"/>
      <c r="HBV6" s="31"/>
      <c r="HBW6" s="30"/>
      <c r="HBX6" s="31"/>
      <c r="HBY6" s="30"/>
      <c r="HBZ6" s="31"/>
      <c r="HCA6" s="30"/>
      <c r="HCB6" s="31"/>
      <c r="HCC6" s="30"/>
      <c r="HCD6" s="31"/>
      <c r="HCE6" s="30"/>
      <c r="HCF6" s="31"/>
      <c r="HCG6" s="30"/>
      <c r="HCH6" s="31"/>
      <c r="HCI6" s="30"/>
      <c r="HCJ6" s="31"/>
      <c r="HCK6" s="30"/>
      <c r="HCL6" s="31"/>
      <c r="HCM6" s="30"/>
      <c r="HCN6" s="31"/>
      <c r="HCO6" s="30"/>
      <c r="HCP6" s="31"/>
      <c r="HCQ6" s="30"/>
      <c r="HCR6" s="31"/>
      <c r="HCS6" s="30"/>
      <c r="HCT6" s="31"/>
      <c r="HCU6" s="30"/>
      <c r="HCV6" s="31"/>
      <c r="HCW6" s="30"/>
      <c r="HCX6" s="31"/>
      <c r="HCY6" s="30"/>
      <c r="HCZ6" s="31"/>
      <c r="HDA6" s="30"/>
      <c r="HDB6" s="31"/>
      <c r="HDC6" s="30"/>
      <c r="HDD6" s="31"/>
      <c r="HDE6" s="30"/>
      <c r="HDF6" s="31"/>
      <c r="HDG6" s="30"/>
      <c r="HDH6" s="31"/>
      <c r="HDI6" s="30"/>
      <c r="HDJ6" s="31"/>
      <c r="HDK6" s="30"/>
      <c r="HDL6" s="31"/>
      <c r="HDM6" s="30"/>
      <c r="HDN6" s="31"/>
      <c r="HDO6" s="30"/>
      <c r="HDP6" s="31"/>
      <c r="HDQ6" s="30"/>
      <c r="HDR6" s="31"/>
      <c r="HDS6" s="30"/>
      <c r="HDT6" s="31"/>
      <c r="HDU6" s="30"/>
      <c r="HDV6" s="31"/>
      <c r="HDW6" s="30"/>
      <c r="HDX6" s="31"/>
      <c r="HDY6" s="30"/>
      <c r="HDZ6" s="31"/>
      <c r="HEA6" s="30"/>
      <c r="HEB6" s="31"/>
      <c r="HEC6" s="30"/>
      <c r="HED6" s="31"/>
      <c r="HEE6" s="30"/>
      <c r="HEF6" s="31"/>
      <c r="HEG6" s="30"/>
      <c r="HEH6" s="31"/>
      <c r="HEI6" s="30"/>
      <c r="HEJ6" s="31"/>
      <c r="HEK6" s="30"/>
      <c r="HEL6" s="31"/>
      <c r="HEM6" s="30"/>
      <c r="HEN6" s="31"/>
      <c r="HEO6" s="30"/>
      <c r="HEP6" s="31"/>
      <c r="HEQ6" s="30"/>
      <c r="HER6" s="31"/>
      <c r="HES6" s="30"/>
      <c r="HET6" s="31"/>
      <c r="HEU6" s="30"/>
      <c r="HEV6" s="31"/>
      <c r="HEW6" s="30"/>
      <c r="HEX6" s="31"/>
      <c r="HEY6" s="30"/>
      <c r="HEZ6" s="31"/>
      <c r="HFA6" s="30"/>
      <c r="HFB6" s="31"/>
      <c r="HFC6" s="30"/>
      <c r="HFD6" s="31"/>
      <c r="HFE6" s="30"/>
      <c r="HFF6" s="31"/>
      <c r="HFG6" s="30"/>
      <c r="HFH6" s="31"/>
      <c r="HFI6" s="30"/>
      <c r="HFJ6" s="31"/>
      <c r="HFK6" s="30"/>
      <c r="HFL6" s="31"/>
      <c r="HFM6" s="30"/>
      <c r="HFN6" s="31"/>
      <c r="HFO6" s="30"/>
      <c r="HFP6" s="31"/>
      <c r="HFQ6" s="30"/>
      <c r="HFR6" s="31"/>
      <c r="HFS6" s="30"/>
      <c r="HFT6" s="31"/>
      <c r="HFU6" s="30"/>
      <c r="HFV6" s="31"/>
      <c r="HFW6" s="30"/>
      <c r="HFX6" s="31"/>
      <c r="HFY6" s="30"/>
      <c r="HFZ6" s="31"/>
      <c r="HGA6" s="30"/>
      <c r="HGB6" s="31"/>
      <c r="HGC6" s="30"/>
      <c r="HGD6" s="31"/>
      <c r="HGE6" s="30"/>
      <c r="HGF6" s="31"/>
      <c r="HGG6" s="30"/>
      <c r="HGH6" s="31"/>
      <c r="HGI6" s="30"/>
      <c r="HGJ6" s="31"/>
      <c r="HGK6" s="30"/>
      <c r="HGL6" s="31"/>
      <c r="HGM6" s="30"/>
      <c r="HGN6" s="31"/>
      <c r="HGO6" s="30"/>
      <c r="HGP6" s="31"/>
      <c r="HGQ6" s="30"/>
      <c r="HGR6" s="31"/>
      <c r="HGS6" s="30"/>
      <c r="HGT6" s="31"/>
      <c r="HGU6" s="30"/>
      <c r="HGV6" s="31"/>
      <c r="HGW6" s="30"/>
      <c r="HGX6" s="31"/>
      <c r="HGY6" s="30"/>
      <c r="HGZ6" s="31"/>
      <c r="HHA6" s="30"/>
      <c r="HHB6" s="31"/>
      <c r="HHC6" s="30"/>
      <c r="HHD6" s="31"/>
      <c r="HHE6" s="30"/>
      <c r="HHF6" s="31"/>
      <c r="HHG6" s="30"/>
      <c r="HHH6" s="31"/>
      <c r="HHI6" s="30"/>
      <c r="HHJ6" s="31"/>
      <c r="HHK6" s="30"/>
      <c r="HHL6" s="31"/>
      <c r="HHM6" s="30"/>
      <c r="HHN6" s="31"/>
      <c r="HHO6" s="30"/>
      <c r="HHP6" s="31"/>
      <c r="HHQ6" s="30"/>
      <c r="HHR6" s="31"/>
      <c r="HHS6" s="30"/>
      <c r="HHT6" s="31"/>
      <c r="HHU6" s="30"/>
      <c r="HHV6" s="31"/>
      <c r="HHW6" s="30"/>
      <c r="HHX6" s="31"/>
      <c r="HHY6" s="30"/>
      <c r="HHZ6" s="31"/>
      <c r="HIA6" s="30"/>
      <c r="HIB6" s="31"/>
      <c r="HIC6" s="30"/>
      <c r="HID6" s="31"/>
      <c r="HIE6" s="30"/>
      <c r="HIF6" s="31"/>
      <c r="HIG6" s="30"/>
      <c r="HIH6" s="31"/>
      <c r="HII6" s="30"/>
      <c r="HIJ6" s="31"/>
      <c r="HIK6" s="30"/>
      <c r="HIL6" s="31"/>
      <c r="HIM6" s="30"/>
      <c r="HIN6" s="31"/>
      <c r="HIO6" s="30"/>
      <c r="HIP6" s="31"/>
      <c r="HIQ6" s="30"/>
      <c r="HIR6" s="31"/>
      <c r="HIS6" s="30"/>
      <c r="HIT6" s="31"/>
      <c r="HIU6" s="30"/>
      <c r="HIV6" s="31"/>
      <c r="HIW6" s="30"/>
      <c r="HIX6" s="31"/>
      <c r="HIY6" s="30"/>
      <c r="HIZ6" s="31"/>
      <c r="HJA6" s="30"/>
      <c r="HJB6" s="31"/>
      <c r="HJC6" s="30"/>
      <c r="HJD6" s="31"/>
      <c r="HJE6" s="30"/>
      <c r="HJF6" s="31"/>
      <c r="HJG6" s="30"/>
      <c r="HJH6" s="31"/>
      <c r="HJI6" s="30"/>
      <c r="HJJ6" s="31"/>
      <c r="HJK6" s="30"/>
      <c r="HJL6" s="31"/>
      <c r="HJM6" s="30"/>
      <c r="HJN6" s="31"/>
      <c r="HJO6" s="30"/>
      <c r="HJP6" s="31"/>
      <c r="HJQ6" s="30"/>
      <c r="HJR6" s="31"/>
      <c r="HJS6" s="30"/>
      <c r="HJT6" s="31"/>
      <c r="HJU6" s="30"/>
      <c r="HJV6" s="31"/>
      <c r="HJW6" s="30"/>
      <c r="HJX6" s="31"/>
      <c r="HJY6" s="30"/>
      <c r="HJZ6" s="31"/>
      <c r="HKA6" s="30"/>
      <c r="HKB6" s="31"/>
      <c r="HKC6" s="30"/>
      <c r="HKD6" s="31"/>
      <c r="HKE6" s="30"/>
      <c r="HKF6" s="31"/>
      <c r="HKG6" s="30"/>
      <c r="HKH6" s="31"/>
      <c r="HKI6" s="30"/>
      <c r="HKJ6" s="31"/>
      <c r="HKK6" s="30"/>
      <c r="HKL6" s="31"/>
      <c r="HKM6" s="30"/>
      <c r="HKN6" s="31"/>
      <c r="HKO6" s="30"/>
      <c r="HKP6" s="31"/>
      <c r="HKQ6" s="30"/>
      <c r="HKR6" s="31"/>
      <c r="HKS6" s="30"/>
      <c r="HKT6" s="31"/>
      <c r="HKU6" s="30"/>
      <c r="HKV6" s="31"/>
      <c r="HKW6" s="30"/>
      <c r="HKX6" s="31"/>
      <c r="HKY6" s="30"/>
      <c r="HKZ6" s="31"/>
      <c r="HLA6" s="30"/>
      <c r="HLB6" s="31"/>
      <c r="HLC6" s="30"/>
      <c r="HLD6" s="31"/>
      <c r="HLE6" s="30"/>
      <c r="HLF6" s="31"/>
      <c r="HLG6" s="30"/>
      <c r="HLH6" s="31"/>
      <c r="HLI6" s="30"/>
      <c r="HLJ6" s="31"/>
      <c r="HLK6" s="30"/>
      <c r="HLL6" s="31"/>
      <c r="HLM6" s="30"/>
      <c r="HLN6" s="31"/>
      <c r="HLO6" s="30"/>
      <c r="HLP6" s="31"/>
      <c r="HLQ6" s="30"/>
      <c r="HLR6" s="31"/>
      <c r="HLS6" s="30"/>
      <c r="HLT6" s="31"/>
      <c r="HLU6" s="30"/>
      <c r="HLV6" s="31"/>
      <c r="HLW6" s="30"/>
      <c r="HLX6" s="31"/>
      <c r="HLY6" s="30"/>
      <c r="HLZ6" s="31"/>
      <c r="HMA6" s="30"/>
      <c r="HMB6" s="31"/>
      <c r="HMC6" s="30"/>
      <c r="HMD6" s="31"/>
      <c r="HME6" s="30"/>
      <c r="HMF6" s="31"/>
      <c r="HMG6" s="30"/>
      <c r="HMH6" s="31"/>
      <c r="HMI6" s="30"/>
      <c r="HMJ6" s="31"/>
      <c r="HMK6" s="30"/>
      <c r="HML6" s="31"/>
      <c r="HMM6" s="30"/>
      <c r="HMN6" s="31"/>
      <c r="HMO6" s="30"/>
      <c r="HMP6" s="31"/>
      <c r="HMQ6" s="30"/>
      <c r="HMR6" s="31"/>
      <c r="HMS6" s="30"/>
      <c r="HMT6" s="31"/>
      <c r="HMU6" s="30"/>
      <c r="HMV6" s="31"/>
      <c r="HMW6" s="30"/>
      <c r="HMX6" s="31"/>
      <c r="HMY6" s="30"/>
      <c r="HMZ6" s="31"/>
      <c r="HNA6" s="30"/>
      <c r="HNB6" s="31"/>
      <c r="HNC6" s="30"/>
      <c r="HND6" s="31"/>
      <c r="HNE6" s="30"/>
      <c r="HNF6" s="31"/>
      <c r="HNG6" s="30"/>
      <c r="HNH6" s="31"/>
      <c r="HNI6" s="30"/>
      <c r="HNJ6" s="31"/>
      <c r="HNK6" s="30"/>
      <c r="HNL6" s="31"/>
      <c r="HNM6" s="30"/>
      <c r="HNN6" s="31"/>
      <c r="HNO6" s="30"/>
      <c r="HNP6" s="31"/>
      <c r="HNQ6" s="30"/>
      <c r="HNR6" s="31"/>
      <c r="HNS6" s="30"/>
      <c r="HNT6" s="31"/>
      <c r="HNU6" s="30"/>
      <c r="HNV6" s="31"/>
      <c r="HNW6" s="30"/>
      <c r="HNX6" s="31"/>
      <c r="HNY6" s="30"/>
      <c r="HNZ6" s="31"/>
      <c r="HOA6" s="30"/>
      <c r="HOB6" s="31"/>
      <c r="HOC6" s="30"/>
      <c r="HOD6" s="31"/>
      <c r="HOE6" s="30"/>
      <c r="HOF6" s="31"/>
      <c r="HOG6" s="30"/>
      <c r="HOH6" s="31"/>
      <c r="HOI6" s="30"/>
      <c r="HOJ6" s="31"/>
      <c r="HOK6" s="30"/>
      <c r="HOL6" s="31"/>
      <c r="HOM6" s="30"/>
      <c r="HON6" s="31"/>
      <c r="HOO6" s="30"/>
      <c r="HOP6" s="31"/>
      <c r="HOQ6" s="30"/>
      <c r="HOR6" s="31"/>
      <c r="HOS6" s="30"/>
      <c r="HOT6" s="31"/>
      <c r="HOU6" s="30"/>
      <c r="HOV6" s="31"/>
      <c r="HOW6" s="30"/>
      <c r="HOX6" s="31"/>
      <c r="HOY6" s="30"/>
      <c r="HOZ6" s="31"/>
      <c r="HPA6" s="30"/>
      <c r="HPB6" s="31"/>
      <c r="HPC6" s="30"/>
      <c r="HPD6" s="31"/>
      <c r="HPE6" s="30"/>
      <c r="HPF6" s="31"/>
      <c r="HPG6" s="30"/>
      <c r="HPH6" s="31"/>
      <c r="HPI6" s="30"/>
      <c r="HPJ6" s="31"/>
      <c r="HPK6" s="30"/>
      <c r="HPL6" s="31"/>
      <c r="HPM6" s="30"/>
      <c r="HPN6" s="31"/>
      <c r="HPO6" s="30"/>
      <c r="HPP6" s="31"/>
      <c r="HPQ6" s="30"/>
      <c r="HPR6" s="31"/>
      <c r="HPS6" s="30"/>
      <c r="HPT6" s="31"/>
      <c r="HPU6" s="30"/>
      <c r="HPV6" s="31"/>
      <c r="HPW6" s="30"/>
      <c r="HPX6" s="31"/>
      <c r="HPY6" s="30"/>
      <c r="HPZ6" s="31"/>
      <c r="HQA6" s="30"/>
      <c r="HQB6" s="31"/>
      <c r="HQC6" s="30"/>
      <c r="HQD6" s="31"/>
      <c r="HQE6" s="30"/>
      <c r="HQF6" s="31"/>
      <c r="HQG6" s="30"/>
      <c r="HQH6" s="31"/>
      <c r="HQI6" s="30"/>
      <c r="HQJ6" s="31"/>
      <c r="HQK6" s="30"/>
      <c r="HQL6" s="31"/>
      <c r="HQM6" s="30"/>
      <c r="HQN6" s="31"/>
      <c r="HQO6" s="30"/>
      <c r="HQP6" s="31"/>
      <c r="HQQ6" s="30"/>
      <c r="HQR6" s="31"/>
      <c r="HQS6" s="30"/>
      <c r="HQT6" s="31"/>
      <c r="HQU6" s="30"/>
      <c r="HQV6" s="31"/>
      <c r="HQW6" s="30"/>
      <c r="HQX6" s="31"/>
      <c r="HQY6" s="30"/>
      <c r="HQZ6" s="31"/>
      <c r="HRA6" s="30"/>
      <c r="HRB6" s="31"/>
      <c r="HRC6" s="30"/>
      <c r="HRD6" s="31"/>
      <c r="HRE6" s="30"/>
      <c r="HRF6" s="31"/>
      <c r="HRG6" s="30"/>
      <c r="HRH6" s="31"/>
      <c r="HRI6" s="30"/>
      <c r="HRJ6" s="31"/>
      <c r="HRK6" s="30"/>
      <c r="HRL6" s="31"/>
      <c r="HRM6" s="30"/>
      <c r="HRN6" s="31"/>
      <c r="HRO6" s="30"/>
      <c r="HRP6" s="31"/>
      <c r="HRQ6" s="30"/>
      <c r="HRR6" s="31"/>
      <c r="HRS6" s="30"/>
      <c r="HRT6" s="31"/>
      <c r="HRU6" s="30"/>
      <c r="HRV6" s="31"/>
      <c r="HRW6" s="30"/>
      <c r="HRX6" s="31"/>
      <c r="HRY6" s="30"/>
      <c r="HRZ6" s="31"/>
      <c r="HSA6" s="30"/>
      <c r="HSB6" s="31"/>
      <c r="HSC6" s="30"/>
      <c r="HSD6" s="31"/>
      <c r="HSE6" s="30"/>
      <c r="HSF6" s="31"/>
      <c r="HSG6" s="30"/>
      <c r="HSH6" s="31"/>
      <c r="HSI6" s="30"/>
      <c r="HSJ6" s="31"/>
      <c r="HSK6" s="30"/>
      <c r="HSL6" s="31"/>
      <c r="HSM6" s="30"/>
      <c r="HSN6" s="31"/>
      <c r="HSO6" s="30"/>
      <c r="HSP6" s="31"/>
      <c r="HSQ6" s="30"/>
      <c r="HSR6" s="31"/>
      <c r="HSS6" s="30"/>
      <c r="HST6" s="31"/>
      <c r="HSU6" s="30"/>
      <c r="HSV6" s="31"/>
      <c r="HSW6" s="30"/>
      <c r="HSX6" s="31"/>
      <c r="HSY6" s="30"/>
      <c r="HSZ6" s="31"/>
      <c r="HTA6" s="30"/>
      <c r="HTB6" s="31"/>
      <c r="HTC6" s="30"/>
      <c r="HTD6" s="31"/>
      <c r="HTE6" s="30"/>
      <c r="HTF6" s="31"/>
      <c r="HTG6" s="30"/>
      <c r="HTH6" s="31"/>
      <c r="HTI6" s="30"/>
      <c r="HTJ6" s="31"/>
      <c r="HTK6" s="30"/>
      <c r="HTL6" s="31"/>
      <c r="HTM6" s="30"/>
      <c r="HTN6" s="31"/>
      <c r="HTO6" s="30"/>
      <c r="HTP6" s="31"/>
      <c r="HTQ6" s="30"/>
      <c r="HTR6" s="31"/>
      <c r="HTS6" s="30"/>
      <c r="HTT6" s="31"/>
      <c r="HTU6" s="30"/>
      <c r="HTV6" s="31"/>
      <c r="HTW6" s="30"/>
      <c r="HTX6" s="31"/>
      <c r="HTY6" s="30"/>
      <c r="HTZ6" s="31"/>
      <c r="HUA6" s="30"/>
      <c r="HUB6" s="31"/>
      <c r="HUC6" s="30"/>
      <c r="HUD6" s="31"/>
      <c r="HUE6" s="30"/>
      <c r="HUF6" s="31"/>
      <c r="HUG6" s="30"/>
      <c r="HUH6" s="31"/>
      <c r="HUI6" s="30"/>
      <c r="HUJ6" s="31"/>
      <c r="HUK6" s="30"/>
      <c r="HUL6" s="31"/>
      <c r="HUM6" s="30"/>
      <c r="HUN6" s="31"/>
      <c r="HUO6" s="30"/>
      <c r="HUP6" s="31"/>
      <c r="HUQ6" s="30"/>
      <c r="HUR6" s="31"/>
      <c r="HUS6" s="30"/>
      <c r="HUT6" s="31"/>
      <c r="HUU6" s="30"/>
      <c r="HUV6" s="31"/>
      <c r="HUW6" s="30"/>
      <c r="HUX6" s="31"/>
      <c r="HUY6" s="30"/>
      <c r="HUZ6" s="31"/>
      <c r="HVA6" s="30"/>
      <c r="HVB6" s="31"/>
      <c r="HVC6" s="30"/>
      <c r="HVD6" s="31"/>
      <c r="HVE6" s="30"/>
      <c r="HVF6" s="31"/>
      <c r="HVG6" s="30"/>
      <c r="HVH6" s="31"/>
      <c r="HVI6" s="30"/>
      <c r="HVJ6" s="31"/>
      <c r="HVK6" s="30"/>
      <c r="HVL6" s="31"/>
      <c r="HVM6" s="30"/>
      <c r="HVN6" s="31"/>
      <c r="HVO6" s="30"/>
      <c r="HVP6" s="31"/>
      <c r="HVQ6" s="30"/>
      <c r="HVR6" s="31"/>
      <c r="HVS6" s="30"/>
      <c r="HVT6" s="31"/>
      <c r="HVU6" s="30"/>
      <c r="HVV6" s="31"/>
      <c r="HVW6" s="30"/>
      <c r="HVX6" s="31"/>
      <c r="HVY6" s="30"/>
      <c r="HVZ6" s="31"/>
      <c r="HWA6" s="30"/>
      <c r="HWB6" s="31"/>
      <c r="HWC6" s="30"/>
      <c r="HWD6" s="31"/>
      <c r="HWE6" s="30"/>
      <c r="HWF6" s="31"/>
      <c r="HWG6" s="30"/>
      <c r="HWH6" s="31"/>
      <c r="HWI6" s="30"/>
      <c r="HWJ6" s="31"/>
      <c r="HWK6" s="30"/>
      <c r="HWL6" s="31"/>
      <c r="HWM6" s="30"/>
      <c r="HWN6" s="31"/>
      <c r="HWO6" s="30"/>
      <c r="HWP6" s="31"/>
      <c r="HWQ6" s="30"/>
      <c r="HWR6" s="31"/>
      <c r="HWS6" s="30"/>
      <c r="HWT6" s="31"/>
      <c r="HWU6" s="30"/>
      <c r="HWV6" s="31"/>
      <c r="HWW6" s="30"/>
      <c r="HWX6" s="31"/>
      <c r="HWY6" s="30"/>
      <c r="HWZ6" s="31"/>
      <c r="HXA6" s="30"/>
      <c r="HXB6" s="31"/>
      <c r="HXC6" s="30"/>
      <c r="HXD6" s="31"/>
      <c r="HXE6" s="30"/>
      <c r="HXF6" s="31"/>
      <c r="HXG6" s="30"/>
      <c r="HXH6" s="31"/>
      <c r="HXI6" s="30"/>
      <c r="HXJ6" s="31"/>
      <c r="HXK6" s="30"/>
      <c r="HXL6" s="31"/>
      <c r="HXM6" s="30"/>
      <c r="HXN6" s="31"/>
      <c r="HXO6" s="30"/>
      <c r="HXP6" s="31"/>
      <c r="HXQ6" s="30"/>
      <c r="HXR6" s="31"/>
      <c r="HXS6" s="30"/>
      <c r="HXT6" s="31"/>
      <c r="HXU6" s="30"/>
      <c r="HXV6" s="31"/>
      <c r="HXW6" s="30"/>
      <c r="HXX6" s="31"/>
      <c r="HXY6" s="30"/>
      <c r="HXZ6" s="31"/>
      <c r="HYA6" s="30"/>
      <c r="HYB6" s="31"/>
      <c r="HYC6" s="30"/>
      <c r="HYD6" s="31"/>
      <c r="HYE6" s="30"/>
      <c r="HYF6" s="31"/>
      <c r="HYG6" s="30"/>
      <c r="HYH6" s="31"/>
      <c r="HYI6" s="30"/>
      <c r="HYJ6" s="31"/>
      <c r="HYK6" s="30"/>
      <c r="HYL6" s="31"/>
      <c r="HYM6" s="30"/>
      <c r="HYN6" s="31"/>
      <c r="HYO6" s="30"/>
      <c r="HYP6" s="31"/>
      <c r="HYQ6" s="30"/>
      <c r="HYR6" s="31"/>
      <c r="HYS6" s="30"/>
      <c r="HYT6" s="31"/>
      <c r="HYU6" s="30"/>
      <c r="HYV6" s="31"/>
      <c r="HYW6" s="30"/>
      <c r="HYX6" s="31"/>
      <c r="HYY6" s="30"/>
      <c r="HYZ6" s="31"/>
      <c r="HZA6" s="30"/>
      <c r="HZB6" s="31"/>
      <c r="HZC6" s="30"/>
      <c r="HZD6" s="31"/>
      <c r="HZE6" s="30"/>
      <c r="HZF6" s="31"/>
      <c r="HZG6" s="30"/>
      <c r="HZH6" s="31"/>
      <c r="HZI6" s="30"/>
      <c r="HZJ6" s="31"/>
      <c r="HZK6" s="30"/>
      <c r="HZL6" s="31"/>
      <c r="HZM6" s="30"/>
      <c r="HZN6" s="31"/>
      <c r="HZO6" s="30"/>
      <c r="HZP6" s="31"/>
      <c r="HZQ6" s="30"/>
      <c r="HZR6" s="31"/>
      <c r="HZS6" s="30"/>
      <c r="HZT6" s="31"/>
      <c r="HZU6" s="30"/>
      <c r="HZV6" s="31"/>
      <c r="HZW6" s="30"/>
      <c r="HZX6" s="31"/>
      <c r="HZY6" s="30"/>
      <c r="HZZ6" s="31"/>
      <c r="IAA6" s="30"/>
      <c r="IAB6" s="31"/>
      <c r="IAC6" s="30"/>
      <c r="IAD6" s="31"/>
      <c r="IAE6" s="30"/>
      <c r="IAF6" s="31"/>
      <c r="IAG6" s="30"/>
      <c r="IAH6" s="31"/>
      <c r="IAI6" s="30"/>
      <c r="IAJ6" s="31"/>
      <c r="IAK6" s="30"/>
      <c r="IAL6" s="31"/>
      <c r="IAM6" s="30"/>
      <c r="IAN6" s="31"/>
      <c r="IAO6" s="30"/>
      <c r="IAP6" s="31"/>
      <c r="IAQ6" s="30"/>
      <c r="IAR6" s="31"/>
      <c r="IAS6" s="30"/>
      <c r="IAT6" s="31"/>
      <c r="IAU6" s="30"/>
      <c r="IAV6" s="31"/>
      <c r="IAW6" s="30"/>
      <c r="IAX6" s="31"/>
      <c r="IAY6" s="30"/>
      <c r="IAZ6" s="31"/>
      <c r="IBA6" s="30"/>
      <c r="IBB6" s="31"/>
      <c r="IBC6" s="30"/>
      <c r="IBD6" s="31"/>
      <c r="IBE6" s="30"/>
      <c r="IBF6" s="31"/>
      <c r="IBG6" s="30"/>
      <c r="IBH6" s="31"/>
      <c r="IBI6" s="30"/>
      <c r="IBJ6" s="31"/>
      <c r="IBK6" s="30"/>
      <c r="IBL6" s="31"/>
      <c r="IBM6" s="30"/>
      <c r="IBN6" s="31"/>
      <c r="IBO6" s="30"/>
      <c r="IBP6" s="31"/>
      <c r="IBQ6" s="30"/>
      <c r="IBR6" s="31"/>
      <c r="IBS6" s="30"/>
      <c r="IBT6" s="31"/>
      <c r="IBU6" s="30"/>
      <c r="IBV6" s="31"/>
      <c r="IBW6" s="30"/>
      <c r="IBX6" s="31"/>
      <c r="IBY6" s="30"/>
      <c r="IBZ6" s="31"/>
      <c r="ICA6" s="30"/>
      <c r="ICB6" s="31"/>
      <c r="ICC6" s="30"/>
      <c r="ICD6" s="31"/>
      <c r="ICE6" s="30"/>
      <c r="ICF6" s="31"/>
      <c r="ICG6" s="30"/>
      <c r="ICH6" s="31"/>
      <c r="ICI6" s="30"/>
      <c r="ICJ6" s="31"/>
      <c r="ICK6" s="30"/>
      <c r="ICL6" s="31"/>
      <c r="ICM6" s="30"/>
      <c r="ICN6" s="31"/>
      <c r="ICO6" s="30"/>
      <c r="ICP6" s="31"/>
      <c r="ICQ6" s="30"/>
      <c r="ICR6" s="31"/>
      <c r="ICS6" s="30"/>
      <c r="ICT6" s="31"/>
      <c r="ICU6" s="30"/>
      <c r="ICV6" s="31"/>
      <c r="ICW6" s="30"/>
      <c r="ICX6" s="31"/>
      <c r="ICY6" s="30"/>
      <c r="ICZ6" s="31"/>
      <c r="IDA6" s="30"/>
      <c r="IDB6" s="31"/>
      <c r="IDC6" s="30"/>
      <c r="IDD6" s="31"/>
      <c r="IDE6" s="30"/>
      <c r="IDF6" s="31"/>
      <c r="IDG6" s="30"/>
      <c r="IDH6" s="31"/>
      <c r="IDI6" s="30"/>
      <c r="IDJ6" s="31"/>
      <c r="IDK6" s="30"/>
      <c r="IDL6" s="31"/>
      <c r="IDM6" s="30"/>
      <c r="IDN6" s="31"/>
      <c r="IDO6" s="30"/>
      <c r="IDP6" s="31"/>
      <c r="IDQ6" s="30"/>
      <c r="IDR6" s="31"/>
      <c r="IDS6" s="30"/>
      <c r="IDT6" s="31"/>
      <c r="IDU6" s="30"/>
      <c r="IDV6" s="31"/>
      <c r="IDW6" s="30"/>
      <c r="IDX6" s="31"/>
      <c r="IDY6" s="30"/>
      <c r="IDZ6" s="31"/>
      <c r="IEA6" s="30"/>
      <c r="IEB6" s="31"/>
      <c r="IEC6" s="30"/>
      <c r="IED6" s="31"/>
      <c r="IEE6" s="30"/>
      <c r="IEF6" s="31"/>
      <c r="IEG6" s="30"/>
      <c r="IEH6" s="31"/>
      <c r="IEI6" s="30"/>
      <c r="IEJ6" s="31"/>
      <c r="IEK6" s="30"/>
      <c r="IEL6" s="31"/>
      <c r="IEM6" s="30"/>
      <c r="IEN6" s="31"/>
      <c r="IEO6" s="30"/>
      <c r="IEP6" s="31"/>
      <c r="IEQ6" s="30"/>
      <c r="IER6" s="31"/>
      <c r="IES6" s="30"/>
      <c r="IET6" s="31"/>
      <c r="IEU6" s="30"/>
      <c r="IEV6" s="31"/>
      <c r="IEW6" s="30"/>
      <c r="IEX6" s="31"/>
      <c r="IEY6" s="30"/>
      <c r="IEZ6" s="31"/>
      <c r="IFA6" s="30"/>
      <c r="IFB6" s="31"/>
      <c r="IFC6" s="30"/>
      <c r="IFD6" s="31"/>
      <c r="IFE6" s="30"/>
      <c r="IFF6" s="31"/>
      <c r="IFG6" s="30"/>
      <c r="IFH6" s="31"/>
      <c r="IFI6" s="30"/>
      <c r="IFJ6" s="31"/>
      <c r="IFK6" s="30"/>
      <c r="IFL6" s="31"/>
      <c r="IFM6" s="30"/>
      <c r="IFN6" s="31"/>
      <c r="IFO6" s="30"/>
      <c r="IFP6" s="31"/>
      <c r="IFQ6" s="30"/>
      <c r="IFR6" s="31"/>
      <c r="IFS6" s="30"/>
      <c r="IFT6" s="31"/>
      <c r="IFU6" s="30"/>
      <c r="IFV6" s="31"/>
      <c r="IFW6" s="30"/>
      <c r="IFX6" s="31"/>
      <c r="IFY6" s="30"/>
      <c r="IFZ6" s="31"/>
      <c r="IGA6" s="30"/>
      <c r="IGB6" s="31"/>
      <c r="IGC6" s="30"/>
      <c r="IGD6" s="31"/>
      <c r="IGE6" s="30"/>
      <c r="IGF6" s="31"/>
      <c r="IGG6" s="30"/>
      <c r="IGH6" s="31"/>
      <c r="IGI6" s="30"/>
      <c r="IGJ6" s="31"/>
      <c r="IGK6" s="30"/>
      <c r="IGL6" s="31"/>
      <c r="IGM6" s="30"/>
      <c r="IGN6" s="31"/>
      <c r="IGO6" s="30"/>
      <c r="IGP6" s="31"/>
      <c r="IGQ6" s="30"/>
      <c r="IGR6" s="31"/>
      <c r="IGS6" s="30"/>
      <c r="IGT6" s="31"/>
      <c r="IGU6" s="30"/>
      <c r="IGV6" s="31"/>
      <c r="IGW6" s="30"/>
      <c r="IGX6" s="31"/>
      <c r="IGY6" s="30"/>
      <c r="IGZ6" s="31"/>
      <c r="IHA6" s="30"/>
      <c r="IHB6" s="31"/>
      <c r="IHC6" s="30"/>
      <c r="IHD6" s="31"/>
      <c r="IHE6" s="30"/>
      <c r="IHF6" s="31"/>
      <c r="IHG6" s="30"/>
      <c r="IHH6" s="31"/>
      <c r="IHI6" s="30"/>
      <c r="IHJ6" s="31"/>
      <c r="IHK6" s="30"/>
      <c r="IHL6" s="31"/>
      <c r="IHM6" s="30"/>
      <c r="IHN6" s="31"/>
      <c r="IHO6" s="30"/>
      <c r="IHP6" s="31"/>
      <c r="IHQ6" s="30"/>
      <c r="IHR6" s="31"/>
      <c r="IHS6" s="30"/>
      <c r="IHT6" s="31"/>
      <c r="IHU6" s="30"/>
      <c r="IHV6" s="31"/>
      <c r="IHW6" s="30"/>
      <c r="IHX6" s="31"/>
      <c r="IHY6" s="30"/>
      <c r="IHZ6" s="31"/>
      <c r="IIA6" s="30"/>
      <c r="IIB6" s="31"/>
      <c r="IIC6" s="30"/>
      <c r="IID6" s="31"/>
      <c r="IIE6" s="30"/>
      <c r="IIF6" s="31"/>
      <c r="IIG6" s="30"/>
      <c r="IIH6" s="31"/>
      <c r="III6" s="30"/>
      <c r="IIJ6" s="31"/>
      <c r="IIK6" s="30"/>
      <c r="IIL6" s="31"/>
      <c r="IIM6" s="30"/>
      <c r="IIN6" s="31"/>
      <c r="IIO6" s="30"/>
      <c r="IIP6" s="31"/>
      <c r="IIQ6" s="30"/>
      <c r="IIR6" s="31"/>
      <c r="IIS6" s="30"/>
      <c r="IIT6" s="31"/>
      <c r="IIU6" s="30"/>
      <c r="IIV6" s="31"/>
      <c r="IIW6" s="30"/>
      <c r="IIX6" s="31"/>
      <c r="IIY6" s="30"/>
      <c r="IIZ6" s="31"/>
      <c r="IJA6" s="30"/>
      <c r="IJB6" s="31"/>
      <c r="IJC6" s="30"/>
      <c r="IJD6" s="31"/>
      <c r="IJE6" s="30"/>
      <c r="IJF6" s="31"/>
      <c r="IJG6" s="30"/>
      <c r="IJH6" s="31"/>
      <c r="IJI6" s="30"/>
      <c r="IJJ6" s="31"/>
      <c r="IJK6" s="30"/>
      <c r="IJL6" s="31"/>
      <c r="IJM6" s="30"/>
      <c r="IJN6" s="31"/>
      <c r="IJO6" s="30"/>
      <c r="IJP6" s="31"/>
      <c r="IJQ6" s="30"/>
      <c r="IJR6" s="31"/>
      <c r="IJS6" s="30"/>
      <c r="IJT6" s="31"/>
      <c r="IJU6" s="30"/>
      <c r="IJV6" s="31"/>
      <c r="IJW6" s="30"/>
      <c r="IJX6" s="31"/>
      <c r="IJY6" s="30"/>
      <c r="IJZ6" s="31"/>
      <c r="IKA6" s="30"/>
      <c r="IKB6" s="31"/>
      <c r="IKC6" s="30"/>
      <c r="IKD6" s="31"/>
      <c r="IKE6" s="30"/>
      <c r="IKF6" s="31"/>
      <c r="IKG6" s="30"/>
      <c r="IKH6" s="31"/>
      <c r="IKI6" s="30"/>
      <c r="IKJ6" s="31"/>
      <c r="IKK6" s="30"/>
      <c r="IKL6" s="31"/>
      <c r="IKM6" s="30"/>
      <c r="IKN6" s="31"/>
      <c r="IKO6" s="30"/>
      <c r="IKP6" s="31"/>
      <c r="IKQ6" s="30"/>
      <c r="IKR6" s="31"/>
      <c r="IKS6" s="30"/>
      <c r="IKT6" s="31"/>
      <c r="IKU6" s="30"/>
      <c r="IKV6" s="31"/>
      <c r="IKW6" s="30"/>
      <c r="IKX6" s="31"/>
      <c r="IKY6" s="30"/>
      <c r="IKZ6" s="31"/>
      <c r="ILA6" s="30"/>
      <c r="ILB6" s="31"/>
      <c r="ILC6" s="30"/>
      <c r="ILD6" s="31"/>
      <c r="ILE6" s="30"/>
      <c r="ILF6" s="31"/>
      <c r="ILG6" s="30"/>
      <c r="ILH6" s="31"/>
      <c r="ILI6" s="30"/>
      <c r="ILJ6" s="31"/>
      <c r="ILK6" s="30"/>
      <c r="ILL6" s="31"/>
      <c r="ILM6" s="30"/>
      <c r="ILN6" s="31"/>
      <c r="ILO6" s="30"/>
      <c r="ILP6" s="31"/>
      <c r="ILQ6" s="30"/>
      <c r="ILR6" s="31"/>
      <c r="ILS6" s="30"/>
      <c r="ILT6" s="31"/>
      <c r="ILU6" s="30"/>
      <c r="ILV6" s="31"/>
      <c r="ILW6" s="30"/>
      <c r="ILX6" s="31"/>
      <c r="ILY6" s="30"/>
      <c r="ILZ6" s="31"/>
      <c r="IMA6" s="30"/>
      <c r="IMB6" s="31"/>
      <c r="IMC6" s="30"/>
      <c r="IMD6" s="31"/>
      <c r="IME6" s="30"/>
      <c r="IMF6" s="31"/>
      <c r="IMG6" s="30"/>
      <c r="IMH6" s="31"/>
      <c r="IMI6" s="30"/>
      <c r="IMJ6" s="31"/>
      <c r="IMK6" s="30"/>
      <c r="IML6" s="31"/>
      <c r="IMM6" s="30"/>
      <c r="IMN6" s="31"/>
      <c r="IMO6" s="30"/>
      <c r="IMP6" s="31"/>
      <c r="IMQ6" s="30"/>
      <c r="IMR6" s="31"/>
      <c r="IMS6" s="30"/>
      <c r="IMT6" s="31"/>
      <c r="IMU6" s="30"/>
      <c r="IMV6" s="31"/>
      <c r="IMW6" s="30"/>
      <c r="IMX6" s="31"/>
      <c r="IMY6" s="30"/>
      <c r="IMZ6" s="31"/>
      <c r="INA6" s="30"/>
      <c r="INB6" s="31"/>
      <c r="INC6" s="30"/>
      <c r="IND6" s="31"/>
      <c r="INE6" s="30"/>
      <c r="INF6" s="31"/>
      <c r="ING6" s="30"/>
      <c r="INH6" s="31"/>
      <c r="INI6" s="30"/>
      <c r="INJ6" s="31"/>
      <c r="INK6" s="30"/>
      <c r="INL6" s="31"/>
      <c r="INM6" s="30"/>
      <c r="INN6" s="31"/>
      <c r="INO6" s="30"/>
      <c r="INP6" s="31"/>
      <c r="INQ6" s="30"/>
      <c r="INR6" s="31"/>
      <c r="INS6" s="30"/>
      <c r="INT6" s="31"/>
      <c r="INU6" s="30"/>
      <c r="INV6" s="31"/>
      <c r="INW6" s="30"/>
      <c r="INX6" s="31"/>
      <c r="INY6" s="30"/>
      <c r="INZ6" s="31"/>
      <c r="IOA6" s="30"/>
      <c r="IOB6" s="31"/>
      <c r="IOC6" s="30"/>
      <c r="IOD6" s="31"/>
      <c r="IOE6" s="30"/>
      <c r="IOF6" s="31"/>
      <c r="IOG6" s="30"/>
      <c r="IOH6" s="31"/>
      <c r="IOI6" s="30"/>
      <c r="IOJ6" s="31"/>
      <c r="IOK6" s="30"/>
      <c r="IOL6" s="31"/>
      <c r="IOM6" s="30"/>
      <c r="ION6" s="31"/>
      <c r="IOO6" s="30"/>
      <c r="IOP6" s="31"/>
      <c r="IOQ6" s="30"/>
      <c r="IOR6" s="31"/>
      <c r="IOS6" s="30"/>
      <c r="IOT6" s="31"/>
      <c r="IOU6" s="30"/>
      <c r="IOV6" s="31"/>
      <c r="IOW6" s="30"/>
      <c r="IOX6" s="31"/>
      <c r="IOY6" s="30"/>
      <c r="IOZ6" s="31"/>
      <c r="IPA6" s="30"/>
      <c r="IPB6" s="31"/>
      <c r="IPC6" s="30"/>
      <c r="IPD6" s="31"/>
      <c r="IPE6" s="30"/>
      <c r="IPF6" s="31"/>
      <c r="IPG6" s="30"/>
      <c r="IPH6" s="31"/>
      <c r="IPI6" s="30"/>
      <c r="IPJ6" s="31"/>
      <c r="IPK6" s="30"/>
      <c r="IPL6" s="31"/>
      <c r="IPM6" s="30"/>
      <c r="IPN6" s="31"/>
      <c r="IPO6" s="30"/>
      <c r="IPP6" s="31"/>
      <c r="IPQ6" s="30"/>
      <c r="IPR6" s="31"/>
      <c r="IPS6" s="30"/>
      <c r="IPT6" s="31"/>
      <c r="IPU6" s="30"/>
      <c r="IPV6" s="31"/>
      <c r="IPW6" s="30"/>
      <c r="IPX6" s="31"/>
      <c r="IPY6" s="30"/>
      <c r="IPZ6" s="31"/>
      <c r="IQA6" s="30"/>
      <c r="IQB6" s="31"/>
      <c r="IQC6" s="30"/>
      <c r="IQD6" s="31"/>
      <c r="IQE6" s="30"/>
      <c r="IQF6" s="31"/>
      <c r="IQG6" s="30"/>
      <c r="IQH6" s="31"/>
      <c r="IQI6" s="30"/>
      <c r="IQJ6" s="31"/>
      <c r="IQK6" s="30"/>
      <c r="IQL6" s="31"/>
      <c r="IQM6" s="30"/>
      <c r="IQN6" s="31"/>
      <c r="IQO6" s="30"/>
      <c r="IQP6" s="31"/>
      <c r="IQQ6" s="30"/>
      <c r="IQR6" s="31"/>
      <c r="IQS6" s="30"/>
      <c r="IQT6" s="31"/>
      <c r="IQU6" s="30"/>
      <c r="IQV6" s="31"/>
      <c r="IQW6" s="30"/>
      <c r="IQX6" s="31"/>
      <c r="IQY6" s="30"/>
      <c r="IQZ6" s="31"/>
      <c r="IRA6" s="30"/>
      <c r="IRB6" s="31"/>
      <c r="IRC6" s="30"/>
      <c r="IRD6" s="31"/>
      <c r="IRE6" s="30"/>
      <c r="IRF6" s="31"/>
      <c r="IRG6" s="30"/>
      <c r="IRH6" s="31"/>
      <c r="IRI6" s="30"/>
      <c r="IRJ6" s="31"/>
      <c r="IRK6" s="30"/>
      <c r="IRL6" s="31"/>
      <c r="IRM6" s="30"/>
      <c r="IRN6" s="31"/>
      <c r="IRO6" s="30"/>
      <c r="IRP6" s="31"/>
      <c r="IRQ6" s="30"/>
      <c r="IRR6" s="31"/>
      <c r="IRS6" s="30"/>
      <c r="IRT6" s="31"/>
      <c r="IRU6" s="30"/>
      <c r="IRV6" s="31"/>
      <c r="IRW6" s="30"/>
      <c r="IRX6" s="31"/>
      <c r="IRY6" s="30"/>
      <c r="IRZ6" s="31"/>
      <c r="ISA6" s="30"/>
      <c r="ISB6" s="31"/>
      <c r="ISC6" s="30"/>
      <c r="ISD6" s="31"/>
      <c r="ISE6" s="30"/>
      <c r="ISF6" s="31"/>
      <c r="ISG6" s="30"/>
      <c r="ISH6" s="31"/>
      <c r="ISI6" s="30"/>
      <c r="ISJ6" s="31"/>
      <c r="ISK6" s="30"/>
      <c r="ISL6" s="31"/>
      <c r="ISM6" s="30"/>
      <c r="ISN6" s="31"/>
      <c r="ISO6" s="30"/>
      <c r="ISP6" s="31"/>
      <c r="ISQ6" s="30"/>
      <c r="ISR6" s="31"/>
      <c r="ISS6" s="30"/>
      <c r="IST6" s="31"/>
      <c r="ISU6" s="30"/>
      <c r="ISV6" s="31"/>
      <c r="ISW6" s="30"/>
      <c r="ISX6" s="31"/>
      <c r="ISY6" s="30"/>
      <c r="ISZ6" s="31"/>
      <c r="ITA6" s="30"/>
      <c r="ITB6" s="31"/>
      <c r="ITC6" s="30"/>
      <c r="ITD6" s="31"/>
      <c r="ITE6" s="30"/>
      <c r="ITF6" s="31"/>
      <c r="ITG6" s="30"/>
      <c r="ITH6" s="31"/>
      <c r="ITI6" s="30"/>
      <c r="ITJ6" s="31"/>
      <c r="ITK6" s="30"/>
      <c r="ITL6" s="31"/>
      <c r="ITM6" s="30"/>
      <c r="ITN6" s="31"/>
      <c r="ITO6" s="30"/>
      <c r="ITP6" s="31"/>
      <c r="ITQ6" s="30"/>
      <c r="ITR6" s="31"/>
      <c r="ITS6" s="30"/>
      <c r="ITT6" s="31"/>
      <c r="ITU6" s="30"/>
      <c r="ITV6" s="31"/>
      <c r="ITW6" s="30"/>
      <c r="ITX6" s="31"/>
      <c r="ITY6" s="30"/>
      <c r="ITZ6" s="31"/>
      <c r="IUA6" s="30"/>
      <c r="IUB6" s="31"/>
      <c r="IUC6" s="30"/>
      <c r="IUD6" s="31"/>
      <c r="IUE6" s="30"/>
      <c r="IUF6" s="31"/>
      <c r="IUG6" s="30"/>
      <c r="IUH6" s="31"/>
      <c r="IUI6" s="30"/>
      <c r="IUJ6" s="31"/>
      <c r="IUK6" s="30"/>
      <c r="IUL6" s="31"/>
      <c r="IUM6" s="30"/>
      <c r="IUN6" s="31"/>
      <c r="IUO6" s="30"/>
      <c r="IUP6" s="31"/>
      <c r="IUQ6" s="30"/>
      <c r="IUR6" s="31"/>
      <c r="IUS6" s="30"/>
      <c r="IUT6" s="31"/>
      <c r="IUU6" s="30"/>
      <c r="IUV6" s="31"/>
      <c r="IUW6" s="30"/>
      <c r="IUX6" s="31"/>
      <c r="IUY6" s="30"/>
      <c r="IUZ6" s="31"/>
      <c r="IVA6" s="30"/>
      <c r="IVB6" s="31"/>
      <c r="IVC6" s="30"/>
      <c r="IVD6" s="31"/>
      <c r="IVE6" s="30"/>
      <c r="IVF6" s="31"/>
      <c r="IVG6" s="30"/>
      <c r="IVH6" s="31"/>
      <c r="IVI6" s="30"/>
      <c r="IVJ6" s="31"/>
      <c r="IVK6" s="30"/>
      <c r="IVL6" s="31"/>
      <c r="IVM6" s="30"/>
      <c r="IVN6" s="31"/>
      <c r="IVO6" s="30"/>
      <c r="IVP6" s="31"/>
      <c r="IVQ6" s="30"/>
      <c r="IVR6" s="31"/>
      <c r="IVS6" s="30"/>
      <c r="IVT6" s="31"/>
      <c r="IVU6" s="30"/>
      <c r="IVV6" s="31"/>
      <c r="IVW6" s="30"/>
      <c r="IVX6" s="31"/>
      <c r="IVY6" s="30"/>
      <c r="IVZ6" s="31"/>
      <c r="IWA6" s="30"/>
      <c r="IWB6" s="31"/>
      <c r="IWC6" s="30"/>
      <c r="IWD6" s="31"/>
      <c r="IWE6" s="30"/>
      <c r="IWF6" s="31"/>
      <c r="IWG6" s="30"/>
      <c r="IWH6" s="31"/>
      <c r="IWI6" s="30"/>
      <c r="IWJ6" s="31"/>
      <c r="IWK6" s="30"/>
      <c r="IWL6" s="31"/>
      <c r="IWM6" s="30"/>
      <c r="IWN6" s="31"/>
      <c r="IWO6" s="30"/>
      <c r="IWP6" s="31"/>
      <c r="IWQ6" s="30"/>
      <c r="IWR6" s="31"/>
      <c r="IWS6" s="30"/>
      <c r="IWT6" s="31"/>
      <c r="IWU6" s="30"/>
      <c r="IWV6" s="31"/>
      <c r="IWW6" s="30"/>
      <c r="IWX6" s="31"/>
      <c r="IWY6" s="30"/>
      <c r="IWZ6" s="31"/>
      <c r="IXA6" s="30"/>
      <c r="IXB6" s="31"/>
      <c r="IXC6" s="30"/>
      <c r="IXD6" s="31"/>
      <c r="IXE6" s="30"/>
      <c r="IXF6" s="31"/>
      <c r="IXG6" s="30"/>
      <c r="IXH6" s="31"/>
      <c r="IXI6" s="30"/>
      <c r="IXJ6" s="31"/>
      <c r="IXK6" s="30"/>
      <c r="IXL6" s="31"/>
      <c r="IXM6" s="30"/>
      <c r="IXN6" s="31"/>
      <c r="IXO6" s="30"/>
      <c r="IXP6" s="31"/>
      <c r="IXQ6" s="30"/>
      <c r="IXR6" s="31"/>
      <c r="IXS6" s="30"/>
      <c r="IXT6" s="31"/>
      <c r="IXU6" s="30"/>
      <c r="IXV6" s="31"/>
      <c r="IXW6" s="30"/>
      <c r="IXX6" s="31"/>
      <c r="IXY6" s="30"/>
      <c r="IXZ6" s="31"/>
      <c r="IYA6" s="30"/>
      <c r="IYB6" s="31"/>
      <c r="IYC6" s="30"/>
      <c r="IYD6" s="31"/>
      <c r="IYE6" s="30"/>
      <c r="IYF6" s="31"/>
      <c r="IYG6" s="30"/>
      <c r="IYH6" s="31"/>
      <c r="IYI6" s="30"/>
      <c r="IYJ6" s="31"/>
      <c r="IYK6" s="30"/>
      <c r="IYL6" s="31"/>
      <c r="IYM6" s="30"/>
      <c r="IYN6" s="31"/>
      <c r="IYO6" s="30"/>
      <c r="IYP6" s="31"/>
      <c r="IYQ6" s="30"/>
      <c r="IYR6" s="31"/>
      <c r="IYS6" s="30"/>
      <c r="IYT6" s="31"/>
      <c r="IYU6" s="30"/>
      <c r="IYV6" s="31"/>
      <c r="IYW6" s="30"/>
      <c r="IYX6" s="31"/>
      <c r="IYY6" s="30"/>
      <c r="IYZ6" s="31"/>
      <c r="IZA6" s="30"/>
      <c r="IZB6" s="31"/>
      <c r="IZC6" s="30"/>
      <c r="IZD6" s="31"/>
      <c r="IZE6" s="30"/>
      <c r="IZF6" s="31"/>
      <c r="IZG6" s="30"/>
      <c r="IZH6" s="31"/>
      <c r="IZI6" s="30"/>
      <c r="IZJ6" s="31"/>
      <c r="IZK6" s="30"/>
      <c r="IZL6" s="31"/>
      <c r="IZM6" s="30"/>
      <c r="IZN6" s="31"/>
      <c r="IZO6" s="30"/>
      <c r="IZP6" s="31"/>
      <c r="IZQ6" s="30"/>
      <c r="IZR6" s="31"/>
      <c r="IZS6" s="30"/>
      <c r="IZT6" s="31"/>
      <c r="IZU6" s="30"/>
      <c r="IZV6" s="31"/>
      <c r="IZW6" s="30"/>
      <c r="IZX6" s="31"/>
      <c r="IZY6" s="30"/>
      <c r="IZZ6" s="31"/>
      <c r="JAA6" s="30"/>
      <c r="JAB6" s="31"/>
      <c r="JAC6" s="30"/>
      <c r="JAD6" s="31"/>
      <c r="JAE6" s="30"/>
      <c r="JAF6" s="31"/>
      <c r="JAG6" s="30"/>
      <c r="JAH6" s="31"/>
      <c r="JAI6" s="30"/>
      <c r="JAJ6" s="31"/>
      <c r="JAK6" s="30"/>
      <c r="JAL6" s="31"/>
      <c r="JAM6" s="30"/>
      <c r="JAN6" s="31"/>
      <c r="JAO6" s="30"/>
      <c r="JAP6" s="31"/>
      <c r="JAQ6" s="30"/>
      <c r="JAR6" s="31"/>
      <c r="JAS6" s="30"/>
      <c r="JAT6" s="31"/>
      <c r="JAU6" s="30"/>
      <c r="JAV6" s="31"/>
      <c r="JAW6" s="30"/>
      <c r="JAX6" s="31"/>
      <c r="JAY6" s="30"/>
      <c r="JAZ6" s="31"/>
      <c r="JBA6" s="30"/>
      <c r="JBB6" s="31"/>
      <c r="JBC6" s="30"/>
      <c r="JBD6" s="31"/>
      <c r="JBE6" s="30"/>
      <c r="JBF6" s="31"/>
      <c r="JBG6" s="30"/>
      <c r="JBH6" s="31"/>
      <c r="JBI6" s="30"/>
      <c r="JBJ6" s="31"/>
      <c r="JBK6" s="30"/>
      <c r="JBL6" s="31"/>
      <c r="JBM6" s="30"/>
      <c r="JBN6" s="31"/>
      <c r="JBO6" s="30"/>
      <c r="JBP6" s="31"/>
      <c r="JBQ6" s="30"/>
      <c r="JBR6" s="31"/>
      <c r="JBS6" s="30"/>
      <c r="JBT6" s="31"/>
      <c r="JBU6" s="30"/>
      <c r="JBV6" s="31"/>
      <c r="JBW6" s="30"/>
      <c r="JBX6" s="31"/>
      <c r="JBY6" s="30"/>
      <c r="JBZ6" s="31"/>
      <c r="JCA6" s="30"/>
      <c r="JCB6" s="31"/>
      <c r="JCC6" s="30"/>
      <c r="JCD6" s="31"/>
      <c r="JCE6" s="30"/>
      <c r="JCF6" s="31"/>
      <c r="JCG6" s="30"/>
      <c r="JCH6" s="31"/>
      <c r="JCI6" s="30"/>
      <c r="JCJ6" s="31"/>
      <c r="JCK6" s="30"/>
      <c r="JCL6" s="31"/>
      <c r="JCM6" s="30"/>
      <c r="JCN6" s="31"/>
      <c r="JCO6" s="30"/>
      <c r="JCP6" s="31"/>
      <c r="JCQ6" s="30"/>
      <c r="JCR6" s="31"/>
      <c r="JCS6" s="30"/>
      <c r="JCT6" s="31"/>
      <c r="JCU6" s="30"/>
      <c r="JCV6" s="31"/>
      <c r="JCW6" s="30"/>
      <c r="JCX6" s="31"/>
      <c r="JCY6" s="30"/>
      <c r="JCZ6" s="31"/>
      <c r="JDA6" s="30"/>
      <c r="JDB6" s="31"/>
      <c r="JDC6" s="30"/>
      <c r="JDD6" s="31"/>
      <c r="JDE6" s="30"/>
      <c r="JDF6" s="31"/>
      <c r="JDG6" s="30"/>
      <c r="JDH6" s="31"/>
      <c r="JDI6" s="30"/>
      <c r="JDJ6" s="31"/>
      <c r="JDK6" s="30"/>
      <c r="JDL6" s="31"/>
      <c r="JDM6" s="30"/>
      <c r="JDN6" s="31"/>
      <c r="JDO6" s="30"/>
      <c r="JDP6" s="31"/>
      <c r="JDQ6" s="30"/>
      <c r="JDR6" s="31"/>
      <c r="JDS6" s="30"/>
      <c r="JDT6" s="31"/>
      <c r="JDU6" s="30"/>
      <c r="JDV6" s="31"/>
      <c r="JDW6" s="30"/>
      <c r="JDX6" s="31"/>
      <c r="JDY6" s="30"/>
      <c r="JDZ6" s="31"/>
      <c r="JEA6" s="30"/>
      <c r="JEB6" s="31"/>
      <c r="JEC6" s="30"/>
      <c r="JED6" s="31"/>
      <c r="JEE6" s="30"/>
      <c r="JEF6" s="31"/>
      <c r="JEG6" s="30"/>
      <c r="JEH6" s="31"/>
      <c r="JEI6" s="30"/>
      <c r="JEJ6" s="31"/>
      <c r="JEK6" s="30"/>
      <c r="JEL6" s="31"/>
      <c r="JEM6" s="30"/>
      <c r="JEN6" s="31"/>
      <c r="JEO6" s="30"/>
      <c r="JEP6" s="31"/>
      <c r="JEQ6" s="30"/>
      <c r="JER6" s="31"/>
      <c r="JES6" s="30"/>
      <c r="JET6" s="31"/>
      <c r="JEU6" s="30"/>
      <c r="JEV6" s="31"/>
      <c r="JEW6" s="30"/>
      <c r="JEX6" s="31"/>
      <c r="JEY6" s="30"/>
      <c r="JEZ6" s="31"/>
      <c r="JFA6" s="30"/>
      <c r="JFB6" s="31"/>
      <c r="JFC6" s="30"/>
      <c r="JFD6" s="31"/>
      <c r="JFE6" s="30"/>
      <c r="JFF6" s="31"/>
      <c r="JFG6" s="30"/>
      <c r="JFH6" s="31"/>
      <c r="JFI6" s="30"/>
      <c r="JFJ6" s="31"/>
      <c r="JFK6" s="30"/>
      <c r="JFL6" s="31"/>
      <c r="JFM6" s="30"/>
      <c r="JFN6" s="31"/>
      <c r="JFO6" s="30"/>
      <c r="JFP6" s="31"/>
      <c r="JFQ6" s="30"/>
      <c r="JFR6" s="31"/>
      <c r="JFS6" s="30"/>
      <c r="JFT6" s="31"/>
      <c r="JFU6" s="30"/>
      <c r="JFV6" s="31"/>
      <c r="JFW6" s="30"/>
      <c r="JFX6" s="31"/>
      <c r="JFY6" s="30"/>
      <c r="JFZ6" s="31"/>
      <c r="JGA6" s="30"/>
      <c r="JGB6" s="31"/>
      <c r="JGC6" s="30"/>
      <c r="JGD6" s="31"/>
      <c r="JGE6" s="30"/>
      <c r="JGF6" s="31"/>
      <c r="JGG6" s="30"/>
      <c r="JGH6" s="31"/>
      <c r="JGI6" s="30"/>
      <c r="JGJ6" s="31"/>
      <c r="JGK6" s="30"/>
      <c r="JGL6" s="31"/>
      <c r="JGM6" s="30"/>
      <c r="JGN6" s="31"/>
      <c r="JGO6" s="30"/>
      <c r="JGP6" s="31"/>
      <c r="JGQ6" s="30"/>
      <c r="JGR6" s="31"/>
      <c r="JGS6" s="30"/>
      <c r="JGT6" s="31"/>
      <c r="JGU6" s="30"/>
      <c r="JGV6" s="31"/>
      <c r="JGW6" s="30"/>
      <c r="JGX6" s="31"/>
      <c r="JGY6" s="30"/>
      <c r="JGZ6" s="31"/>
      <c r="JHA6" s="30"/>
      <c r="JHB6" s="31"/>
      <c r="JHC6" s="30"/>
      <c r="JHD6" s="31"/>
      <c r="JHE6" s="30"/>
      <c r="JHF6" s="31"/>
      <c r="JHG6" s="30"/>
      <c r="JHH6" s="31"/>
      <c r="JHI6" s="30"/>
      <c r="JHJ6" s="31"/>
      <c r="JHK6" s="30"/>
      <c r="JHL6" s="31"/>
      <c r="JHM6" s="30"/>
      <c r="JHN6" s="31"/>
      <c r="JHO6" s="30"/>
      <c r="JHP6" s="31"/>
      <c r="JHQ6" s="30"/>
      <c r="JHR6" s="31"/>
      <c r="JHS6" s="30"/>
      <c r="JHT6" s="31"/>
      <c r="JHU6" s="30"/>
      <c r="JHV6" s="31"/>
      <c r="JHW6" s="30"/>
      <c r="JHX6" s="31"/>
      <c r="JHY6" s="30"/>
      <c r="JHZ6" s="31"/>
      <c r="JIA6" s="30"/>
      <c r="JIB6" s="31"/>
      <c r="JIC6" s="30"/>
      <c r="JID6" s="31"/>
      <c r="JIE6" s="30"/>
      <c r="JIF6" s="31"/>
      <c r="JIG6" s="30"/>
      <c r="JIH6" s="31"/>
      <c r="JII6" s="30"/>
      <c r="JIJ6" s="31"/>
      <c r="JIK6" s="30"/>
      <c r="JIL6" s="31"/>
      <c r="JIM6" s="30"/>
      <c r="JIN6" s="31"/>
      <c r="JIO6" s="30"/>
      <c r="JIP6" s="31"/>
      <c r="JIQ6" s="30"/>
      <c r="JIR6" s="31"/>
      <c r="JIS6" s="30"/>
      <c r="JIT6" s="31"/>
      <c r="JIU6" s="30"/>
      <c r="JIV6" s="31"/>
      <c r="JIW6" s="30"/>
      <c r="JIX6" s="31"/>
      <c r="JIY6" s="30"/>
      <c r="JIZ6" s="31"/>
      <c r="JJA6" s="30"/>
      <c r="JJB6" s="31"/>
      <c r="JJC6" s="30"/>
      <c r="JJD6" s="31"/>
      <c r="JJE6" s="30"/>
      <c r="JJF6" s="31"/>
      <c r="JJG6" s="30"/>
      <c r="JJH6" s="31"/>
      <c r="JJI6" s="30"/>
      <c r="JJJ6" s="31"/>
      <c r="JJK6" s="30"/>
      <c r="JJL6" s="31"/>
      <c r="JJM6" s="30"/>
      <c r="JJN6" s="31"/>
      <c r="JJO6" s="30"/>
      <c r="JJP6" s="31"/>
      <c r="JJQ6" s="30"/>
      <c r="JJR6" s="31"/>
      <c r="JJS6" s="30"/>
      <c r="JJT6" s="31"/>
      <c r="JJU6" s="30"/>
      <c r="JJV6" s="31"/>
      <c r="JJW6" s="30"/>
      <c r="JJX6" s="31"/>
      <c r="JJY6" s="30"/>
      <c r="JJZ6" s="31"/>
      <c r="JKA6" s="30"/>
      <c r="JKB6" s="31"/>
      <c r="JKC6" s="30"/>
      <c r="JKD6" s="31"/>
      <c r="JKE6" s="30"/>
      <c r="JKF6" s="31"/>
      <c r="JKG6" s="30"/>
      <c r="JKH6" s="31"/>
      <c r="JKI6" s="30"/>
      <c r="JKJ6" s="31"/>
      <c r="JKK6" s="30"/>
      <c r="JKL6" s="31"/>
      <c r="JKM6" s="30"/>
      <c r="JKN6" s="31"/>
      <c r="JKO6" s="30"/>
      <c r="JKP6" s="31"/>
      <c r="JKQ6" s="30"/>
      <c r="JKR6" s="31"/>
      <c r="JKS6" s="30"/>
      <c r="JKT6" s="31"/>
      <c r="JKU6" s="30"/>
      <c r="JKV6" s="31"/>
      <c r="JKW6" s="30"/>
      <c r="JKX6" s="31"/>
      <c r="JKY6" s="30"/>
      <c r="JKZ6" s="31"/>
      <c r="JLA6" s="30"/>
      <c r="JLB6" s="31"/>
      <c r="JLC6" s="30"/>
      <c r="JLD6" s="31"/>
      <c r="JLE6" s="30"/>
      <c r="JLF6" s="31"/>
      <c r="JLG6" s="30"/>
      <c r="JLH6" s="31"/>
      <c r="JLI6" s="30"/>
      <c r="JLJ6" s="31"/>
      <c r="JLK6" s="30"/>
      <c r="JLL6" s="31"/>
      <c r="JLM6" s="30"/>
      <c r="JLN6" s="31"/>
      <c r="JLO6" s="30"/>
      <c r="JLP6" s="31"/>
      <c r="JLQ6" s="30"/>
      <c r="JLR6" s="31"/>
      <c r="JLS6" s="30"/>
      <c r="JLT6" s="31"/>
      <c r="JLU6" s="30"/>
      <c r="JLV6" s="31"/>
      <c r="JLW6" s="30"/>
      <c r="JLX6" s="31"/>
      <c r="JLY6" s="30"/>
      <c r="JLZ6" s="31"/>
      <c r="JMA6" s="30"/>
      <c r="JMB6" s="31"/>
      <c r="JMC6" s="30"/>
      <c r="JMD6" s="31"/>
      <c r="JME6" s="30"/>
      <c r="JMF6" s="31"/>
      <c r="JMG6" s="30"/>
      <c r="JMH6" s="31"/>
      <c r="JMI6" s="30"/>
      <c r="JMJ6" s="31"/>
      <c r="JMK6" s="30"/>
      <c r="JML6" s="31"/>
      <c r="JMM6" s="30"/>
      <c r="JMN6" s="31"/>
      <c r="JMO6" s="30"/>
      <c r="JMP6" s="31"/>
      <c r="JMQ6" s="30"/>
      <c r="JMR6" s="31"/>
      <c r="JMS6" s="30"/>
      <c r="JMT6" s="31"/>
      <c r="JMU6" s="30"/>
      <c r="JMV6" s="31"/>
      <c r="JMW6" s="30"/>
      <c r="JMX6" s="31"/>
      <c r="JMY6" s="30"/>
      <c r="JMZ6" s="31"/>
      <c r="JNA6" s="30"/>
      <c r="JNB6" s="31"/>
      <c r="JNC6" s="30"/>
      <c r="JND6" s="31"/>
      <c r="JNE6" s="30"/>
      <c r="JNF6" s="31"/>
      <c r="JNG6" s="30"/>
      <c r="JNH6" s="31"/>
      <c r="JNI6" s="30"/>
      <c r="JNJ6" s="31"/>
      <c r="JNK6" s="30"/>
      <c r="JNL6" s="31"/>
      <c r="JNM6" s="30"/>
      <c r="JNN6" s="31"/>
      <c r="JNO6" s="30"/>
      <c r="JNP6" s="31"/>
      <c r="JNQ6" s="30"/>
      <c r="JNR6" s="31"/>
      <c r="JNS6" s="30"/>
      <c r="JNT6" s="31"/>
      <c r="JNU6" s="30"/>
      <c r="JNV6" s="31"/>
      <c r="JNW6" s="30"/>
      <c r="JNX6" s="31"/>
      <c r="JNY6" s="30"/>
      <c r="JNZ6" s="31"/>
      <c r="JOA6" s="30"/>
      <c r="JOB6" s="31"/>
      <c r="JOC6" s="30"/>
      <c r="JOD6" s="31"/>
      <c r="JOE6" s="30"/>
      <c r="JOF6" s="31"/>
      <c r="JOG6" s="30"/>
      <c r="JOH6" s="31"/>
      <c r="JOI6" s="30"/>
      <c r="JOJ6" s="31"/>
      <c r="JOK6" s="30"/>
      <c r="JOL6" s="31"/>
      <c r="JOM6" s="30"/>
      <c r="JON6" s="31"/>
      <c r="JOO6" s="30"/>
      <c r="JOP6" s="31"/>
      <c r="JOQ6" s="30"/>
      <c r="JOR6" s="31"/>
      <c r="JOS6" s="30"/>
      <c r="JOT6" s="31"/>
      <c r="JOU6" s="30"/>
      <c r="JOV6" s="31"/>
      <c r="JOW6" s="30"/>
      <c r="JOX6" s="31"/>
      <c r="JOY6" s="30"/>
      <c r="JOZ6" s="31"/>
      <c r="JPA6" s="30"/>
      <c r="JPB6" s="31"/>
      <c r="JPC6" s="30"/>
      <c r="JPD6" s="31"/>
      <c r="JPE6" s="30"/>
      <c r="JPF6" s="31"/>
      <c r="JPG6" s="30"/>
      <c r="JPH6" s="31"/>
      <c r="JPI6" s="30"/>
      <c r="JPJ6" s="31"/>
      <c r="JPK6" s="30"/>
      <c r="JPL6" s="31"/>
      <c r="JPM6" s="30"/>
      <c r="JPN6" s="31"/>
      <c r="JPO6" s="30"/>
      <c r="JPP6" s="31"/>
      <c r="JPQ6" s="30"/>
      <c r="JPR6" s="31"/>
      <c r="JPS6" s="30"/>
      <c r="JPT6" s="31"/>
      <c r="JPU6" s="30"/>
      <c r="JPV6" s="31"/>
      <c r="JPW6" s="30"/>
      <c r="JPX6" s="31"/>
      <c r="JPY6" s="30"/>
      <c r="JPZ6" s="31"/>
      <c r="JQA6" s="30"/>
      <c r="JQB6" s="31"/>
      <c r="JQC6" s="30"/>
      <c r="JQD6" s="31"/>
      <c r="JQE6" s="30"/>
      <c r="JQF6" s="31"/>
      <c r="JQG6" s="30"/>
      <c r="JQH6" s="31"/>
      <c r="JQI6" s="30"/>
      <c r="JQJ6" s="31"/>
      <c r="JQK6" s="30"/>
      <c r="JQL6" s="31"/>
      <c r="JQM6" s="30"/>
      <c r="JQN6" s="31"/>
      <c r="JQO6" s="30"/>
      <c r="JQP6" s="31"/>
      <c r="JQQ6" s="30"/>
      <c r="JQR6" s="31"/>
      <c r="JQS6" s="30"/>
      <c r="JQT6" s="31"/>
      <c r="JQU6" s="30"/>
      <c r="JQV6" s="31"/>
      <c r="JQW6" s="30"/>
      <c r="JQX6" s="31"/>
      <c r="JQY6" s="30"/>
      <c r="JQZ6" s="31"/>
      <c r="JRA6" s="30"/>
      <c r="JRB6" s="31"/>
      <c r="JRC6" s="30"/>
      <c r="JRD6" s="31"/>
      <c r="JRE6" s="30"/>
      <c r="JRF6" s="31"/>
      <c r="JRG6" s="30"/>
      <c r="JRH6" s="31"/>
      <c r="JRI6" s="30"/>
      <c r="JRJ6" s="31"/>
      <c r="JRK6" s="30"/>
      <c r="JRL6" s="31"/>
      <c r="JRM6" s="30"/>
      <c r="JRN6" s="31"/>
      <c r="JRO6" s="30"/>
      <c r="JRP6" s="31"/>
      <c r="JRQ6" s="30"/>
      <c r="JRR6" s="31"/>
      <c r="JRS6" s="30"/>
      <c r="JRT6" s="31"/>
      <c r="JRU6" s="30"/>
      <c r="JRV6" s="31"/>
      <c r="JRW6" s="30"/>
      <c r="JRX6" s="31"/>
      <c r="JRY6" s="30"/>
      <c r="JRZ6" s="31"/>
      <c r="JSA6" s="30"/>
      <c r="JSB6" s="31"/>
      <c r="JSC6" s="30"/>
      <c r="JSD6" s="31"/>
      <c r="JSE6" s="30"/>
      <c r="JSF6" s="31"/>
      <c r="JSG6" s="30"/>
      <c r="JSH6" s="31"/>
      <c r="JSI6" s="30"/>
      <c r="JSJ6" s="31"/>
      <c r="JSK6" s="30"/>
      <c r="JSL6" s="31"/>
      <c r="JSM6" s="30"/>
      <c r="JSN6" s="31"/>
      <c r="JSO6" s="30"/>
      <c r="JSP6" s="31"/>
      <c r="JSQ6" s="30"/>
      <c r="JSR6" s="31"/>
      <c r="JSS6" s="30"/>
      <c r="JST6" s="31"/>
      <c r="JSU6" s="30"/>
      <c r="JSV6" s="31"/>
      <c r="JSW6" s="30"/>
      <c r="JSX6" s="31"/>
      <c r="JSY6" s="30"/>
      <c r="JSZ6" s="31"/>
      <c r="JTA6" s="30"/>
      <c r="JTB6" s="31"/>
      <c r="JTC6" s="30"/>
      <c r="JTD6" s="31"/>
      <c r="JTE6" s="30"/>
      <c r="JTF6" s="31"/>
      <c r="JTG6" s="30"/>
      <c r="JTH6" s="31"/>
      <c r="JTI6" s="30"/>
      <c r="JTJ6" s="31"/>
      <c r="JTK6" s="30"/>
      <c r="JTL6" s="31"/>
      <c r="JTM6" s="30"/>
      <c r="JTN6" s="31"/>
      <c r="JTO6" s="30"/>
      <c r="JTP6" s="31"/>
      <c r="JTQ6" s="30"/>
      <c r="JTR6" s="31"/>
      <c r="JTS6" s="30"/>
      <c r="JTT6" s="31"/>
      <c r="JTU6" s="30"/>
      <c r="JTV6" s="31"/>
      <c r="JTW6" s="30"/>
      <c r="JTX6" s="31"/>
      <c r="JTY6" s="30"/>
      <c r="JTZ6" s="31"/>
      <c r="JUA6" s="30"/>
      <c r="JUB6" s="31"/>
      <c r="JUC6" s="30"/>
      <c r="JUD6" s="31"/>
      <c r="JUE6" s="30"/>
      <c r="JUF6" s="31"/>
      <c r="JUG6" s="30"/>
      <c r="JUH6" s="31"/>
      <c r="JUI6" s="30"/>
      <c r="JUJ6" s="31"/>
      <c r="JUK6" s="30"/>
      <c r="JUL6" s="31"/>
      <c r="JUM6" s="30"/>
      <c r="JUN6" s="31"/>
      <c r="JUO6" s="30"/>
      <c r="JUP6" s="31"/>
      <c r="JUQ6" s="30"/>
      <c r="JUR6" s="31"/>
      <c r="JUS6" s="30"/>
      <c r="JUT6" s="31"/>
      <c r="JUU6" s="30"/>
      <c r="JUV6" s="31"/>
      <c r="JUW6" s="30"/>
      <c r="JUX6" s="31"/>
      <c r="JUY6" s="30"/>
      <c r="JUZ6" s="31"/>
      <c r="JVA6" s="30"/>
      <c r="JVB6" s="31"/>
      <c r="JVC6" s="30"/>
      <c r="JVD6" s="31"/>
      <c r="JVE6" s="30"/>
      <c r="JVF6" s="31"/>
      <c r="JVG6" s="30"/>
      <c r="JVH6" s="31"/>
      <c r="JVI6" s="30"/>
      <c r="JVJ6" s="31"/>
      <c r="JVK6" s="30"/>
      <c r="JVL6" s="31"/>
      <c r="JVM6" s="30"/>
      <c r="JVN6" s="31"/>
      <c r="JVO6" s="30"/>
      <c r="JVP6" s="31"/>
      <c r="JVQ6" s="30"/>
      <c r="JVR6" s="31"/>
      <c r="JVS6" s="30"/>
      <c r="JVT6" s="31"/>
      <c r="JVU6" s="30"/>
      <c r="JVV6" s="31"/>
      <c r="JVW6" s="30"/>
      <c r="JVX6" s="31"/>
      <c r="JVY6" s="30"/>
      <c r="JVZ6" s="31"/>
      <c r="JWA6" s="30"/>
      <c r="JWB6" s="31"/>
      <c r="JWC6" s="30"/>
      <c r="JWD6" s="31"/>
      <c r="JWE6" s="30"/>
      <c r="JWF6" s="31"/>
      <c r="JWG6" s="30"/>
      <c r="JWH6" s="31"/>
      <c r="JWI6" s="30"/>
      <c r="JWJ6" s="31"/>
      <c r="JWK6" s="30"/>
      <c r="JWL6" s="31"/>
      <c r="JWM6" s="30"/>
      <c r="JWN6" s="31"/>
      <c r="JWO6" s="30"/>
      <c r="JWP6" s="31"/>
      <c r="JWQ6" s="30"/>
      <c r="JWR6" s="31"/>
      <c r="JWS6" s="30"/>
      <c r="JWT6" s="31"/>
      <c r="JWU6" s="30"/>
      <c r="JWV6" s="31"/>
      <c r="JWW6" s="30"/>
      <c r="JWX6" s="31"/>
      <c r="JWY6" s="30"/>
      <c r="JWZ6" s="31"/>
      <c r="JXA6" s="30"/>
      <c r="JXB6" s="31"/>
      <c r="JXC6" s="30"/>
      <c r="JXD6" s="31"/>
      <c r="JXE6" s="30"/>
      <c r="JXF6" s="31"/>
      <c r="JXG6" s="30"/>
      <c r="JXH6" s="31"/>
      <c r="JXI6" s="30"/>
      <c r="JXJ6" s="31"/>
      <c r="JXK6" s="30"/>
      <c r="JXL6" s="31"/>
      <c r="JXM6" s="30"/>
      <c r="JXN6" s="31"/>
      <c r="JXO6" s="30"/>
      <c r="JXP6" s="31"/>
      <c r="JXQ6" s="30"/>
      <c r="JXR6" s="31"/>
      <c r="JXS6" s="30"/>
      <c r="JXT6" s="31"/>
      <c r="JXU6" s="30"/>
      <c r="JXV6" s="31"/>
      <c r="JXW6" s="30"/>
      <c r="JXX6" s="31"/>
      <c r="JXY6" s="30"/>
      <c r="JXZ6" s="31"/>
      <c r="JYA6" s="30"/>
      <c r="JYB6" s="31"/>
      <c r="JYC6" s="30"/>
      <c r="JYD6" s="31"/>
      <c r="JYE6" s="30"/>
      <c r="JYF6" s="31"/>
      <c r="JYG6" s="30"/>
      <c r="JYH6" s="31"/>
      <c r="JYI6" s="30"/>
      <c r="JYJ6" s="31"/>
      <c r="JYK6" s="30"/>
      <c r="JYL6" s="31"/>
      <c r="JYM6" s="30"/>
      <c r="JYN6" s="31"/>
      <c r="JYO6" s="30"/>
      <c r="JYP6" s="31"/>
      <c r="JYQ6" s="30"/>
      <c r="JYR6" s="31"/>
      <c r="JYS6" s="30"/>
      <c r="JYT6" s="31"/>
      <c r="JYU6" s="30"/>
      <c r="JYV6" s="31"/>
      <c r="JYW6" s="30"/>
      <c r="JYX6" s="31"/>
      <c r="JYY6" s="30"/>
      <c r="JYZ6" s="31"/>
      <c r="JZA6" s="30"/>
      <c r="JZB6" s="31"/>
      <c r="JZC6" s="30"/>
      <c r="JZD6" s="31"/>
      <c r="JZE6" s="30"/>
      <c r="JZF6" s="31"/>
      <c r="JZG6" s="30"/>
      <c r="JZH6" s="31"/>
      <c r="JZI6" s="30"/>
      <c r="JZJ6" s="31"/>
      <c r="JZK6" s="30"/>
      <c r="JZL6" s="31"/>
      <c r="JZM6" s="30"/>
      <c r="JZN6" s="31"/>
      <c r="JZO6" s="30"/>
      <c r="JZP6" s="31"/>
      <c r="JZQ6" s="30"/>
      <c r="JZR6" s="31"/>
      <c r="JZS6" s="30"/>
      <c r="JZT6" s="31"/>
      <c r="JZU6" s="30"/>
      <c r="JZV6" s="31"/>
      <c r="JZW6" s="30"/>
      <c r="JZX6" s="31"/>
      <c r="JZY6" s="30"/>
      <c r="JZZ6" s="31"/>
      <c r="KAA6" s="30"/>
      <c r="KAB6" s="31"/>
      <c r="KAC6" s="30"/>
      <c r="KAD6" s="31"/>
      <c r="KAE6" s="30"/>
      <c r="KAF6" s="31"/>
      <c r="KAG6" s="30"/>
      <c r="KAH6" s="31"/>
      <c r="KAI6" s="30"/>
      <c r="KAJ6" s="31"/>
      <c r="KAK6" s="30"/>
      <c r="KAL6" s="31"/>
      <c r="KAM6" s="30"/>
      <c r="KAN6" s="31"/>
      <c r="KAO6" s="30"/>
      <c r="KAP6" s="31"/>
      <c r="KAQ6" s="30"/>
      <c r="KAR6" s="31"/>
      <c r="KAS6" s="30"/>
      <c r="KAT6" s="31"/>
      <c r="KAU6" s="30"/>
      <c r="KAV6" s="31"/>
      <c r="KAW6" s="30"/>
      <c r="KAX6" s="31"/>
      <c r="KAY6" s="30"/>
      <c r="KAZ6" s="31"/>
      <c r="KBA6" s="30"/>
      <c r="KBB6" s="31"/>
      <c r="KBC6" s="30"/>
      <c r="KBD6" s="31"/>
      <c r="KBE6" s="30"/>
      <c r="KBF6" s="31"/>
      <c r="KBG6" s="30"/>
      <c r="KBH6" s="31"/>
      <c r="KBI6" s="30"/>
      <c r="KBJ6" s="31"/>
      <c r="KBK6" s="30"/>
      <c r="KBL6" s="31"/>
      <c r="KBM6" s="30"/>
      <c r="KBN6" s="31"/>
      <c r="KBO6" s="30"/>
      <c r="KBP6" s="31"/>
      <c r="KBQ6" s="30"/>
      <c r="KBR6" s="31"/>
      <c r="KBS6" s="30"/>
      <c r="KBT6" s="31"/>
      <c r="KBU6" s="30"/>
      <c r="KBV6" s="31"/>
      <c r="KBW6" s="30"/>
      <c r="KBX6" s="31"/>
      <c r="KBY6" s="30"/>
      <c r="KBZ6" s="31"/>
      <c r="KCA6" s="30"/>
      <c r="KCB6" s="31"/>
      <c r="KCC6" s="30"/>
      <c r="KCD6" s="31"/>
      <c r="KCE6" s="30"/>
      <c r="KCF6" s="31"/>
      <c r="KCG6" s="30"/>
      <c r="KCH6" s="31"/>
      <c r="KCI6" s="30"/>
      <c r="KCJ6" s="31"/>
      <c r="KCK6" s="30"/>
      <c r="KCL6" s="31"/>
      <c r="KCM6" s="30"/>
      <c r="KCN6" s="31"/>
      <c r="KCO6" s="30"/>
      <c r="KCP6" s="31"/>
      <c r="KCQ6" s="30"/>
      <c r="KCR6" s="31"/>
      <c r="KCS6" s="30"/>
      <c r="KCT6" s="31"/>
      <c r="KCU6" s="30"/>
      <c r="KCV6" s="31"/>
      <c r="KCW6" s="30"/>
      <c r="KCX6" s="31"/>
      <c r="KCY6" s="30"/>
      <c r="KCZ6" s="31"/>
      <c r="KDA6" s="30"/>
      <c r="KDB6" s="31"/>
      <c r="KDC6" s="30"/>
      <c r="KDD6" s="31"/>
      <c r="KDE6" s="30"/>
      <c r="KDF6" s="31"/>
      <c r="KDG6" s="30"/>
      <c r="KDH6" s="31"/>
      <c r="KDI6" s="30"/>
      <c r="KDJ6" s="31"/>
      <c r="KDK6" s="30"/>
      <c r="KDL6" s="31"/>
      <c r="KDM6" s="30"/>
      <c r="KDN6" s="31"/>
      <c r="KDO6" s="30"/>
      <c r="KDP6" s="31"/>
      <c r="KDQ6" s="30"/>
      <c r="KDR6" s="31"/>
      <c r="KDS6" s="30"/>
      <c r="KDT6" s="31"/>
      <c r="KDU6" s="30"/>
      <c r="KDV6" s="31"/>
      <c r="KDW6" s="30"/>
      <c r="KDX6" s="31"/>
      <c r="KDY6" s="30"/>
      <c r="KDZ6" s="31"/>
      <c r="KEA6" s="30"/>
      <c r="KEB6" s="31"/>
      <c r="KEC6" s="30"/>
      <c r="KED6" s="31"/>
      <c r="KEE6" s="30"/>
      <c r="KEF6" s="31"/>
      <c r="KEG6" s="30"/>
      <c r="KEH6" s="31"/>
      <c r="KEI6" s="30"/>
      <c r="KEJ6" s="31"/>
      <c r="KEK6" s="30"/>
      <c r="KEL6" s="31"/>
      <c r="KEM6" s="30"/>
      <c r="KEN6" s="31"/>
      <c r="KEO6" s="30"/>
      <c r="KEP6" s="31"/>
      <c r="KEQ6" s="30"/>
      <c r="KER6" s="31"/>
      <c r="KES6" s="30"/>
      <c r="KET6" s="31"/>
      <c r="KEU6" s="30"/>
      <c r="KEV6" s="31"/>
      <c r="KEW6" s="30"/>
      <c r="KEX6" s="31"/>
      <c r="KEY6" s="30"/>
      <c r="KEZ6" s="31"/>
      <c r="KFA6" s="30"/>
      <c r="KFB6" s="31"/>
      <c r="KFC6" s="30"/>
      <c r="KFD6" s="31"/>
      <c r="KFE6" s="30"/>
      <c r="KFF6" s="31"/>
      <c r="KFG6" s="30"/>
      <c r="KFH6" s="31"/>
      <c r="KFI6" s="30"/>
      <c r="KFJ6" s="31"/>
      <c r="KFK6" s="30"/>
      <c r="KFL6" s="31"/>
      <c r="KFM6" s="30"/>
      <c r="KFN6" s="31"/>
      <c r="KFO6" s="30"/>
      <c r="KFP6" s="31"/>
      <c r="KFQ6" s="30"/>
      <c r="KFR6" s="31"/>
      <c r="KFS6" s="30"/>
      <c r="KFT6" s="31"/>
      <c r="KFU6" s="30"/>
      <c r="KFV6" s="31"/>
      <c r="KFW6" s="30"/>
      <c r="KFX6" s="31"/>
      <c r="KFY6" s="30"/>
      <c r="KFZ6" s="31"/>
      <c r="KGA6" s="30"/>
      <c r="KGB6" s="31"/>
      <c r="KGC6" s="30"/>
      <c r="KGD6" s="31"/>
      <c r="KGE6" s="30"/>
      <c r="KGF6" s="31"/>
      <c r="KGG6" s="30"/>
      <c r="KGH6" s="31"/>
      <c r="KGI6" s="30"/>
      <c r="KGJ6" s="31"/>
      <c r="KGK6" s="30"/>
      <c r="KGL6" s="31"/>
      <c r="KGM6" s="30"/>
      <c r="KGN6" s="31"/>
      <c r="KGO6" s="30"/>
      <c r="KGP6" s="31"/>
      <c r="KGQ6" s="30"/>
      <c r="KGR6" s="31"/>
      <c r="KGS6" s="30"/>
      <c r="KGT6" s="31"/>
      <c r="KGU6" s="30"/>
      <c r="KGV6" s="31"/>
      <c r="KGW6" s="30"/>
      <c r="KGX6" s="31"/>
      <c r="KGY6" s="30"/>
      <c r="KGZ6" s="31"/>
      <c r="KHA6" s="30"/>
      <c r="KHB6" s="31"/>
      <c r="KHC6" s="30"/>
      <c r="KHD6" s="31"/>
      <c r="KHE6" s="30"/>
      <c r="KHF6" s="31"/>
      <c r="KHG6" s="30"/>
      <c r="KHH6" s="31"/>
      <c r="KHI6" s="30"/>
      <c r="KHJ6" s="31"/>
      <c r="KHK6" s="30"/>
      <c r="KHL6" s="31"/>
      <c r="KHM6" s="30"/>
      <c r="KHN6" s="31"/>
      <c r="KHO6" s="30"/>
      <c r="KHP6" s="31"/>
      <c r="KHQ6" s="30"/>
      <c r="KHR6" s="31"/>
      <c r="KHS6" s="30"/>
      <c r="KHT6" s="31"/>
      <c r="KHU6" s="30"/>
      <c r="KHV6" s="31"/>
      <c r="KHW6" s="30"/>
      <c r="KHX6" s="31"/>
      <c r="KHY6" s="30"/>
      <c r="KHZ6" s="31"/>
      <c r="KIA6" s="30"/>
      <c r="KIB6" s="31"/>
      <c r="KIC6" s="30"/>
      <c r="KID6" s="31"/>
      <c r="KIE6" s="30"/>
      <c r="KIF6" s="31"/>
      <c r="KIG6" s="30"/>
      <c r="KIH6" s="31"/>
      <c r="KII6" s="30"/>
      <c r="KIJ6" s="31"/>
      <c r="KIK6" s="30"/>
      <c r="KIL6" s="31"/>
      <c r="KIM6" s="30"/>
      <c r="KIN6" s="31"/>
      <c r="KIO6" s="30"/>
      <c r="KIP6" s="31"/>
      <c r="KIQ6" s="30"/>
      <c r="KIR6" s="31"/>
      <c r="KIS6" s="30"/>
      <c r="KIT6" s="31"/>
      <c r="KIU6" s="30"/>
      <c r="KIV6" s="31"/>
      <c r="KIW6" s="30"/>
      <c r="KIX6" s="31"/>
      <c r="KIY6" s="30"/>
      <c r="KIZ6" s="31"/>
      <c r="KJA6" s="30"/>
      <c r="KJB6" s="31"/>
      <c r="KJC6" s="30"/>
      <c r="KJD6" s="31"/>
      <c r="KJE6" s="30"/>
      <c r="KJF6" s="31"/>
      <c r="KJG6" s="30"/>
      <c r="KJH6" s="31"/>
      <c r="KJI6" s="30"/>
      <c r="KJJ6" s="31"/>
      <c r="KJK6" s="30"/>
      <c r="KJL6" s="31"/>
      <c r="KJM6" s="30"/>
      <c r="KJN6" s="31"/>
      <c r="KJO6" s="30"/>
      <c r="KJP6" s="31"/>
      <c r="KJQ6" s="30"/>
      <c r="KJR6" s="31"/>
      <c r="KJS6" s="30"/>
      <c r="KJT6" s="31"/>
      <c r="KJU6" s="30"/>
      <c r="KJV6" s="31"/>
      <c r="KJW6" s="30"/>
      <c r="KJX6" s="31"/>
      <c r="KJY6" s="30"/>
      <c r="KJZ6" s="31"/>
      <c r="KKA6" s="30"/>
      <c r="KKB6" s="31"/>
      <c r="KKC6" s="30"/>
      <c r="KKD6" s="31"/>
      <c r="KKE6" s="30"/>
      <c r="KKF6" s="31"/>
      <c r="KKG6" s="30"/>
      <c r="KKH6" s="31"/>
      <c r="KKI6" s="30"/>
      <c r="KKJ6" s="31"/>
      <c r="KKK6" s="30"/>
      <c r="KKL6" s="31"/>
      <c r="KKM6" s="30"/>
      <c r="KKN6" s="31"/>
      <c r="KKO6" s="30"/>
      <c r="KKP6" s="31"/>
      <c r="KKQ6" s="30"/>
      <c r="KKR6" s="31"/>
      <c r="KKS6" s="30"/>
      <c r="KKT6" s="31"/>
      <c r="KKU6" s="30"/>
      <c r="KKV6" s="31"/>
      <c r="KKW6" s="30"/>
      <c r="KKX6" s="31"/>
      <c r="KKY6" s="30"/>
      <c r="KKZ6" s="31"/>
      <c r="KLA6" s="30"/>
      <c r="KLB6" s="31"/>
      <c r="KLC6" s="30"/>
      <c r="KLD6" s="31"/>
      <c r="KLE6" s="30"/>
      <c r="KLF6" s="31"/>
      <c r="KLG6" s="30"/>
      <c r="KLH6" s="31"/>
      <c r="KLI6" s="30"/>
      <c r="KLJ6" s="31"/>
      <c r="KLK6" s="30"/>
      <c r="KLL6" s="31"/>
      <c r="KLM6" s="30"/>
      <c r="KLN6" s="31"/>
      <c r="KLO6" s="30"/>
      <c r="KLP6" s="31"/>
      <c r="KLQ6" s="30"/>
      <c r="KLR6" s="31"/>
      <c r="KLS6" s="30"/>
      <c r="KLT6" s="31"/>
      <c r="KLU6" s="30"/>
      <c r="KLV6" s="31"/>
      <c r="KLW6" s="30"/>
      <c r="KLX6" s="31"/>
      <c r="KLY6" s="30"/>
      <c r="KLZ6" s="31"/>
      <c r="KMA6" s="30"/>
      <c r="KMB6" s="31"/>
      <c r="KMC6" s="30"/>
      <c r="KMD6" s="31"/>
      <c r="KME6" s="30"/>
      <c r="KMF6" s="31"/>
      <c r="KMG6" s="30"/>
      <c r="KMH6" s="31"/>
      <c r="KMI6" s="30"/>
      <c r="KMJ6" s="31"/>
      <c r="KMK6" s="30"/>
      <c r="KML6" s="31"/>
      <c r="KMM6" s="30"/>
      <c r="KMN6" s="31"/>
      <c r="KMO6" s="30"/>
      <c r="KMP6" s="31"/>
      <c r="KMQ6" s="30"/>
      <c r="KMR6" s="31"/>
      <c r="KMS6" s="30"/>
      <c r="KMT6" s="31"/>
      <c r="KMU6" s="30"/>
      <c r="KMV6" s="31"/>
      <c r="KMW6" s="30"/>
      <c r="KMX6" s="31"/>
      <c r="KMY6" s="30"/>
      <c r="KMZ6" s="31"/>
      <c r="KNA6" s="30"/>
      <c r="KNB6" s="31"/>
      <c r="KNC6" s="30"/>
      <c r="KND6" s="31"/>
      <c r="KNE6" s="30"/>
      <c r="KNF6" s="31"/>
      <c r="KNG6" s="30"/>
      <c r="KNH6" s="31"/>
      <c r="KNI6" s="30"/>
      <c r="KNJ6" s="31"/>
      <c r="KNK6" s="30"/>
      <c r="KNL6" s="31"/>
      <c r="KNM6" s="30"/>
      <c r="KNN6" s="31"/>
      <c r="KNO6" s="30"/>
      <c r="KNP6" s="31"/>
      <c r="KNQ6" s="30"/>
      <c r="KNR6" s="31"/>
      <c r="KNS6" s="30"/>
      <c r="KNT6" s="31"/>
      <c r="KNU6" s="30"/>
      <c r="KNV6" s="31"/>
      <c r="KNW6" s="30"/>
      <c r="KNX6" s="31"/>
      <c r="KNY6" s="30"/>
      <c r="KNZ6" s="31"/>
      <c r="KOA6" s="30"/>
      <c r="KOB6" s="31"/>
      <c r="KOC6" s="30"/>
      <c r="KOD6" s="31"/>
      <c r="KOE6" s="30"/>
      <c r="KOF6" s="31"/>
      <c r="KOG6" s="30"/>
      <c r="KOH6" s="31"/>
      <c r="KOI6" s="30"/>
      <c r="KOJ6" s="31"/>
      <c r="KOK6" s="30"/>
      <c r="KOL6" s="31"/>
      <c r="KOM6" s="30"/>
      <c r="KON6" s="31"/>
      <c r="KOO6" s="30"/>
      <c r="KOP6" s="31"/>
      <c r="KOQ6" s="30"/>
      <c r="KOR6" s="31"/>
      <c r="KOS6" s="30"/>
      <c r="KOT6" s="31"/>
      <c r="KOU6" s="30"/>
      <c r="KOV6" s="31"/>
      <c r="KOW6" s="30"/>
      <c r="KOX6" s="31"/>
      <c r="KOY6" s="30"/>
      <c r="KOZ6" s="31"/>
      <c r="KPA6" s="30"/>
      <c r="KPB6" s="31"/>
      <c r="KPC6" s="30"/>
      <c r="KPD6" s="31"/>
      <c r="KPE6" s="30"/>
      <c r="KPF6" s="31"/>
      <c r="KPG6" s="30"/>
      <c r="KPH6" s="31"/>
      <c r="KPI6" s="30"/>
      <c r="KPJ6" s="31"/>
      <c r="KPK6" s="30"/>
      <c r="KPL6" s="31"/>
      <c r="KPM6" s="30"/>
      <c r="KPN6" s="31"/>
      <c r="KPO6" s="30"/>
      <c r="KPP6" s="31"/>
      <c r="KPQ6" s="30"/>
      <c r="KPR6" s="31"/>
      <c r="KPS6" s="30"/>
      <c r="KPT6" s="31"/>
      <c r="KPU6" s="30"/>
      <c r="KPV6" s="31"/>
      <c r="KPW6" s="30"/>
      <c r="KPX6" s="31"/>
      <c r="KPY6" s="30"/>
      <c r="KPZ6" s="31"/>
      <c r="KQA6" s="30"/>
      <c r="KQB6" s="31"/>
      <c r="KQC6" s="30"/>
      <c r="KQD6" s="31"/>
      <c r="KQE6" s="30"/>
      <c r="KQF6" s="31"/>
      <c r="KQG6" s="30"/>
      <c r="KQH6" s="31"/>
      <c r="KQI6" s="30"/>
      <c r="KQJ6" s="31"/>
      <c r="KQK6" s="30"/>
      <c r="KQL6" s="31"/>
      <c r="KQM6" s="30"/>
      <c r="KQN6" s="31"/>
      <c r="KQO6" s="30"/>
      <c r="KQP6" s="31"/>
      <c r="KQQ6" s="30"/>
      <c r="KQR6" s="31"/>
      <c r="KQS6" s="30"/>
      <c r="KQT6" s="31"/>
      <c r="KQU6" s="30"/>
      <c r="KQV6" s="31"/>
      <c r="KQW6" s="30"/>
      <c r="KQX6" s="31"/>
      <c r="KQY6" s="30"/>
      <c r="KQZ6" s="31"/>
      <c r="KRA6" s="30"/>
      <c r="KRB6" s="31"/>
      <c r="KRC6" s="30"/>
      <c r="KRD6" s="31"/>
      <c r="KRE6" s="30"/>
      <c r="KRF6" s="31"/>
      <c r="KRG6" s="30"/>
      <c r="KRH6" s="31"/>
      <c r="KRI6" s="30"/>
      <c r="KRJ6" s="31"/>
      <c r="KRK6" s="30"/>
      <c r="KRL6" s="31"/>
      <c r="KRM6" s="30"/>
      <c r="KRN6" s="31"/>
      <c r="KRO6" s="30"/>
      <c r="KRP6" s="31"/>
      <c r="KRQ6" s="30"/>
      <c r="KRR6" s="31"/>
      <c r="KRS6" s="30"/>
      <c r="KRT6" s="31"/>
      <c r="KRU6" s="30"/>
      <c r="KRV6" s="31"/>
      <c r="KRW6" s="30"/>
      <c r="KRX6" s="31"/>
      <c r="KRY6" s="30"/>
      <c r="KRZ6" s="31"/>
      <c r="KSA6" s="30"/>
      <c r="KSB6" s="31"/>
      <c r="KSC6" s="30"/>
      <c r="KSD6" s="31"/>
      <c r="KSE6" s="30"/>
      <c r="KSF6" s="31"/>
      <c r="KSG6" s="30"/>
      <c r="KSH6" s="31"/>
      <c r="KSI6" s="30"/>
      <c r="KSJ6" s="31"/>
      <c r="KSK6" s="30"/>
      <c r="KSL6" s="31"/>
      <c r="KSM6" s="30"/>
      <c r="KSN6" s="31"/>
      <c r="KSO6" s="30"/>
      <c r="KSP6" s="31"/>
      <c r="KSQ6" s="30"/>
      <c r="KSR6" s="31"/>
      <c r="KSS6" s="30"/>
      <c r="KST6" s="31"/>
      <c r="KSU6" s="30"/>
      <c r="KSV6" s="31"/>
      <c r="KSW6" s="30"/>
      <c r="KSX6" s="31"/>
      <c r="KSY6" s="30"/>
      <c r="KSZ6" s="31"/>
      <c r="KTA6" s="30"/>
      <c r="KTB6" s="31"/>
      <c r="KTC6" s="30"/>
      <c r="KTD6" s="31"/>
      <c r="KTE6" s="30"/>
      <c r="KTF6" s="31"/>
      <c r="KTG6" s="30"/>
      <c r="KTH6" s="31"/>
      <c r="KTI6" s="30"/>
      <c r="KTJ6" s="31"/>
      <c r="KTK6" s="30"/>
      <c r="KTL6" s="31"/>
      <c r="KTM6" s="30"/>
      <c r="KTN6" s="31"/>
      <c r="KTO6" s="30"/>
      <c r="KTP6" s="31"/>
      <c r="KTQ6" s="30"/>
      <c r="KTR6" s="31"/>
      <c r="KTS6" s="30"/>
      <c r="KTT6" s="31"/>
      <c r="KTU6" s="30"/>
      <c r="KTV6" s="31"/>
      <c r="KTW6" s="30"/>
      <c r="KTX6" s="31"/>
      <c r="KTY6" s="30"/>
      <c r="KTZ6" s="31"/>
      <c r="KUA6" s="30"/>
      <c r="KUB6" s="31"/>
      <c r="KUC6" s="30"/>
      <c r="KUD6" s="31"/>
      <c r="KUE6" s="30"/>
      <c r="KUF6" s="31"/>
      <c r="KUG6" s="30"/>
      <c r="KUH6" s="31"/>
      <c r="KUI6" s="30"/>
      <c r="KUJ6" s="31"/>
      <c r="KUK6" s="30"/>
      <c r="KUL6" s="31"/>
      <c r="KUM6" s="30"/>
      <c r="KUN6" s="31"/>
      <c r="KUO6" s="30"/>
      <c r="KUP6" s="31"/>
      <c r="KUQ6" s="30"/>
      <c r="KUR6" s="31"/>
      <c r="KUS6" s="30"/>
      <c r="KUT6" s="31"/>
      <c r="KUU6" s="30"/>
      <c r="KUV6" s="31"/>
      <c r="KUW6" s="30"/>
      <c r="KUX6" s="31"/>
      <c r="KUY6" s="30"/>
      <c r="KUZ6" s="31"/>
      <c r="KVA6" s="30"/>
      <c r="KVB6" s="31"/>
      <c r="KVC6" s="30"/>
      <c r="KVD6" s="31"/>
      <c r="KVE6" s="30"/>
      <c r="KVF6" s="31"/>
      <c r="KVG6" s="30"/>
      <c r="KVH6" s="31"/>
      <c r="KVI6" s="30"/>
      <c r="KVJ6" s="31"/>
      <c r="KVK6" s="30"/>
      <c r="KVL6" s="31"/>
      <c r="KVM6" s="30"/>
      <c r="KVN6" s="31"/>
      <c r="KVO6" s="30"/>
      <c r="KVP6" s="31"/>
      <c r="KVQ6" s="30"/>
      <c r="KVR6" s="31"/>
      <c r="KVS6" s="30"/>
      <c r="KVT6" s="31"/>
      <c r="KVU6" s="30"/>
      <c r="KVV6" s="31"/>
      <c r="KVW6" s="30"/>
      <c r="KVX6" s="31"/>
      <c r="KVY6" s="30"/>
      <c r="KVZ6" s="31"/>
      <c r="KWA6" s="30"/>
      <c r="KWB6" s="31"/>
      <c r="KWC6" s="30"/>
      <c r="KWD6" s="31"/>
      <c r="KWE6" s="30"/>
      <c r="KWF6" s="31"/>
      <c r="KWG6" s="30"/>
      <c r="KWH6" s="31"/>
      <c r="KWI6" s="30"/>
      <c r="KWJ6" s="31"/>
      <c r="KWK6" s="30"/>
      <c r="KWL6" s="31"/>
      <c r="KWM6" s="30"/>
      <c r="KWN6" s="31"/>
      <c r="KWO6" s="30"/>
      <c r="KWP6" s="31"/>
      <c r="KWQ6" s="30"/>
      <c r="KWR6" s="31"/>
      <c r="KWS6" s="30"/>
      <c r="KWT6" s="31"/>
      <c r="KWU6" s="30"/>
      <c r="KWV6" s="31"/>
      <c r="KWW6" s="30"/>
      <c r="KWX6" s="31"/>
      <c r="KWY6" s="30"/>
      <c r="KWZ6" s="31"/>
      <c r="KXA6" s="30"/>
      <c r="KXB6" s="31"/>
      <c r="KXC6" s="30"/>
      <c r="KXD6" s="31"/>
      <c r="KXE6" s="30"/>
      <c r="KXF6" s="31"/>
      <c r="KXG6" s="30"/>
      <c r="KXH6" s="31"/>
      <c r="KXI6" s="30"/>
      <c r="KXJ6" s="31"/>
      <c r="KXK6" s="30"/>
      <c r="KXL6" s="31"/>
      <c r="KXM6" s="30"/>
      <c r="KXN6" s="31"/>
      <c r="KXO6" s="30"/>
      <c r="KXP6" s="31"/>
      <c r="KXQ6" s="30"/>
      <c r="KXR6" s="31"/>
      <c r="KXS6" s="30"/>
      <c r="KXT6" s="31"/>
      <c r="KXU6" s="30"/>
      <c r="KXV6" s="31"/>
      <c r="KXW6" s="30"/>
      <c r="KXX6" s="31"/>
      <c r="KXY6" s="30"/>
      <c r="KXZ6" s="31"/>
      <c r="KYA6" s="30"/>
      <c r="KYB6" s="31"/>
      <c r="KYC6" s="30"/>
      <c r="KYD6" s="31"/>
      <c r="KYE6" s="30"/>
      <c r="KYF6" s="31"/>
      <c r="KYG6" s="30"/>
      <c r="KYH6" s="31"/>
      <c r="KYI6" s="30"/>
      <c r="KYJ6" s="31"/>
      <c r="KYK6" s="30"/>
      <c r="KYL6" s="31"/>
      <c r="KYM6" s="30"/>
      <c r="KYN6" s="31"/>
      <c r="KYO6" s="30"/>
      <c r="KYP6" s="31"/>
      <c r="KYQ6" s="30"/>
      <c r="KYR6" s="31"/>
      <c r="KYS6" s="30"/>
      <c r="KYT6" s="31"/>
      <c r="KYU6" s="30"/>
      <c r="KYV6" s="31"/>
      <c r="KYW6" s="30"/>
      <c r="KYX6" s="31"/>
      <c r="KYY6" s="30"/>
      <c r="KYZ6" s="31"/>
      <c r="KZA6" s="30"/>
      <c r="KZB6" s="31"/>
      <c r="KZC6" s="30"/>
      <c r="KZD6" s="31"/>
      <c r="KZE6" s="30"/>
      <c r="KZF6" s="31"/>
      <c r="KZG6" s="30"/>
      <c r="KZH6" s="31"/>
      <c r="KZI6" s="30"/>
      <c r="KZJ6" s="31"/>
      <c r="KZK6" s="30"/>
      <c r="KZL6" s="31"/>
      <c r="KZM6" s="30"/>
      <c r="KZN6" s="31"/>
      <c r="KZO6" s="30"/>
      <c r="KZP6" s="31"/>
      <c r="KZQ6" s="30"/>
      <c r="KZR6" s="31"/>
      <c r="KZS6" s="30"/>
      <c r="KZT6" s="31"/>
      <c r="KZU6" s="30"/>
      <c r="KZV6" s="31"/>
      <c r="KZW6" s="30"/>
      <c r="KZX6" s="31"/>
      <c r="KZY6" s="30"/>
      <c r="KZZ6" s="31"/>
      <c r="LAA6" s="30"/>
      <c r="LAB6" s="31"/>
      <c r="LAC6" s="30"/>
      <c r="LAD6" s="31"/>
      <c r="LAE6" s="30"/>
      <c r="LAF6" s="31"/>
      <c r="LAG6" s="30"/>
      <c r="LAH6" s="31"/>
      <c r="LAI6" s="30"/>
      <c r="LAJ6" s="31"/>
      <c r="LAK6" s="30"/>
      <c r="LAL6" s="31"/>
      <c r="LAM6" s="30"/>
      <c r="LAN6" s="31"/>
      <c r="LAO6" s="30"/>
      <c r="LAP6" s="31"/>
      <c r="LAQ6" s="30"/>
      <c r="LAR6" s="31"/>
      <c r="LAS6" s="30"/>
      <c r="LAT6" s="31"/>
      <c r="LAU6" s="30"/>
      <c r="LAV6" s="31"/>
      <c r="LAW6" s="30"/>
      <c r="LAX6" s="31"/>
      <c r="LAY6" s="30"/>
      <c r="LAZ6" s="31"/>
      <c r="LBA6" s="30"/>
      <c r="LBB6" s="31"/>
      <c r="LBC6" s="30"/>
      <c r="LBD6" s="31"/>
      <c r="LBE6" s="30"/>
      <c r="LBF6" s="31"/>
      <c r="LBG6" s="30"/>
      <c r="LBH6" s="31"/>
      <c r="LBI6" s="30"/>
      <c r="LBJ6" s="31"/>
      <c r="LBK6" s="30"/>
      <c r="LBL6" s="31"/>
      <c r="LBM6" s="30"/>
      <c r="LBN6" s="31"/>
      <c r="LBO6" s="30"/>
      <c r="LBP6" s="31"/>
      <c r="LBQ6" s="30"/>
      <c r="LBR6" s="31"/>
      <c r="LBS6" s="30"/>
      <c r="LBT6" s="31"/>
      <c r="LBU6" s="30"/>
      <c r="LBV6" s="31"/>
      <c r="LBW6" s="30"/>
      <c r="LBX6" s="31"/>
      <c r="LBY6" s="30"/>
      <c r="LBZ6" s="31"/>
      <c r="LCA6" s="30"/>
      <c r="LCB6" s="31"/>
      <c r="LCC6" s="30"/>
      <c r="LCD6" s="31"/>
      <c r="LCE6" s="30"/>
      <c r="LCF6" s="31"/>
      <c r="LCG6" s="30"/>
      <c r="LCH6" s="31"/>
      <c r="LCI6" s="30"/>
      <c r="LCJ6" s="31"/>
      <c r="LCK6" s="30"/>
      <c r="LCL6" s="31"/>
      <c r="LCM6" s="30"/>
      <c r="LCN6" s="31"/>
      <c r="LCO6" s="30"/>
      <c r="LCP6" s="31"/>
      <c r="LCQ6" s="30"/>
      <c r="LCR6" s="31"/>
      <c r="LCS6" s="30"/>
      <c r="LCT6" s="31"/>
      <c r="LCU6" s="30"/>
      <c r="LCV6" s="31"/>
      <c r="LCW6" s="30"/>
      <c r="LCX6" s="31"/>
      <c r="LCY6" s="30"/>
      <c r="LCZ6" s="31"/>
      <c r="LDA6" s="30"/>
      <c r="LDB6" s="31"/>
      <c r="LDC6" s="30"/>
      <c r="LDD6" s="31"/>
      <c r="LDE6" s="30"/>
      <c r="LDF6" s="31"/>
      <c r="LDG6" s="30"/>
      <c r="LDH6" s="31"/>
      <c r="LDI6" s="30"/>
      <c r="LDJ6" s="31"/>
      <c r="LDK6" s="30"/>
      <c r="LDL6" s="31"/>
      <c r="LDM6" s="30"/>
      <c r="LDN6" s="31"/>
      <c r="LDO6" s="30"/>
      <c r="LDP6" s="31"/>
      <c r="LDQ6" s="30"/>
      <c r="LDR6" s="31"/>
      <c r="LDS6" s="30"/>
      <c r="LDT6" s="31"/>
      <c r="LDU6" s="30"/>
      <c r="LDV6" s="31"/>
      <c r="LDW6" s="30"/>
      <c r="LDX6" s="31"/>
      <c r="LDY6" s="30"/>
      <c r="LDZ6" s="31"/>
      <c r="LEA6" s="30"/>
      <c r="LEB6" s="31"/>
      <c r="LEC6" s="30"/>
      <c r="LED6" s="31"/>
      <c r="LEE6" s="30"/>
      <c r="LEF6" s="31"/>
      <c r="LEG6" s="30"/>
      <c r="LEH6" s="31"/>
      <c r="LEI6" s="30"/>
      <c r="LEJ6" s="31"/>
      <c r="LEK6" s="30"/>
      <c r="LEL6" s="31"/>
      <c r="LEM6" s="30"/>
      <c r="LEN6" s="31"/>
      <c r="LEO6" s="30"/>
      <c r="LEP6" s="31"/>
      <c r="LEQ6" s="30"/>
      <c r="LER6" s="31"/>
      <c r="LES6" s="30"/>
      <c r="LET6" s="31"/>
      <c r="LEU6" s="30"/>
      <c r="LEV6" s="31"/>
      <c r="LEW6" s="30"/>
      <c r="LEX6" s="31"/>
      <c r="LEY6" s="30"/>
      <c r="LEZ6" s="31"/>
      <c r="LFA6" s="30"/>
      <c r="LFB6" s="31"/>
      <c r="LFC6" s="30"/>
      <c r="LFD6" s="31"/>
      <c r="LFE6" s="30"/>
      <c r="LFF6" s="31"/>
      <c r="LFG6" s="30"/>
      <c r="LFH6" s="31"/>
      <c r="LFI6" s="30"/>
      <c r="LFJ6" s="31"/>
      <c r="LFK6" s="30"/>
      <c r="LFL6" s="31"/>
      <c r="LFM6" s="30"/>
      <c r="LFN6" s="31"/>
      <c r="LFO6" s="30"/>
      <c r="LFP6" s="31"/>
      <c r="LFQ6" s="30"/>
      <c r="LFR6" s="31"/>
      <c r="LFS6" s="30"/>
      <c r="LFT6" s="31"/>
      <c r="LFU6" s="30"/>
      <c r="LFV6" s="31"/>
      <c r="LFW6" s="30"/>
      <c r="LFX6" s="31"/>
      <c r="LFY6" s="30"/>
      <c r="LFZ6" s="31"/>
      <c r="LGA6" s="30"/>
      <c r="LGB6" s="31"/>
      <c r="LGC6" s="30"/>
      <c r="LGD6" s="31"/>
      <c r="LGE6" s="30"/>
      <c r="LGF6" s="31"/>
      <c r="LGG6" s="30"/>
      <c r="LGH6" s="31"/>
      <c r="LGI6" s="30"/>
      <c r="LGJ6" s="31"/>
      <c r="LGK6" s="30"/>
      <c r="LGL6" s="31"/>
      <c r="LGM6" s="30"/>
      <c r="LGN6" s="31"/>
      <c r="LGO6" s="30"/>
      <c r="LGP6" s="31"/>
      <c r="LGQ6" s="30"/>
      <c r="LGR6" s="31"/>
      <c r="LGS6" s="30"/>
      <c r="LGT6" s="31"/>
      <c r="LGU6" s="30"/>
      <c r="LGV6" s="31"/>
      <c r="LGW6" s="30"/>
      <c r="LGX6" s="31"/>
      <c r="LGY6" s="30"/>
      <c r="LGZ6" s="31"/>
      <c r="LHA6" s="30"/>
      <c r="LHB6" s="31"/>
      <c r="LHC6" s="30"/>
      <c r="LHD6" s="31"/>
      <c r="LHE6" s="30"/>
      <c r="LHF6" s="31"/>
      <c r="LHG6" s="30"/>
      <c r="LHH6" s="31"/>
      <c r="LHI6" s="30"/>
      <c r="LHJ6" s="31"/>
      <c r="LHK6" s="30"/>
      <c r="LHL6" s="31"/>
      <c r="LHM6" s="30"/>
      <c r="LHN6" s="31"/>
      <c r="LHO6" s="30"/>
      <c r="LHP6" s="31"/>
      <c r="LHQ6" s="30"/>
      <c r="LHR6" s="31"/>
      <c r="LHS6" s="30"/>
      <c r="LHT6" s="31"/>
      <c r="LHU6" s="30"/>
      <c r="LHV6" s="31"/>
      <c r="LHW6" s="30"/>
      <c r="LHX6" s="31"/>
      <c r="LHY6" s="30"/>
      <c r="LHZ6" s="31"/>
      <c r="LIA6" s="30"/>
      <c r="LIB6" s="31"/>
      <c r="LIC6" s="30"/>
      <c r="LID6" s="31"/>
      <c r="LIE6" s="30"/>
      <c r="LIF6" s="31"/>
      <c r="LIG6" s="30"/>
      <c r="LIH6" s="31"/>
      <c r="LII6" s="30"/>
      <c r="LIJ6" s="31"/>
      <c r="LIK6" s="30"/>
      <c r="LIL6" s="31"/>
      <c r="LIM6" s="30"/>
      <c r="LIN6" s="31"/>
      <c r="LIO6" s="30"/>
      <c r="LIP6" s="31"/>
      <c r="LIQ6" s="30"/>
      <c r="LIR6" s="31"/>
      <c r="LIS6" s="30"/>
      <c r="LIT6" s="31"/>
      <c r="LIU6" s="30"/>
      <c r="LIV6" s="31"/>
      <c r="LIW6" s="30"/>
      <c r="LIX6" s="31"/>
      <c r="LIY6" s="30"/>
      <c r="LIZ6" s="31"/>
      <c r="LJA6" s="30"/>
      <c r="LJB6" s="31"/>
      <c r="LJC6" s="30"/>
      <c r="LJD6" s="31"/>
      <c r="LJE6" s="30"/>
      <c r="LJF6" s="31"/>
      <c r="LJG6" s="30"/>
      <c r="LJH6" s="31"/>
      <c r="LJI6" s="30"/>
      <c r="LJJ6" s="31"/>
      <c r="LJK6" s="30"/>
      <c r="LJL6" s="31"/>
      <c r="LJM6" s="30"/>
      <c r="LJN6" s="31"/>
      <c r="LJO6" s="30"/>
      <c r="LJP6" s="31"/>
      <c r="LJQ6" s="30"/>
      <c r="LJR6" s="31"/>
      <c r="LJS6" s="30"/>
      <c r="LJT6" s="31"/>
      <c r="LJU6" s="30"/>
      <c r="LJV6" s="31"/>
      <c r="LJW6" s="30"/>
      <c r="LJX6" s="31"/>
      <c r="LJY6" s="30"/>
      <c r="LJZ6" s="31"/>
      <c r="LKA6" s="30"/>
      <c r="LKB6" s="31"/>
      <c r="LKC6" s="30"/>
      <c r="LKD6" s="31"/>
      <c r="LKE6" s="30"/>
      <c r="LKF6" s="31"/>
      <c r="LKG6" s="30"/>
      <c r="LKH6" s="31"/>
      <c r="LKI6" s="30"/>
      <c r="LKJ6" s="31"/>
      <c r="LKK6" s="30"/>
      <c r="LKL6" s="31"/>
      <c r="LKM6" s="30"/>
      <c r="LKN6" s="31"/>
      <c r="LKO6" s="30"/>
      <c r="LKP6" s="31"/>
      <c r="LKQ6" s="30"/>
      <c r="LKR6" s="31"/>
      <c r="LKS6" s="30"/>
      <c r="LKT6" s="31"/>
      <c r="LKU6" s="30"/>
      <c r="LKV6" s="31"/>
      <c r="LKW6" s="30"/>
      <c r="LKX6" s="31"/>
      <c r="LKY6" s="30"/>
      <c r="LKZ6" s="31"/>
      <c r="LLA6" s="30"/>
      <c r="LLB6" s="31"/>
      <c r="LLC6" s="30"/>
      <c r="LLD6" s="31"/>
      <c r="LLE6" s="30"/>
      <c r="LLF6" s="31"/>
      <c r="LLG6" s="30"/>
      <c r="LLH6" s="31"/>
      <c r="LLI6" s="30"/>
      <c r="LLJ6" s="31"/>
      <c r="LLK6" s="30"/>
      <c r="LLL6" s="31"/>
      <c r="LLM6" s="30"/>
      <c r="LLN6" s="31"/>
      <c r="LLO6" s="30"/>
      <c r="LLP6" s="31"/>
      <c r="LLQ6" s="30"/>
      <c r="LLR6" s="31"/>
      <c r="LLS6" s="30"/>
      <c r="LLT6" s="31"/>
      <c r="LLU6" s="30"/>
      <c r="LLV6" s="31"/>
      <c r="LLW6" s="30"/>
      <c r="LLX6" s="31"/>
      <c r="LLY6" s="30"/>
      <c r="LLZ6" s="31"/>
      <c r="LMA6" s="30"/>
      <c r="LMB6" s="31"/>
      <c r="LMC6" s="30"/>
      <c r="LMD6" s="31"/>
      <c r="LME6" s="30"/>
      <c r="LMF6" s="31"/>
      <c r="LMG6" s="30"/>
      <c r="LMH6" s="31"/>
      <c r="LMI6" s="30"/>
      <c r="LMJ6" s="31"/>
      <c r="LMK6" s="30"/>
      <c r="LML6" s="31"/>
      <c r="LMM6" s="30"/>
      <c r="LMN6" s="31"/>
      <c r="LMO6" s="30"/>
      <c r="LMP6" s="31"/>
      <c r="LMQ6" s="30"/>
      <c r="LMR6" s="31"/>
      <c r="LMS6" s="30"/>
      <c r="LMT6" s="31"/>
      <c r="LMU6" s="30"/>
      <c r="LMV6" s="31"/>
      <c r="LMW6" s="30"/>
      <c r="LMX6" s="31"/>
      <c r="LMY6" s="30"/>
      <c r="LMZ6" s="31"/>
      <c r="LNA6" s="30"/>
      <c r="LNB6" s="31"/>
      <c r="LNC6" s="30"/>
      <c r="LND6" s="31"/>
      <c r="LNE6" s="30"/>
      <c r="LNF6" s="31"/>
      <c r="LNG6" s="30"/>
      <c r="LNH6" s="31"/>
      <c r="LNI6" s="30"/>
      <c r="LNJ6" s="31"/>
      <c r="LNK6" s="30"/>
      <c r="LNL6" s="31"/>
      <c r="LNM6" s="30"/>
      <c r="LNN6" s="31"/>
      <c r="LNO6" s="30"/>
      <c r="LNP6" s="31"/>
      <c r="LNQ6" s="30"/>
      <c r="LNR6" s="31"/>
      <c r="LNS6" s="30"/>
      <c r="LNT6" s="31"/>
      <c r="LNU6" s="30"/>
      <c r="LNV6" s="31"/>
      <c r="LNW6" s="30"/>
      <c r="LNX6" s="31"/>
      <c r="LNY6" s="30"/>
      <c r="LNZ6" s="31"/>
      <c r="LOA6" s="30"/>
      <c r="LOB6" s="31"/>
      <c r="LOC6" s="30"/>
      <c r="LOD6" s="31"/>
      <c r="LOE6" s="30"/>
      <c r="LOF6" s="31"/>
      <c r="LOG6" s="30"/>
      <c r="LOH6" s="31"/>
      <c r="LOI6" s="30"/>
      <c r="LOJ6" s="31"/>
      <c r="LOK6" s="30"/>
      <c r="LOL6" s="31"/>
      <c r="LOM6" s="30"/>
      <c r="LON6" s="31"/>
      <c r="LOO6" s="30"/>
      <c r="LOP6" s="31"/>
      <c r="LOQ6" s="30"/>
      <c r="LOR6" s="31"/>
      <c r="LOS6" s="30"/>
      <c r="LOT6" s="31"/>
      <c r="LOU6" s="30"/>
      <c r="LOV6" s="31"/>
      <c r="LOW6" s="30"/>
      <c r="LOX6" s="31"/>
      <c r="LOY6" s="30"/>
      <c r="LOZ6" s="31"/>
      <c r="LPA6" s="30"/>
      <c r="LPB6" s="31"/>
      <c r="LPC6" s="30"/>
      <c r="LPD6" s="31"/>
      <c r="LPE6" s="30"/>
      <c r="LPF6" s="31"/>
      <c r="LPG6" s="30"/>
      <c r="LPH6" s="31"/>
      <c r="LPI6" s="30"/>
      <c r="LPJ6" s="31"/>
      <c r="LPK6" s="30"/>
      <c r="LPL6" s="31"/>
      <c r="LPM6" s="30"/>
      <c r="LPN6" s="31"/>
      <c r="LPO6" s="30"/>
      <c r="LPP6" s="31"/>
      <c r="LPQ6" s="30"/>
      <c r="LPR6" s="31"/>
      <c r="LPS6" s="30"/>
      <c r="LPT6" s="31"/>
      <c r="LPU6" s="30"/>
      <c r="LPV6" s="31"/>
      <c r="LPW6" s="30"/>
      <c r="LPX6" s="31"/>
      <c r="LPY6" s="30"/>
      <c r="LPZ6" s="31"/>
      <c r="LQA6" s="30"/>
      <c r="LQB6" s="31"/>
      <c r="LQC6" s="30"/>
      <c r="LQD6" s="31"/>
      <c r="LQE6" s="30"/>
      <c r="LQF6" s="31"/>
      <c r="LQG6" s="30"/>
      <c r="LQH6" s="31"/>
      <c r="LQI6" s="30"/>
      <c r="LQJ6" s="31"/>
      <c r="LQK6" s="30"/>
      <c r="LQL6" s="31"/>
      <c r="LQM6" s="30"/>
      <c r="LQN6" s="31"/>
      <c r="LQO6" s="30"/>
      <c r="LQP6" s="31"/>
      <c r="LQQ6" s="30"/>
      <c r="LQR6" s="31"/>
      <c r="LQS6" s="30"/>
      <c r="LQT6" s="31"/>
      <c r="LQU6" s="30"/>
      <c r="LQV6" s="31"/>
      <c r="LQW6" s="30"/>
      <c r="LQX6" s="31"/>
      <c r="LQY6" s="30"/>
      <c r="LQZ6" s="31"/>
      <c r="LRA6" s="30"/>
      <c r="LRB6" s="31"/>
      <c r="LRC6" s="30"/>
      <c r="LRD6" s="31"/>
      <c r="LRE6" s="30"/>
      <c r="LRF6" s="31"/>
      <c r="LRG6" s="30"/>
      <c r="LRH6" s="31"/>
      <c r="LRI6" s="30"/>
      <c r="LRJ6" s="31"/>
      <c r="LRK6" s="30"/>
      <c r="LRL6" s="31"/>
      <c r="LRM6" s="30"/>
      <c r="LRN6" s="31"/>
      <c r="LRO6" s="30"/>
      <c r="LRP6" s="31"/>
      <c r="LRQ6" s="30"/>
      <c r="LRR6" s="31"/>
      <c r="LRS6" s="30"/>
      <c r="LRT6" s="31"/>
      <c r="LRU6" s="30"/>
      <c r="LRV6" s="31"/>
      <c r="LRW6" s="30"/>
      <c r="LRX6" s="31"/>
      <c r="LRY6" s="30"/>
      <c r="LRZ6" s="31"/>
      <c r="LSA6" s="30"/>
      <c r="LSB6" s="31"/>
      <c r="LSC6" s="30"/>
      <c r="LSD6" s="31"/>
      <c r="LSE6" s="30"/>
      <c r="LSF6" s="31"/>
      <c r="LSG6" s="30"/>
      <c r="LSH6" s="31"/>
      <c r="LSI6" s="30"/>
      <c r="LSJ6" s="31"/>
      <c r="LSK6" s="30"/>
      <c r="LSL6" s="31"/>
      <c r="LSM6" s="30"/>
      <c r="LSN6" s="31"/>
      <c r="LSO6" s="30"/>
      <c r="LSP6" s="31"/>
      <c r="LSQ6" s="30"/>
      <c r="LSR6" s="31"/>
      <c r="LSS6" s="30"/>
      <c r="LST6" s="31"/>
      <c r="LSU6" s="30"/>
      <c r="LSV6" s="31"/>
      <c r="LSW6" s="30"/>
      <c r="LSX6" s="31"/>
      <c r="LSY6" s="30"/>
      <c r="LSZ6" s="31"/>
      <c r="LTA6" s="30"/>
      <c r="LTB6" s="31"/>
      <c r="LTC6" s="30"/>
      <c r="LTD6" s="31"/>
      <c r="LTE6" s="30"/>
      <c r="LTF6" s="31"/>
      <c r="LTG6" s="30"/>
      <c r="LTH6" s="31"/>
      <c r="LTI6" s="30"/>
      <c r="LTJ6" s="31"/>
      <c r="LTK6" s="30"/>
      <c r="LTL6" s="31"/>
      <c r="LTM6" s="30"/>
      <c r="LTN6" s="31"/>
      <c r="LTO6" s="30"/>
      <c r="LTP6" s="31"/>
      <c r="LTQ6" s="30"/>
      <c r="LTR6" s="31"/>
      <c r="LTS6" s="30"/>
      <c r="LTT6" s="31"/>
      <c r="LTU6" s="30"/>
      <c r="LTV6" s="31"/>
      <c r="LTW6" s="30"/>
      <c r="LTX6" s="31"/>
      <c r="LTY6" s="30"/>
      <c r="LTZ6" s="31"/>
      <c r="LUA6" s="30"/>
      <c r="LUB6" s="31"/>
      <c r="LUC6" s="30"/>
      <c r="LUD6" s="31"/>
      <c r="LUE6" s="30"/>
      <c r="LUF6" s="31"/>
      <c r="LUG6" s="30"/>
      <c r="LUH6" s="31"/>
      <c r="LUI6" s="30"/>
      <c r="LUJ6" s="31"/>
      <c r="LUK6" s="30"/>
      <c r="LUL6" s="31"/>
      <c r="LUM6" s="30"/>
      <c r="LUN6" s="31"/>
      <c r="LUO6" s="30"/>
      <c r="LUP6" s="31"/>
      <c r="LUQ6" s="30"/>
      <c r="LUR6" s="31"/>
      <c r="LUS6" s="30"/>
      <c r="LUT6" s="31"/>
      <c r="LUU6" s="30"/>
      <c r="LUV6" s="31"/>
      <c r="LUW6" s="30"/>
      <c r="LUX6" s="31"/>
      <c r="LUY6" s="30"/>
      <c r="LUZ6" s="31"/>
      <c r="LVA6" s="30"/>
      <c r="LVB6" s="31"/>
      <c r="LVC6" s="30"/>
      <c r="LVD6" s="31"/>
      <c r="LVE6" s="30"/>
      <c r="LVF6" s="31"/>
      <c r="LVG6" s="30"/>
      <c r="LVH6" s="31"/>
      <c r="LVI6" s="30"/>
      <c r="LVJ6" s="31"/>
      <c r="LVK6" s="30"/>
      <c r="LVL6" s="31"/>
      <c r="LVM6" s="30"/>
      <c r="LVN6" s="31"/>
      <c r="LVO6" s="30"/>
      <c r="LVP6" s="31"/>
      <c r="LVQ6" s="30"/>
      <c r="LVR6" s="31"/>
      <c r="LVS6" s="30"/>
      <c r="LVT6" s="31"/>
      <c r="LVU6" s="30"/>
      <c r="LVV6" s="31"/>
      <c r="LVW6" s="30"/>
      <c r="LVX6" s="31"/>
      <c r="LVY6" s="30"/>
      <c r="LVZ6" s="31"/>
      <c r="LWA6" s="30"/>
      <c r="LWB6" s="31"/>
      <c r="LWC6" s="30"/>
      <c r="LWD6" s="31"/>
      <c r="LWE6" s="30"/>
      <c r="LWF6" s="31"/>
      <c r="LWG6" s="30"/>
      <c r="LWH6" s="31"/>
      <c r="LWI6" s="30"/>
      <c r="LWJ6" s="31"/>
      <c r="LWK6" s="30"/>
      <c r="LWL6" s="31"/>
      <c r="LWM6" s="30"/>
      <c r="LWN6" s="31"/>
      <c r="LWO6" s="30"/>
      <c r="LWP6" s="31"/>
      <c r="LWQ6" s="30"/>
      <c r="LWR6" s="31"/>
      <c r="LWS6" s="30"/>
      <c r="LWT6" s="31"/>
      <c r="LWU6" s="30"/>
      <c r="LWV6" s="31"/>
      <c r="LWW6" s="30"/>
      <c r="LWX6" s="31"/>
      <c r="LWY6" s="30"/>
      <c r="LWZ6" s="31"/>
      <c r="LXA6" s="30"/>
      <c r="LXB6" s="31"/>
      <c r="LXC6" s="30"/>
      <c r="LXD6" s="31"/>
      <c r="LXE6" s="30"/>
      <c r="LXF6" s="31"/>
      <c r="LXG6" s="30"/>
      <c r="LXH6" s="31"/>
      <c r="LXI6" s="30"/>
      <c r="LXJ6" s="31"/>
      <c r="LXK6" s="30"/>
      <c r="LXL6" s="31"/>
      <c r="LXM6" s="30"/>
      <c r="LXN6" s="31"/>
      <c r="LXO6" s="30"/>
      <c r="LXP6" s="31"/>
      <c r="LXQ6" s="30"/>
      <c r="LXR6" s="31"/>
      <c r="LXS6" s="30"/>
      <c r="LXT6" s="31"/>
      <c r="LXU6" s="30"/>
      <c r="LXV6" s="31"/>
      <c r="LXW6" s="30"/>
      <c r="LXX6" s="31"/>
      <c r="LXY6" s="30"/>
      <c r="LXZ6" s="31"/>
      <c r="LYA6" s="30"/>
      <c r="LYB6" s="31"/>
      <c r="LYC6" s="30"/>
      <c r="LYD6" s="31"/>
      <c r="LYE6" s="30"/>
      <c r="LYF6" s="31"/>
      <c r="LYG6" s="30"/>
      <c r="LYH6" s="31"/>
      <c r="LYI6" s="30"/>
      <c r="LYJ6" s="31"/>
      <c r="LYK6" s="30"/>
      <c r="LYL6" s="31"/>
      <c r="LYM6" s="30"/>
      <c r="LYN6" s="31"/>
      <c r="LYO6" s="30"/>
      <c r="LYP6" s="31"/>
      <c r="LYQ6" s="30"/>
      <c r="LYR6" s="31"/>
      <c r="LYS6" s="30"/>
      <c r="LYT6" s="31"/>
      <c r="LYU6" s="30"/>
      <c r="LYV6" s="31"/>
      <c r="LYW6" s="30"/>
      <c r="LYX6" s="31"/>
      <c r="LYY6" s="30"/>
      <c r="LYZ6" s="31"/>
      <c r="LZA6" s="30"/>
      <c r="LZB6" s="31"/>
      <c r="LZC6" s="30"/>
      <c r="LZD6" s="31"/>
      <c r="LZE6" s="30"/>
      <c r="LZF6" s="31"/>
      <c r="LZG6" s="30"/>
      <c r="LZH6" s="31"/>
      <c r="LZI6" s="30"/>
      <c r="LZJ6" s="31"/>
      <c r="LZK6" s="30"/>
      <c r="LZL6" s="31"/>
      <c r="LZM6" s="30"/>
      <c r="LZN6" s="31"/>
      <c r="LZO6" s="30"/>
      <c r="LZP6" s="31"/>
      <c r="LZQ6" s="30"/>
      <c r="LZR6" s="31"/>
      <c r="LZS6" s="30"/>
      <c r="LZT6" s="31"/>
      <c r="LZU6" s="30"/>
      <c r="LZV6" s="31"/>
      <c r="LZW6" s="30"/>
      <c r="LZX6" s="31"/>
      <c r="LZY6" s="30"/>
      <c r="LZZ6" s="31"/>
      <c r="MAA6" s="30"/>
      <c r="MAB6" s="31"/>
      <c r="MAC6" s="30"/>
      <c r="MAD6" s="31"/>
      <c r="MAE6" s="30"/>
      <c r="MAF6" s="31"/>
      <c r="MAG6" s="30"/>
      <c r="MAH6" s="31"/>
      <c r="MAI6" s="30"/>
      <c r="MAJ6" s="31"/>
      <c r="MAK6" s="30"/>
      <c r="MAL6" s="31"/>
      <c r="MAM6" s="30"/>
      <c r="MAN6" s="31"/>
      <c r="MAO6" s="30"/>
      <c r="MAP6" s="31"/>
      <c r="MAQ6" s="30"/>
      <c r="MAR6" s="31"/>
      <c r="MAS6" s="30"/>
      <c r="MAT6" s="31"/>
      <c r="MAU6" s="30"/>
      <c r="MAV6" s="31"/>
      <c r="MAW6" s="30"/>
      <c r="MAX6" s="31"/>
      <c r="MAY6" s="30"/>
      <c r="MAZ6" s="31"/>
      <c r="MBA6" s="30"/>
      <c r="MBB6" s="31"/>
      <c r="MBC6" s="30"/>
      <c r="MBD6" s="31"/>
      <c r="MBE6" s="30"/>
      <c r="MBF6" s="31"/>
      <c r="MBG6" s="30"/>
      <c r="MBH6" s="31"/>
      <c r="MBI6" s="30"/>
      <c r="MBJ6" s="31"/>
      <c r="MBK6" s="30"/>
      <c r="MBL6" s="31"/>
      <c r="MBM6" s="30"/>
      <c r="MBN6" s="31"/>
      <c r="MBO6" s="30"/>
      <c r="MBP6" s="31"/>
      <c r="MBQ6" s="30"/>
      <c r="MBR6" s="31"/>
      <c r="MBS6" s="30"/>
      <c r="MBT6" s="31"/>
      <c r="MBU6" s="30"/>
      <c r="MBV6" s="31"/>
      <c r="MBW6" s="30"/>
      <c r="MBX6" s="31"/>
      <c r="MBY6" s="30"/>
      <c r="MBZ6" s="31"/>
      <c r="MCA6" s="30"/>
      <c r="MCB6" s="31"/>
      <c r="MCC6" s="30"/>
      <c r="MCD6" s="31"/>
      <c r="MCE6" s="30"/>
      <c r="MCF6" s="31"/>
      <c r="MCG6" s="30"/>
      <c r="MCH6" s="31"/>
      <c r="MCI6" s="30"/>
      <c r="MCJ6" s="31"/>
      <c r="MCK6" s="30"/>
      <c r="MCL6" s="31"/>
      <c r="MCM6" s="30"/>
      <c r="MCN6" s="31"/>
      <c r="MCO6" s="30"/>
      <c r="MCP6" s="31"/>
      <c r="MCQ6" s="30"/>
      <c r="MCR6" s="31"/>
      <c r="MCS6" s="30"/>
      <c r="MCT6" s="31"/>
      <c r="MCU6" s="30"/>
      <c r="MCV6" s="31"/>
      <c r="MCW6" s="30"/>
      <c r="MCX6" s="31"/>
      <c r="MCY6" s="30"/>
      <c r="MCZ6" s="31"/>
      <c r="MDA6" s="30"/>
      <c r="MDB6" s="31"/>
      <c r="MDC6" s="30"/>
      <c r="MDD6" s="31"/>
      <c r="MDE6" s="30"/>
      <c r="MDF6" s="31"/>
      <c r="MDG6" s="30"/>
      <c r="MDH6" s="31"/>
      <c r="MDI6" s="30"/>
      <c r="MDJ6" s="31"/>
      <c r="MDK6" s="30"/>
      <c r="MDL6" s="31"/>
      <c r="MDM6" s="30"/>
      <c r="MDN6" s="31"/>
      <c r="MDO6" s="30"/>
      <c r="MDP6" s="31"/>
      <c r="MDQ6" s="30"/>
      <c r="MDR6" s="31"/>
      <c r="MDS6" s="30"/>
      <c r="MDT6" s="31"/>
      <c r="MDU6" s="30"/>
      <c r="MDV6" s="31"/>
      <c r="MDW6" s="30"/>
      <c r="MDX6" s="31"/>
      <c r="MDY6" s="30"/>
      <c r="MDZ6" s="31"/>
      <c r="MEA6" s="30"/>
      <c r="MEB6" s="31"/>
      <c r="MEC6" s="30"/>
      <c r="MED6" s="31"/>
      <c r="MEE6" s="30"/>
      <c r="MEF6" s="31"/>
      <c r="MEG6" s="30"/>
      <c r="MEH6" s="31"/>
      <c r="MEI6" s="30"/>
      <c r="MEJ6" s="31"/>
      <c r="MEK6" s="30"/>
      <c r="MEL6" s="31"/>
      <c r="MEM6" s="30"/>
      <c r="MEN6" s="31"/>
      <c r="MEO6" s="30"/>
      <c r="MEP6" s="31"/>
      <c r="MEQ6" s="30"/>
      <c r="MER6" s="31"/>
      <c r="MES6" s="30"/>
      <c r="MET6" s="31"/>
      <c r="MEU6" s="30"/>
      <c r="MEV6" s="31"/>
      <c r="MEW6" s="30"/>
      <c r="MEX6" s="31"/>
      <c r="MEY6" s="30"/>
      <c r="MEZ6" s="31"/>
      <c r="MFA6" s="30"/>
      <c r="MFB6" s="31"/>
      <c r="MFC6" s="30"/>
      <c r="MFD6" s="31"/>
      <c r="MFE6" s="30"/>
      <c r="MFF6" s="31"/>
      <c r="MFG6" s="30"/>
      <c r="MFH6" s="31"/>
      <c r="MFI6" s="30"/>
      <c r="MFJ6" s="31"/>
      <c r="MFK6" s="30"/>
      <c r="MFL6" s="31"/>
      <c r="MFM6" s="30"/>
      <c r="MFN6" s="31"/>
      <c r="MFO6" s="30"/>
      <c r="MFP6" s="31"/>
      <c r="MFQ6" s="30"/>
      <c r="MFR6" s="31"/>
      <c r="MFS6" s="30"/>
      <c r="MFT6" s="31"/>
      <c r="MFU6" s="30"/>
      <c r="MFV6" s="31"/>
      <c r="MFW6" s="30"/>
      <c r="MFX6" s="31"/>
      <c r="MFY6" s="30"/>
      <c r="MFZ6" s="31"/>
      <c r="MGA6" s="30"/>
      <c r="MGB6" s="31"/>
      <c r="MGC6" s="30"/>
      <c r="MGD6" s="31"/>
      <c r="MGE6" s="30"/>
      <c r="MGF6" s="31"/>
      <c r="MGG6" s="30"/>
      <c r="MGH6" s="31"/>
      <c r="MGI6" s="30"/>
      <c r="MGJ6" s="31"/>
      <c r="MGK6" s="30"/>
      <c r="MGL6" s="31"/>
      <c r="MGM6" s="30"/>
      <c r="MGN6" s="31"/>
      <c r="MGO6" s="30"/>
      <c r="MGP6" s="31"/>
      <c r="MGQ6" s="30"/>
      <c r="MGR6" s="31"/>
      <c r="MGS6" s="30"/>
      <c r="MGT6" s="31"/>
      <c r="MGU6" s="30"/>
      <c r="MGV6" s="31"/>
      <c r="MGW6" s="30"/>
      <c r="MGX6" s="31"/>
      <c r="MGY6" s="30"/>
      <c r="MGZ6" s="31"/>
      <c r="MHA6" s="30"/>
      <c r="MHB6" s="31"/>
      <c r="MHC6" s="30"/>
      <c r="MHD6" s="31"/>
      <c r="MHE6" s="30"/>
      <c r="MHF6" s="31"/>
      <c r="MHG6" s="30"/>
      <c r="MHH6" s="31"/>
      <c r="MHI6" s="30"/>
      <c r="MHJ6" s="31"/>
      <c r="MHK6" s="30"/>
      <c r="MHL6" s="31"/>
      <c r="MHM6" s="30"/>
      <c r="MHN6" s="31"/>
      <c r="MHO6" s="30"/>
      <c r="MHP6" s="31"/>
      <c r="MHQ6" s="30"/>
      <c r="MHR6" s="31"/>
      <c r="MHS6" s="30"/>
      <c r="MHT6" s="31"/>
      <c r="MHU6" s="30"/>
      <c r="MHV6" s="31"/>
      <c r="MHW6" s="30"/>
      <c r="MHX6" s="31"/>
      <c r="MHY6" s="30"/>
      <c r="MHZ6" s="31"/>
      <c r="MIA6" s="30"/>
      <c r="MIB6" s="31"/>
      <c r="MIC6" s="30"/>
      <c r="MID6" s="31"/>
      <c r="MIE6" s="30"/>
      <c r="MIF6" s="31"/>
      <c r="MIG6" s="30"/>
      <c r="MIH6" s="31"/>
      <c r="MII6" s="30"/>
      <c r="MIJ6" s="31"/>
      <c r="MIK6" s="30"/>
      <c r="MIL6" s="31"/>
      <c r="MIM6" s="30"/>
      <c r="MIN6" s="31"/>
      <c r="MIO6" s="30"/>
      <c r="MIP6" s="31"/>
      <c r="MIQ6" s="30"/>
      <c r="MIR6" s="31"/>
      <c r="MIS6" s="30"/>
      <c r="MIT6" s="31"/>
      <c r="MIU6" s="30"/>
      <c r="MIV6" s="31"/>
      <c r="MIW6" s="30"/>
      <c r="MIX6" s="31"/>
      <c r="MIY6" s="30"/>
      <c r="MIZ6" s="31"/>
      <c r="MJA6" s="30"/>
      <c r="MJB6" s="31"/>
      <c r="MJC6" s="30"/>
      <c r="MJD6" s="31"/>
      <c r="MJE6" s="30"/>
      <c r="MJF6" s="31"/>
      <c r="MJG6" s="30"/>
      <c r="MJH6" s="31"/>
      <c r="MJI6" s="30"/>
      <c r="MJJ6" s="31"/>
      <c r="MJK6" s="30"/>
      <c r="MJL6" s="31"/>
      <c r="MJM6" s="30"/>
      <c r="MJN6" s="31"/>
      <c r="MJO6" s="30"/>
      <c r="MJP6" s="31"/>
      <c r="MJQ6" s="30"/>
      <c r="MJR6" s="31"/>
      <c r="MJS6" s="30"/>
      <c r="MJT6" s="31"/>
      <c r="MJU6" s="30"/>
      <c r="MJV6" s="31"/>
      <c r="MJW6" s="30"/>
      <c r="MJX6" s="31"/>
      <c r="MJY6" s="30"/>
      <c r="MJZ6" s="31"/>
      <c r="MKA6" s="30"/>
      <c r="MKB6" s="31"/>
      <c r="MKC6" s="30"/>
      <c r="MKD6" s="31"/>
      <c r="MKE6" s="30"/>
      <c r="MKF6" s="31"/>
      <c r="MKG6" s="30"/>
      <c r="MKH6" s="31"/>
      <c r="MKI6" s="30"/>
      <c r="MKJ6" s="31"/>
      <c r="MKK6" s="30"/>
      <c r="MKL6" s="31"/>
      <c r="MKM6" s="30"/>
      <c r="MKN6" s="31"/>
      <c r="MKO6" s="30"/>
      <c r="MKP6" s="31"/>
      <c r="MKQ6" s="30"/>
      <c r="MKR6" s="31"/>
      <c r="MKS6" s="30"/>
      <c r="MKT6" s="31"/>
      <c r="MKU6" s="30"/>
      <c r="MKV6" s="31"/>
      <c r="MKW6" s="30"/>
      <c r="MKX6" s="31"/>
      <c r="MKY6" s="30"/>
      <c r="MKZ6" s="31"/>
      <c r="MLA6" s="30"/>
      <c r="MLB6" s="31"/>
      <c r="MLC6" s="30"/>
      <c r="MLD6" s="31"/>
      <c r="MLE6" s="30"/>
      <c r="MLF6" s="31"/>
      <c r="MLG6" s="30"/>
      <c r="MLH6" s="31"/>
      <c r="MLI6" s="30"/>
      <c r="MLJ6" s="31"/>
      <c r="MLK6" s="30"/>
      <c r="MLL6" s="31"/>
      <c r="MLM6" s="30"/>
      <c r="MLN6" s="31"/>
      <c r="MLO6" s="30"/>
      <c r="MLP6" s="31"/>
      <c r="MLQ6" s="30"/>
      <c r="MLR6" s="31"/>
      <c r="MLS6" s="30"/>
      <c r="MLT6" s="31"/>
      <c r="MLU6" s="30"/>
      <c r="MLV6" s="31"/>
      <c r="MLW6" s="30"/>
      <c r="MLX6" s="31"/>
      <c r="MLY6" s="30"/>
      <c r="MLZ6" s="31"/>
      <c r="MMA6" s="30"/>
      <c r="MMB6" s="31"/>
      <c r="MMC6" s="30"/>
      <c r="MMD6" s="31"/>
      <c r="MME6" s="30"/>
      <c r="MMF6" s="31"/>
      <c r="MMG6" s="30"/>
      <c r="MMH6" s="31"/>
      <c r="MMI6" s="30"/>
      <c r="MMJ6" s="31"/>
      <c r="MMK6" s="30"/>
      <c r="MML6" s="31"/>
      <c r="MMM6" s="30"/>
      <c r="MMN6" s="31"/>
      <c r="MMO6" s="30"/>
      <c r="MMP6" s="31"/>
      <c r="MMQ6" s="30"/>
      <c r="MMR6" s="31"/>
      <c r="MMS6" s="30"/>
      <c r="MMT6" s="31"/>
      <c r="MMU6" s="30"/>
      <c r="MMV6" s="31"/>
      <c r="MMW6" s="30"/>
      <c r="MMX6" s="31"/>
      <c r="MMY6" s="30"/>
      <c r="MMZ6" s="31"/>
      <c r="MNA6" s="30"/>
      <c r="MNB6" s="31"/>
      <c r="MNC6" s="30"/>
      <c r="MND6" s="31"/>
      <c r="MNE6" s="30"/>
      <c r="MNF6" s="31"/>
      <c r="MNG6" s="30"/>
      <c r="MNH6" s="31"/>
      <c r="MNI6" s="30"/>
      <c r="MNJ6" s="31"/>
      <c r="MNK6" s="30"/>
      <c r="MNL6" s="31"/>
      <c r="MNM6" s="30"/>
      <c r="MNN6" s="31"/>
      <c r="MNO6" s="30"/>
      <c r="MNP6" s="31"/>
      <c r="MNQ6" s="30"/>
      <c r="MNR6" s="31"/>
      <c r="MNS6" s="30"/>
      <c r="MNT6" s="31"/>
      <c r="MNU6" s="30"/>
      <c r="MNV6" s="31"/>
      <c r="MNW6" s="30"/>
      <c r="MNX6" s="31"/>
      <c r="MNY6" s="30"/>
      <c r="MNZ6" s="31"/>
      <c r="MOA6" s="30"/>
      <c r="MOB6" s="31"/>
      <c r="MOC6" s="30"/>
      <c r="MOD6" s="31"/>
      <c r="MOE6" s="30"/>
      <c r="MOF6" s="31"/>
      <c r="MOG6" s="30"/>
      <c r="MOH6" s="31"/>
      <c r="MOI6" s="30"/>
      <c r="MOJ6" s="31"/>
      <c r="MOK6" s="30"/>
      <c r="MOL6" s="31"/>
      <c r="MOM6" s="30"/>
      <c r="MON6" s="31"/>
      <c r="MOO6" s="30"/>
      <c r="MOP6" s="31"/>
      <c r="MOQ6" s="30"/>
      <c r="MOR6" s="31"/>
      <c r="MOS6" s="30"/>
      <c r="MOT6" s="31"/>
      <c r="MOU6" s="30"/>
      <c r="MOV6" s="31"/>
      <c r="MOW6" s="30"/>
      <c r="MOX6" s="31"/>
      <c r="MOY6" s="30"/>
      <c r="MOZ6" s="31"/>
      <c r="MPA6" s="30"/>
      <c r="MPB6" s="31"/>
      <c r="MPC6" s="30"/>
      <c r="MPD6" s="31"/>
      <c r="MPE6" s="30"/>
      <c r="MPF6" s="31"/>
      <c r="MPG6" s="30"/>
      <c r="MPH6" s="31"/>
      <c r="MPI6" s="30"/>
      <c r="MPJ6" s="31"/>
      <c r="MPK6" s="30"/>
      <c r="MPL6" s="31"/>
      <c r="MPM6" s="30"/>
      <c r="MPN6" s="31"/>
      <c r="MPO6" s="30"/>
      <c r="MPP6" s="31"/>
      <c r="MPQ6" s="30"/>
      <c r="MPR6" s="31"/>
      <c r="MPS6" s="30"/>
      <c r="MPT6" s="31"/>
      <c r="MPU6" s="30"/>
      <c r="MPV6" s="31"/>
      <c r="MPW6" s="30"/>
      <c r="MPX6" s="31"/>
      <c r="MPY6" s="30"/>
      <c r="MPZ6" s="31"/>
      <c r="MQA6" s="30"/>
      <c r="MQB6" s="31"/>
      <c r="MQC6" s="30"/>
      <c r="MQD6" s="31"/>
      <c r="MQE6" s="30"/>
      <c r="MQF6" s="31"/>
      <c r="MQG6" s="30"/>
      <c r="MQH6" s="31"/>
      <c r="MQI6" s="30"/>
      <c r="MQJ6" s="31"/>
      <c r="MQK6" s="30"/>
      <c r="MQL6" s="31"/>
      <c r="MQM6" s="30"/>
      <c r="MQN6" s="31"/>
      <c r="MQO6" s="30"/>
      <c r="MQP6" s="31"/>
      <c r="MQQ6" s="30"/>
      <c r="MQR6" s="31"/>
      <c r="MQS6" s="30"/>
      <c r="MQT6" s="31"/>
      <c r="MQU6" s="30"/>
      <c r="MQV6" s="31"/>
      <c r="MQW6" s="30"/>
      <c r="MQX6" s="31"/>
      <c r="MQY6" s="30"/>
      <c r="MQZ6" s="31"/>
      <c r="MRA6" s="30"/>
      <c r="MRB6" s="31"/>
      <c r="MRC6" s="30"/>
      <c r="MRD6" s="31"/>
      <c r="MRE6" s="30"/>
      <c r="MRF6" s="31"/>
      <c r="MRG6" s="30"/>
      <c r="MRH6" s="31"/>
      <c r="MRI6" s="30"/>
      <c r="MRJ6" s="31"/>
      <c r="MRK6" s="30"/>
      <c r="MRL6" s="31"/>
      <c r="MRM6" s="30"/>
      <c r="MRN6" s="31"/>
      <c r="MRO6" s="30"/>
      <c r="MRP6" s="31"/>
      <c r="MRQ6" s="30"/>
      <c r="MRR6" s="31"/>
      <c r="MRS6" s="30"/>
      <c r="MRT6" s="31"/>
      <c r="MRU6" s="30"/>
      <c r="MRV6" s="31"/>
      <c r="MRW6" s="30"/>
      <c r="MRX6" s="31"/>
      <c r="MRY6" s="30"/>
      <c r="MRZ6" s="31"/>
      <c r="MSA6" s="30"/>
      <c r="MSB6" s="31"/>
      <c r="MSC6" s="30"/>
      <c r="MSD6" s="31"/>
      <c r="MSE6" s="30"/>
      <c r="MSF6" s="31"/>
      <c r="MSG6" s="30"/>
      <c r="MSH6" s="31"/>
      <c r="MSI6" s="30"/>
      <c r="MSJ6" s="31"/>
      <c r="MSK6" s="30"/>
      <c r="MSL6" s="31"/>
      <c r="MSM6" s="30"/>
      <c r="MSN6" s="31"/>
      <c r="MSO6" s="30"/>
      <c r="MSP6" s="31"/>
      <c r="MSQ6" s="30"/>
      <c r="MSR6" s="31"/>
      <c r="MSS6" s="30"/>
      <c r="MST6" s="31"/>
      <c r="MSU6" s="30"/>
      <c r="MSV6" s="31"/>
      <c r="MSW6" s="30"/>
      <c r="MSX6" s="31"/>
      <c r="MSY6" s="30"/>
      <c r="MSZ6" s="31"/>
      <c r="MTA6" s="30"/>
      <c r="MTB6" s="31"/>
      <c r="MTC6" s="30"/>
      <c r="MTD6" s="31"/>
      <c r="MTE6" s="30"/>
      <c r="MTF6" s="31"/>
      <c r="MTG6" s="30"/>
      <c r="MTH6" s="31"/>
      <c r="MTI6" s="30"/>
      <c r="MTJ6" s="31"/>
      <c r="MTK6" s="30"/>
      <c r="MTL6" s="31"/>
      <c r="MTM6" s="30"/>
      <c r="MTN6" s="31"/>
      <c r="MTO6" s="30"/>
      <c r="MTP6" s="31"/>
      <c r="MTQ6" s="30"/>
      <c r="MTR6" s="31"/>
      <c r="MTS6" s="30"/>
      <c r="MTT6" s="31"/>
      <c r="MTU6" s="30"/>
      <c r="MTV6" s="31"/>
      <c r="MTW6" s="30"/>
      <c r="MTX6" s="31"/>
      <c r="MTY6" s="30"/>
      <c r="MTZ6" s="31"/>
      <c r="MUA6" s="30"/>
      <c r="MUB6" s="31"/>
      <c r="MUC6" s="30"/>
      <c r="MUD6" s="31"/>
      <c r="MUE6" s="30"/>
      <c r="MUF6" s="31"/>
      <c r="MUG6" s="30"/>
      <c r="MUH6" s="31"/>
      <c r="MUI6" s="30"/>
      <c r="MUJ6" s="31"/>
      <c r="MUK6" s="30"/>
      <c r="MUL6" s="31"/>
      <c r="MUM6" s="30"/>
      <c r="MUN6" s="31"/>
      <c r="MUO6" s="30"/>
      <c r="MUP6" s="31"/>
      <c r="MUQ6" s="30"/>
      <c r="MUR6" s="31"/>
      <c r="MUS6" s="30"/>
      <c r="MUT6" s="31"/>
      <c r="MUU6" s="30"/>
      <c r="MUV6" s="31"/>
      <c r="MUW6" s="30"/>
      <c r="MUX6" s="31"/>
      <c r="MUY6" s="30"/>
      <c r="MUZ6" s="31"/>
      <c r="MVA6" s="30"/>
      <c r="MVB6" s="31"/>
      <c r="MVC6" s="30"/>
      <c r="MVD6" s="31"/>
      <c r="MVE6" s="30"/>
      <c r="MVF6" s="31"/>
      <c r="MVG6" s="30"/>
      <c r="MVH6" s="31"/>
      <c r="MVI6" s="30"/>
      <c r="MVJ6" s="31"/>
      <c r="MVK6" s="30"/>
      <c r="MVL6" s="31"/>
      <c r="MVM6" s="30"/>
      <c r="MVN6" s="31"/>
      <c r="MVO6" s="30"/>
      <c r="MVP6" s="31"/>
      <c r="MVQ6" s="30"/>
      <c r="MVR6" s="31"/>
      <c r="MVS6" s="30"/>
      <c r="MVT6" s="31"/>
      <c r="MVU6" s="30"/>
      <c r="MVV6" s="31"/>
      <c r="MVW6" s="30"/>
      <c r="MVX6" s="31"/>
      <c r="MVY6" s="30"/>
      <c r="MVZ6" s="31"/>
      <c r="MWA6" s="30"/>
      <c r="MWB6" s="31"/>
      <c r="MWC6" s="30"/>
      <c r="MWD6" s="31"/>
      <c r="MWE6" s="30"/>
      <c r="MWF6" s="31"/>
      <c r="MWG6" s="30"/>
      <c r="MWH6" s="31"/>
      <c r="MWI6" s="30"/>
      <c r="MWJ6" s="31"/>
      <c r="MWK6" s="30"/>
      <c r="MWL6" s="31"/>
      <c r="MWM6" s="30"/>
      <c r="MWN6" s="31"/>
      <c r="MWO6" s="30"/>
      <c r="MWP6" s="31"/>
      <c r="MWQ6" s="30"/>
      <c r="MWR6" s="31"/>
      <c r="MWS6" s="30"/>
      <c r="MWT6" s="31"/>
      <c r="MWU6" s="30"/>
      <c r="MWV6" s="31"/>
      <c r="MWW6" s="30"/>
      <c r="MWX6" s="31"/>
      <c r="MWY6" s="30"/>
      <c r="MWZ6" s="31"/>
      <c r="MXA6" s="30"/>
      <c r="MXB6" s="31"/>
      <c r="MXC6" s="30"/>
      <c r="MXD6" s="31"/>
      <c r="MXE6" s="30"/>
      <c r="MXF6" s="31"/>
      <c r="MXG6" s="30"/>
      <c r="MXH6" s="31"/>
      <c r="MXI6" s="30"/>
      <c r="MXJ6" s="31"/>
      <c r="MXK6" s="30"/>
      <c r="MXL6" s="31"/>
      <c r="MXM6" s="30"/>
      <c r="MXN6" s="31"/>
      <c r="MXO6" s="30"/>
      <c r="MXP6" s="31"/>
      <c r="MXQ6" s="30"/>
      <c r="MXR6" s="31"/>
      <c r="MXS6" s="30"/>
      <c r="MXT6" s="31"/>
      <c r="MXU6" s="30"/>
      <c r="MXV6" s="31"/>
      <c r="MXW6" s="30"/>
      <c r="MXX6" s="31"/>
      <c r="MXY6" s="30"/>
      <c r="MXZ6" s="31"/>
      <c r="MYA6" s="30"/>
      <c r="MYB6" s="31"/>
      <c r="MYC6" s="30"/>
      <c r="MYD6" s="31"/>
      <c r="MYE6" s="30"/>
      <c r="MYF6" s="31"/>
      <c r="MYG6" s="30"/>
      <c r="MYH6" s="31"/>
      <c r="MYI6" s="30"/>
      <c r="MYJ6" s="31"/>
      <c r="MYK6" s="30"/>
      <c r="MYL6" s="31"/>
      <c r="MYM6" s="30"/>
      <c r="MYN6" s="31"/>
      <c r="MYO6" s="30"/>
      <c r="MYP6" s="31"/>
      <c r="MYQ6" s="30"/>
      <c r="MYR6" s="31"/>
      <c r="MYS6" s="30"/>
      <c r="MYT6" s="31"/>
      <c r="MYU6" s="30"/>
      <c r="MYV6" s="31"/>
      <c r="MYW6" s="30"/>
      <c r="MYX6" s="31"/>
      <c r="MYY6" s="30"/>
      <c r="MYZ6" s="31"/>
      <c r="MZA6" s="30"/>
      <c r="MZB6" s="31"/>
      <c r="MZC6" s="30"/>
      <c r="MZD6" s="31"/>
      <c r="MZE6" s="30"/>
      <c r="MZF6" s="31"/>
      <c r="MZG6" s="30"/>
      <c r="MZH6" s="31"/>
      <c r="MZI6" s="30"/>
      <c r="MZJ6" s="31"/>
      <c r="MZK6" s="30"/>
      <c r="MZL6" s="31"/>
      <c r="MZM6" s="30"/>
      <c r="MZN6" s="31"/>
      <c r="MZO6" s="30"/>
      <c r="MZP6" s="31"/>
      <c r="MZQ6" s="30"/>
      <c r="MZR6" s="31"/>
      <c r="MZS6" s="30"/>
      <c r="MZT6" s="31"/>
      <c r="MZU6" s="30"/>
      <c r="MZV6" s="31"/>
      <c r="MZW6" s="30"/>
      <c r="MZX6" s="31"/>
      <c r="MZY6" s="30"/>
      <c r="MZZ6" s="31"/>
      <c r="NAA6" s="30"/>
      <c r="NAB6" s="31"/>
      <c r="NAC6" s="30"/>
      <c r="NAD6" s="31"/>
      <c r="NAE6" s="30"/>
      <c r="NAF6" s="31"/>
      <c r="NAG6" s="30"/>
      <c r="NAH6" s="31"/>
      <c r="NAI6" s="30"/>
      <c r="NAJ6" s="31"/>
      <c r="NAK6" s="30"/>
      <c r="NAL6" s="31"/>
      <c r="NAM6" s="30"/>
      <c r="NAN6" s="31"/>
      <c r="NAO6" s="30"/>
      <c r="NAP6" s="31"/>
      <c r="NAQ6" s="30"/>
      <c r="NAR6" s="31"/>
      <c r="NAS6" s="30"/>
      <c r="NAT6" s="31"/>
      <c r="NAU6" s="30"/>
      <c r="NAV6" s="31"/>
      <c r="NAW6" s="30"/>
      <c r="NAX6" s="31"/>
      <c r="NAY6" s="30"/>
      <c r="NAZ6" s="31"/>
      <c r="NBA6" s="30"/>
      <c r="NBB6" s="31"/>
      <c r="NBC6" s="30"/>
      <c r="NBD6" s="31"/>
      <c r="NBE6" s="30"/>
      <c r="NBF6" s="31"/>
      <c r="NBG6" s="30"/>
      <c r="NBH6" s="31"/>
      <c r="NBI6" s="30"/>
      <c r="NBJ6" s="31"/>
      <c r="NBK6" s="30"/>
      <c r="NBL6" s="31"/>
      <c r="NBM6" s="30"/>
      <c r="NBN6" s="31"/>
      <c r="NBO6" s="30"/>
      <c r="NBP6" s="31"/>
      <c r="NBQ6" s="30"/>
      <c r="NBR6" s="31"/>
      <c r="NBS6" s="30"/>
      <c r="NBT6" s="31"/>
      <c r="NBU6" s="30"/>
      <c r="NBV6" s="31"/>
      <c r="NBW6" s="30"/>
      <c r="NBX6" s="31"/>
      <c r="NBY6" s="30"/>
      <c r="NBZ6" s="31"/>
      <c r="NCA6" s="30"/>
      <c r="NCB6" s="31"/>
      <c r="NCC6" s="30"/>
      <c r="NCD6" s="31"/>
      <c r="NCE6" s="30"/>
      <c r="NCF6" s="31"/>
      <c r="NCG6" s="30"/>
      <c r="NCH6" s="31"/>
      <c r="NCI6" s="30"/>
      <c r="NCJ6" s="31"/>
      <c r="NCK6" s="30"/>
      <c r="NCL6" s="31"/>
      <c r="NCM6" s="30"/>
      <c r="NCN6" s="31"/>
      <c r="NCO6" s="30"/>
      <c r="NCP6" s="31"/>
      <c r="NCQ6" s="30"/>
      <c r="NCR6" s="31"/>
      <c r="NCS6" s="30"/>
      <c r="NCT6" s="31"/>
      <c r="NCU6" s="30"/>
      <c r="NCV6" s="31"/>
      <c r="NCW6" s="30"/>
      <c r="NCX6" s="31"/>
      <c r="NCY6" s="30"/>
      <c r="NCZ6" s="31"/>
      <c r="NDA6" s="30"/>
      <c r="NDB6" s="31"/>
      <c r="NDC6" s="30"/>
      <c r="NDD6" s="31"/>
      <c r="NDE6" s="30"/>
      <c r="NDF6" s="31"/>
      <c r="NDG6" s="30"/>
      <c r="NDH6" s="31"/>
      <c r="NDI6" s="30"/>
      <c r="NDJ6" s="31"/>
      <c r="NDK6" s="30"/>
      <c r="NDL6" s="31"/>
      <c r="NDM6" s="30"/>
      <c r="NDN6" s="31"/>
      <c r="NDO6" s="30"/>
      <c r="NDP6" s="31"/>
      <c r="NDQ6" s="30"/>
      <c r="NDR6" s="31"/>
      <c r="NDS6" s="30"/>
      <c r="NDT6" s="31"/>
      <c r="NDU6" s="30"/>
      <c r="NDV6" s="31"/>
      <c r="NDW6" s="30"/>
      <c r="NDX6" s="31"/>
      <c r="NDY6" s="30"/>
      <c r="NDZ6" s="31"/>
      <c r="NEA6" s="30"/>
      <c r="NEB6" s="31"/>
      <c r="NEC6" s="30"/>
      <c r="NED6" s="31"/>
      <c r="NEE6" s="30"/>
      <c r="NEF6" s="31"/>
      <c r="NEG6" s="30"/>
      <c r="NEH6" s="31"/>
      <c r="NEI6" s="30"/>
      <c r="NEJ6" s="31"/>
      <c r="NEK6" s="30"/>
      <c r="NEL6" s="31"/>
      <c r="NEM6" s="30"/>
      <c r="NEN6" s="31"/>
      <c r="NEO6" s="30"/>
      <c r="NEP6" s="31"/>
      <c r="NEQ6" s="30"/>
      <c r="NER6" s="31"/>
      <c r="NES6" s="30"/>
      <c r="NET6" s="31"/>
      <c r="NEU6" s="30"/>
      <c r="NEV6" s="31"/>
      <c r="NEW6" s="30"/>
      <c r="NEX6" s="31"/>
      <c r="NEY6" s="30"/>
      <c r="NEZ6" s="31"/>
      <c r="NFA6" s="30"/>
      <c r="NFB6" s="31"/>
      <c r="NFC6" s="30"/>
      <c r="NFD6" s="31"/>
      <c r="NFE6" s="30"/>
      <c r="NFF6" s="31"/>
      <c r="NFG6" s="30"/>
      <c r="NFH6" s="31"/>
      <c r="NFI6" s="30"/>
      <c r="NFJ6" s="31"/>
      <c r="NFK6" s="30"/>
      <c r="NFL6" s="31"/>
      <c r="NFM6" s="30"/>
      <c r="NFN6" s="31"/>
      <c r="NFO6" s="30"/>
      <c r="NFP6" s="31"/>
      <c r="NFQ6" s="30"/>
      <c r="NFR6" s="31"/>
      <c r="NFS6" s="30"/>
      <c r="NFT6" s="31"/>
      <c r="NFU6" s="30"/>
      <c r="NFV6" s="31"/>
      <c r="NFW6" s="30"/>
      <c r="NFX6" s="31"/>
      <c r="NFY6" s="30"/>
      <c r="NFZ6" s="31"/>
      <c r="NGA6" s="30"/>
      <c r="NGB6" s="31"/>
      <c r="NGC6" s="30"/>
      <c r="NGD6" s="31"/>
      <c r="NGE6" s="30"/>
      <c r="NGF6" s="31"/>
      <c r="NGG6" s="30"/>
      <c r="NGH6" s="31"/>
      <c r="NGI6" s="30"/>
      <c r="NGJ6" s="31"/>
      <c r="NGK6" s="30"/>
      <c r="NGL6" s="31"/>
      <c r="NGM6" s="30"/>
      <c r="NGN6" s="31"/>
      <c r="NGO6" s="30"/>
      <c r="NGP6" s="31"/>
      <c r="NGQ6" s="30"/>
      <c r="NGR6" s="31"/>
      <c r="NGS6" s="30"/>
      <c r="NGT6" s="31"/>
      <c r="NGU6" s="30"/>
      <c r="NGV6" s="31"/>
      <c r="NGW6" s="30"/>
      <c r="NGX6" s="31"/>
      <c r="NGY6" s="30"/>
      <c r="NGZ6" s="31"/>
      <c r="NHA6" s="30"/>
      <c r="NHB6" s="31"/>
      <c r="NHC6" s="30"/>
      <c r="NHD6" s="31"/>
      <c r="NHE6" s="30"/>
      <c r="NHF6" s="31"/>
      <c r="NHG6" s="30"/>
      <c r="NHH6" s="31"/>
      <c r="NHI6" s="30"/>
      <c r="NHJ6" s="31"/>
      <c r="NHK6" s="30"/>
      <c r="NHL6" s="31"/>
      <c r="NHM6" s="30"/>
      <c r="NHN6" s="31"/>
      <c r="NHO6" s="30"/>
      <c r="NHP6" s="31"/>
      <c r="NHQ6" s="30"/>
      <c r="NHR6" s="31"/>
      <c r="NHS6" s="30"/>
      <c r="NHT6" s="31"/>
      <c r="NHU6" s="30"/>
      <c r="NHV6" s="31"/>
      <c r="NHW6" s="30"/>
      <c r="NHX6" s="31"/>
      <c r="NHY6" s="30"/>
      <c r="NHZ6" s="31"/>
      <c r="NIA6" s="30"/>
      <c r="NIB6" s="31"/>
      <c r="NIC6" s="30"/>
      <c r="NID6" s="31"/>
      <c r="NIE6" s="30"/>
      <c r="NIF6" s="31"/>
      <c r="NIG6" s="30"/>
      <c r="NIH6" s="31"/>
      <c r="NII6" s="30"/>
      <c r="NIJ6" s="31"/>
      <c r="NIK6" s="30"/>
      <c r="NIL6" s="31"/>
      <c r="NIM6" s="30"/>
      <c r="NIN6" s="31"/>
      <c r="NIO6" s="30"/>
      <c r="NIP6" s="31"/>
      <c r="NIQ6" s="30"/>
      <c r="NIR6" s="31"/>
      <c r="NIS6" s="30"/>
      <c r="NIT6" s="31"/>
      <c r="NIU6" s="30"/>
      <c r="NIV6" s="31"/>
      <c r="NIW6" s="30"/>
      <c r="NIX6" s="31"/>
      <c r="NIY6" s="30"/>
      <c r="NIZ6" s="31"/>
      <c r="NJA6" s="30"/>
      <c r="NJB6" s="31"/>
      <c r="NJC6" s="30"/>
      <c r="NJD6" s="31"/>
      <c r="NJE6" s="30"/>
      <c r="NJF6" s="31"/>
      <c r="NJG6" s="30"/>
      <c r="NJH6" s="31"/>
      <c r="NJI6" s="30"/>
      <c r="NJJ6" s="31"/>
      <c r="NJK6" s="30"/>
      <c r="NJL6" s="31"/>
      <c r="NJM6" s="30"/>
      <c r="NJN6" s="31"/>
      <c r="NJO6" s="30"/>
      <c r="NJP6" s="31"/>
      <c r="NJQ6" s="30"/>
      <c r="NJR6" s="31"/>
      <c r="NJS6" s="30"/>
      <c r="NJT6" s="31"/>
      <c r="NJU6" s="30"/>
      <c r="NJV6" s="31"/>
      <c r="NJW6" s="30"/>
      <c r="NJX6" s="31"/>
      <c r="NJY6" s="30"/>
      <c r="NJZ6" s="31"/>
      <c r="NKA6" s="30"/>
      <c r="NKB6" s="31"/>
      <c r="NKC6" s="30"/>
      <c r="NKD6" s="31"/>
      <c r="NKE6" s="30"/>
      <c r="NKF6" s="31"/>
      <c r="NKG6" s="30"/>
      <c r="NKH6" s="31"/>
      <c r="NKI6" s="30"/>
      <c r="NKJ6" s="31"/>
      <c r="NKK6" s="30"/>
      <c r="NKL6" s="31"/>
      <c r="NKM6" s="30"/>
      <c r="NKN6" s="31"/>
      <c r="NKO6" s="30"/>
      <c r="NKP6" s="31"/>
      <c r="NKQ6" s="30"/>
      <c r="NKR6" s="31"/>
      <c r="NKS6" s="30"/>
      <c r="NKT6" s="31"/>
      <c r="NKU6" s="30"/>
      <c r="NKV6" s="31"/>
      <c r="NKW6" s="30"/>
      <c r="NKX6" s="31"/>
      <c r="NKY6" s="30"/>
      <c r="NKZ6" s="31"/>
      <c r="NLA6" s="30"/>
      <c r="NLB6" s="31"/>
      <c r="NLC6" s="30"/>
      <c r="NLD6" s="31"/>
      <c r="NLE6" s="30"/>
      <c r="NLF6" s="31"/>
      <c r="NLG6" s="30"/>
      <c r="NLH6" s="31"/>
      <c r="NLI6" s="30"/>
      <c r="NLJ6" s="31"/>
      <c r="NLK6" s="30"/>
      <c r="NLL6" s="31"/>
      <c r="NLM6" s="30"/>
      <c r="NLN6" s="31"/>
      <c r="NLO6" s="30"/>
      <c r="NLP6" s="31"/>
      <c r="NLQ6" s="30"/>
      <c r="NLR6" s="31"/>
      <c r="NLS6" s="30"/>
      <c r="NLT6" s="31"/>
      <c r="NLU6" s="30"/>
      <c r="NLV6" s="31"/>
      <c r="NLW6" s="30"/>
      <c r="NLX6" s="31"/>
      <c r="NLY6" s="30"/>
      <c r="NLZ6" s="31"/>
      <c r="NMA6" s="30"/>
      <c r="NMB6" s="31"/>
      <c r="NMC6" s="30"/>
      <c r="NMD6" s="31"/>
      <c r="NME6" s="30"/>
      <c r="NMF6" s="31"/>
      <c r="NMG6" s="30"/>
      <c r="NMH6" s="31"/>
      <c r="NMI6" s="30"/>
      <c r="NMJ6" s="31"/>
      <c r="NMK6" s="30"/>
      <c r="NML6" s="31"/>
      <c r="NMM6" s="30"/>
      <c r="NMN6" s="31"/>
      <c r="NMO6" s="30"/>
      <c r="NMP6" s="31"/>
      <c r="NMQ6" s="30"/>
      <c r="NMR6" s="31"/>
      <c r="NMS6" s="30"/>
      <c r="NMT6" s="31"/>
      <c r="NMU6" s="30"/>
      <c r="NMV6" s="31"/>
      <c r="NMW6" s="30"/>
      <c r="NMX6" s="31"/>
      <c r="NMY6" s="30"/>
      <c r="NMZ6" s="31"/>
      <c r="NNA6" s="30"/>
      <c r="NNB6" s="31"/>
      <c r="NNC6" s="30"/>
      <c r="NND6" s="31"/>
      <c r="NNE6" s="30"/>
      <c r="NNF6" s="31"/>
      <c r="NNG6" s="30"/>
      <c r="NNH6" s="31"/>
      <c r="NNI6" s="30"/>
      <c r="NNJ6" s="31"/>
      <c r="NNK6" s="30"/>
      <c r="NNL6" s="31"/>
      <c r="NNM6" s="30"/>
      <c r="NNN6" s="31"/>
      <c r="NNO6" s="30"/>
      <c r="NNP6" s="31"/>
      <c r="NNQ6" s="30"/>
      <c r="NNR6" s="31"/>
      <c r="NNS6" s="30"/>
      <c r="NNT6" s="31"/>
      <c r="NNU6" s="30"/>
      <c r="NNV6" s="31"/>
      <c r="NNW6" s="30"/>
      <c r="NNX6" s="31"/>
      <c r="NNY6" s="30"/>
      <c r="NNZ6" s="31"/>
      <c r="NOA6" s="30"/>
      <c r="NOB6" s="31"/>
      <c r="NOC6" s="30"/>
      <c r="NOD6" s="31"/>
      <c r="NOE6" s="30"/>
      <c r="NOF6" s="31"/>
      <c r="NOG6" s="30"/>
      <c r="NOH6" s="31"/>
      <c r="NOI6" s="30"/>
      <c r="NOJ6" s="31"/>
      <c r="NOK6" s="30"/>
      <c r="NOL6" s="31"/>
      <c r="NOM6" s="30"/>
      <c r="NON6" s="31"/>
      <c r="NOO6" s="30"/>
      <c r="NOP6" s="31"/>
      <c r="NOQ6" s="30"/>
      <c r="NOR6" s="31"/>
      <c r="NOS6" s="30"/>
      <c r="NOT6" s="31"/>
      <c r="NOU6" s="30"/>
      <c r="NOV6" s="31"/>
      <c r="NOW6" s="30"/>
      <c r="NOX6" s="31"/>
      <c r="NOY6" s="30"/>
      <c r="NOZ6" s="31"/>
      <c r="NPA6" s="30"/>
      <c r="NPB6" s="31"/>
      <c r="NPC6" s="30"/>
      <c r="NPD6" s="31"/>
      <c r="NPE6" s="30"/>
      <c r="NPF6" s="31"/>
      <c r="NPG6" s="30"/>
      <c r="NPH6" s="31"/>
      <c r="NPI6" s="30"/>
      <c r="NPJ6" s="31"/>
      <c r="NPK6" s="30"/>
      <c r="NPL6" s="31"/>
      <c r="NPM6" s="30"/>
      <c r="NPN6" s="31"/>
      <c r="NPO6" s="30"/>
      <c r="NPP6" s="31"/>
      <c r="NPQ6" s="30"/>
      <c r="NPR6" s="31"/>
      <c r="NPS6" s="30"/>
      <c r="NPT6" s="31"/>
      <c r="NPU6" s="30"/>
      <c r="NPV6" s="31"/>
      <c r="NPW6" s="30"/>
      <c r="NPX6" s="31"/>
      <c r="NPY6" s="30"/>
      <c r="NPZ6" s="31"/>
      <c r="NQA6" s="30"/>
      <c r="NQB6" s="31"/>
      <c r="NQC6" s="30"/>
      <c r="NQD6" s="31"/>
      <c r="NQE6" s="30"/>
      <c r="NQF6" s="31"/>
      <c r="NQG6" s="30"/>
      <c r="NQH6" s="31"/>
      <c r="NQI6" s="30"/>
      <c r="NQJ6" s="31"/>
      <c r="NQK6" s="30"/>
      <c r="NQL6" s="31"/>
      <c r="NQM6" s="30"/>
      <c r="NQN6" s="31"/>
      <c r="NQO6" s="30"/>
      <c r="NQP6" s="31"/>
      <c r="NQQ6" s="30"/>
      <c r="NQR6" s="31"/>
      <c r="NQS6" s="30"/>
      <c r="NQT6" s="31"/>
      <c r="NQU6" s="30"/>
      <c r="NQV6" s="31"/>
      <c r="NQW6" s="30"/>
      <c r="NQX6" s="31"/>
      <c r="NQY6" s="30"/>
      <c r="NQZ6" s="31"/>
      <c r="NRA6" s="30"/>
      <c r="NRB6" s="31"/>
      <c r="NRC6" s="30"/>
      <c r="NRD6" s="31"/>
      <c r="NRE6" s="30"/>
      <c r="NRF6" s="31"/>
      <c r="NRG6" s="30"/>
      <c r="NRH6" s="31"/>
      <c r="NRI6" s="30"/>
      <c r="NRJ6" s="31"/>
      <c r="NRK6" s="30"/>
      <c r="NRL6" s="31"/>
      <c r="NRM6" s="30"/>
      <c r="NRN6" s="31"/>
      <c r="NRO6" s="30"/>
      <c r="NRP6" s="31"/>
      <c r="NRQ6" s="30"/>
      <c r="NRR6" s="31"/>
      <c r="NRS6" s="30"/>
      <c r="NRT6" s="31"/>
      <c r="NRU6" s="30"/>
      <c r="NRV6" s="31"/>
      <c r="NRW6" s="30"/>
      <c r="NRX6" s="31"/>
      <c r="NRY6" s="30"/>
      <c r="NRZ6" s="31"/>
      <c r="NSA6" s="30"/>
      <c r="NSB6" s="31"/>
      <c r="NSC6" s="30"/>
      <c r="NSD6" s="31"/>
      <c r="NSE6" s="30"/>
      <c r="NSF6" s="31"/>
      <c r="NSG6" s="30"/>
      <c r="NSH6" s="31"/>
      <c r="NSI6" s="30"/>
      <c r="NSJ6" s="31"/>
      <c r="NSK6" s="30"/>
      <c r="NSL6" s="31"/>
      <c r="NSM6" s="30"/>
      <c r="NSN6" s="31"/>
      <c r="NSO6" s="30"/>
      <c r="NSP6" s="31"/>
      <c r="NSQ6" s="30"/>
      <c r="NSR6" s="31"/>
      <c r="NSS6" s="30"/>
      <c r="NST6" s="31"/>
      <c r="NSU6" s="30"/>
      <c r="NSV6" s="31"/>
      <c r="NSW6" s="30"/>
      <c r="NSX6" s="31"/>
      <c r="NSY6" s="30"/>
      <c r="NSZ6" s="31"/>
      <c r="NTA6" s="30"/>
      <c r="NTB6" s="31"/>
      <c r="NTC6" s="30"/>
      <c r="NTD6" s="31"/>
      <c r="NTE6" s="30"/>
      <c r="NTF6" s="31"/>
      <c r="NTG6" s="30"/>
      <c r="NTH6" s="31"/>
      <c r="NTI6" s="30"/>
      <c r="NTJ6" s="31"/>
      <c r="NTK6" s="30"/>
      <c r="NTL6" s="31"/>
      <c r="NTM6" s="30"/>
      <c r="NTN6" s="31"/>
      <c r="NTO6" s="30"/>
      <c r="NTP6" s="31"/>
      <c r="NTQ6" s="30"/>
      <c r="NTR6" s="31"/>
      <c r="NTS6" s="30"/>
      <c r="NTT6" s="31"/>
      <c r="NTU6" s="30"/>
      <c r="NTV6" s="31"/>
      <c r="NTW6" s="30"/>
      <c r="NTX6" s="31"/>
      <c r="NTY6" s="30"/>
      <c r="NTZ6" s="31"/>
      <c r="NUA6" s="30"/>
      <c r="NUB6" s="31"/>
      <c r="NUC6" s="30"/>
      <c r="NUD6" s="31"/>
      <c r="NUE6" s="30"/>
      <c r="NUF6" s="31"/>
      <c r="NUG6" s="30"/>
      <c r="NUH6" s="31"/>
      <c r="NUI6" s="30"/>
      <c r="NUJ6" s="31"/>
      <c r="NUK6" s="30"/>
      <c r="NUL6" s="31"/>
      <c r="NUM6" s="30"/>
      <c r="NUN6" s="31"/>
      <c r="NUO6" s="30"/>
      <c r="NUP6" s="31"/>
      <c r="NUQ6" s="30"/>
      <c r="NUR6" s="31"/>
      <c r="NUS6" s="30"/>
      <c r="NUT6" s="31"/>
      <c r="NUU6" s="30"/>
      <c r="NUV6" s="31"/>
      <c r="NUW6" s="30"/>
      <c r="NUX6" s="31"/>
      <c r="NUY6" s="30"/>
      <c r="NUZ6" s="31"/>
      <c r="NVA6" s="30"/>
      <c r="NVB6" s="31"/>
      <c r="NVC6" s="30"/>
      <c r="NVD6" s="31"/>
      <c r="NVE6" s="30"/>
      <c r="NVF6" s="31"/>
      <c r="NVG6" s="30"/>
      <c r="NVH6" s="31"/>
      <c r="NVI6" s="30"/>
      <c r="NVJ6" s="31"/>
      <c r="NVK6" s="30"/>
      <c r="NVL6" s="31"/>
      <c r="NVM6" s="30"/>
      <c r="NVN6" s="31"/>
      <c r="NVO6" s="30"/>
      <c r="NVP6" s="31"/>
      <c r="NVQ6" s="30"/>
      <c r="NVR6" s="31"/>
      <c r="NVS6" s="30"/>
      <c r="NVT6" s="31"/>
      <c r="NVU6" s="30"/>
      <c r="NVV6" s="31"/>
      <c r="NVW6" s="30"/>
      <c r="NVX6" s="31"/>
      <c r="NVY6" s="30"/>
      <c r="NVZ6" s="31"/>
      <c r="NWA6" s="30"/>
      <c r="NWB6" s="31"/>
      <c r="NWC6" s="30"/>
      <c r="NWD6" s="31"/>
      <c r="NWE6" s="30"/>
      <c r="NWF6" s="31"/>
      <c r="NWG6" s="30"/>
      <c r="NWH6" s="31"/>
      <c r="NWI6" s="30"/>
      <c r="NWJ6" s="31"/>
      <c r="NWK6" s="30"/>
      <c r="NWL6" s="31"/>
      <c r="NWM6" s="30"/>
      <c r="NWN6" s="31"/>
      <c r="NWO6" s="30"/>
      <c r="NWP6" s="31"/>
      <c r="NWQ6" s="30"/>
      <c r="NWR6" s="31"/>
      <c r="NWS6" s="30"/>
      <c r="NWT6" s="31"/>
      <c r="NWU6" s="30"/>
      <c r="NWV6" s="31"/>
      <c r="NWW6" s="30"/>
      <c r="NWX6" s="31"/>
      <c r="NWY6" s="30"/>
      <c r="NWZ6" s="31"/>
      <c r="NXA6" s="30"/>
      <c r="NXB6" s="31"/>
      <c r="NXC6" s="30"/>
      <c r="NXD6" s="31"/>
      <c r="NXE6" s="30"/>
      <c r="NXF6" s="31"/>
      <c r="NXG6" s="30"/>
      <c r="NXH6" s="31"/>
      <c r="NXI6" s="30"/>
      <c r="NXJ6" s="31"/>
      <c r="NXK6" s="30"/>
      <c r="NXL6" s="31"/>
      <c r="NXM6" s="30"/>
      <c r="NXN6" s="31"/>
      <c r="NXO6" s="30"/>
      <c r="NXP6" s="31"/>
      <c r="NXQ6" s="30"/>
      <c r="NXR6" s="31"/>
      <c r="NXS6" s="30"/>
      <c r="NXT6" s="31"/>
      <c r="NXU6" s="30"/>
      <c r="NXV6" s="31"/>
      <c r="NXW6" s="30"/>
      <c r="NXX6" s="31"/>
      <c r="NXY6" s="30"/>
      <c r="NXZ6" s="31"/>
      <c r="NYA6" s="30"/>
      <c r="NYB6" s="31"/>
      <c r="NYC6" s="30"/>
      <c r="NYD6" s="31"/>
      <c r="NYE6" s="30"/>
      <c r="NYF6" s="31"/>
      <c r="NYG6" s="30"/>
      <c r="NYH6" s="31"/>
      <c r="NYI6" s="30"/>
      <c r="NYJ6" s="31"/>
      <c r="NYK6" s="30"/>
      <c r="NYL6" s="31"/>
      <c r="NYM6" s="30"/>
      <c r="NYN6" s="31"/>
      <c r="NYO6" s="30"/>
      <c r="NYP6" s="31"/>
      <c r="NYQ6" s="30"/>
      <c r="NYR6" s="31"/>
      <c r="NYS6" s="30"/>
      <c r="NYT6" s="31"/>
      <c r="NYU6" s="30"/>
      <c r="NYV6" s="31"/>
      <c r="NYW6" s="30"/>
      <c r="NYX6" s="31"/>
      <c r="NYY6" s="30"/>
      <c r="NYZ6" s="31"/>
      <c r="NZA6" s="30"/>
      <c r="NZB6" s="31"/>
      <c r="NZC6" s="30"/>
      <c r="NZD6" s="31"/>
      <c r="NZE6" s="30"/>
      <c r="NZF6" s="31"/>
      <c r="NZG6" s="30"/>
      <c r="NZH6" s="31"/>
      <c r="NZI6" s="30"/>
      <c r="NZJ6" s="31"/>
      <c r="NZK6" s="30"/>
      <c r="NZL6" s="31"/>
      <c r="NZM6" s="30"/>
      <c r="NZN6" s="31"/>
      <c r="NZO6" s="30"/>
      <c r="NZP6" s="31"/>
      <c r="NZQ6" s="30"/>
      <c r="NZR6" s="31"/>
      <c r="NZS6" s="30"/>
      <c r="NZT6" s="31"/>
      <c r="NZU6" s="30"/>
      <c r="NZV6" s="31"/>
      <c r="NZW6" s="30"/>
      <c r="NZX6" s="31"/>
      <c r="NZY6" s="30"/>
      <c r="NZZ6" s="31"/>
      <c r="OAA6" s="30"/>
      <c r="OAB6" s="31"/>
      <c r="OAC6" s="30"/>
      <c r="OAD6" s="31"/>
      <c r="OAE6" s="30"/>
      <c r="OAF6" s="31"/>
      <c r="OAG6" s="30"/>
      <c r="OAH6" s="31"/>
      <c r="OAI6" s="30"/>
      <c r="OAJ6" s="31"/>
      <c r="OAK6" s="30"/>
      <c r="OAL6" s="31"/>
      <c r="OAM6" s="30"/>
      <c r="OAN6" s="31"/>
      <c r="OAO6" s="30"/>
      <c r="OAP6" s="31"/>
      <c r="OAQ6" s="30"/>
      <c r="OAR6" s="31"/>
      <c r="OAS6" s="30"/>
      <c r="OAT6" s="31"/>
      <c r="OAU6" s="30"/>
      <c r="OAV6" s="31"/>
      <c r="OAW6" s="30"/>
      <c r="OAX6" s="31"/>
      <c r="OAY6" s="30"/>
      <c r="OAZ6" s="31"/>
      <c r="OBA6" s="30"/>
      <c r="OBB6" s="31"/>
      <c r="OBC6" s="30"/>
      <c r="OBD6" s="31"/>
      <c r="OBE6" s="30"/>
      <c r="OBF6" s="31"/>
      <c r="OBG6" s="30"/>
      <c r="OBH6" s="31"/>
      <c r="OBI6" s="30"/>
      <c r="OBJ6" s="31"/>
      <c r="OBK6" s="30"/>
      <c r="OBL6" s="31"/>
      <c r="OBM6" s="30"/>
      <c r="OBN6" s="31"/>
      <c r="OBO6" s="30"/>
      <c r="OBP6" s="31"/>
      <c r="OBQ6" s="30"/>
      <c r="OBR6" s="31"/>
      <c r="OBS6" s="30"/>
      <c r="OBT6" s="31"/>
      <c r="OBU6" s="30"/>
      <c r="OBV6" s="31"/>
      <c r="OBW6" s="30"/>
      <c r="OBX6" s="31"/>
      <c r="OBY6" s="30"/>
      <c r="OBZ6" s="31"/>
      <c r="OCA6" s="30"/>
      <c r="OCB6" s="31"/>
      <c r="OCC6" s="30"/>
      <c r="OCD6" s="31"/>
      <c r="OCE6" s="30"/>
      <c r="OCF6" s="31"/>
      <c r="OCG6" s="30"/>
      <c r="OCH6" s="31"/>
      <c r="OCI6" s="30"/>
      <c r="OCJ6" s="31"/>
      <c r="OCK6" s="30"/>
      <c r="OCL6" s="31"/>
      <c r="OCM6" s="30"/>
      <c r="OCN6" s="31"/>
      <c r="OCO6" s="30"/>
      <c r="OCP6" s="31"/>
      <c r="OCQ6" s="30"/>
      <c r="OCR6" s="31"/>
      <c r="OCS6" s="30"/>
      <c r="OCT6" s="31"/>
      <c r="OCU6" s="30"/>
      <c r="OCV6" s="31"/>
      <c r="OCW6" s="30"/>
      <c r="OCX6" s="31"/>
      <c r="OCY6" s="30"/>
      <c r="OCZ6" s="31"/>
      <c r="ODA6" s="30"/>
      <c r="ODB6" s="31"/>
      <c r="ODC6" s="30"/>
      <c r="ODD6" s="31"/>
      <c r="ODE6" s="30"/>
      <c r="ODF6" s="31"/>
      <c r="ODG6" s="30"/>
      <c r="ODH6" s="31"/>
      <c r="ODI6" s="30"/>
      <c r="ODJ6" s="31"/>
      <c r="ODK6" s="30"/>
      <c r="ODL6" s="31"/>
      <c r="ODM6" s="30"/>
      <c r="ODN6" s="31"/>
      <c r="ODO6" s="30"/>
      <c r="ODP6" s="31"/>
      <c r="ODQ6" s="30"/>
      <c r="ODR6" s="31"/>
      <c r="ODS6" s="30"/>
      <c r="ODT6" s="31"/>
      <c r="ODU6" s="30"/>
      <c r="ODV6" s="31"/>
      <c r="ODW6" s="30"/>
      <c r="ODX6" s="31"/>
      <c r="ODY6" s="30"/>
      <c r="ODZ6" s="31"/>
      <c r="OEA6" s="30"/>
      <c r="OEB6" s="31"/>
      <c r="OEC6" s="30"/>
      <c r="OED6" s="31"/>
      <c r="OEE6" s="30"/>
      <c r="OEF6" s="31"/>
      <c r="OEG6" s="30"/>
      <c r="OEH6" s="31"/>
      <c r="OEI6" s="30"/>
      <c r="OEJ6" s="31"/>
      <c r="OEK6" s="30"/>
      <c r="OEL6" s="31"/>
      <c r="OEM6" s="30"/>
      <c r="OEN6" s="31"/>
      <c r="OEO6" s="30"/>
      <c r="OEP6" s="31"/>
      <c r="OEQ6" s="30"/>
      <c r="OER6" s="31"/>
      <c r="OES6" s="30"/>
      <c r="OET6" s="31"/>
      <c r="OEU6" s="30"/>
      <c r="OEV6" s="31"/>
      <c r="OEW6" s="30"/>
      <c r="OEX6" s="31"/>
      <c r="OEY6" s="30"/>
      <c r="OEZ6" s="31"/>
      <c r="OFA6" s="30"/>
      <c r="OFB6" s="31"/>
      <c r="OFC6" s="30"/>
      <c r="OFD6" s="31"/>
      <c r="OFE6" s="30"/>
      <c r="OFF6" s="31"/>
      <c r="OFG6" s="30"/>
      <c r="OFH6" s="31"/>
      <c r="OFI6" s="30"/>
      <c r="OFJ6" s="31"/>
      <c r="OFK6" s="30"/>
      <c r="OFL6" s="31"/>
      <c r="OFM6" s="30"/>
      <c r="OFN6" s="31"/>
      <c r="OFO6" s="30"/>
      <c r="OFP6" s="31"/>
      <c r="OFQ6" s="30"/>
      <c r="OFR6" s="31"/>
      <c r="OFS6" s="30"/>
      <c r="OFT6" s="31"/>
      <c r="OFU6" s="30"/>
      <c r="OFV6" s="31"/>
      <c r="OFW6" s="30"/>
      <c r="OFX6" s="31"/>
      <c r="OFY6" s="30"/>
      <c r="OFZ6" s="31"/>
      <c r="OGA6" s="30"/>
      <c r="OGB6" s="31"/>
      <c r="OGC6" s="30"/>
      <c r="OGD6" s="31"/>
      <c r="OGE6" s="30"/>
      <c r="OGF6" s="31"/>
      <c r="OGG6" s="30"/>
      <c r="OGH6" s="31"/>
      <c r="OGI6" s="30"/>
      <c r="OGJ6" s="31"/>
      <c r="OGK6" s="30"/>
      <c r="OGL6" s="31"/>
      <c r="OGM6" s="30"/>
      <c r="OGN6" s="31"/>
      <c r="OGO6" s="30"/>
      <c r="OGP6" s="31"/>
      <c r="OGQ6" s="30"/>
      <c r="OGR6" s="31"/>
      <c r="OGS6" s="30"/>
      <c r="OGT6" s="31"/>
      <c r="OGU6" s="30"/>
      <c r="OGV6" s="31"/>
      <c r="OGW6" s="30"/>
      <c r="OGX6" s="31"/>
      <c r="OGY6" s="30"/>
      <c r="OGZ6" s="31"/>
      <c r="OHA6" s="30"/>
      <c r="OHB6" s="31"/>
      <c r="OHC6" s="30"/>
      <c r="OHD6" s="31"/>
      <c r="OHE6" s="30"/>
      <c r="OHF6" s="31"/>
      <c r="OHG6" s="30"/>
      <c r="OHH6" s="31"/>
      <c r="OHI6" s="30"/>
      <c r="OHJ6" s="31"/>
      <c r="OHK6" s="30"/>
      <c r="OHL6" s="31"/>
      <c r="OHM6" s="30"/>
      <c r="OHN6" s="31"/>
      <c r="OHO6" s="30"/>
      <c r="OHP6" s="31"/>
      <c r="OHQ6" s="30"/>
      <c r="OHR6" s="31"/>
      <c r="OHS6" s="30"/>
      <c r="OHT6" s="31"/>
      <c r="OHU6" s="30"/>
      <c r="OHV6" s="31"/>
      <c r="OHW6" s="30"/>
      <c r="OHX6" s="31"/>
      <c r="OHY6" s="30"/>
      <c r="OHZ6" s="31"/>
      <c r="OIA6" s="30"/>
      <c r="OIB6" s="31"/>
      <c r="OIC6" s="30"/>
      <c r="OID6" s="31"/>
      <c r="OIE6" s="30"/>
      <c r="OIF6" s="31"/>
      <c r="OIG6" s="30"/>
      <c r="OIH6" s="31"/>
      <c r="OII6" s="30"/>
      <c r="OIJ6" s="31"/>
      <c r="OIK6" s="30"/>
      <c r="OIL6" s="31"/>
      <c r="OIM6" s="30"/>
      <c r="OIN6" s="31"/>
      <c r="OIO6" s="30"/>
      <c r="OIP6" s="31"/>
      <c r="OIQ6" s="30"/>
      <c r="OIR6" s="31"/>
      <c r="OIS6" s="30"/>
      <c r="OIT6" s="31"/>
      <c r="OIU6" s="30"/>
      <c r="OIV6" s="31"/>
      <c r="OIW6" s="30"/>
      <c r="OIX6" s="31"/>
      <c r="OIY6" s="30"/>
      <c r="OIZ6" s="31"/>
      <c r="OJA6" s="30"/>
      <c r="OJB6" s="31"/>
      <c r="OJC6" s="30"/>
      <c r="OJD6" s="31"/>
      <c r="OJE6" s="30"/>
      <c r="OJF6" s="31"/>
      <c r="OJG6" s="30"/>
      <c r="OJH6" s="31"/>
      <c r="OJI6" s="30"/>
      <c r="OJJ6" s="31"/>
      <c r="OJK6" s="30"/>
      <c r="OJL6" s="31"/>
      <c r="OJM6" s="30"/>
      <c r="OJN6" s="31"/>
      <c r="OJO6" s="30"/>
      <c r="OJP6" s="31"/>
      <c r="OJQ6" s="30"/>
      <c r="OJR6" s="31"/>
      <c r="OJS6" s="30"/>
      <c r="OJT6" s="31"/>
      <c r="OJU6" s="30"/>
      <c r="OJV6" s="31"/>
      <c r="OJW6" s="30"/>
      <c r="OJX6" s="31"/>
      <c r="OJY6" s="30"/>
      <c r="OJZ6" s="31"/>
      <c r="OKA6" s="30"/>
      <c r="OKB6" s="31"/>
      <c r="OKC6" s="30"/>
      <c r="OKD6" s="31"/>
      <c r="OKE6" s="30"/>
      <c r="OKF6" s="31"/>
      <c r="OKG6" s="30"/>
      <c r="OKH6" s="31"/>
      <c r="OKI6" s="30"/>
      <c r="OKJ6" s="31"/>
      <c r="OKK6" s="30"/>
      <c r="OKL6" s="31"/>
      <c r="OKM6" s="30"/>
      <c r="OKN6" s="31"/>
      <c r="OKO6" s="30"/>
      <c r="OKP6" s="31"/>
      <c r="OKQ6" s="30"/>
      <c r="OKR6" s="31"/>
      <c r="OKS6" s="30"/>
      <c r="OKT6" s="31"/>
      <c r="OKU6" s="30"/>
      <c r="OKV6" s="31"/>
      <c r="OKW6" s="30"/>
      <c r="OKX6" s="31"/>
      <c r="OKY6" s="30"/>
      <c r="OKZ6" s="31"/>
      <c r="OLA6" s="30"/>
      <c r="OLB6" s="31"/>
      <c r="OLC6" s="30"/>
      <c r="OLD6" s="31"/>
      <c r="OLE6" s="30"/>
      <c r="OLF6" s="31"/>
      <c r="OLG6" s="30"/>
      <c r="OLH6" s="31"/>
      <c r="OLI6" s="30"/>
      <c r="OLJ6" s="31"/>
      <c r="OLK6" s="30"/>
      <c r="OLL6" s="31"/>
      <c r="OLM6" s="30"/>
      <c r="OLN6" s="31"/>
      <c r="OLO6" s="30"/>
      <c r="OLP6" s="31"/>
      <c r="OLQ6" s="30"/>
      <c r="OLR6" s="31"/>
      <c r="OLS6" s="30"/>
      <c r="OLT6" s="31"/>
      <c r="OLU6" s="30"/>
      <c r="OLV6" s="31"/>
      <c r="OLW6" s="30"/>
      <c r="OLX6" s="31"/>
      <c r="OLY6" s="30"/>
      <c r="OLZ6" s="31"/>
      <c r="OMA6" s="30"/>
      <c r="OMB6" s="31"/>
      <c r="OMC6" s="30"/>
      <c r="OMD6" s="31"/>
      <c r="OME6" s="30"/>
      <c r="OMF6" s="31"/>
      <c r="OMG6" s="30"/>
      <c r="OMH6" s="31"/>
      <c r="OMI6" s="30"/>
      <c r="OMJ6" s="31"/>
      <c r="OMK6" s="30"/>
      <c r="OML6" s="31"/>
      <c r="OMM6" s="30"/>
      <c r="OMN6" s="31"/>
      <c r="OMO6" s="30"/>
      <c r="OMP6" s="31"/>
      <c r="OMQ6" s="30"/>
      <c r="OMR6" s="31"/>
      <c r="OMS6" s="30"/>
      <c r="OMT6" s="31"/>
      <c r="OMU6" s="30"/>
      <c r="OMV6" s="31"/>
      <c r="OMW6" s="30"/>
      <c r="OMX6" s="31"/>
      <c r="OMY6" s="30"/>
      <c r="OMZ6" s="31"/>
      <c r="ONA6" s="30"/>
      <c r="ONB6" s="31"/>
      <c r="ONC6" s="30"/>
      <c r="OND6" s="31"/>
      <c r="ONE6" s="30"/>
      <c r="ONF6" s="31"/>
      <c r="ONG6" s="30"/>
      <c r="ONH6" s="31"/>
      <c r="ONI6" s="30"/>
      <c r="ONJ6" s="31"/>
      <c r="ONK6" s="30"/>
      <c r="ONL6" s="31"/>
      <c r="ONM6" s="30"/>
      <c r="ONN6" s="31"/>
      <c r="ONO6" s="30"/>
      <c r="ONP6" s="31"/>
      <c r="ONQ6" s="30"/>
      <c r="ONR6" s="31"/>
      <c r="ONS6" s="30"/>
      <c r="ONT6" s="31"/>
      <c r="ONU6" s="30"/>
      <c r="ONV6" s="31"/>
      <c r="ONW6" s="30"/>
      <c r="ONX6" s="31"/>
      <c r="ONY6" s="30"/>
      <c r="ONZ6" s="31"/>
      <c r="OOA6" s="30"/>
      <c r="OOB6" s="31"/>
      <c r="OOC6" s="30"/>
      <c r="OOD6" s="31"/>
      <c r="OOE6" s="30"/>
      <c r="OOF6" s="31"/>
      <c r="OOG6" s="30"/>
      <c r="OOH6" s="31"/>
      <c r="OOI6" s="30"/>
      <c r="OOJ6" s="31"/>
      <c r="OOK6" s="30"/>
      <c r="OOL6" s="31"/>
      <c r="OOM6" s="30"/>
      <c r="OON6" s="31"/>
      <c r="OOO6" s="30"/>
      <c r="OOP6" s="31"/>
      <c r="OOQ6" s="30"/>
      <c r="OOR6" s="31"/>
      <c r="OOS6" s="30"/>
      <c r="OOT6" s="31"/>
      <c r="OOU6" s="30"/>
      <c r="OOV6" s="31"/>
      <c r="OOW6" s="30"/>
      <c r="OOX6" s="31"/>
      <c r="OOY6" s="30"/>
      <c r="OOZ6" s="31"/>
      <c r="OPA6" s="30"/>
      <c r="OPB6" s="31"/>
      <c r="OPC6" s="30"/>
      <c r="OPD6" s="31"/>
      <c r="OPE6" s="30"/>
      <c r="OPF6" s="31"/>
      <c r="OPG6" s="30"/>
      <c r="OPH6" s="31"/>
      <c r="OPI6" s="30"/>
      <c r="OPJ6" s="31"/>
      <c r="OPK6" s="30"/>
      <c r="OPL6" s="31"/>
      <c r="OPM6" s="30"/>
      <c r="OPN6" s="31"/>
      <c r="OPO6" s="30"/>
      <c r="OPP6" s="31"/>
      <c r="OPQ6" s="30"/>
      <c r="OPR6" s="31"/>
      <c r="OPS6" s="30"/>
      <c r="OPT6" s="31"/>
      <c r="OPU6" s="30"/>
      <c r="OPV6" s="31"/>
      <c r="OPW6" s="30"/>
      <c r="OPX6" s="31"/>
      <c r="OPY6" s="30"/>
      <c r="OPZ6" s="31"/>
      <c r="OQA6" s="30"/>
      <c r="OQB6" s="31"/>
      <c r="OQC6" s="30"/>
      <c r="OQD6" s="31"/>
      <c r="OQE6" s="30"/>
      <c r="OQF6" s="31"/>
      <c r="OQG6" s="30"/>
      <c r="OQH6" s="31"/>
      <c r="OQI6" s="30"/>
      <c r="OQJ6" s="31"/>
      <c r="OQK6" s="30"/>
      <c r="OQL6" s="31"/>
      <c r="OQM6" s="30"/>
      <c r="OQN6" s="31"/>
      <c r="OQO6" s="30"/>
      <c r="OQP6" s="31"/>
      <c r="OQQ6" s="30"/>
      <c r="OQR6" s="31"/>
      <c r="OQS6" s="30"/>
      <c r="OQT6" s="31"/>
      <c r="OQU6" s="30"/>
      <c r="OQV6" s="31"/>
      <c r="OQW6" s="30"/>
      <c r="OQX6" s="31"/>
      <c r="OQY6" s="30"/>
      <c r="OQZ6" s="31"/>
      <c r="ORA6" s="30"/>
      <c r="ORB6" s="31"/>
      <c r="ORC6" s="30"/>
      <c r="ORD6" s="31"/>
      <c r="ORE6" s="30"/>
      <c r="ORF6" s="31"/>
      <c r="ORG6" s="30"/>
      <c r="ORH6" s="31"/>
      <c r="ORI6" s="30"/>
      <c r="ORJ6" s="31"/>
      <c r="ORK6" s="30"/>
      <c r="ORL6" s="31"/>
      <c r="ORM6" s="30"/>
      <c r="ORN6" s="31"/>
      <c r="ORO6" s="30"/>
      <c r="ORP6" s="31"/>
      <c r="ORQ6" s="30"/>
      <c r="ORR6" s="31"/>
      <c r="ORS6" s="30"/>
      <c r="ORT6" s="31"/>
      <c r="ORU6" s="30"/>
      <c r="ORV6" s="31"/>
      <c r="ORW6" s="30"/>
      <c r="ORX6" s="31"/>
      <c r="ORY6" s="30"/>
      <c r="ORZ6" s="31"/>
      <c r="OSA6" s="30"/>
      <c r="OSB6" s="31"/>
      <c r="OSC6" s="30"/>
      <c r="OSD6" s="31"/>
      <c r="OSE6" s="30"/>
      <c r="OSF6" s="31"/>
      <c r="OSG6" s="30"/>
      <c r="OSH6" s="31"/>
      <c r="OSI6" s="30"/>
      <c r="OSJ6" s="31"/>
      <c r="OSK6" s="30"/>
      <c r="OSL6" s="31"/>
      <c r="OSM6" s="30"/>
      <c r="OSN6" s="31"/>
      <c r="OSO6" s="30"/>
      <c r="OSP6" s="31"/>
      <c r="OSQ6" s="30"/>
      <c r="OSR6" s="31"/>
      <c r="OSS6" s="30"/>
      <c r="OST6" s="31"/>
      <c r="OSU6" s="30"/>
      <c r="OSV6" s="31"/>
      <c r="OSW6" s="30"/>
      <c r="OSX6" s="31"/>
      <c r="OSY6" s="30"/>
      <c r="OSZ6" s="31"/>
      <c r="OTA6" s="30"/>
      <c r="OTB6" s="31"/>
      <c r="OTC6" s="30"/>
      <c r="OTD6" s="31"/>
      <c r="OTE6" s="30"/>
      <c r="OTF6" s="31"/>
      <c r="OTG6" s="30"/>
      <c r="OTH6" s="31"/>
      <c r="OTI6" s="30"/>
      <c r="OTJ6" s="31"/>
      <c r="OTK6" s="30"/>
      <c r="OTL6" s="31"/>
      <c r="OTM6" s="30"/>
      <c r="OTN6" s="31"/>
      <c r="OTO6" s="30"/>
      <c r="OTP6" s="31"/>
      <c r="OTQ6" s="30"/>
      <c r="OTR6" s="31"/>
      <c r="OTS6" s="30"/>
      <c r="OTT6" s="31"/>
      <c r="OTU6" s="30"/>
      <c r="OTV6" s="31"/>
      <c r="OTW6" s="30"/>
      <c r="OTX6" s="31"/>
      <c r="OTY6" s="30"/>
      <c r="OTZ6" s="31"/>
      <c r="OUA6" s="30"/>
      <c r="OUB6" s="31"/>
      <c r="OUC6" s="30"/>
      <c r="OUD6" s="31"/>
      <c r="OUE6" s="30"/>
      <c r="OUF6" s="31"/>
      <c r="OUG6" s="30"/>
      <c r="OUH6" s="31"/>
      <c r="OUI6" s="30"/>
      <c r="OUJ6" s="31"/>
      <c r="OUK6" s="30"/>
      <c r="OUL6" s="31"/>
      <c r="OUM6" s="30"/>
      <c r="OUN6" s="31"/>
      <c r="OUO6" s="30"/>
      <c r="OUP6" s="31"/>
      <c r="OUQ6" s="30"/>
      <c r="OUR6" s="31"/>
      <c r="OUS6" s="30"/>
      <c r="OUT6" s="31"/>
      <c r="OUU6" s="30"/>
      <c r="OUV6" s="31"/>
      <c r="OUW6" s="30"/>
      <c r="OUX6" s="31"/>
      <c r="OUY6" s="30"/>
      <c r="OUZ6" s="31"/>
      <c r="OVA6" s="30"/>
      <c r="OVB6" s="31"/>
      <c r="OVC6" s="30"/>
      <c r="OVD6" s="31"/>
      <c r="OVE6" s="30"/>
      <c r="OVF6" s="31"/>
      <c r="OVG6" s="30"/>
      <c r="OVH6" s="31"/>
      <c r="OVI6" s="30"/>
      <c r="OVJ6" s="31"/>
      <c r="OVK6" s="30"/>
      <c r="OVL6" s="31"/>
      <c r="OVM6" s="30"/>
      <c r="OVN6" s="31"/>
      <c r="OVO6" s="30"/>
      <c r="OVP6" s="31"/>
      <c r="OVQ6" s="30"/>
      <c r="OVR6" s="31"/>
      <c r="OVS6" s="30"/>
      <c r="OVT6" s="31"/>
      <c r="OVU6" s="30"/>
      <c r="OVV6" s="31"/>
      <c r="OVW6" s="30"/>
      <c r="OVX6" s="31"/>
      <c r="OVY6" s="30"/>
      <c r="OVZ6" s="31"/>
      <c r="OWA6" s="30"/>
      <c r="OWB6" s="31"/>
      <c r="OWC6" s="30"/>
      <c r="OWD6" s="31"/>
      <c r="OWE6" s="30"/>
      <c r="OWF6" s="31"/>
      <c r="OWG6" s="30"/>
      <c r="OWH6" s="31"/>
      <c r="OWI6" s="30"/>
      <c r="OWJ6" s="31"/>
      <c r="OWK6" s="30"/>
      <c r="OWL6" s="31"/>
      <c r="OWM6" s="30"/>
      <c r="OWN6" s="31"/>
      <c r="OWO6" s="30"/>
      <c r="OWP6" s="31"/>
      <c r="OWQ6" s="30"/>
      <c r="OWR6" s="31"/>
      <c r="OWS6" s="30"/>
      <c r="OWT6" s="31"/>
      <c r="OWU6" s="30"/>
      <c r="OWV6" s="31"/>
      <c r="OWW6" s="30"/>
      <c r="OWX6" s="31"/>
      <c r="OWY6" s="30"/>
      <c r="OWZ6" s="31"/>
      <c r="OXA6" s="30"/>
      <c r="OXB6" s="31"/>
      <c r="OXC6" s="30"/>
      <c r="OXD6" s="31"/>
      <c r="OXE6" s="30"/>
      <c r="OXF6" s="31"/>
      <c r="OXG6" s="30"/>
      <c r="OXH6" s="31"/>
      <c r="OXI6" s="30"/>
      <c r="OXJ6" s="31"/>
      <c r="OXK6" s="30"/>
      <c r="OXL6" s="31"/>
      <c r="OXM6" s="30"/>
      <c r="OXN6" s="31"/>
      <c r="OXO6" s="30"/>
      <c r="OXP6" s="31"/>
      <c r="OXQ6" s="30"/>
      <c r="OXR6" s="31"/>
      <c r="OXS6" s="30"/>
      <c r="OXT6" s="31"/>
      <c r="OXU6" s="30"/>
      <c r="OXV6" s="31"/>
      <c r="OXW6" s="30"/>
      <c r="OXX6" s="31"/>
      <c r="OXY6" s="30"/>
      <c r="OXZ6" s="31"/>
      <c r="OYA6" s="30"/>
      <c r="OYB6" s="31"/>
      <c r="OYC6" s="30"/>
      <c r="OYD6" s="31"/>
      <c r="OYE6" s="30"/>
      <c r="OYF6" s="31"/>
      <c r="OYG6" s="30"/>
      <c r="OYH6" s="31"/>
      <c r="OYI6" s="30"/>
      <c r="OYJ6" s="31"/>
      <c r="OYK6" s="30"/>
      <c r="OYL6" s="31"/>
      <c r="OYM6" s="30"/>
      <c r="OYN6" s="31"/>
      <c r="OYO6" s="30"/>
      <c r="OYP6" s="31"/>
      <c r="OYQ6" s="30"/>
      <c r="OYR6" s="31"/>
      <c r="OYS6" s="30"/>
      <c r="OYT6" s="31"/>
      <c r="OYU6" s="30"/>
      <c r="OYV6" s="31"/>
      <c r="OYW6" s="30"/>
      <c r="OYX6" s="31"/>
      <c r="OYY6" s="30"/>
      <c r="OYZ6" s="31"/>
      <c r="OZA6" s="30"/>
      <c r="OZB6" s="31"/>
      <c r="OZC6" s="30"/>
      <c r="OZD6" s="31"/>
      <c r="OZE6" s="30"/>
      <c r="OZF6" s="31"/>
      <c r="OZG6" s="30"/>
      <c r="OZH6" s="31"/>
      <c r="OZI6" s="30"/>
      <c r="OZJ6" s="31"/>
      <c r="OZK6" s="30"/>
      <c r="OZL6" s="31"/>
      <c r="OZM6" s="30"/>
      <c r="OZN6" s="31"/>
      <c r="OZO6" s="30"/>
      <c r="OZP6" s="31"/>
      <c r="OZQ6" s="30"/>
      <c r="OZR6" s="31"/>
      <c r="OZS6" s="30"/>
      <c r="OZT6" s="31"/>
      <c r="OZU6" s="30"/>
      <c r="OZV6" s="31"/>
      <c r="OZW6" s="30"/>
      <c r="OZX6" s="31"/>
      <c r="OZY6" s="30"/>
      <c r="OZZ6" s="31"/>
      <c r="PAA6" s="30"/>
      <c r="PAB6" s="31"/>
      <c r="PAC6" s="30"/>
      <c r="PAD6" s="31"/>
      <c r="PAE6" s="30"/>
      <c r="PAF6" s="31"/>
      <c r="PAG6" s="30"/>
      <c r="PAH6" s="31"/>
      <c r="PAI6" s="30"/>
      <c r="PAJ6" s="31"/>
      <c r="PAK6" s="30"/>
      <c r="PAL6" s="31"/>
      <c r="PAM6" s="30"/>
      <c r="PAN6" s="31"/>
      <c r="PAO6" s="30"/>
      <c r="PAP6" s="31"/>
      <c r="PAQ6" s="30"/>
      <c r="PAR6" s="31"/>
      <c r="PAS6" s="30"/>
      <c r="PAT6" s="31"/>
      <c r="PAU6" s="30"/>
      <c r="PAV6" s="31"/>
      <c r="PAW6" s="30"/>
      <c r="PAX6" s="31"/>
      <c r="PAY6" s="30"/>
      <c r="PAZ6" s="31"/>
      <c r="PBA6" s="30"/>
      <c r="PBB6" s="31"/>
      <c r="PBC6" s="30"/>
      <c r="PBD6" s="31"/>
      <c r="PBE6" s="30"/>
      <c r="PBF6" s="31"/>
      <c r="PBG6" s="30"/>
      <c r="PBH6" s="31"/>
      <c r="PBI6" s="30"/>
      <c r="PBJ6" s="31"/>
      <c r="PBK6" s="30"/>
      <c r="PBL6" s="31"/>
      <c r="PBM6" s="30"/>
      <c r="PBN6" s="31"/>
      <c r="PBO6" s="30"/>
      <c r="PBP6" s="31"/>
      <c r="PBQ6" s="30"/>
      <c r="PBR6" s="31"/>
      <c r="PBS6" s="30"/>
      <c r="PBT6" s="31"/>
      <c r="PBU6" s="30"/>
      <c r="PBV6" s="31"/>
      <c r="PBW6" s="30"/>
      <c r="PBX6" s="31"/>
      <c r="PBY6" s="30"/>
      <c r="PBZ6" s="31"/>
      <c r="PCA6" s="30"/>
      <c r="PCB6" s="31"/>
      <c r="PCC6" s="30"/>
      <c r="PCD6" s="31"/>
      <c r="PCE6" s="30"/>
      <c r="PCF6" s="31"/>
      <c r="PCG6" s="30"/>
      <c r="PCH6" s="31"/>
      <c r="PCI6" s="30"/>
      <c r="PCJ6" s="31"/>
      <c r="PCK6" s="30"/>
      <c r="PCL6" s="31"/>
      <c r="PCM6" s="30"/>
      <c r="PCN6" s="31"/>
      <c r="PCO6" s="30"/>
      <c r="PCP6" s="31"/>
      <c r="PCQ6" s="30"/>
      <c r="PCR6" s="31"/>
      <c r="PCS6" s="30"/>
      <c r="PCT6" s="31"/>
      <c r="PCU6" s="30"/>
      <c r="PCV6" s="31"/>
      <c r="PCW6" s="30"/>
      <c r="PCX6" s="31"/>
      <c r="PCY6" s="30"/>
      <c r="PCZ6" s="31"/>
      <c r="PDA6" s="30"/>
      <c r="PDB6" s="31"/>
      <c r="PDC6" s="30"/>
      <c r="PDD6" s="31"/>
      <c r="PDE6" s="30"/>
      <c r="PDF6" s="31"/>
      <c r="PDG6" s="30"/>
      <c r="PDH6" s="31"/>
      <c r="PDI6" s="30"/>
      <c r="PDJ6" s="31"/>
      <c r="PDK6" s="30"/>
      <c r="PDL6" s="31"/>
      <c r="PDM6" s="30"/>
      <c r="PDN6" s="31"/>
      <c r="PDO6" s="30"/>
      <c r="PDP6" s="31"/>
      <c r="PDQ6" s="30"/>
      <c r="PDR6" s="31"/>
      <c r="PDS6" s="30"/>
      <c r="PDT6" s="31"/>
      <c r="PDU6" s="30"/>
      <c r="PDV6" s="31"/>
      <c r="PDW6" s="30"/>
      <c r="PDX6" s="31"/>
      <c r="PDY6" s="30"/>
      <c r="PDZ6" s="31"/>
      <c r="PEA6" s="30"/>
      <c r="PEB6" s="31"/>
      <c r="PEC6" s="30"/>
      <c r="PED6" s="31"/>
      <c r="PEE6" s="30"/>
      <c r="PEF6" s="31"/>
      <c r="PEG6" s="30"/>
      <c r="PEH6" s="31"/>
      <c r="PEI6" s="30"/>
      <c r="PEJ6" s="31"/>
      <c r="PEK6" s="30"/>
      <c r="PEL6" s="31"/>
      <c r="PEM6" s="30"/>
      <c r="PEN6" s="31"/>
      <c r="PEO6" s="30"/>
      <c r="PEP6" s="31"/>
      <c r="PEQ6" s="30"/>
      <c r="PER6" s="31"/>
      <c r="PES6" s="30"/>
      <c r="PET6" s="31"/>
      <c r="PEU6" s="30"/>
      <c r="PEV6" s="31"/>
      <c r="PEW6" s="30"/>
      <c r="PEX6" s="31"/>
      <c r="PEY6" s="30"/>
      <c r="PEZ6" s="31"/>
      <c r="PFA6" s="30"/>
      <c r="PFB6" s="31"/>
      <c r="PFC6" s="30"/>
      <c r="PFD6" s="31"/>
      <c r="PFE6" s="30"/>
      <c r="PFF6" s="31"/>
      <c r="PFG6" s="30"/>
      <c r="PFH6" s="31"/>
      <c r="PFI6" s="30"/>
      <c r="PFJ6" s="31"/>
      <c r="PFK6" s="30"/>
      <c r="PFL6" s="31"/>
      <c r="PFM6" s="30"/>
      <c r="PFN6" s="31"/>
      <c r="PFO6" s="30"/>
      <c r="PFP6" s="31"/>
      <c r="PFQ6" s="30"/>
      <c r="PFR6" s="31"/>
      <c r="PFS6" s="30"/>
      <c r="PFT6" s="31"/>
      <c r="PFU6" s="30"/>
      <c r="PFV6" s="31"/>
      <c r="PFW6" s="30"/>
      <c r="PFX6" s="31"/>
      <c r="PFY6" s="30"/>
      <c r="PFZ6" s="31"/>
      <c r="PGA6" s="30"/>
      <c r="PGB6" s="31"/>
      <c r="PGC6" s="30"/>
      <c r="PGD6" s="31"/>
      <c r="PGE6" s="30"/>
      <c r="PGF6" s="31"/>
      <c r="PGG6" s="30"/>
      <c r="PGH6" s="31"/>
      <c r="PGI6" s="30"/>
      <c r="PGJ6" s="31"/>
      <c r="PGK6" s="30"/>
      <c r="PGL6" s="31"/>
      <c r="PGM6" s="30"/>
      <c r="PGN6" s="31"/>
      <c r="PGO6" s="30"/>
      <c r="PGP6" s="31"/>
      <c r="PGQ6" s="30"/>
      <c r="PGR6" s="31"/>
      <c r="PGS6" s="30"/>
      <c r="PGT6" s="31"/>
      <c r="PGU6" s="30"/>
      <c r="PGV6" s="31"/>
      <c r="PGW6" s="30"/>
      <c r="PGX6" s="31"/>
      <c r="PGY6" s="30"/>
      <c r="PGZ6" s="31"/>
      <c r="PHA6" s="30"/>
      <c r="PHB6" s="31"/>
      <c r="PHC6" s="30"/>
      <c r="PHD6" s="31"/>
      <c r="PHE6" s="30"/>
      <c r="PHF6" s="31"/>
      <c r="PHG6" s="30"/>
      <c r="PHH6" s="31"/>
      <c r="PHI6" s="30"/>
      <c r="PHJ6" s="31"/>
      <c r="PHK6" s="30"/>
      <c r="PHL6" s="31"/>
      <c r="PHM6" s="30"/>
      <c r="PHN6" s="31"/>
      <c r="PHO6" s="30"/>
      <c r="PHP6" s="31"/>
      <c r="PHQ6" s="30"/>
      <c r="PHR6" s="31"/>
      <c r="PHS6" s="30"/>
      <c r="PHT6" s="31"/>
      <c r="PHU6" s="30"/>
      <c r="PHV6" s="31"/>
      <c r="PHW6" s="30"/>
      <c r="PHX6" s="31"/>
      <c r="PHY6" s="30"/>
      <c r="PHZ6" s="31"/>
      <c r="PIA6" s="30"/>
      <c r="PIB6" s="31"/>
      <c r="PIC6" s="30"/>
      <c r="PID6" s="31"/>
      <c r="PIE6" s="30"/>
      <c r="PIF6" s="31"/>
      <c r="PIG6" s="30"/>
      <c r="PIH6" s="31"/>
      <c r="PII6" s="30"/>
      <c r="PIJ6" s="31"/>
      <c r="PIK6" s="30"/>
      <c r="PIL6" s="31"/>
      <c r="PIM6" s="30"/>
      <c r="PIN6" s="31"/>
      <c r="PIO6" s="30"/>
      <c r="PIP6" s="31"/>
      <c r="PIQ6" s="30"/>
      <c r="PIR6" s="31"/>
      <c r="PIS6" s="30"/>
      <c r="PIT6" s="31"/>
      <c r="PIU6" s="30"/>
      <c r="PIV6" s="31"/>
      <c r="PIW6" s="30"/>
      <c r="PIX6" s="31"/>
      <c r="PIY6" s="30"/>
      <c r="PIZ6" s="31"/>
      <c r="PJA6" s="30"/>
      <c r="PJB6" s="31"/>
      <c r="PJC6" s="30"/>
      <c r="PJD6" s="31"/>
      <c r="PJE6" s="30"/>
      <c r="PJF6" s="31"/>
      <c r="PJG6" s="30"/>
      <c r="PJH6" s="31"/>
      <c r="PJI6" s="30"/>
      <c r="PJJ6" s="31"/>
      <c r="PJK6" s="30"/>
      <c r="PJL6" s="31"/>
      <c r="PJM6" s="30"/>
      <c r="PJN6" s="31"/>
      <c r="PJO6" s="30"/>
      <c r="PJP6" s="31"/>
      <c r="PJQ6" s="30"/>
      <c r="PJR6" s="31"/>
      <c r="PJS6" s="30"/>
      <c r="PJT6" s="31"/>
      <c r="PJU6" s="30"/>
      <c r="PJV6" s="31"/>
      <c r="PJW6" s="30"/>
      <c r="PJX6" s="31"/>
      <c r="PJY6" s="30"/>
      <c r="PJZ6" s="31"/>
      <c r="PKA6" s="30"/>
      <c r="PKB6" s="31"/>
      <c r="PKC6" s="30"/>
      <c r="PKD6" s="31"/>
      <c r="PKE6" s="30"/>
      <c r="PKF6" s="31"/>
      <c r="PKG6" s="30"/>
      <c r="PKH6" s="31"/>
      <c r="PKI6" s="30"/>
      <c r="PKJ6" s="31"/>
      <c r="PKK6" s="30"/>
      <c r="PKL6" s="31"/>
      <c r="PKM6" s="30"/>
      <c r="PKN6" s="31"/>
      <c r="PKO6" s="30"/>
      <c r="PKP6" s="31"/>
      <c r="PKQ6" s="30"/>
      <c r="PKR6" s="31"/>
      <c r="PKS6" s="30"/>
      <c r="PKT6" s="31"/>
      <c r="PKU6" s="30"/>
      <c r="PKV6" s="31"/>
      <c r="PKW6" s="30"/>
      <c r="PKX6" s="31"/>
      <c r="PKY6" s="30"/>
      <c r="PKZ6" s="31"/>
      <c r="PLA6" s="30"/>
      <c r="PLB6" s="31"/>
      <c r="PLC6" s="30"/>
      <c r="PLD6" s="31"/>
      <c r="PLE6" s="30"/>
      <c r="PLF6" s="31"/>
      <c r="PLG6" s="30"/>
      <c r="PLH6" s="31"/>
      <c r="PLI6" s="30"/>
      <c r="PLJ6" s="31"/>
      <c r="PLK6" s="30"/>
      <c r="PLL6" s="31"/>
      <c r="PLM6" s="30"/>
      <c r="PLN6" s="31"/>
      <c r="PLO6" s="30"/>
      <c r="PLP6" s="31"/>
      <c r="PLQ6" s="30"/>
      <c r="PLR6" s="31"/>
      <c r="PLS6" s="30"/>
      <c r="PLT6" s="31"/>
      <c r="PLU6" s="30"/>
      <c r="PLV6" s="31"/>
      <c r="PLW6" s="30"/>
      <c r="PLX6" s="31"/>
      <c r="PLY6" s="30"/>
      <c r="PLZ6" s="31"/>
      <c r="PMA6" s="30"/>
      <c r="PMB6" s="31"/>
      <c r="PMC6" s="30"/>
      <c r="PMD6" s="31"/>
      <c r="PME6" s="30"/>
      <c r="PMF6" s="31"/>
      <c r="PMG6" s="30"/>
      <c r="PMH6" s="31"/>
      <c r="PMI6" s="30"/>
      <c r="PMJ6" s="31"/>
      <c r="PMK6" s="30"/>
      <c r="PML6" s="31"/>
      <c r="PMM6" s="30"/>
      <c r="PMN6" s="31"/>
      <c r="PMO6" s="30"/>
      <c r="PMP6" s="31"/>
      <c r="PMQ6" s="30"/>
      <c r="PMR6" s="31"/>
      <c r="PMS6" s="30"/>
      <c r="PMT6" s="31"/>
      <c r="PMU6" s="30"/>
      <c r="PMV6" s="31"/>
      <c r="PMW6" s="30"/>
      <c r="PMX6" s="31"/>
      <c r="PMY6" s="30"/>
      <c r="PMZ6" s="31"/>
      <c r="PNA6" s="30"/>
      <c r="PNB6" s="31"/>
      <c r="PNC6" s="30"/>
      <c r="PND6" s="31"/>
      <c r="PNE6" s="30"/>
      <c r="PNF6" s="31"/>
      <c r="PNG6" s="30"/>
      <c r="PNH6" s="31"/>
      <c r="PNI6" s="30"/>
      <c r="PNJ6" s="31"/>
      <c r="PNK6" s="30"/>
      <c r="PNL6" s="31"/>
      <c r="PNM6" s="30"/>
      <c r="PNN6" s="31"/>
      <c r="PNO6" s="30"/>
      <c r="PNP6" s="31"/>
      <c r="PNQ6" s="30"/>
      <c r="PNR6" s="31"/>
      <c r="PNS6" s="30"/>
      <c r="PNT6" s="31"/>
      <c r="PNU6" s="30"/>
      <c r="PNV6" s="31"/>
      <c r="PNW6" s="30"/>
      <c r="PNX6" s="31"/>
      <c r="PNY6" s="30"/>
      <c r="PNZ6" s="31"/>
      <c r="POA6" s="30"/>
      <c r="POB6" s="31"/>
      <c r="POC6" s="30"/>
      <c r="POD6" s="31"/>
      <c r="POE6" s="30"/>
      <c r="POF6" s="31"/>
      <c r="POG6" s="30"/>
      <c r="POH6" s="31"/>
      <c r="POI6" s="30"/>
      <c r="POJ6" s="31"/>
      <c r="POK6" s="30"/>
      <c r="POL6" s="31"/>
      <c r="POM6" s="30"/>
      <c r="PON6" s="31"/>
      <c r="POO6" s="30"/>
      <c r="POP6" s="31"/>
      <c r="POQ6" s="30"/>
      <c r="POR6" s="31"/>
      <c r="POS6" s="30"/>
      <c r="POT6" s="31"/>
      <c r="POU6" s="30"/>
      <c r="POV6" s="31"/>
      <c r="POW6" s="30"/>
      <c r="POX6" s="31"/>
      <c r="POY6" s="30"/>
      <c r="POZ6" s="31"/>
      <c r="PPA6" s="30"/>
      <c r="PPB6" s="31"/>
      <c r="PPC6" s="30"/>
      <c r="PPD6" s="31"/>
      <c r="PPE6" s="30"/>
      <c r="PPF6" s="31"/>
      <c r="PPG6" s="30"/>
      <c r="PPH6" s="31"/>
      <c r="PPI6" s="30"/>
      <c r="PPJ6" s="31"/>
      <c r="PPK6" s="30"/>
      <c r="PPL6" s="31"/>
      <c r="PPM6" s="30"/>
      <c r="PPN6" s="31"/>
      <c r="PPO6" s="30"/>
      <c r="PPP6" s="31"/>
      <c r="PPQ6" s="30"/>
      <c r="PPR6" s="31"/>
      <c r="PPS6" s="30"/>
      <c r="PPT6" s="31"/>
      <c r="PPU6" s="30"/>
      <c r="PPV6" s="31"/>
      <c r="PPW6" s="30"/>
      <c r="PPX6" s="31"/>
      <c r="PPY6" s="30"/>
      <c r="PPZ6" s="31"/>
      <c r="PQA6" s="30"/>
      <c r="PQB6" s="31"/>
      <c r="PQC6" s="30"/>
      <c r="PQD6" s="31"/>
      <c r="PQE6" s="30"/>
      <c r="PQF6" s="31"/>
      <c r="PQG6" s="30"/>
      <c r="PQH6" s="31"/>
      <c r="PQI6" s="30"/>
      <c r="PQJ6" s="31"/>
      <c r="PQK6" s="30"/>
      <c r="PQL6" s="31"/>
      <c r="PQM6" s="30"/>
      <c r="PQN6" s="31"/>
      <c r="PQO6" s="30"/>
      <c r="PQP6" s="31"/>
      <c r="PQQ6" s="30"/>
      <c r="PQR6" s="31"/>
      <c r="PQS6" s="30"/>
      <c r="PQT6" s="31"/>
      <c r="PQU6" s="30"/>
      <c r="PQV6" s="31"/>
      <c r="PQW6" s="30"/>
      <c r="PQX6" s="31"/>
      <c r="PQY6" s="30"/>
      <c r="PQZ6" s="31"/>
      <c r="PRA6" s="30"/>
      <c r="PRB6" s="31"/>
      <c r="PRC6" s="30"/>
      <c r="PRD6" s="31"/>
      <c r="PRE6" s="30"/>
      <c r="PRF6" s="31"/>
      <c r="PRG6" s="30"/>
      <c r="PRH6" s="31"/>
      <c r="PRI6" s="30"/>
      <c r="PRJ6" s="31"/>
      <c r="PRK6" s="30"/>
      <c r="PRL6" s="31"/>
      <c r="PRM6" s="30"/>
      <c r="PRN6" s="31"/>
      <c r="PRO6" s="30"/>
      <c r="PRP6" s="31"/>
      <c r="PRQ6" s="30"/>
      <c r="PRR6" s="31"/>
      <c r="PRS6" s="30"/>
      <c r="PRT6" s="31"/>
      <c r="PRU6" s="30"/>
      <c r="PRV6" s="31"/>
      <c r="PRW6" s="30"/>
      <c r="PRX6" s="31"/>
      <c r="PRY6" s="30"/>
      <c r="PRZ6" s="31"/>
      <c r="PSA6" s="30"/>
      <c r="PSB6" s="31"/>
      <c r="PSC6" s="30"/>
      <c r="PSD6" s="31"/>
      <c r="PSE6" s="30"/>
      <c r="PSF6" s="31"/>
      <c r="PSG6" s="30"/>
      <c r="PSH6" s="31"/>
      <c r="PSI6" s="30"/>
      <c r="PSJ6" s="31"/>
      <c r="PSK6" s="30"/>
      <c r="PSL6" s="31"/>
      <c r="PSM6" s="30"/>
      <c r="PSN6" s="31"/>
      <c r="PSO6" s="30"/>
      <c r="PSP6" s="31"/>
      <c r="PSQ6" s="30"/>
      <c r="PSR6" s="31"/>
      <c r="PSS6" s="30"/>
      <c r="PST6" s="31"/>
      <c r="PSU6" s="30"/>
      <c r="PSV6" s="31"/>
      <c r="PSW6" s="30"/>
      <c r="PSX6" s="31"/>
      <c r="PSY6" s="30"/>
      <c r="PSZ6" s="31"/>
      <c r="PTA6" s="30"/>
      <c r="PTB6" s="31"/>
      <c r="PTC6" s="30"/>
      <c r="PTD6" s="31"/>
      <c r="PTE6" s="30"/>
      <c r="PTF6" s="31"/>
      <c r="PTG6" s="30"/>
      <c r="PTH6" s="31"/>
      <c r="PTI6" s="30"/>
      <c r="PTJ6" s="31"/>
      <c r="PTK6" s="30"/>
      <c r="PTL6" s="31"/>
      <c r="PTM6" s="30"/>
      <c r="PTN6" s="31"/>
      <c r="PTO6" s="30"/>
      <c r="PTP6" s="31"/>
      <c r="PTQ6" s="30"/>
      <c r="PTR6" s="31"/>
      <c r="PTS6" s="30"/>
      <c r="PTT6" s="31"/>
      <c r="PTU6" s="30"/>
      <c r="PTV6" s="31"/>
      <c r="PTW6" s="30"/>
      <c r="PTX6" s="31"/>
      <c r="PTY6" s="30"/>
      <c r="PTZ6" s="31"/>
      <c r="PUA6" s="30"/>
      <c r="PUB6" s="31"/>
      <c r="PUC6" s="30"/>
      <c r="PUD6" s="31"/>
      <c r="PUE6" s="30"/>
      <c r="PUF6" s="31"/>
      <c r="PUG6" s="30"/>
      <c r="PUH6" s="31"/>
      <c r="PUI6" s="30"/>
      <c r="PUJ6" s="31"/>
      <c r="PUK6" s="30"/>
      <c r="PUL6" s="31"/>
      <c r="PUM6" s="30"/>
      <c r="PUN6" s="31"/>
      <c r="PUO6" s="30"/>
      <c r="PUP6" s="31"/>
      <c r="PUQ6" s="30"/>
      <c r="PUR6" s="31"/>
      <c r="PUS6" s="30"/>
      <c r="PUT6" s="31"/>
      <c r="PUU6" s="30"/>
      <c r="PUV6" s="31"/>
      <c r="PUW6" s="30"/>
      <c r="PUX6" s="31"/>
      <c r="PUY6" s="30"/>
      <c r="PUZ6" s="31"/>
      <c r="PVA6" s="30"/>
      <c r="PVB6" s="31"/>
      <c r="PVC6" s="30"/>
      <c r="PVD6" s="31"/>
      <c r="PVE6" s="30"/>
      <c r="PVF6" s="31"/>
      <c r="PVG6" s="30"/>
      <c r="PVH6" s="31"/>
      <c r="PVI6" s="30"/>
      <c r="PVJ6" s="31"/>
      <c r="PVK6" s="30"/>
      <c r="PVL6" s="31"/>
      <c r="PVM6" s="30"/>
      <c r="PVN6" s="31"/>
      <c r="PVO6" s="30"/>
      <c r="PVP6" s="31"/>
      <c r="PVQ6" s="30"/>
      <c r="PVR6" s="31"/>
      <c r="PVS6" s="30"/>
      <c r="PVT6" s="31"/>
      <c r="PVU6" s="30"/>
      <c r="PVV6" s="31"/>
      <c r="PVW6" s="30"/>
      <c r="PVX6" s="31"/>
      <c r="PVY6" s="30"/>
      <c r="PVZ6" s="31"/>
      <c r="PWA6" s="30"/>
      <c r="PWB6" s="31"/>
      <c r="PWC6" s="30"/>
      <c r="PWD6" s="31"/>
      <c r="PWE6" s="30"/>
      <c r="PWF6" s="31"/>
      <c r="PWG6" s="30"/>
      <c r="PWH6" s="31"/>
      <c r="PWI6" s="30"/>
      <c r="PWJ6" s="31"/>
      <c r="PWK6" s="30"/>
      <c r="PWL6" s="31"/>
      <c r="PWM6" s="30"/>
      <c r="PWN6" s="31"/>
      <c r="PWO6" s="30"/>
      <c r="PWP6" s="31"/>
      <c r="PWQ6" s="30"/>
      <c r="PWR6" s="31"/>
      <c r="PWS6" s="30"/>
      <c r="PWT6" s="31"/>
      <c r="PWU6" s="30"/>
      <c r="PWV6" s="31"/>
      <c r="PWW6" s="30"/>
      <c r="PWX6" s="31"/>
      <c r="PWY6" s="30"/>
      <c r="PWZ6" s="31"/>
      <c r="PXA6" s="30"/>
      <c r="PXB6" s="31"/>
      <c r="PXC6" s="30"/>
      <c r="PXD6" s="31"/>
      <c r="PXE6" s="30"/>
      <c r="PXF6" s="31"/>
      <c r="PXG6" s="30"/>
      <c r="PXH6" s="31"/>
      <c r="PXI6" s="30"/>
      <c r="PXJ6" s="31"/>
      <c r="PXK6" s="30"/>
      <c r="PXL6" s="31"/>
      <c r="PXM6" s="30"/>
      <c r="PXN6" s="31"/>
      <c r="PXO6" s="30"/>
      <c r="PXP6" s="31"/>
      <c r="PXQ6" s="30"/>
      <c r="PXR6" s="31"/>
      <c r="PXS6" s="30"/>
      <c r="PXT6" s="31"/>
      <c r="PXU6" s="30"/>
      <c r="PXV6" s="31"/>
      <c r="PXW6" s="30"/>
      <c r="PXX6" s="31"/>
      <c r="PXY6" s="30"/>
      <c r="PXZ6" s="31"/>
      <c r="PYA6" s="30"/>
      <c r="PYB6" s="31"/>
      <c r="PYC6" s="30"/>
      <c r="PYD6" s="31"/>
      <c r="PYE6" s="30"/>
      <c r="PYF6" s="31"/>
      <c r="PYG6" s="30"/>
      <c r="PYH6" s="31"/>
      <c r="PYI6" s="30"/>
      <c r="PYJ6" s="31"/>
      <c r="PYK6" s="30"/>
      <c r="PYL6" s="31"/>
      <c r="PYM6" s="30"/>
      <c r="PYN6" s="31"/>
      <c r="PYO6" s="30"/>
      <c r="PYP6" s="31"/>
      <c r="PYQ6" s="30"/>
      <c r="PYR6" s="31"/>
      <c r="PYS6" s="30"/>
      <c r="PYT6" s="31"/>
      <c r="PYU6" s="30"/>
      <c r="PYV6" s="31"/>
      <c r="PYW6" s="30"/>
      <c r="PYX6" s="31"/>
      <c r="PYY6" s="30"/>
      <c r="PYZ6" s="31"/>
      <c r="PZA6" s="30"/>
      <c r="PZB6" s="31"/>
      <c r="PZC6" s="30"/>
      <c r="PZD6" s="31"/>
      <c r="PZE6" s="30"/>
      <c r="PZF6" s="31"/>
      <c r="PZG6" s="30"/>
      <c r="PZH6" s="31"/>
      <c r="PZI6" s="30"/>
      <c r="PZJ6" s="31"/>
      <c r="PZK6" s="30"/>
      <c r="PZL6" s="31"/>
      <c r="PZM6" s="30"/>
      <c r="PZN6" s="31"/>
      <c r="PZO6" s="30"/>
      <c r="PZP6" s="31"/>
      <c r="PZQ6" s="30"/>
      <c r="PZR6" s="31"/>
      <c r="PZS6" s="30"/>
      <c r="PZT6" s="31"/>
      <c r="PZU6" s="30"/>
      <c r="PZV6" s="31"/>
      <c r="PZW6" s="30"/>
      <c r="PZX6" s="31"/>
      <c r="PZY6" s="30"/>
      <c r="PZZ6" s="31"/>
      <c r="QAA6" s="30"/>
      <c r="QAB6" s="31"/>
      <c r="QAC6" s="30"/>
      <c r="QAD6" s="31"/>
      <c r="QAE6" s="30"/>
      <c r="QAF6" s="31"/>
      <c r="QAG6" s="30"/>
      <c r="QAH6" s="31"/>
      <c r="QAI6" s="30"/>
      <c r="QAJ6" s="31"/>
      <c r="QAK6" s="30"/>
      <c r="QAL6" s="31"/>
      <c r="QAM6" s="30"/>
      <c r="QAN6" s="31"/>
      <c r="QAO6" s="30"/>
      <c r="QAP6" s="31"/>
      <c r="QAQ6" s="30"/>
      <c r="QAR6" s="31"/>
      <c r="QAS6" s="30"/>
      <c r="QAT6" s="31"/>
      <c r="QAU6" s="30"/>
      <c r="QAV6" s="31"/>
      <c r="QAW6" s="30"/>
      <c r="QAX6" s="31"/>
      <c r="QAY6" s="30"/>
      <c r="QAZ6" s="31"/>
      <c r="QBA6" s="30"/>
      <c r="QBB6" s="31"/>
      <c r="QBC6" s="30"/>
      <c r="QBD6" s="31"/>
      <c r="QBE6" s="30"/>
      <c r="QBF6" s="31"/>
      <c r="QBG6" s="30"/>
      <c r="QBH6" s="31"/>
      <c r="QBI6" s="30"/>
      <c r="QBJ6" s="31"/>
      <c r="QBK6" s="30"/>
      <c r="QBL6" s="31"/>
      <c r="QBM6" s="30"/>
      <c r="QBN6" s="31"/>
      <c r="QBO6" s="30"/>
      <c r="QBP6" s="31"/>
      <c r="QBQ6" s="30"/>
      <c r="QBR6" s="31"/>
      <c r="QBS6" s="30"/>
      <c r="QBT6" s="31"/>
      <c r="QBU6" s="30"/>
      <c r="QBV6" s="31"/>
      <c r="QBW6" s="30"/>
      <c r="QBX6" s="31"/>
      <c r="QBY6" s="30"/>
      <c r="QBZ6" s="31"/>
      <c r="QCA6" s="30"/>
      <c r="QCB6" s="31"/>
      <c r="QCC6" s="30"/>
      <c r="QCD6" s="31"/>
      <c r="QCE6" s="30"/>
      <c r="QCF6" s="31"/>
      <c r="QCG6" s="30"/>
      <c r="QCH6" s="31"/>
      <c r="QCI6" s="30"/>
      <c r="QCJ6" s="31"/>
      <c r="QCK6" s="30"/>
      <c r="QCL6" s="31"/>
      <c r="QCM6" s="30"/>
      <c r="QCN6" s="31"/>
      <c r="QCO6" s="30"/>
      <c r="QCP6" s="31"/>
      <c r="QCQ6" s="30"/>
      <c r="QCR6" s="31"/>
      <c r="QCS6" s="30"/>
      <c r="QCT6" s="31"/>
      <c r="QCU6" s="30"/>
      <c r="QCV6" s="31"/>
      <c r="QCW6" s="30"/>
      <c r="QCX6" s="31"/>
      <c r="QCY6" s="30"/>
      <c r="QCZ6" s="31"/>
      <c r="QDA6" s="30"/>
      <c r="QDB6" s="31"/>
      <c r="QDC6" s="30"/>
      <c r="QDD6" s="31"/>
      <c r="QDE6" s="30"/>
      <c r="QDF6" s="31"/>
      <c r="QDG6" s="30"/>
      <c r="QDH6" s="31"/>
      <c r="QDI6" s="30"/>
      <c r="QDJ6" s="31"/>
      <c r="QDK6" s="30"/>
      <c r="QDL6" s="31"/>
      <c r="QDM6" s="30"/>
      <c r="QDN6" s="31"/>
      <c r="QDO6" s="30"/>
      <c r="QDP6" s="31"/>
      <c r="QDQ6" s="30"/>
      <c r="QDR6" s="31"/>
      <c r="QDS6" s="30"/>
      <c r="QDT6" s="31"/>
      <c r="QDU6" s="30"/>
      <c r="QDV6" s="31"/>
      <c r="QDW6" s="30"/>
      <c r="QDX6" s="31"/>
      <c r="QDY6" s="30"/>
      <c r="QDZ6" s="31"/>
      <c r="QEA6" s="30"/>
      <c r="QEB6" s="31"/>
      <c r="QEC6" s="30"/>
      <c r="QED6" s="31"/>
      <c r="QEE6" s="30"/>
      <c r="QEF6" s="31"/>
      <c r="QEG6" s="30"/>
      <c r="QEH6" s="31"/>
      <c r="QEI6" s="30"/>
      <c r="QEJ6" s="31"/>
      <c r="QEK6" s="30"/>
      <c r="QEL6" s="31"/>
      <c r="QEM6" s="30"/>
      <c r="QEN6" s="31"/>
      <c r="QEO6" s="30"/>
      <c r="QEP6" s="31"/>
      <c r="QEQ6" s="30"/>
      <c r="QER6" s="31"/>
      <c r="QES6" s="30"/>
      <c r="QET6" s="31"/>
      <c r="QEU6" s="30"/>
      <c r="QEV6" s="31"/>
      <c r="QEW6" s="30"/>
      <c r="QEX6" s="31"/>
      <c r="QEY6" s="30"/>
      <c r="QEZ6" s="31"/>
      <c r="QFA6" s="30"/>
      <c r="QFB6" s="31"/>
      <c r="QFC6" s="30"/>
      <c r="QFD6" s="31"/>
      <c r="QFE6" s="30"/>
      <c r="QFF6" s="31"/>
      <c r="QFG6" s="30"/>
      <c r="QFH6" s="31"/>
      <c r="QFI6" s="30"/>
      <c r="QFJ6" s="31"/>
      <c r="QFK6" s="30"/>
      <c r="QFL6" s="31"/>
      <c r="QFM6" s="30"/>
      <c r="QFN6" s="31"/>
      <c r="QFO6" s="30"/>
      <c r="QFP6" s="31"/>
      <c r="QFQ6" s="30"/>
      <c r="QFR6" s="31"/>
      <c r="QFS6" s="30"/>
      <c r="QFT6" s="31"/>
      <c r="QFU6" s="30"/>
      <c r="QFV6" s="31"/>
      <c r="QFW6" s="30"/>
      <c r="QFX6" s="31"/>
      <c r="QFY6" s="30"/>
      <c r="QFZ6" s="31"/>
      <c r="QGA6" s="30"/>
      <c r="QGB6" s="31"/>
      <c r="QGC6" s="30"/>
      <c r="QGD6" s="31"/>
      <c r="QGE6" s="30"/>
      <c r="QGF6" s="31"/>
      <c r="QGG6" s="30"/>
      <c r="QGH6" s="31"/>
      <c r="QGI6" s="30"/>
      <c r="QGJ6" s="31"/>
      <c r="QGK6" s="30"/>
      <c r="QGL6" s="31"/>
      <c r="QGM6" s="30"/>
      <c r="QGN6" s="31"/>
      <c r="QGO6" s="30"/>
      <c r="QGP6" s="31"/>
      <c r="QGQ6" s="30"/>
      <c r="QGR6" s="31"/>
      <c r="QGS6" s="30"/>
      <c r="QGT6" s="31"/>
      <c r="QGU6" s="30"/>
      <c r="QGV6" s="31"/>
      <c r="QGW6" s="30"/>
      <c r="QGX6" s="31"/>
      <c r="QGY6" s="30"/>
      <c r="QGZ6" s="31"/>
      <c r="QHA6" s="30"/>
      <c r="QHB6" s="31"/>
      <c r="QHC6" s="30"/>
      <c r="QHD6" s="31"/>
      <c r="QHE6" s="30"/>
      <c r="QHF6" s="31"/>
      <c r="QHG6" s="30"/>
      <c r="QHH6" s="31"/>
      <c r="QHI6" s="30"/>
      <c r="QHJ6" s="31"/>
      <c r="QHK6" s="30"/>
      <c r="QHL6" s="31"/>
      <c r="QHM6" s="30"/>
      <c r="QHN6" s="31"/>
      <c r="QHO6" s="30"/>
      <c r="QHP6" s="31"/>
      <c r="QHQ6" s="30"/>
      <c r="QHR6" s="31"/>
      <c r="QHS6" s="30"/>
      <c r="QHT6" s="31"/>
      <c r="QHU6" s="30"/>
      <c r="QHV6" s="31"/>
      <c r="QHW6" s="30"/>
      <c r="QHX6" s="31"/>
      <c r="QHY6" s="30"/>
      <c r="QHZ6" s="31"/>
      <c r="QIA6" s="30"/>
      <c r="QIB6" s="31"/>
      <c r="QIC6" s="30"/>
      <c r="QID6" s="31"/>
      <c r="QIE6" s="30"/>
      <c r="QIF6" s="31"/>
      <c r="QIG6" s="30"/>
      <c r="QIH6" s="31"/>
      <c r="QII6" s="30"/>
      <c r="QIJ6" s="31"/>
      <c r="QIK6" s="30"/>
      <c r="QIL6" s="31"/>
      <c r="QIM6" s="30"/>
      <c r="QIN6" s="31"/>
      <c r="QIO6" s="30"/>
      <c r="QIP6" s="31"/>
      <c r="QIQ6" s="30"/>
      <c r="QIR6" s="31"/>
      <c r="QIS6" s="30"/>
      <c r="QIT6" s="31"/>
      <c r="QIU6" s="30"/>
      <c r="QIV6" s="31"/>
      <c r="QIW6" s="30"/>
      <c r="QIX6" s="31"/>
      <c r="QIY6" s="30"/>
      <c r="QIZ6" s="31"/>
      <c r="QJA6" s="30"/>
      <c r="QJB6" s="31"/>
      <c r="QJC6" s="30"/>
      <c r="QJD6" s="31"/>
      <c r="QJE6" s="30"/>
      <c r="QJF6" s="31"/>
      <c r="QJG6" s="30"/>
      <c r="QJH6" s="31"/>
      <c r="QJI6" s="30"/>
      <c r="QJJ6" s="31"/>
      <c r="QJK6" s="30"/>
      <c r="QJL6" s="31"/>
      <c r="QJM6" s="30"/>
      <c r="QJN6" s="31"/>
      <c r="QJO6" s="30"/>
      <c r="QJP6" s="31"/>
      <c r="QJQ6" s="30"/>
      <c r="QJR6" s="31"/>
      <c r="QJS6" s="30"/>
      <c r="QJT6" s="31"/>
      <c r="QJU6" s="30"/>
      <c r="QJV6" s="31"/>
      <c r="QJW6" s="30"/>
      <c r="QJX6" s="31"/>
      <c r="QJY6" s="30"/>
      <c r="QJZ6" s="31"/>
      <c r="QKA6" s="30"/>
      <c r="QKB6" s="31"/>
      <c r="QKC6" s="30"/>
      <c r="QKD6" s="31"/>
      <c r="QKE6" s="30"/>
      <c r="QKF6" s="31"/>
      <c r="QKG6" s="30"/>
      <c r="QKH6" s="31"/>
      <c r="QKI6" s="30"/>
      <c r="QKJ6" s="31"/>
      <c r="QKK6" s="30"/>
      <c r="QKL6" s="31"/>
      <c r="QKM6" s="30"/>
      <c r="QKN6" s="31"/>
      <c r="QKO6" s="30"/>
      <c r="QKP6" s="31"/>
      <c r="QKQ6" s="30"/>
      <c r="QKR6" s="31"/>
      <c r="QKS6" s="30"/>
      <c r="QKT6" s="31"/>
      <c r="QKU6" s="30"/>
      <c r="QKV6" s="31"/>
      <c r="QKW6" s="30"/>
      <c r="QKX6" s="31"/>
      <c r="QKY6" s="30"/>
      <c r="QKZ6" s="31"/>
      <c r="QLA6" s="30"/>
      <c r="QLB6" s="31"/>
      <c r="QLC6" s="30"/>
      <c r="QLD6" s="31"/>
      <c r="QLE6" s="30"/>
      <c r="QLF6" s="31"/>
      <c r="QLG6" s="30"/>
      <c r="QLH6" s="31"/>
      <c r="QLI6" s="30"/>
      <c r="QLJ6" s="31"/>
      <c r="QLK6" s="30"/>
      <c r="QLL6" s="31"/>
      <c r="QLM6" s="30"/>
      <c r="QLN6" s="31"/>
      <c r="QLO6" s="30"/>
      <c r="QLP6" s="31"/>
      <c r="QLQ6" s="30"/>
      <c r="QLR6" s="31"/>
      <c r="QLS6" s="30"/>
      <c r="QLT6" s="31"/>
      <c r="QLU6" s="30"/>
      <c r="QLV6" s="31"/>
      <c r="QLW6" s="30"/>
      <c r="QLX6" s="31"/>
      <c r="QLY6" s="30"/>
      <c r="QLZ6" s="31"/>
      <c r="QMA6" s="30"/>
      <c r="QMB6" s="31"/>
      <c r="QMC6" s="30"/>
      <c r="QMD6" s="31"/>
      <c r="QME6" s="30"/>
      <c r="QMF6" s="31"/>
      <c r="QMG6" s="30"/>
      <c r="QMH6" s="31"/>
      <c r="QMI6" s="30"/>
      <c r="QMJ6" s="31"/>
      <c r="QMK6" s="30"/>
      <c r="QML6" s="31"/>
      <c r="QMM6" s="30"/>
      <c r="QMN6" s="31"/>
      <c r="QMO6" s="30"/>
      <c r="QMP6" s="31"/>
      <c r="QMQ6" s="30"/>
      <c r="QMR6" s="31"/>
      <c r="QMS6" s="30"/>
      <c r="QMT6" s="31"/>
      <c r="QMU6" s="30"/>
      <c r="QMV6" s="31"/>
      <c r="QMW6" s="30"/>
      <c r="QMX6" s="31"/>
      <c r="QMY6" s="30"/>
      <c r="QMZ6" s="31"/>
      <c r="QNA6" s="30"/>
      <c r="QNB6" s="31"/>
      <c r="QNC6" s="30"/>
      <c r="QND6" s="31"/>
      <c r="QNE6" s="30"/>
      <c r="QNF6" s="31"/>
      <c r="QNG6" s="30"/>
      <c r="QNH6" s="31"/>
      <c r="QNI6" s="30"/>
      <c r="QNJ6" s="31"/>
      <c r="QNK6" s="30"/>
      <c r="QNL6" s="31"/>
      <c r="QNM6" s="30"/>
      <c r="QNN6" s="31"/>
      <c r="QNO6" s="30"/>
      <c r="QNP6" s="31"/>
      <c r="QNQ6" s="30"/>
      <c r="QNR6" s="31"/>
      <c r="QNS6" s="30"/>
      <c r="QNT6" s="31"/>
      <c r="QNU6" s="30"/>
      <c r="QNV6" s="31"/>
      <c r="QNW6" s="30"/>
      <c r="QNX6" s="31"/>
      <c r="QNY6" s="30"/>
      <c r="QNZ6" s="31"/>
      <c r="QOA6" s="30"/>
      <c r="QOB6" s="31"/>
      <c r="QOC6" s="30"/>
      <c r="QOD6" s="31"/>
      <c r="QOE6" s="30"/>
      <c r="QOF6" s="31"/>
      <c r="QOG6" s="30"/>
      <c r="QOH6" s="31"/>
      <c r="QOI6" s="30"/>
      <c r="QOJ6" s="31"/>
      <c r="QOK6" s="30"/>
      <c r="QOL6" s="31"/>
      <c r="QOM6" s="30"/>
      <c r="QON6" s="31"/>
      <c r="QOO6" s="30"/>
      <c r="QOP6" s="31"/>
      <c r="QOQ6" s="30"/>
      <c r="QOR6" s="31"/>
      <c r="QOS6" s="30"/>
      <c r="QOT6" s="31"/>
      <c r="QOU6" s="30"/>
      <c r="QOV6" s="31"/>
      <c r="QOW6" s="30"/>
      <c r="QOX6" s="31"/>
      <c r="QOY6" s="30"/>
      <c r="QOZ6" s="31"/>
      <c r="QPA6" s="30"/>
      <c r="QPB6" s="31"/>
      <c r="QPC6" s="30"/>
      <c r="QPD6" s="31"/>
      <c r="QPE6" s="30"/>
      <c r="QPF6" s="31"/>
      <c r="QPG6" s="30"/>
      <c r="QPH6" s="31"/>
      <c r="QPI6" s="30"/>
      <c r="QPJ6" s="31"/>
      <c r="QPK6" s="30"/>
      <c r="QPL6" s="31"/>
      <c r="QPM6" s="30"/>
      <c r="QPN6" s="31"/>
      <c r="QPO6" s="30"/>
      <c r="QPP6" s="31"/>
      <c r="QPQ6" s="30"/>
      <c r="QPR6" s="31"/>
      <c r="QPS6" s="30"/>
      <c r="QPT6" s="31"/>
      <c r="QPU6" s="30"/>
      <c r="QPV6" s="31"/>
      <c r="QPW6" s="30"/>
      <c r="QPX6" s="31"/>
      <c r="QPY6" s="30"/>
      <c r="QPZ6" s="31"/>
      <c r="QQA6" s="30"/>
      <c r="QQB6" s="31"/>
      <c r="QQC6" s="30"/>
      <c r="QQD6" s="31"/>
      <c r="QQE6" s="30"/>
      <c r="QQF6" s="31"/>
      <c r="QQG6" s="30"/>
      <c r="QQH6" s="31"/>
      <c r="QQI6" s="30"/>
      <c r="QQJ6" s="31"/>
      <c r="QQK6" s="30"/>
      <c r="QQL6" s="31"/>
      <c r="QQM6" s="30"/>
      <c r="QQN6" s="31"/>
      <c r="QQO6" s="30"/>
      <c r="QQP6" s="31"/>
      <c r="QQQ6" s="30"/>
      <c r="QQR6" s="31"/>
      <c r="QQS6" s="30"/>
      <c r="QQT6" s="31"/>
      <c r="QQU6" s="30"/>
      <c r="QQV6" s="31"/>
      <c r="QQW6" s="30"/>
      <c r="QQX6" s="31"/>
      <c r="QQY6" s="30"/>
      <c r="QQZ6" s="31"/>
      <c r="QRA6" s="30"/>
      <c r="QRB6" s="31"/>
      <c r="QRC6" s="30"/>
      <c r="QRD6" s="31"/>
      <c r="QRE6" s="30"/>
      <c r="QRF6" s="31"/>
      <c r="QRG6" s="30"/>
      <c r="QRH6" s="31"/>
      <c r="QRI6" s="30"/>
      <c r="QRJ6" s="31"/>
      <c r="QRK6" s="30"/>
      <c r="QRL6" s="31"/>
      <c r="QRM6" s="30"/>
      <c r="QRN6" s="31"/>
      <c r="QRO6" s="30"/>
      <c r="QRP6" s="31"/>
      <c r="QRQ6" s="30"/>
      <c r="QRR6" s="31"/>
      <c r="QRS6" s="30"/>
      <c r="QRT6" s="31"/>
      <c r="QRU6" s="30"/>
      <c r="QRV6" s="31"/>
      <c r="QRW6" s="30"/>
      <c r="QRX6" s="31"/>
      <c r="QRY6" s="30"/>
      <c r="QRZ6" s="31"/>
      <c r="QSA6" s="30"/>
      <c r="QSB6" s="31"/>
      <c r="QSC6" s="30"/>
      <c r="QSD6" s="31"/>
      <c r="QSE6" s="30"/>
      <c r="QSF6" s="31"/>
      <c r="QSG6" s="30"/>
      <c r="QSH6" s="31"/>
      <c r="QSI6" s="30"/>
      <c r="QSJ6" s="31"/>
      <c r="QSK6" s="30"/>
      <c r="QSL6" s="31"/>
      <c r="QSM6" s="30"/>
      <c r="QSN6" s="31"/>
      <c r="QSO6" s="30"/>
      <c r="QSP6" s="31"/>
      <c r="QSQ6" s="30"/>
      <c r="QSR6" s="31"/>
      <c r="QSS6" s="30"/>
      <c r="QST6" s="31"/>
      <c r="QSU6" s="30"/>
      <c r="QSV6" s="31"/>
      <c r="QSW6" s="30"/>
      <c r="QSX6" s="31"/>
      <c r="QSY6" s="30"/>
      <c r="QSZ6" s="31"/>
      <c r="QTA6" s="30"/>
      <c r="QTB6" s="31"/>
      <c r="QTC6" s="30"/>
      <c r="QTD6" s="31"/>
      <c r="QTE6" s="30"/>
      <c r="QTF6" s="31"/>
      <c r="QTG6" s="30"/>
      <c r="QTH6" s="31"/>
      <c r="QTI6" s="30"/>
      <c r="QTJ6" s="31"/>
      <c r="QTK6" s="30"/>
      <c r="QTL6" s="31"/>
      <c r="QTM6" s="30"/>
      <c r="QTN6" s="31"/>
      <c r="QTO6" s="30"/>
      <c r="QTP6" s="31"/>
      <c r="QTQ6" s="30"/>
      <c r="QTR6" s="31"/>
      <c r="QTS6" s="30"/>
      <c r="QTT6" s="31"/>
      <c r="QTU6" s="30"/>
      <c r="QTV6" s="31"/>
      <c r="QTW6" s="30"/>
      <c r="QTX6" s="31"/>
      <c r="QTY6" s="30"/>
      <c r="QTZ6" s="31"/>
      <c r="QUA6" s="30"/>
      <c r="QUB6" s="31"/>
      <c r="QUC6" s="30"/>
      <c r="QUD6" s="31"/>
      <c r="QUE6" s="30"/>
      <c r="QUF6" s="31"/>
      <c r="QUG6" s="30"/>
      <c r="QUH6" s="31"/>
      <c r="QUI6" s="30"/>
      <c r="QUJ6" s="31"/>
      <c r="QUK6" s="30"/>
      <c r="QUL6" s="31"/>
      <c r="QUM6" s="30"/>
      <c r="QUN6" s="31"/>
      <c r="QUO6" s="30"/>
      <c r="QUP6" s="31"/>
      <c r="QUQ6" s="30"/>
      <c r="QUR6" s="31"/>
      <c r="QUS6" s="30"/>
      <c r="QUT6" s="31"/>
      <c r="QUU6" s="30"/>
      <c r="QUV6" s="31"/>
      <c r="QUW6" s="30"/>
      <c r="QUX6" s="31"/>
      <c r="QUY6" s="30"/>
      <c r="QUZ6" s="31"/>
      <c r="QVA6" s="30"/>
      <c r="QVB6" s="31"/>
      <c r="QVC6" s="30"/>
      <c r="QVD6" s="31"/>
      <c r="QVE6" s="30"/>
      <c r="QVF6" s="31"/>
      <c r="QVG6" s="30"/>
      <c r="QVH6" s="31"/>
      <c r="QVI6" s="30"/>
      <c r="QVJ6" s="31"/>
      <c r="QVK6" s="30"/>
      <c r="QVL6" s="31"/>
      <c r="QVM6" s="30"/>
      <c r="QVN6" s="31"/>
      <c r="QVO6" s="30"/>
      <c r="QVP6" s="31"/>
      <c r="QVQ6" s="30"/>
      <c r="QVR6" s="31"/>
      <c r="QVS6" s="30"/>
      <c r="QVT6" s="31"/>
      <c r="QVU6" s="30"/>
      <c r="QVV6" s="31"/>
      <c r="QVW6" s="30"/>
      <c r="QVX6" s="31"/>
      <c r="QVY6" s="30"/>
      <c r="QVZ6" s="31"/>
      <c r="QWA6" s="30"/>
      <c r="QWB6" s="31"/>
      <c r="QWC6" s="30"/>
      <c r="QWD6" s="31"/>
      <c r="QWE6" s="30"/>
      <c r="QWF6" s="31"/>
      <c r="QWG6" s="30"/>
      <c r="QWH6" s="31"/>
      <c r="QWI6" s="30"/>
      <c r="QWJ6" s="31"/>
      <c r="QWK6" s="30"/>
      <c r="QWL6" s="31"/>
      <c r="QWM6" s="30"/>
      <c r="QWN6" s="31"/>
      <c r="QWO6" s="30"/>
      <c r="QWP6" s="31"/>
      <c r="QWQ6" s="30"/>
      <c r="QWR6" s="31"/>
      <c r="QWS6" s="30"/>
      <c r="QWT6" s="31"/>
      <c r="QWU6" s="30"/>
      <c r="QWV6" s="31"/>
      <c r="QWW6" s="30"/>
      <c r="QWX6" s="31"/>
      <c r="QWY6" s="30"/>
      <c r="QWZ6" s="31"/>
      <c r="QXA6" s="30"/>
      <c r="QXB6" s="31"/>
      <c r="QXC6" s="30"/>
      <c r="QXD6" s="31"/>
      <c r="QXE6" s="30"/>
      <c r="QXF6" s="31"/>
      <c r="QXG6" s="30"/>
      <c r="QXH6" s="31"/>
      <c r="QXI6" s="30"/>
      <c r="QXJ6" s="31"/>
      <c r="QXK6" s="30"/>
      <c r="QXL6" s="31"/>
      <c r="QXM6" s="30"/>
      <c r="QXN6" s="31"/>
      <c r="QXO6" s="30"/>
      <c r="QXP6" s="31"/>
      <c r="QXQ6" s="30"/>
      <c r="QXR6" s="31"/>
      <c r="QXS6" s="30"/>
      <c r="QXT6" s="31"/>
      <c r="QXU6" s="30"/>
      <c r="QXV6" s="31"/>
      <c r="QXW6" s="30"/>
      <c r="QXX6" s="31"/>
      <c r="QXY6" s="30"/>
      <c r="QXZ6" s="31"/>
      <c r="QYA6" s="30"/>
      <c r="QYB6" s="31"/>
      <c r="QYC6" s="30"/>
      <c r="QYD6" s="31"/>
      <c r="QYE6" s="30"/>
      <c r="QYF6" s="31"/>
      <c r="QYG6" s="30"/>
      <c r="QYH6" s="31"/>
      <c r="QYI6" s="30"/>
      <c r="QYJ6" s="31"/>
      <c r="QYK6" s="30"/>
      <c r="QYL6" s="31"/>
      <c r="QYM6" s="30"/>
      <c r="QYN6" s="31"/>
      <c r="QYO6" s="30"/>
      <c r="QYP6" s="31"/>
      <c r="QYQ6" s="30"/>
      <c r="QYR6" s="31"/>
      <c r="QYS6" s="30"/>
      <c r="QYT6" s="31"/>
      <c r="QYU6" s="30"/>
      <c r="QYV6" s="31"/>
      <c r="QYW6" s="30"/>
      <c r="QYX6" s="31"/>
      <c r="QYY6" s="30"/>
      <c r="QYZ6" s="31"/>
      <c r="QZA6" s="30"/>
      <c r="QZB6" s="31"/>
      <c r="QZC6" s="30"/>
      <c r="QZD6" s="31"/>
      <c r="QZE6" s="30"/>
      <c r="QZF6" s="31"/>
      <c r="QZG6" s="30"/>
      <c r="QZH6" s="31"/>
      <c r="QZI6" s="30"/>
      <c r="QZJ6" s="31"/>
      <c r="QZK6" s="30"/>
      <c r="QZL6" s="31"/>
      <c r="QZM6" s="30"/>
      <c r="QZN6" s="31"/>
      <c r="QZO6" s="30"/>
      <c r="QZP6" s="31"/>
      <c r="QZQ6" s="30"/>
      <c r="QZR6" s="31"/>
      <c r="QZS6" s="30"/>
      <c r="QZT6" s="31"/>
      <c r="QZU6" s="30"/>
      <c r="QZV6" s="31"/>
      <c r="QZW6" s="30"/>
      <c r="QZX6" s="31"/>
      <c r="QZY6" s="30"/>
      <c r="QZZ6" s="31"/>
      <c r="RAA6" s="30"/>
      <c r="RAB6" s="31"/>
      <c r="RAC6" s="30"/>
      <c r="RAD6" s="31"/>
      <c r="RAE6" s="30"/>
      <c r="RAF6" s="31"/>
      <c r="RAG6" s="30"/>
      <c r="RAH6" s="31"/>
      <c r="RAI6" s="30"/>
      <c r="RAJ6" s="31"/>
      <c r="RAK6" s="30"/>
      <c r="RAL6" s="31"/>
      <c r="RAM6" s="30"/>
      <c r="RAN6" s="31"/>
      <c r="RAO6" s="30"/>
      <c r="RAP6" s="31"/>
      <c r="RAQ6" s="30"/>
      <c r="RAR6" s="31"/>
      <c r="RAS6" s="30"/>
      <c r="RAT6" s="31"/>
      <c r="RAU6" s="30"/>
      <c r="RAV6" s="31"/>
      <c r="RAW6" s="30"/>
      <c r="RAX6" s="31"/>
      <c r="RAY6" s="30"/>
      <c r="RAZ6" s="31"/>
      <c r="RBA6" s="30"/>
      <c r="RBB6" s="31"/>
      <c r="RBC6" s="30"/>
      <c r="RBD6" s="31"/>
      <c r="RBE6" s="30"/>
      <c r="RBF6" s="31"/>
      <c r="RBG6" s="30"/>
      <c r="RBH6" s="31"/>
      <c r="RBI6" s="30"/>
      <c r="RBJ6" s="31"/>
      <c r="RBK6" s="30"/>
      <c r="RBL6" s="31"/>
      <c r="RBM6" s="30"/>
      <c r="RBN6" s="31"/>
      <c r="RBO6" s="30"/>
      <c r="RBP6" s="31"/>
      <c r="RBQ6" s="30"/>
      <c r="RBR6" s="31"/>
      <c r="RBS6" s="30"/>
      <c r="RBT6" s="31"/>
      <c r="RBU6" s="30"/>
      <c r="RBV6" s="31"/>
      <c r="RBW6" s="30"/>
      <c r="RBX6" s="31"/>
      <c r="RBY6" s="30"/>
      <c r="RBZ6" s="31"/>
      <c r="RCA6" s="30"/>
      <c r="RCB6" s="31"/>
      <c r="RCC6" s="30"/>
      <c r="RCD6" s="31"/>
      <c r="RCE6" s="30"/>
      <c r="RCF6" s="31"/>
      <c r="RCG6" s="30"/>
      <c r="RCH6" s="31"/>
      <c r="RCI6" s="30"/>
      <c r="RCJ6" s="31"/>
      <c r="RCK6" s="30"/>
      <c r="RCL6" s="31"/>
      <c r="RCM6" s="30"/>
      <c r="RCN6" s="31"/>
      <c r="RCO6" s="30"/>
      <c r="RCP6" s="31"/>
      <c r="RCQ6" s="30"/>
      <c r="RCR6" s="31"/>
      <c r="RCS6" s="30"/>
      <c r="RCT6" s="31"/>
      <c r="RCU6" s="30"/>
      <c r="RCV6" s="31"/>
      <c r="RCW6" s="30"/>
      <c r="RCX6" s="31"/>
      <c r="RCY6" s="30"/>
      <c r="RCZ6" s="31"/>
      <c r="RDA6" s="30"/>
      <c r="RDB6" s="31"/>
      <c r="RDC6" s="30"/>
      <c r="RDD6" s="31"/>
      <c r="RDE6" s="30"/>
      <c r="RDF6" s="31"/>
      <c r="RDG6" s="30"/>
      <c r="RDH6" s="31"/>
      <c r="RDI6" s="30"/>
      <c r="RDJ6" s="31"/>
      <c r="RDK6" s="30"/>
      <c r="RDL6" s="31"/>
      <c r="RDM6" s="30"/>
      <c r="RDN6" s="31"/>
      <c r="RDO6" s="30"/>
      <c r="RDP6" s="31"/>
      <c r="RDQ6" s="30"/>
      <c r="RDR6" s="31"/>
      <c r="RDS6" s="30"/>
      <c r="RDT6" s="31"/>
      <c r="RDU6" s="30"/>
      <c r="RDV6" s="31"/>
      <c r="RDW6" s="30"/>
      <c r="RDX6" s="31"/>
      <c r="RDY6" s="30"/>
      <c r="RDZ6" s="31"/>
      <c r="REA6" s="30"/>
      <c r="REB6" s="31"/>
      <c r="REC6" s="30"/>
      <c r="RED6" s="31"/>
      <c r="REE6" s="30"/>
      <c r="REF6" s="31"/>
      <c r="REG6" s="30"/>
      <c r="REH6" s="31"/>
      <c r="REI6" s="30"/>
      <c r="REJ6" s="31"/>
      <c r="REK6" s="30"/>
      <c r="REL6" s="31"/>
      <c r="REM6" s="30"/>
      <c r="REN6" s="31"/>
      <c r="REO6" s="30"/>
      <c r="REP6" s="31"/>
      <c r="REQ6" s="30"/>
      <c r="RER6" s="31"/>
      <c r="RES6" s="30"/>
      <c r="RET6" s="31"/>
      <c r="REU6" s="30"/>
      <c r="REV6" s="31"/>
      <c r="REW6" s="30"/>
      <c r="REX6" s="31"/>
      <c r="REY6" s="30"/>
      <c r="REZ6" s="31"/>
      <c r="RFA6" s="30"/>
      <c r="RFB6" s="31"/>
      <c r="RFC6" s="30"/>
      <c r="RFD6" s="31"/>
      <c r="RFE6" s="30"/>
      <c r="RFF6" s="31"/>
      <c r="RFG6" s="30"/>
      <c r="RFH6" s="31"/>
      <c r="RFI6" s="30"/>
      <c r="RFJ6" s="31"/>
      <c r="RFK6" s="30"/>
      <c r="RFL6" s="31"/>
      <c r="RFM6" s="30"/>
      <c r="RFN6" s="31"/>
      <c r="RFO6" s="30"/>
      <c r="RFP6" s="31"/>
      <c r="RFQ6" s="30"/>
      <c r="RFR6" s="31"/>
      <c r="RFS6" s="30"/>
      <c r="RFT6" s="31"/>
      <c r="RFU6" s="30"/>
      <c r="RFV6" s="31"/>
      <c r="RFW6" s="30"/>
      <c r="RFX6" s="31"/>
      <c r="RFY6" s="30"/>
      <c r="RFZ6" s="31"/>
      <c r="RGA6" s="30"/>
      <c r="RGB6" s="31"/>
      <c r="RGC6" s="30"/>
      <c r="RGD6" s="31"/>
      <c r="RGE6" s="30"/>
      <c r="RGF6" s="31"/>
      <c r="RGG6" s="30"/>
      <c r="RGH6" s="31"/>
      <c r="RGI6" s="30"/>
      <c r="RGJ6" s="31"/>
      <c r="RGK6" s="30"/>
      <c r="RGL6" s="31"/>
      <c r="RGM6" s="30"/>
      <c r="RGN6" s="31"/>
      <c r="RGO6" s="30"/>
      <c r="RGP6" s="31"/>
      <c r="RGQ6" s="30"/>
      <c r="RGR6" s="31"/>
      <c r="RGS6" s="30"/>
      <c r="RGT6" s="31"/>
      <c r="RGU6" s="30"/>
      <c r="RGV6" s="31"/>
      <c r="RGW6" s="30"/>
      <c r="RGX6" s="31"/>
      <c r="RGY6" s="30"/>
      <c r="RGZ6" s="31"/>
      <c r="RHA6" s="30"/>
      <c r="RHB6" s="31"/>
      <c r="RHC6" s="30"/>
      <c r="RHD6" s="31"/>
      <c r="RHE6" s="30"/>
      <c r="RHF6" s="31"/>
      <c r="RHG6" s="30"/>
      <c r="RHH6" s="31"/>
      <c r="RHI6" s="30"/>
      <c r="RHJ6" s="31"/>
      <c r="RHK6" s="30"/>
      <c r="RHL6" s="31"/>
      <c r="RHM6" s="30"/>
      <c r="RHN6" s="31"/>
      <c r="RHO6" s="30"/>
      <c r="RHP6" s="31"/>
      <c r="RHQ6" s="30"/>
      <c r="RHR6" s="31"/>
      <c r="RHS6" s="30"/>
      <c r="RHT6" s="31"/>
      <c r="RHU6" s="30"/>
      <c r="RHV6" s="31"/>
      <c r="RHW6" s="30"/>
      <c r="RHX6" s="31"/>
      <c r="RHY6" s="30"/>
      <c r="RHZ6" s="31"/>
      <c r="RIA6" s="30"/>
      <c r="RIB6" s="31"/>
      <c r="RIC6" s="30"/>
      <c r="RID6" s="31"/>
      <c r="RIE6" s="30"/>
      <c r="RIF6" s="31"/>
      <c r="RIG6" s="30"/>
      <c r="RIH6" s="31"/>
      <c r="RII6" s="30"/>
      <c r="RIJ6" s="31"/>
      <c r="RIK6" s="30"/>
      <c r="RIL6" s="31"/>
      <c r="RIM6" s="30"/>
      <c r="RIN6" s="31"/>
      <c r="RIO6" s="30"/>
      <c r="RIP6" s="31"/>
      <c r="RIQ6" s="30"/>
      <c r="RIR6" s="31"/>
      <c r="RIS6" s="30"/>
      <c r="RIT6" s="31"/>
      <c r="RIU6" s="30"/>
      <c r="RIV6" s="31"/>
      <c r="RIW6" s="30"/>
      <c r="RIX6" s="31"/>
      <c r="RIY6" s="30"/>
      <c r="RIZ6" s="31"/>
      <c r="RJA6" s="30"/>
      <c r="RJB6" s="31"/>
      <c r="RJC6" s="30"/>
      <c r="RJD6" s="31"/>
      <c r="RJE6" s="30"/>
      <c r="RJF6" s="31"/>
      <c r="RJG6" s="30"/>
      <c r="RJH6" s="31"/>
      <c r="RJI6" s="30"/>
      <c r="RJJ6" s="31"/>
      <c r="RJK6" s="30"/>
      <c r="RJL6" s="31"/>
      <c r="RJM6" s="30"/>
      <c r="RJN6" s="31"/>
      <c r="RJO6" s="30"/>
      <c r="RJP6" s="31"/>
      <c r="RJQ6" s="30"/>
      <c r="RJR6" s="31"/>
      <c r="RJS6" s="30"/>
      <c r="RJT6" s="31"/>
      <c r="RJU6" s="30"/>
      <c r="RJV6" s="31"/>
      <c r="RJW6" s="30"/>
      <c r="RJX6" s="31"/>
      <c r="RJY6" s="30"/>
      <c r="RJZ6" s="31"/>
      <c r="RKA6" s="30"/>
      <c r="RKB6" s="31"/>
      <c r="RKC6" s="30"/>
      <c r="RKD6" s="31"/>
      <c r="RKE6" s="30"/>
      <c r="RKF6" s="31"/>
      <c r="RKG6" s="30"/>
      <c r="RKH6" s="31"/>
      <c r="RKI6" s="30"/>
      <c r="RKJ6" s="31"/>
      <c r="RKK6" s="30"/>
      <c r="RKL6" s="31"/>
      <c r="RKM6" s="30"/>
      <c r="RKN6" s="31"/>
      <c r="RKO6" s="30"/>
      <c r="RKP6" s="31"/>
      <c r="RKQ6" s="30"/>
      <c r="RKR6" s="31"/>
      <c r="RKS6" s="30"/>
      <c r="RKT6" s="31"/>
      <c r="RKU6" s="30"/>
      <c r="RKV6" s="31"/>
      <c r="RKW6" s="30"/>
      <c r="RKX6" s="31"/>
      <c r="RKY6" s="30"/>
      <c r="RKZ6" s="31"/>
      <c r="RLA6" s="30"/>
      <c r="RLB6" s="31"/>
      <c r="RLC6" s="30"/>
      <c r="RLD6" s="31"/>
      <c r="RLE6" s="30"/>
      <c r="RLF6" s="31"/>
      <c r="RLG6" s="30"/>
      <c r="RLH6" s="31"/>
      <c r="RLI6" s="30"/>
      <c r="RLJ6" s="31"/>
      <c r="RLK6" s="30"/>
      <c r="RLL6" s="31"/>
      <c r="RLM6" s="30"/>
      <c r="RLN6" s="31"/>
      <c r="RLO6" s="30"/>
      <c r="RLP6" s="31"/>
      <c r="RLQ6" s="30"/>
      <c r="RLR6" s="31"/>
      <c r="RLS6" s="30"/>
      <c r="RLT6" s="31"/>
      <c r="RLU6" s="30"/>
      <c r="RLV6" s="31"/>
      <c r="RLW6" s="30"/>
      <c r="RLX6" s="31"/>
      <c r="RLY6" s="30"/>
      <c r="RLZ6" s="31"/>
      <c r="RMA6" s="30"/>
      <c r="RMB6" s="31"/>
      <c r="RMC6" s="30"/>
      <c r="RMD6" s="31"/>
      <c r="RME6" s="30"/>
      <c r="RMF6" s="31"/>
      <c r="RMG6" s="30"/>
      <c r="RMH6" s="31"/>
      <c r="RMI6" s="30"/>
      <c r="RMJ6" s="31"/>
      <c r="RMK6" s="30"/>
      <c r="RML6" s="31"/>
      <c r="RMM6" s="30"/>
      <c r="RMN6" s="31"/>
      <c r="RMO6" s="30"/>
      <c r="RMP6" s="31"/>
      <c r="RMQ6" s="30"/>
      <c r="RMR6" s="31"/>
      <c r="RMS6" s="30"/>
      <c r="RMT6" s="31"/>
      <c r="RMU6" s="30"/>
      <c r="RMV6" s="31"/>
      <c r="RMW6" s="30"/>
      <c r="RMX6" s="31"/>
      <c r="RMY6" s="30"/>
      <c r="RMZ6" s="31"/>
      <c r="RNA6" s="30"/>
      <c r="RNB6" s="31"/>
      <c r="RNC6" s="30"/>
      <c r="RND6" s="31"/>
      <c r="RNE6" s="30"/>
      <c r="RNF6" s="31"/>
      <c r="RNG6" s="30"/>
      <c r="RNH6" s="31"/>
      <c r="RNI6" s="30"/>
      <c r="RNJ6" s="31"/>
      <c r="RNK6" s="30"/>
      <c r="RNL6" s="31"/>
      <c r="RNM6" s="30"/>
      <c r="RNN6" s="31"/>
      <c r="RNO6" s="30"/>
      <c r="RNP6" s="31"/>
      <c r="RNQ6" s="30"/>
      <c r="RNR6" s="31"/>
      <c r="RNS6" s="30"/>
      <c r="RNT6" s="31"/>
      <c r="RNU6" s="30"/>
      <c r="RNV6" s="31"/>
      <c r="RNW6" s="30"/>
      <c r="RNX6" s="31"/>
      <c r="RNY6" s="30"/>
      <c r="RNZ6" s="31"/>
      <c r="ROA6" s="30"/>
      <c r="ROB6" s="31"/>
      <c r="ROC6" s="30"/>
      <c r="ROD6" s="31"/>
      <c r="ROE6" s="30"/>
      <c r="ROF6" s="31"/>
      <c r="ROG6" s="30"/>
      <c r="ROH6" s="31"/>
      <c r="ROI6" s="30"/>
      <c r="ROJ6" s="31"/>
      <c r="ROK6" s="30"/>
      <c r="ROL6" s="31"/>
      <c r="ROM6" s="30"/>
      <c r="RON6" s="31"/>
      <c r="ROO6" s="30"/>
      <c r="ROP6" s="31"/>
      <c r="ROQ6" s="30"/>
      <c r="ROR6" s="31"/>
      <c r="ROS6" s="30"/>
      <c r="ROT6" s="31"/>
      <c r="ROU6" s="30"/>
      <c r="ROV6" s="31"/>
      <c r="ROW6" s="30"/>
      <c r="ROX6" s="31"/>
      <c r="ROY6" s="30"/>
      <c r="ROZ6" s="31"/>
      <c r="RPA6" s="30"/>
      <c r="RPB6" s="31"/>
      <c r="RPC6" s="30"/>
      <c r="RPD6" s="31"/>
      <c r="RPE6" s="30"/>
      <c r="RPF6" s="31"/>
      <c r="RPG6" s="30"/>
      <c r="RPH6" s="31"/>
      <c r="RPI6" s="30"/>
      <c r="RPJ6" s="31"/>
      <c r="RPK6" s="30"/>
      <c r="RPL6" s="31"/>
      <c r="RPM6" s="30"/>
      <c r="RPN6" s="31"/>
      <c r="RPO6" s="30"/>
      <c r="RPP6" s="31"/>
      <c r="RPQ6" s="30"/>
      <c r="RPR6" s="31"/>
      <c r="RPS6" s="30"/>
      <c r="RPT6" s="31"/>
      <c r="RPU6" s="30"/>
      <c r="RPV6" s="31"/>
      <c r="RPW6" s="30"/>
      <c r="RPX6" s="31"/>
      <c r="RPY6" s="30"/>
      <c r="RPZ6" s="31"/>
      <c r="RQA6" s="30"/>
      <c r="RQB6" s="31"/>
      <c r="RQC6" s="30"/>
      <c r="RQD6" s="31"/>
      <c r="RQE6" s="30"/>
      <c r="RQF6" s="31"/>
      <c r="RQG6" s="30"/>
      <c r="RQH6" s="31"/>
      <c r="RQI6" s="30"/>
      <c r="RQJ6" s="31"/>
      <c r="RQK6" s="30"/>
      <c r="RQL6" s="31"/>
      <c r="RQM6" s="30"/>
      <c r="RQN6" s="31"/>
      <c r="RQO6" s="30"/>
      <c r="RQP6" s="31"/>
      <c r="RQQ6" s="30"/>
      <c r="RQR6" s="31"/>
      <c r="RQS6" s="30"/>
      <c r="RQT6" s="31"/>
      <c r="RQU6" s="30"/>
      <c r="RQV6" s="31"/>
      <c r="RQW6" s="30"/>
      <c r="RQX6" s="31"/>
      <c r="RQY6" s="30"/>
      <c r="RQZ6" s="31"/>
      <c r="RRA6" s="30"/>
      <c r="RRB6" s="31"/>
      <c r="RRC6" s="30"/>
      <c r="RRD6" s="31"/>
      <c r="RRE6" s="30"/>
      <c r="RRF6" s="31"/>
      <c r="RRG6" s="30"/>
      <c r="RRH6" s="31"/>
      <c r="RRI6" s="30"/>
      <c r="RRJ6" s="31"/>
      <c r="RRK6" s="30"/>
      <c r="RRL6" s="31"/>
      <c r="RRM6" s="30"/>
      <c r="RRN6" s="31"/>
      <c r="RRO6" s="30"/>
      <c r="RRP6" s="31"/>
      <c r="RRQ6" s="30"/>
      <c r="RRR6" s="31"/>
      <c r="RRS6" s="30"/>
      <c r="RRT6" s="31"/>
      <c r="RRU6" s="30"/>
      <c r="RRV6" s="31"/>
      <c r="RRW6" s="30"/>
      <c r="RRX6" s="31"/>
      <c r="RRY6" s="30"/>
      <c r="RRZ6" s="31"/>
      <c r="RSA6" s="30"/>
      <c r="RSB6" s="31"/>
      <c r="RSC6" s="30"/>
      <c r="RSD6" s="31"/>
      <c r="RSE6" s="30"/>
      <c r="RSF6" s="31"/>
      <c r="RSG6" s="30"/>
      <c r="RSH6" s="31"/>
      <c r="RSI6" s="30"/>
      <c r="RSJ6" s="31"/>
      <c r="RSK6" s="30"/>
      <c r="RSL6" s="31"/>
      <c r="RSM6" s="30"/>
      <c r="RSN6" s="31"/>
      <c r="RSO6" s="30"/>
      <c r="RSP6" s="31"/>
      <c r="RSQ6" s="30"/>
      <c r="RSR6" s="31"/>
      <c r="RSS6" s="30"/>
      <c r="RST6" s="31"/>
      <c r="RSU6" s="30"/>
      <c r="RSV6" s="31"/>
      <c r="RSW6" s="30"/>
      <c r="RSX6" s="31"/>
      <c r="RSY6" s="30"/>
      <c r="RSZ6" s="31"/>
      <c r="RTA6" s="30"/>
      <c r="RTB6" s="31"/>
      <c r="RTC6" s="30"/>
      <c r="RTD6" s="31"/>
      <c r="RTE6" s="30"/>
      <c r="RTF6" s="31"/>
      <c r="RTG6" s="30"/>
      <c r="RTH6" s="31"/>
      <c r="RTI6" s="30"/>
      <c r="RTJ6" s="31"/>
      <c r="RTK6" s="30"/>
      <c r="RTL6" s="31"/>
      <c r="RTM6" s="30"/>
      <c r="RTN6" s="31"/>
      <c r="RTO6" s="30"/>
      <c r="RTP6" s="31"/>
      <c r="RTQ6" s="30"/>
      <c r="RTR6" s="31"/>
      <c r="RTS6" s="30"/>
      <c r="RTT6" s="31"/>
      <c r="RTU6" s="30"/>
      <c r="RTV6" s="31"/>
      <c r="RTW6" s="30"/>
      <c r="RTX6" s="31"/>
      <c r="RTY6" s="30"/>
      <c r="RTZ6" s="31"/>
      <c r="RUA6" s="30"/>
      <c r="RUB6" s="31"/>
      <c r="RUC6" s="30"/>
      <c r="RUD6" s="31"/>
      <c r="RUE6" s="30"/>
      <c r="RUF6" s="31"/>
      <c r="RUG6" s="30"/>
      <c r="RUH6" s="31"/>
      <c r="RUI6" s="30"/>
      <c r="RUJ6" s="31"/>
      <c r="RUK6" s="30"/>
      <c r="RUL6" s="31"/>
      <c r="RUM6" s="30"/>
      <c r="RUN6" s="31"/>
      <c r="RUO6" s="30"/>
      <c r="RUP6" s="31"/>
      <c r="RUQ6" s="30"/>
      <c r="RUR6" s="31"/>
      <c r="RUS6" s="30"/>
      <c r="RUT6" s="31"/>
      <c r="RUU6" s="30"/>
      <c r="RUV6" s="31"/>
      <c r="RUW6" s="30"/>
      <c r="RUX6" s="31"/>
      <c r="RUY6" s="30"/>
      <c r="RUZ6" s="31"/>
      <c r="RVA6" s="30"/>
      <c r="RVB6" s="31"/>
      <c r="RVC6" s="30"/>
      <c r="RVD6" s="31"/>
      <c r="RVE6" s="30"/>
      <c r="RVF6" s="31"/>
      <c r="RVG6" s="30"/>
      <c r="RVH6" s="31"/>
      <c r="RVI6" s="30"/>
      <c r="RVJ6" s="31"/>
      <c r="RVK6" s="30"/>
      <c r="RVL6" s="31"/>
      <c r="RVM6" s="30"/>
      <c r="RVN6" s="31"/>
      <c r="RVO6" s="30"/>
      <c r="RVP6" s="31"/>
      <c r="RVQ6" s="30"/>
      <c r="RVR6" s="31"/>
      <c r="RVS6" s="30"/>
      <c r="RVT6" s="31"/>
      <c r="RVU6" s="30"/>
      <c r="RVV6" s="31"/>
      <c r="RVW6" s="30"/>
      <c r="RVX6" s="31"/>
      <c r="RVY6" s="30"/>
      <c r="RVZ6" s="31"/>
      <c r="RWA6" s="30"/>
      <c r="RWB6" s="31"/>
      <c r="RWC6" s="30"/>
      <c r="RWD6" s="31"/>
      <c r="RWE6" s="30"/>
      <c r="RWF6" s="31"/>
      <c r="RWG6" s="30"/>
      <c r="RWH6" s="31"/>
      <c r="RWI6" s="30"/>
      <c r="RWJ6" s="31"/>
      <c r="RWK6" s="30"/>
      <c r="RWL6" s="31"/>
      <c r="RWM6" s="30"/>
      <c r="RWN6" s="31"/>
      <c r="RWO6" s="30"/>
      <c r="RWP6" s="31"/>
      <c r="RWQ6" s="30"/>
      <c r="RWR6" s="31"/>
      <c r="RWS6" s="30"/>
      <c r="RWT6" s="31"/>
      <c r="RWU6" s="30"/>
      <c r="RWV6" s="31"/>
      <c r="RWW6" s="30"/>
      <c r="RWX6" s="31"/>
      <c r="RWY6" s="30"/>
      <c r="RWZ6" s="31"/>
      <c r="RXA6" s="30"/>
      <c r="RXB6" s="31"/>
      <c r="RXC6" s="30"/>
      <c r="RXD6" s="31"/>
      <c r="RXE6" s="30"/>
      <c r="RXF6" s="31"/>
      <c r="RXG6" s="30"/>
      <c r="RXH6" s="31"/>
      <c r="RXI6" s="30"/>
      <c r="RXJ6" s="31"/>
      <c r="RXK6" s="30"/>
      <c r="RXL6" s="31"/>
      <c r="RXM6" s="30"/>
      <c r="RXN6" s="31"/>
      <c r="RXO6" s="30"/>
      <c r="RXP6" s="31"/>
      <c r="RXQ6" s="30"/>
      <c r="RXR6" s="31"/>
      <c r="RXS6" s="30"/>
      <c r="RXT6" s="31"/>
      <c r="RXU6" s="30"/>
      <c r="RXV6" s="31"/>
      <c r="RXW6" s="30"/>
      <c r="RXX6" s="31"/>
      <c r="RXY6" s="30"/>
      <c r="RXZ6" s="31"/>
      <c r="RYA6" s="30"/>
      <c r="RYB6" s="31"/>
      <c r="RYC6" s="30"/>
      <c r="RYD6" s="31"/>
      <c r="RYE6" s="30"/>
      <c r="RYF6" s="31"/>
      <c r="RYG6" s="30"/>
      <c r="RYH6" s="31"/>
      <c r="RYI6" s="30"/>
      <c r="RYJ6" s="31"/>
      <c r="RYK6" s="30"/>
      <c r="RYL6" s="31"/>
      <c r="RYM6" s="30"/>
      <c r="RYN6" s="31"/>
      <c r="RYO6" s="30"/>
      <c r="RYP6" s="31"/>
      <c r="RYQ6" s="30"/>
      <c r="RYR6" s="31"/>
      <c r="RYS6" s="30"/>
      <c r="RYT6" s="31"/>
      <c r="RYU6" s="30"/>
      <c r="RYV6" s="31"/>
      <c r="RYW6" s="30"/>
      <c r="RYX6" s="31"/>
      <c r="RYY6" s="30"/>
      <c r="RYZ6" s="31"/>
      <c r="RZA6" s="30"/>
      <c r="RZB6" s="31"/>
      <c r="RZC6" s="30"/>
      <c r="RZD6" s="31"/>
      <c r="RZE6" s="30"/>
      <c r="RZF6" s="31"/>
      <c r="RZG6" s="30"/>
      <c r="RZH6" s="31"/>
      <c r="RZI6" s="30"/>
      <c r="RZJ6" s="31"/>
      <c r="RZK6" s="30"/>
      <c r="RZL6" s="31"/>
      <c r="RZM6" s="30"/>
      <c r="RZN6" s="31"/>
      <c r="RZO6" s="30"/>
      <c r="RZP6" s="31"/>
      <c r="RZQ6" s="30"/>
      <c r="RZR6" s="31"/>
      <c r="RZS6" s="30"/>
      <c r="RZT6" s="31"/>
      <c r="RZU6" s="30"/>
      <c r="RZV6" s="31"/>
      <c r="RZW6" s="30"/>
      <c r="RZX6" s="31"/>
      <c r="RZY6" s="30"/>
      <c r="RZZ6" s="31"/>
      <c r="SAA6" s="30"/>
      <c r="SAB6" s="31"/>
      <c r="SAC6" s="30"/>
      <c r="SAD6" s="31"/>
      <c r="SAE6" s="30"/>
      <c r="SAF6" s="31"/>
      <c r="SAG6" s="30"/>
      <c r="SAH6" s="31"/>
      <c r="SAI6" s="30"/>
      <c r="SAJ6" s="31"/>
      <c r="SAK6" s="30"/>
      <c r="SAL6" s="31"/>
      <c r="SAM6" s="30"/>
      <c r="SAN6" s="31"/>
      <c r="SAO6" s="30"/>
      <c r="SAP6" s="31"/>
      <c r="SAQ6" s="30"/>
      <c r="SAR6" s="31"/>
      <c r="SAS6" s="30"/>
      <c r="SAT6" s="31"/>
      <c r="SAU6" s="30"/>
      <c r="SAV6" s="31"/>
      <c r="SAW6" s="30"/>
      <c r="SAX6" s="31"/>
      <c r="SAY6" s="30"/>
      <c r="SAZ6" s="31"/>
      <c r="SBA6" s="30"/>
      <c r="SBB6" s="31"/>
      <c r="SBC6" s="30"/>
      <c r="SBD6" s="31"/>
      <c r="SBE6" s="30"/>
      <c r="SBF6" s="31"/>
      <c r="SBG6" s="30"/>
      <c r="SBH6" s="31"/>
      <c r="SBI6" s="30"/>
      <c r="SBJ6" s="31"/>
      <c r="SBK6" s="30"/>
      <c r="SBL6" s="31"/>
      <c r="SBM6" s="30"/>
      <c r="SBN6" s="31"/>
      <c r="SBO6" s="30"/>
      <c r="SBP6" s="31"/>
      <c r="SBQ6" s="30"/>
      <c r="SBR6" s="31"/>
      <c r="SBS6" s="30"/>
      <c r="SBT6" s="31"/>
      <c r="SBU6" s="30"/>
      <c r="SBV6" s="31"/>
      <c r="SBW6" s="30"/>
      <c r="SBX6" s="31"/>
      <c r="SBY6" s="30"/>
      <c r="SBZ6" s="31"/>
      <c r="SCA6" s="30"/>
      <c r="SCB6" s="31"/>
      <c r="SCC6" s="30"/>
      <c r="SCD6" s="31"/>
      <c r="SCE6" s="30"/>
      <c r="SCF6" s="31"/>
      <c r="SCG6" s="30"/>
      <c r="SCH6" s="31"/>
      <c r="SCI6" s="30"/>
      <c r="SCJ6" s="31"/>
      <c r="SCK6" s="30"/>
      <c r="SCL6" s="31"/>
      <c r="SCM6" s="30"/>
      <c r="SCN6" s="31"/>
      <c r="SCO6" s="30"/>
      <c r="SCP6" s="31"/>
      <c r="SCQ6" s="30"/>
      <c r="SCR6" s="31"/>
      <c r="SCS6" s="30"/>
      <c r="SCT6" s="31"/>
      <c r="SCU6" s="30"/>
      <c r="SCV6" s="31"/>
      <c r="SCW6" s="30"/>
      <c r="SCX6" s="31"/>
      <c r="SCY6" s="30"/>
      <c r="SCZ6" s="31"/>
      <c r="SDA6" s="30"/>
      <c r="SDB6" s="31"/>
      <c r="SDC6" s="30"/>
      <c r="SDD6" s="31"/>
      <c r="SDE6" s="30"/>
      <c r="SDF6" s="31"/>
      <c r="SDG6" s="30"/>
      <c r="SDH6" s="31"/>
      <c r="SDI6" s="30"/>
      <c r="SDJ6" s="31"/>
      <c r="SDK6" s="30"/>
      <c r="SDL6" s="31"/>
      <c r="SDM6" s="30"/>
      <c r="SDN6" s="31"/>
      <c r="SDO6" s="30"/>
      <c r="SDP6" s="31"/>
      <c r="SDQ6" s="30"/>
      <c r="SDR6" s="31"/>
      <c r="SDS6" s="30"/>
      <c r="SDT6" s="31"/>
      <c r="SDU6" s="30"/>
      <c r="SDV6" s="31"/>
      <c r="SDW6" s="30"/>
      <c r="SDX6" s="31"/>
      <c r="SDY6" s="30"/>
      <c r="SDZ6" s="31"/>
      <c r="SEA6" s="30"/>
      <c r="SEB6" s="31"/>
      <c r="SEC6" s="30"/>
      <c r="SED6" s="31"/>
      <c r="SEE6" s="30"/>
      <c r="SEF6" s="31"/>
      <c r="SEG6" s="30"/>
      <c r="SEH6" s="31"/>
      <c r="SEI6" s="30"/>
      <c r="SEJ6" s="31"/>
      <c r="SEK6" s="30"/>
      <c r="SEL6" s="31"/>
      <c r="SEM6" s="30"/>
      <c r="SEN6" s="31"/>
      <c r="SEO6" s="30"/>
      <c r="SEP6" s="31"/>
      <c r="SEQ6" s="30"/>
      <c r="SER6" s="31"/>
      <c r="SES6" s="30"/>
      <c r="SET6" s="31"/>
      <c r="SEU6" s="30"/>
      <c r="SEV6" s="31"/>
      <c r="SEW6" s="30"/>
      <c r="SEX6" s="31"/>
      <c r="SEY6" s="30"/>
      <c r="SEZ6" s="31"/>
      <c r="SFA6" s="30"/>
      <c r="SFB6" s="31"/>
      <c r="SFC6" s="30"/>
      <c r="SFD6" s="31"/>
      <c r="SFE6" s="30"/>
      <c r="SFF6" s="31"/>
      <c r="SFG6" s="30"/>
      <c r="SFH6" s="31"/>
      <c r="SFI6" s="30"/>
      <c r="SFJ6" s="31"/>
      <c r="SFK6" s="30"/>
      <c r="SFL6" s="31"/>
      <c r="SFM6" s="30"/>
      <c r="SFN6" s="31"/>
      <c r="SFO6" s="30"/>
      <c r="SFP6" s="31"/>
      <c r="SFQ6" s="30"/>
      <c r="SFR6" s="31"/>
      <c r="SFS6" s="30"/>
      <c r="SFT6" s="31"/>
      <c r="SFU6" s="30"/>
      <c r="SFV6" s="31"/>
      <c r="SFW6" s="30"/>
      <c r="SFX6" s="31"/>
      <c r="SFY6" s="30"/>
      <c r="SFZ6" s="31"/>
      <c r="SGA6" s="30"/>
      <c r="SGB6" s="31"/>
      <c r="SGC6" s="30"/>
      <c r="SGD6" s="31"/>
      <c r="SGE6" s="30"/>
      <c r="SGF6" s="31"/>
      <c r="SGG6" s="30"/>
      <c r="SGH6" s="31"/>
      <c r="SGI6" s="30"/>
      <c r="SGJ6" s="31"/>
      <c r="SGK6" s="30"/>
      <c r="SGL6" s="31"/>
      <c r="SGM6" s="30"/>
      <c r="SGN6" s="31"/>
      <c r="SGO6" s="30"/>
      <c r="SGP6" s="31"/>
      <c r="SGQ6" s="30"/>
      <c r="SGR6" s="31"/>
      <c r="SGS6" s="30"/>
      <c r="SGT6" s="31"/>
      <c r="SGU6" s="30"/>
      <c r="SGV6" s="31"/>
      <c r="SGW6" s="30"/>
      <c r="SGX6" s="31"/>
      <c r="SGY6" s="30"/>
      <c r="SGZ6" s="31"/>
      <c r="SHA6" s="30"/>
      <c r="SHB6" s="31"/>
      <c r="SHC6" s="30"/>
      <c r="SHD6" s="31"/>
      <c r="SHE6" s="30"/>
      <c r="SHF6" s="31"/>
      <c r="SHG6" s="30"/>
      <c r="SHH6" s="31"/>
      <c r="SHI6" s="30"/>
      <c r="SHJ6" s="31"/>
      <c r="SHK6" s="30"/>
      <c r="SHL6" s="31"/>
      <c r="SHM6" s="30"/>
      <c r="SHN6" s="31"/>
      <c r="SHO6" s="30"/>
      <c r="SHP6" s="31"/>
      <c r="SHQ6" s="30"/>
      <c r="SHR6" s="31"/>
      <c r="SHS6" s="30"/>
      <c r="SHT6" s="31"/>
      <c r="SHU6" s="30"/>
      <c r="SHV6" s="31"/>
      <c r="SHW6" s="30"/>
      <c r="SHX6" s="31"/>
      <c r="SHY6" s="30"/>
      <c r="SHZ6" s="31"/>
      <c r="SIA6" s="30"/>
      <c r="SIB6" s="31"/>
      <c r="SIC6" s="30"/>
      <c r="SID6" s="31"/>
      <c r="SIE6" s="30"/>
      <c r="SIF6" s="31"/>
      <c r="SIG6" s="30"/>
      <c r="SIH6" s="31"/>
      <c r="SII6" s="30"/>
      <c r="SIJ6" s="31"/>
      <c r="SIK6" s="30"/>
      <c r="SIL6" s="31"/>
      <c r="SIM6" s="30"/>
      <c r="SIN6" s="31"/>
      <c r="SIO6" s="30"/>
      <c r="SIP6" s="31"/>
      <c r="SIQ6" s="30"/>
      <c r="SIR6" s="31"/>
      <c r="SIS6" s="30"/>
      <c r="SIT6" s="31"/>
      <c r="SIU6" s="30"/>
      <c r="SIV6" s="31"/>
      <c r="SIW6" s="30"/>
      <c r="SIX6" s="31"/>
      <c r="SIY6" s="30"/>
      <c r="SIZ6" s="31"/>
      <c r="SJA6" s="30"/>
      <c r="SJB6" s="31"/>
      <c r="SJC6" s="30"/>
      <c r="SJD6" s="31"/>
      <c r="SJE6" s="30"/>
      <c r="SJF6" s="31"/>
      <c r="SJG6" s="30"/>
      <c r="SJH6" s="31"/>
      <c r="SJI6" s="30"/>
      <c r="SJJ6" s="31"/>
      <c r="SJK6" s="30"/>
      <c r="SJL6" s="31"/>
      <c r="SJM6" s="30"/>
      <c r="SJN6" s="31"/>
      <c r="SJO6" s="30"/>
      <c r="SJP6" s="31"/>
      <c r="SJQ6" s="30"/>
      <c r="SJR6" s="31"/>
      <c r="SJS6" s="30"/>
      <c r="SJT6" s="31"/>
      <c r="SJU6" s="30"/>
      <c r="SJV6" s="31"/>
      <c r="SJW6" s="30"/>
      <c r="SJX6" s="31"/>
      <c r="SJY6" s="30"/>
      <c r="SJZ6" s="31"/>
      <c r="SKA6" s="30"/>
      <c r="SKB6" s="31"/>
      <c r="SKC6" s="30"/>
      <c r="SKD6" s="31"/>
      <c r="SKE6" s="30"/>
      <c r="SKF6" s="31"/>
      <c r="SKG6" s="30"/>
      <c r="SKH6" s="31"/>
      <c r="SKI6" s="30"/>
      <c r="SKJ6" s="31"/>
      <c r="SKK6" s="30"/>
      <c r="SKL6" s="31"/>
      <c r="SKM6" s="30"/>
      <c r="SKN6" s="31"/>
      <c r="SKO6" s="30"/>
      <c r="SKP6" s="31"/>
      <c r="SKQ6" s="30"/>
      <c r="SKR6" s="31"/>
      <c r="SKS6" s="30"/>
      <c r="SKT6" s="31"/>
      <c r="SKU6" s="30"/>
      <c r="SKV6" s="31"/>
      <c r="SKW6" s="30"/>
      <c r="SKX6" s="31"/>
      <c r="SKY6" s="30"/>
      <c r="SKZ6" s="31"/>
      <c r="SLA6" s="30"/>
      <c r="SLB6" s="31"/>
      <c r="SLC6" s="30"/>
      <c r="SLD6" s="31"/>
      <c r="SLE6" s="30"/>
      <c r="SLF6" s="31"/>
      <c r="SLG6" s="30"/>
      <c r="SLH6" s="31"/>
      <c r="SLI6" s="30"/>
      <c r="SLJ6" s="31"/>
      <c r="SLK6" s="30"/>
      <c r="SLL6" s="31"/>
      <c r="SLM6" s="30"/>
      <c r="SLN6" s="31"/>
      <c r="SLO6" s="30"/>
      <c r="SLP6" s="31"/>
      <c r="SLQ6" s="30"/>
      <c r="SLR6" s="31"/>
      <c r="SLS6" s="30"/>
      <c r="SLT6" s="31"/>
      <c r="SLU6" s="30"/>
      <c r="SLV6" s="31"/>
      <c r="SLW6" s="30"/>
      <c r="SLX6" s="31"/>
      <c r="SLY6" s="30"/>
      <c r="SLZ6" s="31"/>
      <c r="SMA6" s="30"/>
      <c r="SMB6" s="31"/>
      <c r="SMC6" s="30"/>
      <c r="SMD6" s="31"/>
      <c r="SME6" s="30"/>
      <c r="SMF6" s="31"/>
      <c r="SMG6" s="30"/>
      <c r="SMH6" s="31"/>
      <c r="SMI6" s="30"/>
      <c r="SMJ6" s="31"/>
      <c r="SMK6" s="30"/>
      <c r="SML6" s="31"/>
      <c r="SMM6" s="30"/>
      <c r="SMN6" s="31"/>
      <c r="SMO6" s="30"/>
      <c r="SMP6" s="31"/>
      <c r="SMQ6" s="30"/>
      <c r="SMR6" s="31"/>
      <c r="SMS6" s="30"/>
      <c r="SMT6" s="31"/>
      <c r="SMU6" s="30"/>
      <c r="SMV6" s="31"/>
      <c r="SMW6" s="30"/>
      <c r="SMX6" s="31"/>
      <c r="SMY6" s="30"/>
      <c r="SMZ6" s="31"/>
      <c r="SNA6" s="30"/>
      <c r="SNB6" s="31"/>
      <c r="SNC6" s="30"/>
      <c r="SND6" s="31"/>
      <c r="SNE6" s="30"/>
      <c r="SNF6" s="31"/>
      <c r="SNG6" s="30"/>
      <c r="SNH6" s="31"/>
      <c r="SNI6" s="30"/>
      <c r="SNJ6" s="31"/>
      <c r="SNK6" s="30"/>
      <c r="SNL6" s="31"/>
      <c r="SNM6" s="30"/>
      <c r="SNN6" s="31"/>
      <c r="SNO6" s="30"/>
      <c r="SNP6" s="31"/>
      <c r="SNQ6" s="30"/>
      <c r="SNR6" s="31"/>
      <c r="SNS6" s="30"/>
      <c r="SNT6" s="31"/>
      <c r="SNU6" s="30"/>
      <c r="SNV6" s="31"/>
      <c r="SNW6" s="30"/>
      <c r="SNX6" s="31"/>
      <c r="SNY6" s="30"/>
      <c r="SNZ6" s="31"/>
      <c r="SOA6" s="30"/>
      <c r="SOB6" s="31"/>
      <c r="SOC6" s="30"/>
      <c r="SOD6" s="31"/>
      <c r="SOE6" s="30"/>
      <c r="SOF6" s="31"/>
      <c r="SOG6" s="30"/>
      <c r="SOH6" s="31"/>
      <c r="SOI6" s="30"/>
      <c r="SOJ6" s="31"/>
      <c r="SOK6" s="30"/>
      <c r="SOL6" s="31"/>
      <c r="SOM6" s="30"/>
      <c r="SON6" s="31"/>
      <c r="SOO6" s="30"/>
      <c r="SOP6" s="31"/>
      <c r="SOQ6" s="30"/>
      <c r="SOR6" s="31"/>
      <c r="SOS6" s="30"/>
      <c r="SOT6" s="31"/>
      <c r="SOU6" s="30"/>
      <c r="SOV6" s="31"/>
      <c r="SOW6" s="30"/>
      <c r="SOX6" s="31"/>
      <c r="SOY6" s="30"/>
      <c r="SOZ6" s="31"/>
      <c r="SPA6" s="30"/>
      <c r="SPB6" s="31"/>
      <c r="SPC6" s="30"/>
      <c r="SPD6" s="31"/>
      <c r="SPE6" s="30"/>
      <c r="SPF6" s="31"/>
      <c r="SPG6" s="30"/>
      <c r="SPH6" s="31"/>
      <c r="SPI6" s="30"/>
      <c r="SPJ6" s="31"/>
      <c r="SPK6" s="30"/>
      <c r="SPL6" s="31"/>
      <c r="SPM6" s="30"/>
      <c r="SPN6" s="31"/>
      <c r="SPO6" s="30"/>
      <c r="SPP6" s="31"/>
      <c r="SPQ6" s="30"/>
      <c r="SPR6" s="31"/>
      <c r="SPS6" s="30"/>
      <c r="SPT6" s="31"/>
      <c r="SPU6" s="30"/>
      <c r="SPV6" s="31"/>
      <c r="SPW6" s="30"/>
      <c r="SPX6" s="31"/>
      <c r="SPY6" s="30"/>
      <c r="SPZ6" s="31"/>
      <c r="SQA6" s="30"/>
      <c r="SQB6" s="31"/>
      <c r="SQC6" s="30"/>
      <c r="SQD6" s="31"/>
      <c r="SQE6" s="30"/>
      <c r="SQF6" s="31"/>
      <c r="SQG6" s="30"/>
      <c r="SQH6" s="31"/>
      <c r="SQI6" s="30"/>
      <c r="SQJ6" s="31"/>
      <c r="SQK6" s="30"/>
      <c r="SQL6" s="31"/>
      <c r="SQM6" s="30"/>
      <c r="SQN6" s="31"/>
      <c r="SQO6" s="30"/>
      <c r="SQP6" s="31"/>
      <c r="SQQ6" s="30"/>
      <c r="SQR6" s="31"/>
      <c r="SQS6" s="30"/>
      <c r="SQT6" s="31"/>
      <c r="SQU6" s="30"/>
      <c r="SQV6" s="31"/>
      <c r="SQW6" s="30"/>
      <c r="SQX6" s="31"/>
      <c r="SQY6" s="30"/>
      <c r="SQZ6" s="31"/>
      <c r="SRA6" s="30"/>
      <c r="SRB6" s="31"/>
      <c r="SRC6" s="30"/>
      <c r="SRD6" s="31"/>
      <c r="SRE6" s="30"/>
      <c r="SRF6" s="31"/>
      <c r="SRG6" s="30"/>
      <c r="SRH6" s="31"/>
      <c r="SRI6" s="30"/>
      <c r="SRJ6" s="31"/>
      <c r="SRK6" s="30"/>
      <c r="SRL6" s="31"/>
      <c r="SRM6" s="30"/>
      <c r="SRN6" s="31"/>
      <c r="SRO6" s="30"/>
      <c r="SRP6" s="31"/>
      <c r="SRQ6" s="30"/>
      <c r="SRR6" s="31"/>
      <c r="SRS6" s="30"/>
      <c r="SRT6" s="31"/>
      <c r="SRU6" s="30"/>
      <c r="SRV6" s="31"/>
      <c r="SRW6" s="30"/>
      <c r="SRX6" s="31"/>
      <c r="SRY6" s="30"/>
      <c r="SRZ6" s="31"/>
      <c r="SSA6" s="30"/>
      <c r="SSB6" s="31"/>
      <c r="SSC6" s="30"/>
      <c r="SSD6" s="31"/>
      <c r="SSE6" s="30"/>
      <c r="SSF6" s="31"/>
      <c r="SSG6" s="30"/>
      <c r="SSH6" s="31"/>
      <c r="SSI6" s="30"/>
      <c r="SSJ6" s="31"/>
      <c r="SSK6" s="30"/>
      <c r="SSL6" s="31"/>
      <c r="SSM6" s="30"/>
      <c r="SSN6" s="31"/>
      <c r="SSO6" s="30"/>
      <c r="SSP6" s="31"/>
      <c r="SSQ6" s="30"/>
      <c r="SSR6" s="31"/>
      <c r="SSS6" s="30"/>
      <c r="SST6" s="31"/>
      <c r="SSU6" s="30"/>
      <c r="SSV6" s="31"/>
      <c r="SSW6" s="30"/>
      <c r="SSX6" s="31"/>
      <c r="SSY6" s="30"/>
      <c r="SSZ6" s="31"/>
      <c r="STA6" s="30"/>
      <c r="STB6" s="31"/>
      <c r="STC6" s="30"/>
      <c r="STD6" s="31"/>
      <c r="STE6" s="30"/>
      <c r="STF6" s="31"/>
      <c r="STG6" s="30"/>
      <c r="STH6" s="31"/>
      <c r="STI6" s="30"/>
      <c r="STJ6" s="31"/>
      <c r="STK6" s="30"/>
      <c r="STL6" s="31"/>
      <c r="STM6" s="30"/>
      <c r="STN6" s="31"/>
      <c r="STO6" s="30"/>
      <c r="STP6" s="31"/>
      <c r="STQ6" s="30"/>
      <c r="STR6" s="31"/>
      <c r="STS6" s="30"/>
      <c r="STT6" s="31"/>
      <c r="STU6" s="30"/>
      <c r="STV6" s="31"/>
      <c r="STW6" s="30"/>
      <c r="STX6" s="31"/>
      <c r="STY6" s="30"/>
      <c r="STZ6" s="31"/>
      <c r="SUA6" s="30"/>
      <c r="SUB6" s="31"/>
      <c r="SUC6" s="30"/>
      <c r="SUD6" s="31"/>
      <c r="SUE6" s="30"/>
      <c r="SUF6" s="31"/>
      <c r="SUG6" s="30"/>
      <c r="SUH6" s="31"/>
      <c r="SUI6" s="30"/>
      <c r="SUJ6" s="31"/>
      <c r="SUK6" s="30"/>
      <c r="SUL6" s="31"/>
      <c r="SUM6" s="30"/>
      <c r="SUN6" s="31"/>
      <c r="SUO6" s="30"/>
      <c r="SUP6" s="31"/>
      <c r="SUQ6" s="30"/>
      <c r="SUR6" s="31"/>
      <c r="SUS6" s="30"/>
      <c r="SUT6" s="31"/>
      <c r="SUU6" s="30"/>
      <c r="SUV6" s="31"/>
      <c r="SUW6" s="30"/>
      <c r="SUX6" s="31"/>
      <c r="SUY6" s="30"/>
      <c r="SUZ6" s="31"/>
      <c r="SVA6" s="30"/>
      <c r="SVB6" s="31"/>
      <c r="SVC6" s="30"/>
      <c r="SVD6" s="31"/>
      <c r="SVE6" s="30"/>
      <c r="SVF6" s="31"/>
      <c r="SVG6" s="30"/>
      <c r="SVH6" s="31"/>
      <c r="SVI6" s="30"/>
      <c r="SVJ6" s="31"/>
      <c r="SVK6" s="30"/>
      <c r="SVL6" s="31"/>
      <c r="SVM6" s="30"/>
      <c r="SVN6" s="31"/>
      <c r="SVO6" s="30"/>
      <c r="SVP6" s="31"/>
      <c r="SVQ6" s="30"/>
      <c r="SVR6" s="31"/>
      <c r="SVS6" s="30"/>
      <c r="SVT6" s="31"/>
      <c r="SVU6" s="30"/>
      <c r="SVV6" s="31"/>
      <c r="SVW6" s="30"/>
      <c r="SVX6" s="31"/>
      <c r="SVY6" s="30"/>
      <c r="SVZ6" s="31"/>
      <c r="SWA6" s="30"/>
      <c r="SWB6" s="31"/>
      <c r="SWC6" s="30"/>
      <c r="SWD6" s="31"/>
      <c r="SWE6" s="30"/>
      <c r="SWF6" s="31"/>
      <c r="SWG6" s="30"/>
      <c r="SWH6" s="31"/>
      <c r="SWI6" s="30"/>
      <c r="SWJ6" s="31"/>
      <c r="SWK6" s="30"/>
      <c r="SWL6" s="31"/>
      <c r="SWM6" s="30"/>
      <c r="SWN6" s="31"/>
      <c r="SWO6" s="30"/>
      <c r="SWP6" s="31"/>
      <c r="SWQ6" s="30"/>
      <c r="SWR6" s="31"/>
      <c r="SWS6" s="30"/>
      <c r="SWT6" s="31"/>
      <c r="SWU6" s="30"/>
      <c r="SWV6" s="31"/>
      <c r="SWW6" s="30"/>
      <c r="SWX6" s="31"/>
      <c r="SWY6" s="30"/>
      <c r="SWZ6" s="31"/>
      <c r="SXA6" s="30"/>
      <c r="SXB6" s="31"/>
      <c r="SXC6" s="30"/>
      <c r="SXD6" s="31"/>
      <c r="SXE6" s="30"/>
      <c r="SXF6" s="31"/>
      <c r="SXG6" s="30"/>
      <c r="SXH6" s="31"/>
      <c r="SXI6" s="30"/>
      <c r="SXJ6" s="31"/>
      <c r="SXK6" s="30"/>
      <c r="SXL6" s="31"/>
      <c r="SXM6" s="30"/>
      <c r="SXN6" s="31"/>
      <c r="SXO6" s="30"/>
      <c r="SXP6" s="31"/>
      <c r="SXQ6" s="30"/>
      <c r="SXR6" s="31"/>
      <c r="SXS6" s="30"/>
      <c r="SXT6" s="31"/>
      <c r="SXU6" s="30"/>
      <c r="SXV6" s="31"/>
      <c r="SXW6" s="30"/>
      <c r="SXX6" s="31"/>
      <c r="SXY6" s="30"/>
      <c r="SXZ6" s="31"/>
      <c r="SYA6" s="30"/>
      <c r="SYB6" s="31"/>
      <c r="SYC6" s="30"/>
      <c r="SYD6" s="31"/>
      <c r="SYE6" s="30"/>
      <c r="SYF6" s="31"/>
      <c r="SYG6" s="30"/>
      <c r="SYH6" s="31"/>
      <c r="SYI6" s="30"/>
      <c r="SYJ6" s="31"/>
      <c r="SYK6" s="30"/>
      <c r="SYL6" s="31"/>
      <c r="SYM6" s="30"/>
      <c r="SYN6" s="31"/>
      <c r="SYO6" s="30"/>
      <c r="SYP6" s="31"/>
      <c r="SYQ6" s="30"/>
      <c r="SYR6" s="31"/>
      <c r="SYS6" s="30"/>
      <c r="SYT6" s="31"/>
      <c r="SYU6" s="30"/>
      <c r="SYV6" s="31"/>
      <c r="SYW6" s="30"/>
      <c r="SYX6" s="31"/>
      <c r="SYY6" s="30"/>
      <c r="SYZ6" s="31"/>
      <c r="SZA6" s="30"/>
      <c r="SZB6" s="31"/>
      <c r="SZC6" s="30"/>
      <c r="SZD6" s="31"/>
      <c r="SZE6" s="30"/>
      <c r="SZF6" s="31"/>
      <c r="SZG6" s="30"/>
      <c r="SZH6" s="31"/>
      <c r="SZI6" s="30"/>
      <c r="SZJ6" s="31"/>
      <c r="SZK6" s="30"/>
      <c r="SZL6" s="31"/>
      <c r="SZM6" s="30"/>
      <c r="SZN6" s="31"/>
      <c r="SZO6" s="30"/>
      <c r="SZP6" s="31"/>
      <c r="SZQ6" s="30"/>
      <c r="SZR6" s="31"/>
      <c r="SZS6" s="30"/>
      <c r="SZT6" s="31"/>
      <c r="SZU6" s="30"/>
      <c r="SZV6" s="31"/>
      <c r="SZW6" s="30"/>
      <c r="SZX6" s="31"/>
      <c r="SZY6" s="30"/>
      <c r="SZZ6" s="31"/>
      <c r="TAA6" s="30"/>
      <c r="TAB6" s="31"/>
      <c r="TAC6" s="30"/>
      <c r="TAD6" s="31"/>
      <c r="TAE6" s="30"/>
      <c r="TAF6" s="31"/>
      <c r="TAG6" s="30"/>
      <c r="TAH6" s="31"/>
      <c r="TAI6" s="30"/>
      <c r="TAJ6" s="31"/>
      <c r="TAK6" s="30"/>
      <c r="TAL6" s="31"/>
      <c r="TAM6" s="30"/>
      <c r="TAN6" s="31"/>
      <c r="TAO6" s="30"/>
      <c r="TAP6" s="31"/>
      <c r="TAQ6" s="30"/>
      <c r="TAR6" s="31"/>
      <c r="TAS6" s="30"/>
      <c r="TAT6" s="31"/>
      <c r="TAU6" s="30"/>
      <c r="TAV6" s="31"/>
      <c r="TAW6" s="30"/>
      <c r="TAX6" s="31"/>
      <c r="TAY6" s="30"/>
      <c r="TAZ6" s="31"/>
      <c r="TBA6" s="30"/>
      <c r="TBB6" s="31"/>
      <c r="TBC6" s="30"/>
      <c r="TBD6" s="31"/>
      <c r="TBE6" s="30"/>
      <c r="TBF6" s="31"/>
      <c r="TBG6" s="30"/>
      <c r="TBH6" s="31"/>
      <c r="TBI6" s="30"/>
      <c r="TBJ6" s="31"/>
      <c r="TBK6" s="30"/>
      <c r="TBL6" s="31"/>
      <c r="TBM6" s="30"/>
      <c r="TBN6" s="31"/>
      <c r="TBO6" s="30"/>
      <c r="TBP6" s="31"/>
      <c r="TBQ6" s="30"/>
      <c r="TBR6" s="31"/>
      <c r="TBS6" s="30"/>
      <c r="TBT6" s="31"/>
      <c r="TBU6" s="30"/>
      <c r="TBV6" s="31"/>
      <c r="TBW6" s="30"/>
      <c r="TBX6" s="31"/>
      <c r="TBY6" s="30"/>
      <c r="TBZ6" s="31"/>
      <c r="TCA6" s="30"/>
      <c r="TCB6" s="31"/>
      <c r="TCC6" s="30"/>
      <c r="TCD6" s="31"/>
      <c r="TCE6" s="30"/>
      <c r="TCF6" s="31"/>
      <c r="TCG6" s="30"/>
      <c r="TCH6" s="31"/>
      <c r="TCI6" s="30"/>
      <c r="TCJ6" s="31"/>
      <c r="TCK6" s="30"/>
      <c r="TCL6" s="31"/>
      <c r="TCM6" s="30"/>
      <c r="TCN6" s="31"/>
      <c r="TCO6" s="30"/>
      <c r="TCP6" s="31"/>
      <c r="TCQ6" s="30"/>
      <c r="TCR6" s="31"/>
      <c r="TCS6" s="30"/>
      <c r="TCT6" s="31"/>
      <c r="TCU6" s="30"/>
      <c r="TCV6" s="31"/>
      <c r="TCW6" s="30"/>
      <c r="TCX6" s="31"/>
      <c r="TCY6" s="30"/>
      <c r="TCZ6" s="31"/>
      <c r="TDA6" s="30"/>
      <c r="TDB6" s="31"/>
      <c r="TDC6" s="30"/>
      <c r="TDD6" s="31"/>
      <c r="TDE6" s="30"/>
      <c r="TDF6" s="31"/>
      <c r="TDG6" s="30"/>
      <c r="TDH6" s="31"/>
      <c r="TDI6" s="30"/>
      <c r="TDJ6" s="31"/>
      <c r="TDK6" s="30"/>
      <c r="TDL6" s="31"/>
      <c r="TDM6" s="30"/>
      <c r="TDN6" s="31"/>
      <c r="TDO6" s="30"/>
      <c r="TDP6" s="31"/>
      <c r="TDQ6" s="30"/>
      <c r="TDR6" s="31"/>
      <c r="TDS6" s="30"/>
      <c r="TDT6" s="31"/>
      <c r="TDU6" s="30"/>
      <c r="TDV6" s="31"/>
      <c r="TDW6" s="30"/>
      <c r="TDX6" s="31"/>
      <c r="TDY6" s="30"/>
      <c r="TDZ6" s="31"/>
      <c r="TEA6" s="30"/>
      <c r="TEB6" s="31"/>
      <c r="TEC6" s="30"/>
      <c r="TED6" s="31"/>
      <c r="TEE6" s="30"/>
      <c r="TEF6" s="31"/>
      <c r="TEG6" s="30"/>
      <c r="TEH6" s="31"/>
      <c r="TEI6" s="30"/>
      <c r="TEJ6" s="31"/>
      <c r="TEK6" s="30"/>
      <c r="TEL6" s="31"/>
      <c r="TEM6" s="30"/>
      <c r="TEN6" s="31"/>
      <c r="TEO6" s="30"/>
      <c r="TEP6" s="31"/>
      <c r="TEQ6" s="30"/>
      <c r="TER6" s="31"/>
      <c r="TES6" s="30"/>
      <c r="TET6" s="31"/>
      <c r="TEU6" s="30"/>
      <c r="TEV6" s="31"/>
      <c r="TEW6" s="30"/>
      <c r="TEX6" s="31"/>
      <c r="TEY6" s="30"/>
      <c r="TEZ6" s="31"/>
      <c r="TFA6" s="30"/>
      <c r="TFB6" s="31"/>
      <c r="TFC6" s="30"/>
      <c r="TFD6" s="31"/>
      <c r="TFE6" s="30"/>
      <c r="TFF6" s="31"/>
      <c r="TFG6" s="30"/>
      <c r="TFH6" s="31"/>
      <c r="TFI6" s="30"/>
      <c r="TFJ6" s="31"/>
      <c r="TFK6" s="30"/>
      <c r="TFL6" s="31"/>
      <c r="TFM6" s="30"/>
      <c r="TFN6" s="31"/>
      <c r="TFO6" s="30"/>
      <c r="TFP6" s="31"/>
      <c r="TFQ6" s="30"/>
      <c r="TFR6" s="31"/>
      <c r="TFS6" s="30"/>
      <c r="TFT6" s="31"/>
      <c r="TFU6" s="30"/>
      <c r="TFV6" s="31"/>
      <c r="TFW6" s="30"/>
      <c r="TFX6" s="31"/>
      <c r="TFY6" s="30"/>
      <c r="TFZ6" s="31"/>
      <c r="TGA6" s="30"/>
      <c r="TGB6" s="31"/>
      <c r="TGC6" s="30"/>
      <c r="TGD6" s="31"/>
      <c r="TGE6" s="30"/>
      <c r="TGF6" s="31"/>
      <c r="TGG6" s="30"/>
      <c r="TGH6" s="31"/>
      <c r="TGI6" s="30"/>
      <c r="TGJ6" s="31"/>
      <c r="TGK6" s="30"/>
      <c r="TGL6" s="31"/>
      <c r="TGM6" s="30"/>
      <c r="TGN6" s="31"/>
      <c r="TGO6" s="30"/>
      <c r="TGP6" s="31"/>
      <c r="TGQ6" s="30"/>
      <c r="TGR6" s="31"/>
      <c r="TGS6" s="30"/>
      <c r="TGT6" s="31"/>
      <c r="TGU6" s="30"/>
      <c r="TGV6" s="31"/>
      <c r="TGW6" s="30"/>
      <c r="TGX6" s="31"/>
      <c r="TGY6" s="30"/>
      <c r="TGZ6" s="31"/>
      <c r="THA6" s="30"/>
      <c r="THB6" s="31"/>
      <c r="THC6" s="30"/>
      <c r="THD6" s="31"/>
      <c r="THE6" s="30"/>
      <c r="THF6" s="31"/>
      <c r="THG6" s="30"/>
      <c r="THH6" s="31"/>
      <c r="THI6" s="30"/>
      <c r="THJ6" s="31"/>
      <c r="THK6" s="30"/>
      <c r="THL6" s="31"/>
      <c r="THM6" s="30"/>
      <c r="THN6" s="31"/>
      <c r="THO6" s="30"/>
      <c r="THP6" s="31"/>
      <c r="THQ6" s="30"/>
      <c r="THR6" s="31"/>
      <c r="THS6" s="30"/>
      <c r="THT6" s="31"/>
      <c r="THU6" s="30"/>
      <c r="THV6" s="31"/>
      <c r="THW6" s="30"/>
      <c r="THX6" s="31"/>
      <c r="THY6" s="30"/>
      <c r="THZ6" s="31"/>
      <c r="TIA6" s="30"/>
      <c r="TIB6" s="31"/>
      <c r="TIC6" s="30"/>
      <c r="TID6" s="31"/>
      <c r="TIE6" s="30"/>
      <c r="TIF6" s="31"/>
      <c r="TIG6" s="30"/>
      <c r="TIH6" s="31"/>
      <c r="TII6" s="30"/>
      <c r="TIJ6" s="31"/>
      <c r="TIK6" s="30"/>
      <c r="TIL6" s="31"/>
      <c r="TIM6" s="30"/>
      <c r="TIN6" s="31"/>
      <c r="TIO6" s="30"/>
      <c r="TIP6" s="31"/>
      <c r="TIQ6" s="30"/>
      <c r="TIR6" s="31"/>
      <c r="TIS6" s="30"/>
      <c r="TIT6" s="31"/>
      <c r="TIU6" s="30"/>
      <c r="TIV6" s="31"/>
      <c r="TIW6" s="30"/>
      <c r="TIX6" s="31"/>
      <c r="TIY6" s="30"/>
      <c r="TIZ6" s="31"/>
      <c r="TJA6" s="30"/>
      <c r="TJB6" s="31"/>
      <c r="TJC6" s="30"/>
      <c r="TJD6" s="31"/>
      <c r="TJE6" s="30"/>
      <c r="TJF6" s="31"/>
      <c r="TJG6" s="30"/>
      <c r="TJH6" s="31"/>
      <c r="TJI6" s="30"/>
      <c r="TJJ6" s="31"/>
      <c r="TJK6" s="30"/>
      <c r="TJL6" s="31"/>
      <c r="TJM6" s="30"/>
      <c r="TJN6" s="31"/>
      <c r="TJO6" s="30"/>
      <c r="TJP6" s="31"/>
      <c r="TJQ6" s="30"/>
      <c r="TJR6" s="31"/>
      <c r="TJS6" s="30"/>
      <c r="TJT6" s="31"/>
      <c r="TJU6" s="30"/>
      <c r="TJV6" s="31"/>
      <c r="TJW6" s="30"/>
      <c r="TJX6" s="31"/>
      <c r="TJY6" s="30"/>
      <c r="TJZ6" s="31"/>
      <c r="TKA6" s="30"/>
      <c r="TKB6" s="31"/>
      <c r="TKC6" s="30"/>
      <c r="TKD6" s="31"/>
      <c r="TKE6" s="30"/>
      <c r="TKF6" s="31"/>
      <c r="TKG6" s="30"/>
      <c r="TKH6" s="31"/>
      <c r="TKI6" s="30"/>
      <c r="TKJ6" s="31"/>
      <c r="TKK6" s="30"/>
      <c r="TKL6" s="31"/>
      <c r="TKM6" s="30"/>
      <c r="TKN6" s="31"/>
      <c r="TKO6" s="30"/>
      <c r="TKP6" s="31"/>
      <c r="TKQ6" s="30"/>
      <c r="TKR6" s="31"/>
      <c r="TKS6" s="30"/>
      <c r="TKT6" s="31"/>
      <c r="TKU6" s="30"/>
      <c r="TKV6" s="31"/>
      <c r="TKW6" s="30"/>
      <c r="TKX6" s="31"/>
      <c r="TKY6" s="30"/>
      <c r="TKZ6" s="31"/>
      <c r="TLA6" s="30"/>
      <c r="TLB6" s="31"/>
      <c r="TLC6" s="30"/>
      <c r="TLD6" s="31"/>
      <c r="TLE6" s="30"/>
      <c r="TLF6" s="31"/>
      <c r="TLG6" s="30"/>
      <c r="TLH6" s="31"/>
      <c r="TLI6" s="30"/>
      <c r="TLJ6" s="31"/>
      <c r="TLK6" s="30"/>
      <c r="TLL6" s="31"/>
      <c r="TLM6" s="30"/>
      <c r="TLN6" s="31"/>
      <c r="TLO6" s="30"/>
      <c r="TLP6" s="31"/>
      <c r="TLQ6" s="30"/>
      <c r="TLR6" s="31"/>
      <c r="TLS6" s="30"/>
      <c r="TLT6" s="31"/>
      <c r="TLU6" s="30"/>
      <c r="TLV6" s="31"/>
      <c r="TLW6" s="30"/>
      <c r="TLX6" s="31"/>
      <c r="TLY6" s="30"/>
      <c r="TLZ6" s="31"/>
      <c r="TMA6" s="30"/>
      <c r="TMB6" s="31"/>
      <c r="TMC6" s="30"/>
      <c r="TMD6" s="31"/>
      <c r="TME6" s="30"/>
      <c r="TMF6" s="31"/>
      <c r="TMG6" s="30"/>
      <c r="TMH6" s="31"/>
      <c r="TMI6" s="30"/>
      <c r="TMJ6" s="31"/>
      <c r="TMK6" s="30"/>
      <c r="TML6" s="31"/>
      <c r="TMM6" s="30"/>
      <c r="TMN6" s="31"/>
      <c r="TMO6" s="30"/>
      <c r="TMP6" s="31"/>
      <c r="TMQ6" s="30"/>
      <c r="TMR6" s="31"/>
      <c r="TMS6" s="30"/>
      <c r="TMT6" s="31"/>
      <c r="TMU6" s="30"/>
      <c r="TMV6" s="31"/>
      <c r="TMW6" s="30"/>
      <c r="TMX6" s="31"/>
      <c r="TMY6" s="30"/>
      <c r="TMZ6" s="31"/>
      <c r="TNA6" s="30"/>
      <c r="TNB6" s="31"/>
      <c r="TNC6" s="30"/>
      <c r="TND6" s="31"/>
      <c r="TNE6" s="30"/>
      <c r="TNF6" s="31"/>
      <c r="TNG6" s="30"/>
      <c r="TNH6" s="31"/>
      <c r="TNI6" s="30"/>
      <c r="TNJ6" s="31"/>
      <c r="TNK6" s="30"/>
      <c r="TNL6" s="31"/>
      <c r="TNM6" s="30"/>
      <c r="TNN6" s="31"/>
      <c r="TNO6" s="30"/>
      <c r="TNP6" s="31"/>
      <c r="TNQ6" s="30"/>
      <c r="TNR6" s="31"/>
      <c r="TNS6" s="30"/>
      <c r="TNT6" s="31"/>
      <c r="TNU6" s="30"/>
      <c r="TNV6" s="31"/>
      <c r="TNW6" s="30"/>
      <c r="TNX6" s="31"/>
      <c r="TNY6" s="30"/>
      <c r="TNZ6" s="31"/>
      <c r="TOA6" s="30"/>
      <c r="TOB6" s="31"/>
      <c r="TOC6" s="30"/>
      <c r="TOD6" s="31"/>
      <c r="TOE6" s="30"/>
      <c r="TOF6" s="31"/>
      <c r="TOG6" s="30"/>
      <c r="TOH6" s="31"/>
      <c r="TOI6" s="30"/>
      <c r="TOJ6" s="31"/>
      <c r="TOK6" s="30"/>
      <c r="TOL6" s="31"/>
      <c r="TOM6" s="30"/>
      <c r="TON6" s="31"/>
      <c r="TOO6" s="30"/>
      <c r="TOP6" s="31"/>
      <c r="TOQ6" s="30"/>
      <c r="TOR6" s="31"/>
      <c r="TOS6" s="30"/>
      <c r="TOT6" s="31"/>
      <c r="TOU6" s="30"/>
      <c r="TOV6" s="31"/>
      <c r="TOW6" s="30"/>
      <c r="TOX6" s="31"/>
      <c r="TOY6" s="30"/>
      <c r="TOZ6" s="31"/>
      <c r="TPA6" s="30"/>
      <c r="TPB6" s="31"/>
      <c r="TPC6" s="30"/>
      <c r="TPD6" s="31"/>
      <c r="TPE6" s="30"/>
      <c r="TPF6" s="31"/>
      <c r="TPG6" s="30"/>
      <c r="TPH6" s="31"/>
      <c r="TPI6" s="30"/>
      <c r="TPJ6" s="31"/>
      <c r="TPK6" s="30"/>
      <c r="TPL6" s="31"/>
      <c r="TPM6" s="30"/>
      <c r="TPN6" s="31"/>
      <c r="TPO6" s="30"/>
      <c r="TPP6" s="31"/>
      <c r="TPQ6" s="30"/>
      <c r="TPR6" s="31"/>
      <c r="TPS6" s="30"/>
      <c r="TPT6" s="31"/>
      <c r="TPU6" s="30"/>
      <c r="TPV6" s="31"/>
      <c r="TPW6" s="30"/>
      <c r="TPX6" s="31"/>
      <c r="TPY6" s="30"/>
      <c r="TPZ6" s="31"/>
      <c r="TQA6" s="30"/>
      <c r="TQB6" s="31"/>
      <c r="TQC6" s="30"/>
      <c r="TQD6" s="31"/>
      <c r="TQE6" s="30"/>
      <c r="TQF6" s="31"/>
      <c r="TQG6" s="30"/>
      <c r="TQH6" s="31"/>
      <c r="TQI6" s="30"/>
      <c r="TQJ6" s="31"/>
      <c r="TQK6" s="30"/>
      <c r="TQL6" s="31"/>
      <c r="TQM6" s="30"/>
      <c r="TQN6" s="31"/>
      <c r="TQO6" s="30"/>
      <c r="TQP6" s="31"/>
      <c r="TQQ6" s="30"/>
      <c r="TQR6" s="31"/>
      <c r="TQS6" s="30"/>
      <c r="TQT6" s="31"/>
      <c r="TQU6" s="30"/>
      <c r="TQV6" s="31"/>
      <c r="TQW6" s="30"/>
      <c r="TQX6" s="31"/>
      <c r="TQY6" s="30"/>
      <c r="TQZ6" s="31"/>
      <c r="TRA6" s="30"/>
      <c r="TRB6" s="31"/>
      <c r="TRC6" s="30"/>
      <c r="TRD6" s="31"/>
      <c r="TRE6" s="30"/>
      <c r="TRF6" s="31"/>
      <c r="TRG6" s="30"/>
      <c r="TRH6" s="31"/>
      <c r="TRI6" s="30"/>
      <c r="TRJ6" s="31"/>
      <c r="TRK6" s="30"/>
      <c r="TRL6" s="31"/>
      <c r="TRM6" s="30"/>
      <c r="TRN6" s="31"/>
      <c r="TRO6" s="30"/>
      <c r="TRP6" s="31"/>
      <c r="TRQ6" s="30"/>
      <c r="TRR6" s="31"/>
      <c r="TRS6" s="30"/>
      <c r="TRT6" s="31"/>
      <c r="TRU6" s="30"/>
      <c r="TRV6" s="31"/>
      <c r="TRW6" s="30"/>
      <c r="TRX6" s="31"/>
      <c r="TRY6" s="30"/>
      <c r="TRZ6" s="31"/>
      <c r="TSA6" s="30"/>
      <c r="TSB6" s="31"/>
      <c r="TSC6" s="30"/>
      <c r="TSD6" s="31"/>
      <c r="TSE6" s="30"/>
      <c r="TSF6" s="31"/>
      <c r="TSG6" s="30"/>
      <c r="TSH6" s="31"/>
      <c r="TSI6" s="30"/>
      <c r="TSJ6" s="31"/>
      <c r="TSK6" s="30"/>
      <c r="TSL6" s="31"/>
      <c r="TSM6" s="30"/>
      <c r="TSN6" s="31"/>
      <c r="TSO6" s="30"/>
      <c r="TSP6" s="31"/>
      <c r="TSQ6" s="30"/>
      <c r="TSR6" s="31"/>
      <c r="TSS6" s="30"/>
      <c r="TST6" s="31"/>
      <c r="TSU6" s="30"/>
      <c r="TSV6" s="31"/>
      <c r="TSW6" s="30"/>
      <c r="TSX6" s="31"/>
      <c r="TSY6" s="30"/>
      <c r="TSZ6" s="31"/>
      <c r="TTA6" s="30"/>
      <c r="TTB6" s="31"/>
      <c r="TTC6" s="30"/>
      <c r="TTD6" s="31"/>
      <c r="TTE6" s="30"/>
      <c r="TTF6" s="31"/>
      <c r="TTG6" s="30"/>
      <c r="TTH6" s="31"/>
      <c r="TTI6" s="30"/>
      <c r="TTJ6" s="31"/>
      <c r="TTK6" s="30"/>
      <c r="TTL6" s="31"/>
      <c r="TTM6" s="30"/>
      <c r="TTN6" s="31"/>
      <c r="TTO6" s="30"/>
      <c r="TTP6" s="31"/>
      <c r="TTQ6" s="30"/>
      <c r="TTR6" s="31"/>
      <c r="TTS6" s="30"/>
      <c r="TTT6" s="31"/>
      <c r="TTU6" s="30"/>
      <c r="TTV6" s="31"/>
      <c r="TTW6" s="30"/>
      <c r="TTX6" s="31"/>
      <c r="TTY6" s="30"/>
      <c r="TTZ6" s="31"/>
      <c r="TUA6" s="30"/>
      <c r="TUB6" s="31"/>
      <c r="TUC6" s="30"/>
      <c r="TUD6" s="31"/>
      <c r="TUE6" s="30"/>
      <c r="TUF6" s="31"/>
      <c r="TUG6" s="30"/>
      <c r="TUH6" s="31"/>
      <c r="TUI6" s="30"/>
      <c r="TUJ6" s="31"/>
      <c r="TUK6" s="30"/>
      <c r="TUL6" s="31"/>
      <c r="TUM6" s="30"/>
      <c r="TUN6" s="31"/>
      <c r="TUO6" s="30"/>
      <c r="TUP6" s="31"/>
      <c r="TUQ6" s="30"/>
      <c r="TUR6" s="31"/>
      <c r="TUS6" s="30"/>
      <c r="TUT6" s="31"/>
      <c r="TUU6" s="30"/>
      <c r="TUV6" s="31"/>
      <c r="TUW6" s="30"/>
      <c r="TUX6" s="31"/>
      <c r="TUY6" s="30"/>
      <c r="TUZ6" s="31"/>
      <c r="TVA6" s="30"/>
      <c r="TVB6" s="31"/>
      <c r="TVC6" s="30"/>
      <c r="TVD6" s="31"/>
      <c r="TVE6" s="30"/>
      <c r="TVF6" s="31"/>
      <c r="TVG6" s="30"/>
      <c r="TVH6" s="31"/>
      <c r="TVI6" s="30"/>
      <c r="TVJ6" s="31"/>
      <c r="TVK6" s="30"/>
      <c r="TVL6" s="31"/>
      <c r="TVM6" s="30"/>
      <c r="TVN6" s="31"/>
      <c r="TVO6" s="30"/>
      <c r="TVP6" s="31"/>
      <c r="TVQ6" s="30"/>
      <c r="TVR6" s="31"/>
      <c r="TVS6" s="30"/>
      <c r="TVT6" s="31"/>
      <c r="TVU6" s="30"/>
      <c r="TVV6" s="31"/>
      <c r="TVW6" s="30"/>
      <c r="TVX6" s="31"/>
      <c r="TVY6" s="30"/>
      <c r="TVZ6" s="31"/>
      <c r="TWA6" s="30"/>
      <c r="TWB6" s="31"/>
      <c r="TWC6" s="30"/>
      <c r="TWD6" s="31"/>
      <c r="TWE6" s="30"/>
      <c r="TWF6" s="31"/>
      <c r="TWG6" s="30"/>
      <c r="TWH6" s="31"/>
      <c r="TWI6" s="30"/>
      <c r="TWJ6" s="31"/>
      <c r="TWK6" s="30"/>
      <c r="TWL6" s="31"/>
      <c r="TWM6" s="30"/>
      <c r="TWN6" s="31"/>
      <c r="TWO6" s="30"/>
      <c r="TWP6" s="31"/>
      <c r="TWQ6" s="30"/>
      <c r="TWR6" s="31"/>
      <c r="TWS6" s="30"/>
      <c r="TWT6" s="31"/>
      <c r="TWU6" s="30"/>
      <c r="TWV6" s="31"/>
      <c r="TWW6" s="30"/>
      <c r="TWX6" s="31"/>
      <c r="TWY6" s="30"/>
      <c r="TWZ6" s="31"/>
      <c r="TXA6" s="30"/>
      <c r="TXB6" s="31"/>
      <c r="TXC6" s="30"/>
      <c r="TXD6" s="31"/>
      <c r="TXE6" s="30"/>
      <c r="TXF6" s="31"/>
      <c r="TXG6" s="30"/>
      <c r="TXH6" s="31"/>
      <c r="TXI6" s="30"/>
      <c r="TXJ6" s="31"/>
      <c r="TXK6" s="30"/>
      <c r="TXL6" s="31"/>
      <c r="TXM6" s="30"/>
      <c r="TXN6" s="31"/>
      <c r="TXO6" s="30"/>
      <c r="TXP6" s="31"/>
      <c r="TXQ6" s="30"/>
      <c r="TXR6" s="31"/>
      <c r="TXS6" s="30"/>
      <c r="TXT6" s="31"/>
      <c r="TXU6" s="30"/>
      <c r="TXV6" s="31"/>
      <c r="TXW6" s="30"/>
      <c r="TXX6" s="31"/>
      <c r="TXY6" s="30"/>
      <c r="TXZ6" s="31"/>
      <c r="TYA6" s="30"/>
      <c r="TYB6" s="31"/>
      <c r="TYC6" s="30"/>
      <c r="TYD6" s="31"/>
      <c r="TYE6" s="30"/>
      <c r="TYF6" s="31"/>
      <c r="TYG6" s="30"/>
      <c r="TYH6" s="31"/>
      <c r="TYI6" s="30"/>
      <c r="TYJ6" s="31"/>
      <c r="TYK6" s="30"/>
      <c r="TYL6" s="31"/>
      <c r="TYM6" s="30"/>
      <c r="TYN6" s="31"/>
      <c r="TYO6" s="30"/>
      <c r="TYP6" s="31"/>
      <c r="TYQ6" s="30"/>
      <c r="TYR6" s="31"/>
      <c r="TYS6" s="30"/>
      <c r="TYT6" s="31"/>
      <c r="TYU6" s="30"/>
      <c r="TYV6" s="31"/>
      <c r="TYW6" s="30"/>
      <c r="TYX6" s="31"/>
      <c r="TYY6" s="30"/>
      <c r="TYZ6" s="31"/>
      <c r="TZA6" s="30"/>
      <c r="TZB6" s="31"/>
      <c r="TZC6" s="30"/>
      <c r="TZD6" s="31"/>
      <c r="TZE6" s="30"/>
      <c r="TZF6" s="31"/>
      <c r="TZG6" s="30"/>
      <c r="TZH6" s="31"/>
      <c r="TZI6" s="30"/>
      <c r="TZJ6" s="31"/>
      <c r="TZK6" s="30"/>
      <c r="TZL6" s="31"/>
      <c r="TZM6" s="30"/>
      <c r="TZN6" s="31"/>
      <c r="TZO6" s="30"/>
      <c r="TZP6" s="31"/>
      <c r="TZQ6" s="30"/>
      <c r="TZR6" s="31"/>
      <c r="TZS6" s="30"/>
      <c r="TZT6" s="31"/>
      <c r="TZU6" s="30"/>
      <c r="TZV6" s="31"/>
      <c r="TZW6" s="30"/>
      <c r="TZX6" s="31"/>
      <c r="TZY6" s="30"/>
      <c r="TZZ6" s="31"/>
      <c r="UAA6" s="30"/>
      <c r="UAB6" s="31"/>
      <c r="UAC6" s="30"/>
      <c r="UAD6" s="31"/>
      <c r="UAE6" s="30"/>
      <c r="UAF6" s="31"/>
      <c r="UAG6" s="30"/>
      <c r="UAH6" s="31"/>
      <c r="UAI6" s="30"/>
      <c r="UAJ6" s="31"/>
      <c r="UAK6" s="30"/>
      <c r="UAL6" s="31"/>
      <c r="UAM6" s="30"/>
      <c r="UAN6" s="31"/>
      <c r="UAO6" s="30"/>
      <c r="UAP6" s="31"/>
      <c r="UAQ6" s="30"/>
      <c r="UAR6" s="31"/>
      <c r="UAS6" s="30"/>
      <c r="UAT6" s="31"/>
      <c r="UAU6" s="30"/>
      <c r="UAV6" s="31"/>
      <c r="UAW6" s="30"/>
      <c r="UAX6" s="31"/>
      <c r="UAY6" s="30"/>
      <c r="UAZ6" s="31"/>
      <c r="UBA6" s="30"/>
      <c r="UBB6" s="31"/>
      <c r="UBC6" s="30"/>
      <c r="UBD6" s="31"/>
      <c r="UBE6" s="30"/>
      <c r="UBF6" s="31"/>
      <c r="UBG6" s="30"/>
      <c r="UBH6" s="31"/>
      <c r="UBI6" s="30"/>
      <c r="UBJ6" s="31"/>
      <c r="UBK6" s="30"/>
      <c r="UBL6" s="31"/>
      <c r="UBM6" s="30"/>
      <c r="UBN6" s="31"/>
      <c r="UBO6" s="30"/>
      <c r="UBP6" s="31"/>
      <c r="UBQ6" s="30"/>
      <c r="UBR6" s="31"/>
      <c r="UBS6" s="30"/>
      <c r="UBT6" s="31"/>
      <c r="UBU6" s="30"/>
      <c r="UBV6" s="31"/>
      <c r="UBW6" s="30"/>
      <c r="UBX6" s="31"/>
      <c r="UBY6" s="30"/>
      <c r="UBZ6" s="31"/>
      <c r="UCA6" s="30"/>
      <c r="UCB6" s="31"/>
      <c r="UCC6" s="30"/>
      <c r="UCD6" s="31"/>
      <c r="UCE6" s="30"/>
      <c r="UCF6" s="31"/>
      <c r="UCG6" s="30"/>
      <c r="UCH6" s="31"/>
      <c r="UCI6" s="30"/>
      <c r="UCJ6" s="31"/>
      <c r="UCK6" s="30"/>
      <c r="UCL6" s="31"/>
      <c r="UCM6" s="30"/>
      <c r="UCN6" s="31"/>
      <c r="UCO6" s="30"/>
      <c r="UCP6" s="31"/>
      <c r="UCQ6" s="30"/>
      <c r="UCR6" s="31"/>
      <c r="UCS6" s="30"/>
      <c r="UCT6" s="31"/>
      <c r="UCU6" s="30"/>
      <c r="UCV6" s="31"/>
      <c r="UCW6" s="30"/>
      <c r="UCX6" s="31"/>
      <c r="UCY6" s="30"/>
      <c r="UCZ6" s="31"/>
      <c r="UDA6" s="30"/>
      <c r="UDB6" s="31"/>
      <c r="UDC6" s="30"/>
      <c r="UDD6" s="31"/>
      <c r="UDE6" s="30"/>
      <c r="UDF6" s="31"/>
      <c r="UDG6" s="30"/>
      <c r="UDH6" s="31"/>
      <c r="UDI6" s="30"/>
      <c r="UDJ6" s="31"/>
      <c r="UDK6" s="30"/>
      <c r="UDL6" s="31"/>
      <c r="UDM6" s="30"/>
      <c r="UDN6" s="31"/>
      <c r="UDO6" s="30"/>
      <c r="UDP6" s="31"/>
      <c r="UDQ6" s="30"/>
      <c r="UDR6" s="31"/>
      <c r="UDS6" s="30"/>
      <c r="UDT6" s="31"/>
      <c r="UDU6" s="30"/>
      <c r="UDV6" s="31"/>
      <c r="UDW6" s="30"/>
      <c r="UDX6" s="31"/>
      <c r="UDY6" s="30"/>
      <c r="UDZ6" s="31"/>
      <c r="UEA6" s="30"/>
      <c r="UEB6" s="31"/>
      <c r="UEC6" s="30"/>
      <c r="UED6" s="31"/>
      <c r="UEE6" s="30"/>
      <c r="UEF6" s="31"/>
      <c r="UEG6" s="30"/>
      <c r="UEH6" s="31"/>
      <c r="UEI6" s="30"/>
      <c r="UEJ6" s="31"/>
      <c r="UEK6" s="30"/>
      <c r="UEL6" s="31"/>
      <c r="UEM6" s="30"/>
      <c r="UEN6" s="31"/>
      <c r="UEO6" s="30"/>
      <c r="UEP6" s="31"/>
      <c r="UEQ6" s="30"/>
      <c r="UER6" s="31"/>
      <c r="UES6" s="30"/>
      <c r="UET6" s="31"/>
      <c r="UEU6" s="30"/>
      <c r="UEV6" s="31"/>
      <c r="UEW6" s="30"/>
      <c r="UEX6" s="31"/>
      <c r="UEY6" s="30"/>
      <c r="UEZ6" s="31"/>
      <c r="UFA6" s="30"/>
      <c r="UFB6" s="31"/>
      <c r="UFC6" s="30"/>
      <c r="UFD6" s="31"/>
      <c r="UFE6" s="30"/>
      <c r="UFF6" s="31"/>
      <c r="UFG6" s="30"/>
      <c r="UFH6" s="31"/>
      <c r="UFI6" s="30"/>
      <c r="UFJ6" s="31"/>
      <c r="UFK6" s="30"/>
      <c r="UFL6" s="31"/>
      <c r="UFM6" s="30"/>
      <c r="UFN6" s="31"/>
      <c r="UFO6" s="30"/>
      <c r="UFP6" s="31"/>
      <c r="UFQ6" s="30"/>
      <c r="UFR6" s="31"/>
      <c r="UFS6" s="30"/>
      <c r="UFT6" s="31"/>
      <c r="UFU6" s="30"/>
      <c r="UFV6" s="31"/>
      <c r="UFW6" s="30"/>
      <c r="UFX6" s="31"/>
      <c r="UFY6" s="30"/>
      <c r="UFZ6" s="31"/>
      <c r="UGA6" s="30"/>
      <c r="UGB6" s="31"/>
      <c r="UGC6" s="30"/>
      <c r="UGD6" s="31"/>
      <c r="UGE6" s="30"/>
      <c r="UGF6" s="31"/>
      <c r="UGG6" s="30"/>
      <c r="UGH6" s="31"/>
      <c r="UGI6" s="30"/>
      <c r="UGJ6" s="31"/>
      <c r="UGK6" s="30"/>
      <c r="UGL6" s="31"/>
      <c r="UGM6" s="30"/>
      <c r="UGN6" s="31"/>
      <c r="UGO6" s="30"/>
      <c r="UGP6" s="31"/>
      <c r="UGQ6" s="30"/>
      <c r="UGR6" s="31"/>
      <c r="UGS6" s="30"/>
      <c r="UGT6" s="31"/>
      <c r="UGU6" s="30"/>
      <c r="UGV6" s="31"/>
      <c r="UGW6" s="30"/>
      <c r="UGX6" s="31"/>
      <c r="UGY6" s="30"/>
      <c r="UGZ6" s="31"/>
      <c r="UHA6" s="30"/>
      <c r="UHB6" s="31"/>
      <c r="UHC6" s="30"/>
      <c r="UHD6" s="31"/>
      <c r="UHE6" s="30"/>
      <c r="UHF6" s="31"/>
      <c r="UHG6" s="30"/>
      <c r="UHH6" s="31"/>
      <c r="UHI6" s="30"/>
      <c r="UHJ6" s="31"/>
      <c r="UHK6" s="30"/>
      <c r="UHL6" s="31"/>
      <c r="UHM6" s="30"/>
      <c r="UHN6" s="31"/>
      <c r="UHO6" s="30"/>
      <c r="UHP6" s="31"/>
      <c r="UHQ6" s="30"/>
      <c r="UHR6" s="31"/>
      <c r="UHS6" s="30"/>
      <c r="UHT6" s="31"/>
      <c r="UHU6" s="30"/>
      <c r="UHV6" s="31"/>
      <c r="UHW6" s="30"/>
      <c r="UHX6" s="31"/>
      <c r="UHY6" s="30"/>
      <c r="UHZ6" s="31"/>
      <c r="UIA6" s="30"/>
      <c r="UIB6" s="31"/>
      <c r="UIC6" s="30"/>
      <c r="UID6" s="31"/>
      <c r="UIE6" s="30"/>
      <c r="UIF6" s="31"/>
      <c r="UIG6" s="30"/>
      <c r="UIH6" s="31"/>
      <c r="UII6" s="30"/>
      <c r="UIJ6" s="31"/>
      <c r="UIK6" s="30"/>
      <c r="UIL6" s="31"/>
      <c r="UIM6" s="30"/>
      <c r="UIN6" s="31"/>
      <c r="UIO6" s="30"/>
      <c r="UIP6" s="31"/>
      <c r="UIQ6" s="30"/>
      <c r="UIR6" s="31"/>
      <c r="UIS6" s="30"/>
      <c r="UIT6" s="31"/>
      <c r="UIU6" s="30"/>
      <c r="UIV6" s="31"/>
      <c r="UIW6" s="30"/>
      <c r="UIX6" s="31"/>
      <c r="UIY6" s="30"/>
      <c r="UIZ6" s="31"/>
      <c r="UJA6" s="30"/>
      <c r="UJB6" s="31"/>
      <c r="UJC6" s="30"/>
      <c r="UJD6" s="31"/>
      <c r="UJE6" s="30"/>
      <c r="UJF6" s="31"/>
      <c r="UJG6" s="30"/>
      <c r="UJH6" s="31"/>
      <c r="UJI6" s="30"/>
      <c r="UJJ6" s="31"/>
      <c r="UJK6" s="30"/>
      <c r="UJL6" s="31"/>
      <c r="UJM6" s="30"/>
      <c r="UJN6" s="31"/>
      <c r="UJO6" s="30"/>
      <c r="UJP6" s="31"/>
      <c r="UJQ6" s="30"/>
      <c r="UJR6" s="31"/>
      <c r="UJS6" s="30"/>
      <c r="UJT6" s="31"/>
      <c r="UJU6" s="30"/>
      <c r="UJV6" s="31"/>
      <c r="UJW6" s="30"/>
      <c r="UJX6" s="31"/>
      <c r="UJY6" s="30"/>
      <c r="UJZ6" s="31"/>
      <c r="UKA6" s="30"/>
      <c r="UKB6" s="31"/>
      <c r="UKC6" s="30"/>
      <c r="UKD6" s="31"/>
      <c r="UKE6" s="30"/>
      <c r="UKF6" s="31"/>
      <c r="UKG6" s="30"/>
      <c r="UKH6" s="31"/>
      <c r="UKI6" s="30"/>
      <c r="UKJ6" s="31"/>
      <c r="UKK6" s="30"/>
      <c r="UKL6" s="31"/>
      <c r="UKM6" s="30"/>
      <c r="UKN6" s="31"/>
      <c r="UKO6" s="30"/>
      <c r="UKP6" s="31"/>
      <c r="UKQ6" s="30"/>
      <c r="UKR6" s="31"/>
      <c r="UKS6" s="30"/>
      <c r="UKT6" s="31"/>
      <c r="UKU6" s="30"/>
      <c r="UKV6" s="31"/>
      <c r="UKW6" s="30"/>
      <c r="UKX6" s="31"/>
      <c r="UKY6" s="30"/>
      <c r="UKZ6" s="31"/>
      <c r="ULA6" s="30"/>
      <c r="ULB6" s="31"/>
      <c r="ULC6" s="30"/>
      <c r="ULD6" s="31"/>
      <c r="ULE6" s="30"/>
      <c r="ULF6" s="31"/>
      <c r="ULG6" s="30"/>
      <c r="ULH6" s="31"/>
      <c r="ULI6" s="30"/>
      <c r="ULJ6" s="31"/>
      <c r="ULK6" s="30"/>
      <c r="ULL6" s="31"/>
      <c r="ULM6" s="30"/>
      <c r="ULN6" s="31"/>
      <c r="ULO6" s="30"/>
      <c r="ULP6" s="31"/>
      <c r="ULQ6" s="30"/>
      <c r="ULR6" s="31"/>
      <c r="ULS6" s="30"/>
      <c r="ULT6" s="31"/>
      <c r="ULU6" s="30"/>
      <c r="ULV6" s="31"/>
      <c r="ULW6" s="30"/>
      <c r="ULX6" s="31"/>
      <c r="ULY6" s="30"/>
      <c r="ULZ6" s="31"/>
      <c r="UMA6" s="30"/>
      <c r="UMB6" s="31"/>
      <c r="UMC6" s="30"/>
      <c r="UMD6" s="31"/>
      <c r="UME6" s="30"/>
      <c r="UMF6" s="31"/>
      <c r="UMG6" s="30"/>
      <c r="UMH6" s="31"/>
      <c r="UMI6" s="30"/>
      <c r="UMJ6" s="31"/>
      <c r="UMK6" s="30"/>
      <c r="UML6" s="31"/>
      <c r="UMM6" s="30"/>
      <c r="UMN6" s="31"/>
      <c r="UMO6" s="30"/>
      <c r="UMP6" s="31"/>
      <c r="UMQ6" s="30"/>
      <c r="UMR6" s="31"/>
      <c r="UMS6" s="30"/>
      <c r="UMT6" s="31"/>
      <c r="UMU6" s="30"/>
      <c r="UMV6" s="31"/>
      <c r="UMW6" s="30"/>
      <c r="UMX6" s="31"/>
      <c r="UMY6" s="30"/>
      <c r="UMZ6" s="31"/>
      <c r="UNA6" s="30"/>
      <c r="UNB6" s="31"/>
      <c r="UNC6" s="30"/>
      <c r="UND6" s="31"/>
      <c r="UNE6" s="30"/>
      <c r="UNF6" s="31"/>
      <c r="UNG6" s="30"/>
      <c r="UNH6" s="31"/>
      <c r="UNI6" s="30"/>
      <c r="UNJ6" s="31"/>
      <c r="UNK6" s="30"/>
      <c r="UNL6" s="31"/>
      <c r="UNM6" s="30"/>
      <c r="UNN6" s="31"/>
      <c r="UNO6" s="30"/>
      <c r="UNP6" s="31"/>
      <c r="UNQ6" s="30"/>
      <c r="UNR6" s="31"/>
      <c r="UNS6" s="30"/>
      <c r="UNT6" s="31"/>
      <c r="UNU6" s="30"/>
      <c r="UNV6" s="31"/>
      <c r="UNW6" s="30"/>
      <c r="UNX6" s="31"/>
      <c r="UNY6" s="30"/>
      <c r="UNZ6" s="31"/>
      <c r="UOA6" s="30"/>
      <c r="UOB6" s="31"/>
      <c r="UOC6" s="30"/>
      <c r="UOD6" s="31"/>
      <c r="UOE6" s="30"/>
      <c r="UOF6" s="31"/>
      <c r="UOG6" s="30"/>
      <c r="UOH6" s="31"/>
      <c r="UOI6" s="30"/>
      <c r="UOJ6" s="31"/>
      <c r="UOK6" s="30"/>
      <c r="UOL6" s="31"/>
      <c r="UOM6" s="30"/>
      <c r="UON6" s="31"/>
      <c r="UOO6" s="30"/>
      <c r="UOP6" s="31"/>
      <c r="UOQ6" s="30"/>
      <c r="UOR6" s="31"/>
      <c r="UOS6" s="30"/>
      <c r="UOT6" s="31"/>
      <c r="UOU6" s="30"/>
      <c r="UOV6" s="31"/>
      <c r="UOW6" s="30"/>
      <c r="UOX6" s="31"/>
      <c r="UOY6" s="30"/>
      <c r="UOZ6" s="31"/>
      <c r="UPA6" s="30"/>
      <c r="UPB6" s="31"/>
      <c r="UPC6" s="30"/>
      <c r="UPD6" s="31"/>
      <c r="UPE6" s="30"/>
      <c r="UPF6" s="31"/>
      <c r="UPG6" s="30"/>
      <c r="UPH6" s="31"/>
      <c r="UPI6" s="30"/>
      <c r="UPJ6" s="31"/>
      <c r="UPK6" s="30"/>
      <c r="UPL6" s="31"/>
      <c r="UPM6" s="30"/>
      <c r="UPN6" s="31"/>
      <c r="UPO6" s="30"/>
      <c r="UPP6" s="31"/>
      <c r="UPQ6" s="30"/>
      <c r="UPR6" s="31"/>
      <c r="UPS6" s="30"/>
      <c r="UPT6" s="31"/>
      <c r="UPU6" s="30"/>
      <c r="UPV6" s="31"/>
      <c r="UPW6" s="30"/>
      <c r="UPX6" s="31"/>
      <c r="UPY6" s="30"/>
      <c r="UPZ6" s="31"/>
      <c r="UQA6" s="30"/>
      <c r="UQB6" s="31"/>
      <c r="UQC6" s="30"/>
      <c r="UQD6" s="31"/>
      <c r="UQE6" s="30"/>
      <c r="UQF6" s="31"/>
      <c r="UQG6" s="30"/>
      <c r="UQH6" s="31"/>
      <c r="UQI6" s="30"/>
      <c r="UQJ6" s="31"/>
      <c r="UQK6" s="30"/>
      <c r="UQL6" s="31"/>
      <c r="UQM6" s="30"/>
      <c r="UQN6" s="31"/>
      <c r="UQO6" s="30"/>
      <c r="UQP6" s="31"/>
      <c r="UQQ6" s="30"/>
      <c r="UQR6" s="31"/>
      <c r="UQS6" s="30"/>
      <c r="UQT6" s="31"/>
      <c r="UQU6" s="30"/>
      <c r="UQV6" s="31"/>
      <c r="UQW6" s="30"/>
      <c r="UQX6" s="31"/>
      <c r="UQY6" s="30"/>
      <c r="UQZ6" s="31"/>
      <c r="URA6" s="30"/>
      <c r="URB6" s="31"/>
      <c r="URC6" s="30"/>
      <c r="URD6" s="31"/>
      <c r="URE6" s="30"/>
      <c r="URF6" s="31"/>
      <c r="URG6" s="30"/>
      <c r="URH6" s="31"/>
      <c r="URI6" s="30"/>
      <c r="URJ6" s="31"/>
      <c r="URK6" s="30"/>
      <c r="URL6" s="31"/>
      <c r="URM6" s="30"/>
      <c r="URN6" s="31"/>
      <c r="URO6" s="30"/>
      <c r="URP6" s="31"/>
      <c r="URQ6" s="30"/>
      <c r="URR6" s="31"/>
      <c r="URS6" s="30"/>
      <c r="URT6" s="31"/>
      <c r="URU6" s="30"/>
      <c r="URV6" s="31"/>
      <c r="URW6" s="30"/>
      <c r="URX6" s="31"/>
      <c r="URY6" s="30"/>
      <c r="URZ6" s="31"/>
      <c r="USA6" s="30"/>
      <c r="USB6" s="31"/>
      <c r="USC6" s="30"/>
      <c r="USD6" s="31"/>
      <c r="USE6" s="30"/>
      <c r="USF6" s="31"/>
      <c r="USG6" s="30"/>
      <c r="USH6" s="31"/>
      <c r="USI6" s="30"/>
      <c r="USJ6" s="31"/>
      <c r="USK6" s="30"/>
      <c r="USL6" s="31"/>
      <c r="USM6" s="30"/>
      <c r="USN6" s="31"/>
      <c r="USO6" s="30"/>
      <c r="USP6" s="31"/>
      <c r="USQ6" s="30"/>
      <c r="USR6" s="31"/>
      <c r="USS6" s="30"/>
      <c r="UST6" s="31"/>
      <c r="USU6" s="30"/>
      <c r="USV6" s="31"/>
      <c r="USW6" s="30"/>
      <c r="USX6" s="31"/>
      <c r="USY6" s="30"/>
      <c r="USZ6" s="31"/>
      <c r="UTA6" s="30"/>
      <c r="UTB6" s="31"/>
      <c r="UTC6" s="30"/>
      <c r="UTD6" s="31"/>
      <c r="UTE6" s="30"/>
      <c r="UTF6" s="31"/>
      <c r="UTG6" s="30"/>
      <c r="UTH6" s="31"/>
      <c r="UTI6" s="30"/>
      <c r="UTJ6" s="31"/>
      <c r="UTK6" s="30"/>
      <c r="UTL6" s="31"/>
      <c r="UTM6" s="30"/>
      <c r="UTN6" s="31"/>
      <c r="UTO6" s="30"/>
      <c r="UTP6" s="31"/>
      <c r="UTQ6" s="30"/>
      <c r="UTR6" s="31"/>
      <c r="UTS6" s="30"/>
      <c r="UTT6" s="31"/>
      <c r="UTU6" s="30"/>
      <c r="UTV6" s="31"/>
      <c r="UTW6" s="30"/>
      <c r="UTX6" s="31"/>
      <c r="UTY6" s="30"/>
      <c r="UTZ6" s="31"/>
      <c r="UUA6" s="30"/>
      <c r="UUB6" s="31"/>
      <c r="UUC6" s="30"/>
      <c r="UUD6" s="31"/>
      <c r="UUE6" s="30"/>
      <c r="UUF6" s="31"/>
      <c r="UUG6" s="30"/>
      <c r="UUH6" s="31"/>
      <c r="UUI6" s="30"/>
      <c r="UUJ6" s="31"/>
      <c r="UUK6" s="30"/>
      <c r="UUL6" s="31"/>
      <c r="UUM6" s="30"/>
      <c r="UUN6" s="31"/>
      <c r="UUO6" s="30"/>
      <c r="UUP6" s="31"/>
      <c r="UUQ6" s="30"/>
      <c r="UUR6" s="31"/>
      <c r="UUS6" s="30"/>
      <c r="UUT6" s="31"/>
      <c r="UUU6" s="30"/>
      <c r="UUV6" s="31"/>
      <c r="UUW6" s="30"/>
      <c r="UUX6" s="31"/>
      <c r="UUY6" s="30"/>
      <c r="UUZ6" s="31"/>
      <c r="UVA6" s="30"/>
      <c r="UVB6" s="31"/>
      <c r="UVC6" s="30"/>
      <c r="UVD6" s="31"/>
      <c r="UVE6" s="30"/>
      <c r="UVF6" s="31"/>
      <c r="UVG6" s="30"/>
      <c r="UVH6" s="31"/>
      <c r="UVI6" s="30"/>
      <c r="UVJ6" s="31"/>
      <c r="UVK6" s="30"/>
      <c r="UVL6" s="31"/>
      <c r="UVM6" s="30"/>
      <c r="UVN6" s="31"/>
      <c r="UVO6" s="30"/>
      <c r="UVP6" s="31"/>
      <c r="UVQ6" s="30"/>
      <c r="UVR6" s="31"/>
      <c r="UVS6" s="30"/>
      <c r="UVT6" s="31"/>
      <c r="UVU6" s="30"/>
      <c r="UVV6" s="31"/>
      <c r="UVW6" s="30"/>
      <c r="UVX6" s="31"/>
      <c r="UVY6" s="30"/>
      <c r="UVZ6" s="31"/>
      <c r="UWA6" s="30"/>
      <c r="UWB6" s="31"/>
      <c r="UWC6" s="30"/>
      <c r="UWD6" s="31"/>
      <c r="UWE6" s="30"/>
      <c r="UWF6" s="31"/>
      <c r="UWG6" s="30"/>
      <c r="UWH6" s="31"/>
      <c r="UWI6" s="30"/>
      <c r="UWJ6" s="31"/>
      <c r="UWK6" s="30"/>
      <c r="UWL6" s="31"/>
      <c r="UWM6" s="30"/>
      <c r="UWN6" s="31"/>
      <c r="UWO6" s="30"/>
      <c r="UWP6" s="31"/>
      <c r="UWQ6" s="30"/>
      <c r="UWR6" s="31"/>
      <c r="UWS6" s="30"/>
      <c r="UWT6" s="31"/>
      <c r="UWU6" s="30"/>
      <c r="UWV6" s="31"/>
      <c r="UWW6" s="30"/>
      <c r="UWX6" s="31"/>
      <c r="UWY6" s="30"/>
      <c r="UWZ6" s="31"/>
      <c r="UXA6" s="30"/>
      <c r="UXB6" s="31"/>
      <c r="UXC6" s="30"/>
      <c r="UXD6" s="31"/>
      <c r="UXE6" s="30"/>
      <c r="UXF6" s="31"/>
      <c r="UXG6" s="30"/>
      <c r="UXH6" s="31"/>
      <c r="UXI6" s="30"/>
      <c r="UXJ6" s="31"/>
      <c r="UXK6" s="30"/>
      <c r="UXL6" s="31"/>
      <c r="UXM6" s="30"/>
      <c r="UXN6" s="31"/>
      <c r="UXO6" s="30"/>
      <c r="UXP6" s="31"/>
      <c r="UXQ6" s="30"/>
      <c r="UXR6" s="31"/>
      <c r="UXS6" s="30"/>
      <c r="UXT6" s="31"/>
      <c r="UXU6" s="30"/>
      <c r="UXV6" s="31"/>
      <c r="UXW6" s="30"/>
      <c r="UXX6" s="31"/>
      <c r="UXY6" s="30"/>
      <c r="UXZ6" s="31"/>
      <c r="UYA6" s="30"/>
      <c r="UYB6" s="31"/>
      <c r="UYC6" s="30"/>
      <c r="UYD6" s="31"/>
      <c r="UYE6" s="30"/>
      <c r="UYF6" s="31"/>
      <c r="UYG6" s="30"/>
      <c r="UYH6" s="31"/>
      <c r="UYI6" s="30"/>
      <c r="UYJ6" s="31"/>
      <c r="UYK6" s="30"/>
      <c r="UYL6" s="31"/>
      <c r="UYM6" s="30"/>
      <c r="UYN6" s="31"/>
      <c r="UYO6" s="30"/>
      <c r="UYP6" s="31"/>
      <c r="UYQ6" s="30"/>
      <c r="UYR6" s="31"/>
      <c r="UYS6" s="30"/>
      <c r="UYT6" s="31"/>
      <c r="UYU6" s="30"/>
      <c r="UYV6" s="31"/>
      <c r="UYW6" s="30"/>
      <c r="UYX6" s="31"/>
      <c r="UYY6" s="30"/>
      <c r="UYZ6" s="31"/>
      <c r="UZA6" s="30"/>
      <c r="UZB6" s="31"/>
      <c r="UZC6" s="30"/>
      <c r="UZD6" s="31"/>
      <c r="UZE6" s="30"/>
      <c r="UZF6" s="31"/>
      <c r="UZG6" s="30"/>
      <c r="UZH6" s="31"/>
      <c r="UZI6" s="30"/>
      <c r="UZJ6" s="31"/>
      <c r="UZK6" s="30"/>
      <c r="UZL6" s="31"/>
      <c r="UZM6" s="30"/>
      <c r="UZN6" s="31"/>
      <c r="UZO6" s="30"/>
      <c r="UZP6" s="31"/>
      <c r="UZQ6" s="30"/>
      <c r="UZR6" s="31"/>
      <c r="UZS6" s="30"/>
      <c r="UZT6" s="31"/>
      <c r="UZU6" s="30"/>
      <c r="UZV6" s="31"/>
      <c r="UZW6" s="30"/>
      <c r="UZX6" s="31"/>
      <c r="UZY6" s="30"/>
      <c r="UZZ6" s="31"/>
      <c r="VAA6" s="30"/>
      <c r="VAB6" s="31"/>
      <c r="VAC6" s="30"/>
      <c r="VAD6" s="31"/>
      <c r="VAE6" s="30"/>
      <c r="VAF6" s="31"/>
      <c r="VAG6" s="30"/>
      <c r="VAH6" s="31"/>
      <c r="VAI6" s="30"/>
      <c r="VAJ6" s="31"/>
      <c r="VAK6" s="30"/>
      <c r="VAL6" s="31"/>
      <c r="VAM6" s="30"/>
      <c r="VAN6" s="31"/>
      <c r="VAO6" s="30"/>
      <c r="VAP6" s="31"/>
      <c r="VAQ6" s="30"/>
      <c r="VAR6" s="31"/>
      <c r="VAS6" s="30"/>
      <c r="VAT6" s="31"/>
      <c r="VAU6" s="30"/>
      <c r="VAV6" s="31"/>
      <c r="VAW6" s="30"/>
      <c r="VAX6" s="31"/>
      <c r="VAY6" s="30"/>
      <c r="VAZ6" s="31"/>
      <c r="VBA6" s="30"/>
      <c r="VBB6" s="31"/>
      <c r="VBC6" s="30"/>
      <c r="VBD6" s="31"/>
      <c r="VBE6" s="30"/>
      <c r="VBF6" s="31"/>
      <c r="VBG6" s="30"/>
      <c r="VBH6" s="31"/>
      <c r="VBI6" s="30"/>
      <c r="VBJ6" s="31"/>
      <c r="VBK6" s="30"/>
      <c r="VBL6" s="31"/>
      <c r="VBM6" s="30"/>
      <c r="VBN6" s="31"/>
      <c r="VBO6" s="30"/>
      <c r="VBP6" s="31"/>
      <c r="VBQ6" s="30"/>
      <c r="VBR6" s="31"/>
      <c r="VBS6" s="30"/>
      <c r="VBT6" s="31"/>
      <c r="VBU6" s="30"/>
      <c r="VBV6" s="31"/>
      <c r="VBW6" s="30"/>
      <c r="VBX6" s="31"/>
      <c r="VBY6" s="30"/>
      <c r="VBZ6" s="31"/>
      <c r="VCA6" s="30"/>
      <c r="VCB6" s="31"/>
      <c r="VCC6" s="30"/>
      <c r="VCD6" s="31"/>
      <c r="VCE6" s="30"/>
      <c r="VCF6" s="31"/>
      <c r="VCG6" s="30"/>
      <c r="VCH6" s="31"/>
      <c r="VCI6" s="30"/>
      <c r="VCJ6" s="31"/>
      <c r="VCK6" s="30"/>
      <c r="VCL6" s="31"/>
      <c r="VCM6" s="30"/>
      <c r="VCN6" s="31"/>
      <c r="VCO6" s="30"/>
      <c r="VCP6" s="31"/>
      <c r="VCQ6" s="30"/>
      <c r="VCR6" s="31"/>
      <c r="VCS6" s="30"/>
      <c r="VCT6" s="31"/>
      <c r="VCU6" s="30"/>
      <c r="VCV6" s="31"/>
      <c r="VCW6" s="30"/>
      <c r="VCX6" s="31"/>
      <c r="VCY6" s="30"/>
      <c r="VCZ6" s="31"/>
      <c r="VDA6" s="30"/>
      <c r="VDB6" s="31"/>
      <c r="VDC6" s="30"/>
      <c r="VDD6" s="31"/>
      <c r="VDE6" s="30"/>
      <c r="VDF6" s="31"/>
      <c r="VDG6" s="30"/>
      <c r="VDH6" s="31"/>
      <c r="VDI6" s="30"/>
      <c r="VDJ6" s="31"/>
      <c r="VDK6" s="30"/>
      <c r="VDL6" s="31"/>
      <c r="VDM6" s="30"/>
      <c r="VDN6" s="31"/>
      <c r="VDO6" s="30"/>
      <c r="VDP6" s="31"/>
      <c r="VDQ6" s="30"/>
      <c r="VDR6" s="31"/>
      <c r="VDS6" s="30"/>
      <c r="VDT6" s="31"/>
      <c r="VDU6" s="30"/>
      <c r="VDV6" s="31"/>
      <c r="VDW6" s="30"/>
      <c r="VDX6" s="31"/>
      <c r="VDY6" s="30"/>
      <c r="VDZ6" s="31"/>
      <c r="VEA6" s="30"/>
      <c r="VEB6" s="31"/>
      <c r="VEC6" s="30"/>
      <c r="VED6" s="31"/>
      <c r="VEE6" s="30"/>
      <c r="VEF6" s="31"/>
      <c r="VEG6" s="30"/>
      <c r="VEH6" s="31"/>
      <c r="VEI6" s="30"/>
      <c r="VEJ6" s="31"/>
      <c r="VEK6" s="30"/>
      <c r="VEL6" s="31"/>
      <c r="VEM6" s="30"/>
      <c r="VEN6" s="31"/>
      <c r="VEO6" s="30"/>
      <c r="VEP6" s="31"/>
      <c r="VEQ6" s="30"/>
      <c r="VER6" s="31"/>
      <c r="VES6" s="30"/>
      <c r="VET6" s="31"/>
      <c r="VEU6" s="30"/>
      <c r="VEV6" s="31"/>
      <c r="VEW6" s="30"/>
      <c r="VEX6" s="31"/>
      <c r="VEY6" s="30"/>
      <c r="VEZ6" s="31"/>
      <c r="VFA6" s="30"/>
      <c r="VFB6" s="31"/>
      <c r="VFC6" s="30"/>
      <c r="VFD6" s="31"/>
      <c r="VFE6" s="30"/>
      <c r="VFF6" s="31"/>
      <c r="VFG6" s="30"/>
      <c r="VFH6" s="31"/>
      <c r="VFI6" s="30"/>
      <c r="VFJ6" s="31"/>
      <c r="VFK6" s="30"/>
      <c r="VFL6" s="31"/>
      <c r="VFM6" s="30"/>
      <c r="VFN6" s="31"/>
      <c r="VFO6" s="30"/>
      <c r="VFP6" s="31"/>
      <c r="VFQ6" s="30"/>
      <c r="VFR6" s="31"/>
      <c r="VFS6" s="30"/>
      <c r="VFT6" s="31"/>
      <c r="VFU6" s="30"/>
      <c r="VFV6" s="31"/>
      <c r="VFW6" s="30"/>
      <c r="VFX6" s="31"/>
      <c r="VFY6" s="30"/>
      <c r="VFZ6" s="31"/>
      <c r="VGA6" s="30"/>
      <c r="VGB6" s="31"/>
      <c r="VGC6" s="30"/>
      <c r="VGD6" s="31"/>
      <c r="VGE6" s="30"/>
      <c r="VGF6" s="31"/>
      <c r="VGG6" s="30"/>
      <c r="VGH6" s="31"/>
      <c r="VGI6" s="30"/>
      <c r="VGJ6" s="31"/>
      <c r="VGK6" s="30"/>
      <c r="VGL6" s="31"/>
      <c r="VGM6" s="30"/>
      <c r="VGN6" s="31"/>
      <c r="VGO6" s="30"/>
      <c r="VGP6" s="31"/>
      <c r="VGQ6" s="30"/>
      <c r="VGR6" s="31"/>
      <c r="VGS6" s="30"/>
      <c r="VGT6" s="31"/>
      <c r="VGU6" s="30"/>
      <c r="VGV6" s="31"/>
      <c r="VGW6" s="30"/>
      <c r="VGX6" s="31"/>
      <c r="VGY6" s="30"/>
      <c r="VGZ6" s="31"/>
      <c r="VHA6" s="30"/>
      <c r="VHB6" s="31"/>
      <c r="VHC6" s="30"/>
      <c r="VHD6" s="31"/>
      <c r="VHE6" s="30"/>
      <c r="VHF6" s="31"/>
      <c r="VHG6" s="30"/>
      <c r="VHH6" s="31"/>
      <c r="VHI6" s="30"/>
      <c r="VHJ6" s="31"/>
      <c r="VHK6" s="30"/>
      <c r="VHL6" s="31"/>
      <c r="VHM6" s="30"/>
      <c r="VHN6" s="31"/>
      <c r="VHO6" s="30"/>
      <c r="VHP6" s="31"/>
      <c r="VHQ6" s="30"/>
      <c r="VHR6" s="31"/>
      <c r="VHS6" s="30"/>
      <c r="VHT6" s="31"/>
      <c r="VHU6" s="30"/>
      <c r="VHV6" s="31"/>
      <c r="VHW6" s="30"/>
      <c r="VHX6" s="31"/>
      <c r="VHY6" s="30"/>
      <c r="VHZ6" s="31"/>
      <c r="VIA6" s="30"/>
      <c r="VIB6" s="31"/>
      <c r="VIC6" s="30"/>
      <c r="VID6" s="31"/>
      <c r="VIE6" s="30"/>
      <c r="VIF6" s="31"/>
      <c r="VIG6" s="30"/>
      <c r="VIH6" s="31"/>
      <c r="VII6" s="30"/>
      <c r="VIJ6" s="31"/>
      <c r="VIK6" s="30"/>
      <c r="VIL6" s="31"/>
      <c r="VIM6" s="30"/>
      <c r="VIN6" s="31"/>
      <c r="VIO6" s="30"/>
      <c r="VIP6" s="31"/>
      <c r="VIQ6" s="30"/>
      <c r="VIR6" s="31"/>
      <c r="VIS6" s="30"/>
      <c r="VIT6" s="31"/>
      <c r="VIU6" s="30"/>
      <c r="VIV6" s="31"/>
      <c r="VIW6" s="30"/>
      <c r="VIX6" s="31"/>
      <c r="VIY6" s="30"/>
      <c r="VIZ6" s="31"/>
      <c r="VJA6" s="30"/>
      <c r="VJB6" s="31"/>
      <c r="VJC6" s="30"/>
      <c r="VJD6" s="31"/>
      <c r="VJE6" s="30"/>
      <c r="VJF6" s="31"/>
      <c r="VJG6" s="30"/>
      <c r="VJH6" s="31"/>
      <c r="VJI6" s="30"/>
      <c r="VJJ6" s="31"/>
      <c r="VJK6" s="30"/>
      <c r="VJL6" s="31"/>
      <c r="VJM6" s="30"/>
      <c r="VJN6" s="31"/>
      <c r="VJO6" s="30"/>
      <c r="VJP6" s="31"/>
      <c r="VJQ6" s="30"/>
      <c r="VJR6" s="31"/>
      <c r="VJS6" s="30"/>
      <c r="VJT6" s="31"/>
      <c r="VJU6" s="30"/>
      <c r="VJV6" s="31"/>
      <c r="VJW6" s="30"/>
      <c r="VJX6" s="31"/>
      <c r="VJY6" s="30"/>
      <c r="VJZ6" s="31"/>
      <c r="VKA6" s="30"/>
      <c r="VKB6" s="31"/>
      <c r="VKC6" s="30"/>
      <c r="VKD6" s="31"/>
      <c r="VKE6" s="30"/>
      <c r="VKF6" s="31"/>
      <c r="VKG6" s="30"/>
      <c r="VKH6" s="31"/>
      <c r="VKI6" s="30"/>
      <c r="VKJ6" s="31"/>
      <c r="VKK6" s="30"/>
      <c r="VKL6" s="31"/>
      <c r="VKM6" s="30"/>
      <c r="VKN6" s="31"/>
      <c r="VKO6" s="30"/>
      <c r="VKP6" s="31"/>
      <c r="VKQ6" s="30"/>
      <c r="VKR6" s="31"/>
      <c r="VKS6" s="30"/>
      <c r="VKT6" s="31"/>
      <c r="VKU6" s="30"/>
      <c r="VKV6" s="31"/>
      <c r="VKW6" s="30"/>
      <c r="VKX6" s="31"/>
      <c r="VKY6" s="30"/>
      <c r="VKZ6" s="31"/>
      <c r="VLA6" s="30"/>
      <c r="VLB6" s="31"/>
      <c r="VLC6" s="30"/>
      <c r="VLD6" s="31"/>
      <c r="VLE6" s="30"/>
      <c r="VLF6" s="31"/>
      <c r="VLG6" s="30"/>
      <c r="VLH6" s="31"/>
      <c r="VLI6" s="30"/>
      <c r="VLJ6" s="31"/>
      <c r="VLK6" s="30"/>
      <c r="VLL6" s="31"/>
      <c r="VLM6" s="30"/>
      <c r="VLN6" s="31"/>
      <c r="VLO6" s="30"/>
      <c r="VLP6" s="31"/>
      <c r="VLQ6" s="30"/>
      <c r="VLR6" s="31"/>
      <c r="VLS6" s="30"/>
      <c r="VLT6" s="31"/>
      <c r="VLU6" s="30"/>
      <c r="VLV6" s="31"/>
      <c r="VLW6" s="30"/>
      <c r="VLX6" s="31"/>
      <c r="VLY6" s="30"/>
      <c r="VLZ6" s="31"/>
      <c r="VMA6" s="30"/>
      <c r="VMB6" s="31"/>
      <c r="VMC6" s="30"/>
      <c r="VMD6" s="31"/>
      <c r="VME6" s="30"/>
      <c r="VMF6" s="31"/>
      <c r="VMG6" s="30"/>
      <c r="VMH6" s="31"/>
      <c r="VMI6" s="30"/>
      <c r="VMJ6" s="31"/>
      <c r="VMK6" s="30"/>
      <c r="VML6" s="31"/>
      <c r="VMM6" s="30"/>
      <c r="VMN6" s="31"/>
      <c r="VMO6" s="30"/>
      <c r="VMP6" s="31"/>
      <c r="VMQ6" s="30"/>
      <c r="VMR6" s="31"/>
      <c r="VMS6" s="30"/>
      <c r="VMT6" s="31"/>
      <c r="VMU6" s="30"/>
      <c r="VMV6" s="31"/>
      <c r="VMW6" s="30"/>
      <c r="VMX6" s="31"/>
      <c r="VMY6" s="30"/>
      <c r="VMZ6" s="31"/>
      <c r="VNA6" s="30"/>
      <c r="VNB6" s="31"/>
      <c r="VNC6" s="30"/>
      <c r="VND6" s="31"/>
      <c r="VNE6" s="30"/>
      <c r="VNF6" s="31"/>
      <c r="VNG6" s="30"/>
      <c r="VNH6" s="31"/>
      <c r="VNI6" s="30"/>
      <c r="VNJ6" s="31"/>
      <c r="VNK6" s="30"/>
      <c r="VNL6" s="31"/>
      <c r="VNM6" s="30"/>
      <c r="VNN6" s="31"/>
      <c r="VNO6" s="30"/>
      <c r="VNP6" s="31"/>
      <c r="VNQ6" s="30"/>
      <c r="VNR6" s="31"/>
      <c r="VNS6" s="30"/>
      <c r="VNT6" s="31"/>
      <c r="VNU6" s="30"/>
      <c r="VNV6" s="31"/>
      <c r="VNW6" s="30"/>
      <c r="VNX6" s="31"/>
      <c r="VNY6" s="30"/>
      <c r="VNZ6" s="31"/>
      <c r="VOA6" s="30"/>
      <c r="VOB6" s="31"/>
      <c r="VOC6" s="30"/>
      <c r="VOD6" s="31"/>
      <c r="VOE6" s="30"/>
      <c r="VOF6" s="31"/>
      <c r="VOG6" s="30"/>
      <c r="VOH6" s="31"/>
      <c r="VOI6" s="30"/>
      <c r="VOJ6" s="31"/>
      <c r="VOK6" s="30"/>
      <c r="VOL6" s="31"/>
      <c r="VOM6" s="30"/>
      <c r="VON6" s="31"/>
      <c r="VOO6" s="30"/>
      <c r="VOP6" s="31"/>
      <c r="VOQ6" s="30"/>
      <c r="VOR6" s="31"/>
      <c r="VOS6" s="30"/>
      <c r="VOT6" s="31"/>
      <c r="VOU6" s="30"/>
      <c r="VOV6" s="31"/>
      <c r="VOW6" s="30"/>
      <c r="VOX6" s="31"/>
      <c r="VOY6" s="30"/>
      <c r="VOZ6" s="31"/>
      <c r="VPA6" s="30"/>
      <c r="VPB6" s="31"/>
      <c r="VPC6" s="30"/>
      <c r="VPD6" s="31"/>
      <c r="VPE6" s="30"/>
      <c r="VPF6" s="31"/>
      <c r="VPG6" s="30"/>
      <c r="VPH6" s="31"/>
      <c r="VPI6" s="30"/>
      <c r="VPJ6" s="31"/>
      <c r="VPK6" s="30"/>
      <c r="VPL6" s="31"/>
      <c r="VPM6" s="30"/>
      <c r="VPN6" s="31"/>
      <c r="VPO6" s="30"/>
      <c r="VPP6" s="31"/>
      <c r="VPQ6" s="30"/>
      <c r="VPR6" s="31"/>
      <c r="VPS6" s="30"/>
      <c r="VPT6" s="31"/>
      <c r="VPU6" s="30"/>
      <c r="VPV6" s="31"/>
      <c r="VPW6" s="30"/>
      <c r="VPX6" s="31"/>
      <c r="VPY6" s="30"/>
      <c r="VPZ6" s="31"/>
      <c r="VQA6" s="30"/>
      <c r="VQB6" s="31"/>
      <c r="VQC6" s="30"/>
      <c r="VQD6" s="31"/>
      <c r="VQE6" s="30"/>
      <c r="VQF6" s="31"/>
      <c r="VQG6" s="30"/>
      <c r="VQH6" s="31"/>
      <c r="VQI6" s="30"/>
      <c r="VQJ6" s="31"/>
      <c r="VQK6" s="30"/>
      <c r="VQL6" s="31"/>
      <c r="VQM6" s="30"/>
      <c r="VQN6" s="31"/>
      <c r="VQO6" s="30"/>
      <c r="VQP6" s="31"/>
      <c r="VQQ6" s="30"/>
      <c r="VQR6" s="31"/>
      <c r="VQS6" s="30"/>
      <c r="VQT6" s="31"/>
      <c r="VQU6" s="30"/>
      <c r="VQV6" s="31"/>
      <c r="VQW6" s="30"/>
      <c r="VQX6" s="31"/>
      <c r="VQY6" s="30"/>
      <c r="VQZ6" s="31"/>
      <c r="VRA6" s="30"/>
      <c r="VRB6" s="31"/>
      <c r="VRC6" s="30"/>
      <c r="VRD6" s="31"/>
      <c r="VRE6" s="30"/>
      <c r="VRF6" s="31"/>
      <c r="VRG6" s="30"/>
      <c r="VRH6" s="31"/>
      <c r="VRI6" s="30"/>
      <c r="VRJ6" s="31"/>
      <c r="VRK6" s="30"/>
      <c r="VRL6" s="31"/>
      <c r="VRM6" s="30"/>
      <c r="VRN6" s="31"/>
      <c r="VRO6" s="30"/>
      <c r="VRP6" s="31"/>
      <c r="VRQ6" s="30"/>
      <c r="VRR6" s="31"/>
      <c r="VRS6" s="30"/>
      <c r="VRT6" s="31"/>
      <c r="VRU6" s="30"/>
      <c r="VRV6" s="31"/>
      <c r="VRW6" s="30"/>
      <c r="VRX6" s="31"/>
      <c r="VRY6" s="30"/>
      <c r="VRZ6" s="31"/>
      <c r="VSA6" s="30"/>
      <c r="VSB6" s="31"/>
      <c r="VSC6" s="30"/>
      <c r="VSD6" s="31"/>
      <c r="VSE6" s="30"/>
      <c r="VSF6" s="31"/>
      <c r="VSG6" s="30"/>
      <c r="VSH6" s="31"/>
      <c r="VSI6" s="30"/>
      <c r="VSJ6" s="31"/>
      <c r="VSK6" s="30"/>
      <c r="VSL6" s="31"/>
      <c r="VSM6" s="30"/>
      <c r="VSN6" s="31"/>
      <c r="VSO6" s="30"/>
      <c r="VSP6" s="31"/>
      <c r="VSQ6" s="30"/>
      <c r="VSR6" s="31"/>
      <c r="VSS6" s="30"/>
      <c r="VST6" s="31"/>
      <c r="VSU6" s="30"/>
      <c r="VSV6" s="31"/>
      <c r="VSW6" s="30"/>
      <c r="VSX6" s="31"/>
      <c r="VSY6" s="30"/>
      <c r="VSZ6" s="31"/>
      <c r="VTA6" s="30"/>
      <c r="VTB6" s="31"/>
      <c r="VTC6" s="30"/>
      <c r="VTD6" s="31"/>
      <c r="VTE6" s="30"/>
      <c r="VTF6" s="31"/>
      <c r="VTG6" s="30"/>
      <c r="VTH6" s="31"/>
      <c r="VTI6" s="30"/>
      <c r="VTJ6" s="31"/>
      <c r="VTK6" s="30"/>
      <c r="VTL6" s="31"/>
      <c r="VTM6" s="30"/>
      <c r="VTN6" s="31"/>
      <c r="VTO6" s="30"/>
      <c r="VTP6" s="31"/>
      <c r="VTQ6" s="30"/>
      <c r="VTR6" s="31"/>
      <c r="VTS6" s="30"/>
      <c r="VTT6" s="31"/>
      <c r="VTU6" s="30"/>
      <c r="VTV6" s="31"/>
      <c r="VTW6" s="30"/>
      <c r="VTX6" s="31"/>
      <c r="VTY6" s="30"/>
      <c r="VTZ6" s="31"/>
      <c r="VUA6" s="30"/>
      <c r="VUB6" s="31"/>
      <c r="VUC6" s="30"/>
      <c r="VUD6" s="31"/>
      <c r="VUE6" s="30"/>
      <c r="VUF6" s="31"/>
      <c r="VUG6" s="30"/>
      <c r="VUH6" s="31"/>
      <c r="VUI6" s="30"/>
      <c r="VUJ6" s="31"/>
      <c r="VUK6" s="30"/>
      <c r="VUL6" s="31"/>
      <c r="VUM6" s="30"/>
      <c r="VUN6" s="31"/>
      <c r="VUO6" s="30"/>
      <c r="VUP6" s="31"/>
      <c r="VUQ6" s="30"/>
      <c r="VUR6" s="31"/>
      <c r="VUS6" s="30"/>
      <c r="VUT6" s="31"/>
      <c r="VUU6" s="30"/>
      <c r="VUV6" s="31"/>
      <c r="VUW6" s="30"/>
      <c r="VUX6" s="31"/>
      <c r="VUY6" s="30"/>
      <c r="VUZ6" s="31"/>
      <c r="VVA6" s="30"/>
      <c r="VVB6" s="31"/>
      <c r="VVC6" s="30"/>
      <c r="VVD6" s="31"/>
      <c r="VVE6" s="30"/>
      <c r="VVF6" s="31"/>
      <c r="VVG6" s="30"/>
      <c r="VVH6" s="31"/>
      <c r="VVI6" s="30"/>
      <c r="VVJ6" s="31"/>
      <c r="VVK6" s="30"/>
      <c r="VVL6" s="31"/>
      <c r="VVM6" s="30"/>
      <c r="VVN6" s="31"/>
      <c r="VVO6" s="30"/>
      <c r="VVP6" s="31"/>
      <c r="VVQ6" s="30"/>
      <c r="VVR6" s="31"/>
      <c r="VVS6" s="30"/>
      <c r="VVT6" s="31"/>
      <c r="VVU6" s="30"/>
      <c r="VVV6" s="31"/>
      <c r="VVW6" s="30"/>
      <c r="VVX6" s="31"/>
      <c r="VVY6" s="30"/>
      <c r="VVZ6" s="31"/>
      <c r="VWA6" s="30"/>
      <c r="VWB6" s="31"/>
      <c r="VWC6" s="30"/>
      <c r="VWD6" s="31"/>
      <c r="VWE6" s="30"/>
      <c r="VWF6" s="31"/>
      <c r="VWG6" s="30"/>
      <c r="VWH6" s="31"/>
      <c r="VWI6" s="30"/>
      <c r="VWJ6" s="31"/>
      <c r="VWK6" s="30"/>
      <c r="VWL6" s="31"/>
      <c r="VWM6" s="30"/>
      <c r="VWN6" s="31"/>
      <c r="VWO6" s="30"/>
      <c r="VWP6" s="31"/>
      <c r="VWQ6" s="30"/>
      <c r="VWR6" s="31"/>
      <c r="VWS6" s="30"/>
      <c r="VWT6" s="31"/>
      <c r="VWU6" s="30"/>
      <c r="VWV6" s="31"/>
      <c r="VWW6" s="30"/>
      <c r="VWX6" s="31"/>
      <c r="VWY6" s="30"/>
      <c r="VWZ6" s="31"/>
      <c r="VXA6" s="30"/>
      <c r="VXB6" s="31"/>
      <c r="VXC6" s="30"/>
      <c r="VXD6" s="31"/>
      <c r="VXE6" s="30"/>
      <c r="VXF6" s="31"/>
      <c r="VXG6" s="30"/>
      <c r="VXH6" s="31"/>
      <c r="VXI6" s="30"/>
      <c r="VXJ6" s="31"/>
      <c r="VXK6" s="30"/>
      <c r="VXL6" s="31"/>
      <c r="VXM6" s="30"/>
      <c r="VXN6" s="31"/>
      <c r="VXO6" s="30"/>
      <c r="VXP6" s="31"/>
      <c r="VXQ6" s="30"/>
      <c r="VXR6" s="31"/>
      <c r="VXS6" s="30"/>
      <c r="VXT6" s="31"/>
      <c r="VXU6" s="30"/>
      <c r="VXV6" s="31"/>
      <c r="VXW6" s="30"/>
      <c r="VXX6" s="31"/>
      <c r="VXY6" s="30"/>
      <c r="VXZ6" s="31"/>
      <c r="VYA6" s="30"/>
      <c r="VYB6" s="31"/>
      <c r="VYC6" s="30"/>
      <c r="VYD6" s="31"/>
      <c r="VYE6" s="30"/>
      <c r="VYF6" s="31"/>
      <c r="VYG6" s="30"/>
      <c r="VYH6" s="31"/>
      <c r="VYI6" s="30"/>
      <c r="VYJ6" s="31"/>
      <c r="VYK6" s="30"/>
      <c r="VYL6" s="31"/>
      <c r="VYM6" s="30"/>
      <c r="VYN6" s="31"/>
      <c r="VYO6" s="30"/>
      <c r="VYP6" s="31"/>
      <c r="VYQ6" s="30"/>
      <c r="VYR6" s="31"/>
      <c r="VYS6" s="30"/>
      <c r="VYT6" s="31"/>
      <c r="VYU6" s="30"/>
      <c r="VYV6" s="31"/>
      <c r="VYW6" s="30"/>
      <c r="VYX6" s="31"/>
      <c r="VYY6" s="30"/>
      <c r="VYZ6" s="31"/>
      <c r="VZA6" s="30"/>
      <c r="VZB6" s="31"/>
      <c r="VZC6" s="30"/>
      <c r="VZD6" s="31"/>
      <c r="VZE6" s="30"/>
      <c r="VZF6" s="31"/>
      <c r="VZG6" s="30"/>
      <c r="VZH6" s="31"/>
      <c r="VZI6" s="30"/>
      <c r="VZJ6" s="31"/>
      <c r="VZK6" s="30"/>
      <c r="VZL6" s="31"/>
      <c r="VZM6" s="30"/>
      <c r="VZN6" s="31"/>
      <c r="VZO6" s="30"/>
      <c r="VZP6" s="31"/>
      <c r="VZQ6" s="30"/>
      <c r="VZR6" s="31"/>
      <c r="VZS6" s="30"/>
      <c r="VZT6" s="31"/>
      <c r="VZU6" s="30"/>
      <c r="VZV6" s="31"/>
      <c r="VZW6" s="30"/>
      <c r="VZX6" s="31"/>
      <c r="VZY6" s="30"/>
      <c r="VZZ6" s="31"/>
      <c r="WAA6" s="30"/>
      <c r="WAB6" s="31"/>
      <c r="WAC6" s="30"/>
      <c r="WAD6" s="31"/>
      <c r="WAE6" s="30"/>
      <c r="WAF6" s="31"/>
      <c r="WAG6" s="30"/>
      <c r="WAH6" s="31"/>
      <c r="WAI6" s="30"/>
      <c r="WAJ6" s="31"/>
      <c r="WAK6" s="30"/>
      <c r="WAL6" s="31"/>
      <c r="WAM6" s="30"/>
      <c r="WAN6" s="31"/>
      <c r="WAO6" s="30"/>
      <c r="WAP6" s="31"/>
      <c r="WAQ6" s="30"/>
      <c r="WAR6" s="31"/>
      <c r="WAS6" s="30"/>
      <c r="WAT6" s="31"/>
      <c r="WAU6" s="30"/>
      <c r="WAV6" s="31"/>
      <c r="WAW6" s="30"/>
      <c r="WAX6" s="31"/>
      <c r="WAY6" s="30"/>
      <c r="WAZ6" s="31"/>
      <c r="WBA6" s="30"/>
      <c r="WBB6" s="31"/>
      <c r="WBC6" s="30"/>
      <c r="WBD6" s="31"/>
      <c r="WBE6" s="30"/>
      <c r="WBF6" s="31"/>
      <c r="WBG6" s="30"/>
      <c r="WBH6" s="31"/>
      <c r="WBI6" s="30"/>
      <c r="WBJ6" s="31"/>
      <c r="WBK6" s="30"/>
      <c r="WBL6" s="31"/>
      <c r="WBM6" s="30"/>
      <c r="WBN6" s="31"/>
      <c r="WBO6" s="30"/>
      <c r="WBP6" s="31"/>
      <c r="WBQ6" s="30"/>
      <c r="WBR6" s="31"/>
      <c r="WBS6" s="30"/>
      <c r="WBT6" s="31"/>
      <c r="WBU6" s="30"/>
      <c r="WBV6" s="31"/>
      <c r="WBW6" s="30"/>
      <c r="WBX6" s="31"/>
      <c r="WBY6" s="30"/>
      <c r="WBZ6" s="31"/>
      <c r="WCA6" s="30"/>
      <c r="WCB6" s="31"/>
      <c r="WCC6" s="30"/>
      <c r="WCD6" s="31"/>
      <c r="WCE6" s="30"/>
      <c r="WCF6" s="31"/>
      <c r="WCG6" s="30"/>
      <c r="WCH6" s="31"/>
      <c r="WCI6" s="30"/>
      <c r="WCJ6" s="31"/>
      <c r="WCK6" s="30"/>
      <c r="WCL6" s="31"/>
      <c r="WCM6" s="30"/>
      <c r="WCN6" s="31"/>
      <c r="WCO6" s="30"/>
      <c r="WCP6" s="31"/>
      <c r="WCQ6" s="30"/>
      <c r="WCR6" s="31"/>
      <c r="WCS6" s="30"/>
      <c r="WCT6" s="31"/>
      <c r="WCU6" s="30"/>
      <c r="WCV6" s="31"/>
      <c r="WCW6" s="30"/>
      <c r="WCX6" s="31"/>
      <c r="WCY6" s="30"/>
      <c r="WCZ6" s="31"/>
      <c r="WDA6" s="30"/>
      <c r="WDB6" s="31"/>
      <c r="WDC6" s="30"/>
      <c r="WDD6" s="31"/>
      <c r="WDE6" s="30"/>
      <c r="WDF6" s="31"/>
      <c r="WDG6" s="30"/>
      <c r="WDH6" s="31"/>
      <c r="WDI6" s="30"/>
      <c r="WDJ6" s="31"/>
      <c r="WDK6" s="30"/>
      <c r="WDL6" s="31"/>
      <c r="WDM6" s="30"/>
      <c r="WDN6" s="31"/>
      <c r="WDO6" s="30"/>
      <c r="WDP6" s="31"/>
      <c r="WDQ6" s="30"/>
      <c r="WDR6" s="31"/>
      <c r="WDS6" s="30"/>
      <c r="WDT6" s="31"/>
      <c r="WDU6" s="30"/>
      <c r="WDV6" s="31"/>
      <c r="WDW6" s="30"/>
      <c r="WDX6" s="31"/>
      <c r="WDY6" s="30"/>
      <c r="WDZ6" s="31"/>
      <c r="WEA6" s="30"/>
      <c r="WEB6" s="31"/>
      <c r="WEC6" s="30"/>
      <c r="WED6" s="31"/>
      <c r="WEE6" s="30"/>
      <c r="WEF6" s="31"/>
      <c r="WEG6" s="30"/>
      <c r="WEH6" s="31"/>
      <c r="WEI6" s="30"/>
      <c r="WEJ6" s="31"/>
      <c r="WEK6" s="30"/>
      <c r="WEL6" s="31"/>
      <c r="WEM6" s="30"/>
      <c r="WEN6" s="31"/>
      <c r="WEO6" s="30"/>
      <c r="WEP6" s="31"/>
      <c r="WEQ6" s="30"/>
      <c r="WER6" s="31"/>
      <c r="WES6" s="30"/>
      <c r="WET6" s="31"/>
      <c r="WEU6" s="30"/>
      <c r="WEV6" s="31"/>
      <c r="WEW6" s="30"/>
      <c r="WEX6" s="31"/>
      <c r="WEY6" s="30"/>
      <c r="WEZ6" s="31"/>
      <c r="WFA6" s="30"/>
      <c r="WFB6" s="31"/>
      <c r="WFC6" s="30"/>
      <c r="WFD6" s="31"/>
      <c r="WFE6" s="30"/>
      <c r="WFF6" s="31"/>
      <c r="WFG6" s="30"/>
      <c r="WFH6" s="31"/>
      <c r="WFI6" s="30"/>
      <c r="WFJ6" s="31"/>
      <c r="WFK6" s="30"/>
      <c r="WFL6" s="31"/>
      <c r="WFM6" s="30"/>
      <c r="WFN6" s="31"/>
      <c r="WFO6" s="30"/>
      <c r="WFP6" s="31"/>
      <c r="WFQ6" s="30"/>
      <c r="WFR6" s="31"/>
      <c r="WFS6" s="30"/>
      <c r="WFT6" s="31"/>
      <c r="WFU6" s="30"/>
      <c r="WFV6" s="31"/>
      <c r="WFW6" s="30"/>
      <c r="WFX6" s="31"/>
      <c r="WFY6" s="30"/>
      <c r="WFZ6" s="31"/>
      <c r="WGA6" s="30"/>
      <c r="WGB6" s="31"/>
      <c r="WGC6" s="30"/>
      <c r="WGD6" s="31"/>
      <c r="WGE6" s="30"/>
      <c r="WGF6" s="31"/>
      <c r="WGG6" s="30"/>
      <c r="WGH6" s="31"/>
      <c r="WGI6" s="30"/>
      <c r="WGJ6" s="31"/>
      <c r="WGK6" s="30"/>
      <c r="WGL6" s="31"/>
      <c r="WGM6" s="30"/>
      <c r="WGN6" s="31"/>
      <c r="WGO6" s="30"/>
      <c r="WGP6" s="31"/>
      <c r="WGQ6" s="30"/>
      <c r="WGR6" s="31"/>
      <c r="WGS6" s="30"/>
      <c r="WGT6" s="31"/>
      <c r="WGU6" s="30"/>
      <c r="WGV6" s="31"/>
      <c r="WGW6" s="30"/>
      <c r="WGX6" s="31"/>
      <c r="WGY6" s="30"/>
      <c r="WGZ6" s="31"/>
      <c r="WHA6" s="30"/>
      <c r="WHB6" s="31"/>
      <c r="WHC6" s="30"/>
      <c r="WHD6" s="31"/>
      <c r="WHE6" s="30"/>
      <c r="WHF6" s="31"/>
      <c r="WHG6" s="30"/>
      <c r="WHH6" s="31"/>
      <c r="WHI6" s="30"/>
      <c r="WHJ6" s="31"/>
      <c r="WHK6" s="30"/>
      <c r="WHL6" s="31"/>
      <c r="WHM6" s="30"/>
      <c r="WHN6" s="31"/>
      <c r="WHO6" s="30"/>
      <c r="WHP6" s="31"/>
      <c r="WHQ6" s="30"/>
      <c r="WHR6" s="31"/>
      <c r="WHS6" s="30"/>
      <c r="WHT6" s="31"/>
      <c r="WHU6" s="30"/>
      <c r="WHV6" s="31"/>
      <c r="WHW6" s="30"/>
      <c r="WHX6" s="31"/>
      <c r="WHY6" s="30"/>
      <c r="WHZ6" s="31"/>
      <c r="WIA6" s="30"/>
      <c r="WIB6" s="31"/>
      <c r="WIC6" s="30"/>
      <c r="WID6" s="31"/>
      <c r="WIE6" s="30"/>
      <c r="WIF6" s="31"/>
      <c r="WIG6" s="30"/>
      <c r="WIH6" s="31"/>
      <c r="WII6" s="30"/>
      <c r="WIJ6" s="31"/>
      <c r="WIK6" s="30"/>
      <c r="WIL6" s="31"/>
      <c r="WIM6" s="30"/>
      <c r="WIN6" s="31"/>
      <c r="WIO6" s="30"/>
      <c r="WIP6" s="31"/>
      <c r="WIQ6" s="30"/>
      <c r="WIR6" s="31"/>
      <c r="WIS6" s="30"/>
      <c r="WIT6" s="31"/>
      <c r="WIU6" s="30"/>
      <c r="WIV6" s="31"/>
      <c r="WIW6" s="30"/>
      <c r="WIX6" s="31"/>
      <c r="WIY6" s="30"/>
      <c r="WIZ6" s="31"/>
      <c r="WJA6" s="30"/>
      <c r="WJB6" s="31"/>
      <c r="WJC6" s="30"/>
      <c r="WJD6" s="31"/>
      <c r="WJE6" s="30"/>
      <c r="WJF6" s="31"/>
      <c r="WJG6" s="30"/>
      <c r="WJH6" s="31"/>
      <c r="WJI6" s="30"/>
      <c r="WJJ6" s="31"/>
      <c r="WJK6" s="30"/>
      <c r="WJL6" s="31"/>
      <c r="WJM6" s="30"/>
      <c r="WJN6" s="31"/>
      <c r="WJO6" s="30"/>
      <c r="WJP6" s="31"/>
      <c r="WJQ6" s="30"/>
      <c r="WJR6" s="31"/>
      <c r="WJS6" s="30"/>
      <c r="WJT6" s="31"/>
      <c r="WJU6" s="30"/>
      <c r="WJV6" s="31"/>
      <c r="WJW6" s="30"/>
      <c r="WJX6" s="31"/>
      <c r="WJY6" s="30"/>
      <c r="WJZ6" s="31"/>
      <c r="WKA6" s="30"/>
      <c r="WKB6" s="31"/>
      <c r="WKC6" s="30"/>
      <c r="WKD6" s="31"/>
      <c r="WKE6" s="30"/>
      <c r="WKF6" s="31"/>
      <c r="WKG6" s="30"/>
      <c r="WKH6" s="31"/>
      <c r="WKI6" s="30"/>
      <c r="WKJ6" s="31"/>
      <c r="WKK6" s="30"/>
      <c r="WKL6" s="31"/>
      <c r="WKM6" s="30"/>
      <c r="WKN6" s="31"/>
      <c r="WKO6" s="30"/>
      <c r="WKP6" s="31"/>
      <c r="WKQ6" s="30"/>
      <c r="WKR6" s="31"/>
      <c r="WKS6" s="30"/>
      <c r="WKT6" s="31"/>
      <c r="WKU6" s="30"/>
      <c r="WKV6" s="31"/>
      <c r="WKW6" s="30"/>
      <c r="WKX6" s="31"/>
      <c r="WKY6" s="30"/>
      <c r="WKZ6" s="31"/>
      <c r="WLA6" s="30"/>
      <c r="WLB6" s="31"/>
      <c r="WLC6" s="30"/>
      <c r="WLD6" s="31"/>
      <c r="WLE6" s="30"/>
      <c r="WLF6" s="31"/>
      <c r="WLG6" s="30"/>
      <c r="WLH6" s="31"/>
      <c r="WLI6" s="30"/>
      <c r="WLJ6" s="31"/>
      <c r="WLK6" s="30"/>
      <c r="WLL6" s="31"/>
      <c r="WLM6" s="30"/>
      <c r="WLN6" s="31"/>
      <c r="WLO6" s="30"/>
      <c r="WLP6" s="31"/>
      <c r="WLQ6" s="30"/>
      <c r="WLR6" s="31"/>
      <c r="WLS6" s="30"/>
      <c r="WLT6" s="31"/>
      <c r="WLU6" s="30"/>
      <c r="WLV6" s="31"/>
      <c r="WLW6" s="30"/>
      <c r="WLX6" s="31"/>
      <c r="WLY6" s="30"/>
      <c r="WLZ6" s="31"/>
      <c r="WMA6" s="30"/>
      <c r="WMB6" s="31"/>
      <c r="WMC6" s="30"/>
      <c r="WMD6" s="31"/>
      <c r="WME6" s="30"/>
      <c r="WMF6" s="31"/>
      <c r="WMG6" s="30"/>
      <c r="WMH6" s="31"/>
      <c r="WMI6" s="30"/>
      <c r="WMJ6" s="31"/>
      <c r="WMK6" s="30"/>
      <c r="WML6" s="31"/>
      <c r="WMM6" s="30"/>
      <c r="WMN6" s="31"/>
      <c r="WMO6" s="30"/>
      <c r="WMP6" s="31"/>
      <c r="WMQ6" s="30"/>
      <c r="WMR6" s="31"/>
      <c r="WMS6" s="30"/>
      <c r="WMT6" s="31"/>
      <c r="WMU6" s="30"/>
      <c r="WMV6" s="31"/>
      <c r="WMW6" s="30"/>
      <c r="WMX6" s="31"/>
      <c r="WMY6" s="30"/>
      <c r="WMZ6" s="31"/>
      <c r="WNA6" s="30"/>
      <c r="WNB6" s="31"/>
      <c r="WNC6" s="30"/>
      <c r="WND6" s="31"/>
      <c r="WNE6" s="30"/>
      <c r="WNF6" s="31"/>
      <c r="WNG6" s="30"/>
      <c r="WNH6" s="31"/>
      <c r="WNI6" s="30"/>
      <c r="WNJ6" s="31"/>
      <c r="WNK6" s="30"/>
      <c r="WNL6" s="31"/>
      <c r="WNM6" s="30"/>
      <c r="WNN6" s="31"/>
      <c r="WNO6" s="30"/>
      <c r="WNP6" s="31"/>
      <c r="WNQ6" s="30"/>
      <c r="WNR6" s="31"/>
      <c r="WNS6" s="30"/>
      <c r="WNT6" s="31"/>
      <c r="WNU6" s="30"/>
      <c r="WNV6" s="31"/>
      <c r="WNW6" s="30"/>
      <c r="WNX6" s="31"/>
      <c r="WNY6" s="30"/>
      <c r="WNZ6" s="31"/>
      <c r="WOA6" s="30"/>
      <c r="WOB6" s="31"/>
      <c r="WOC6" s="30"/>
      <c r="WOD6" s="31"/>
      <c r="WOE6" s="30"/>
      <c r="WOF6" s="31"/>
      <c r="WOG6" s="30"/>
      <c r="WOH6" s="31"/>
      <c r="WOI6" s="30"/>
      <c r="WOJ6" s="31"/>
      <c r="WOK6" s="30"/>
      <c r="WOL6" s="31"/>
      <c r="WOM6" s="30"/>
      <c r="WON6" s="31"/>
      <c r="WOO6" s="30"/>
      <c r="WOP6" s="31"/>
      <c r="WOQ6" s="30"/>
      <c r="WOR6" s="31"/>
      <c r="WOS6" s="30"/>
      <c r="WOT6" s="31"/>
      <c r="WOU6" s="30"/>
      <c r="WOV6" s="31"/>
      <c r="WOW6" s="30"/>
      <c r="WOX6" s="31"/>
      <c r="WOY6" s="30"/>
      <c r="WOZ6" s="31"/>
      <c r="WPA6" s="30"/>
      <c r="WPB6" s="31"/>
      <c r="WPC6" s="30"/>
      <c r="WPD6" s="31"/>
      <c r="WPE6" s="30"/>
      <c r="WPF6" s="31"/>
      <c r="WPG6" s="30"/>
      <c r="WPH6" s="31"/>
      <c r="WPI6" s="30"/>
      <c r="WPJ6" s="31"/>
      <c r="WPK6" s="30"/>
      <c r="WPL6" s="31"/>
      <c r="WPM6" s="30"/>
      <c r="WPN6" s="31"/>
      <c r="WPO6" s="30"/>
      <c r="WPP6" s="31"/>
      <c r="WPQ6" s="30"/>
      <c r="WPR6" s="31"/>
      <c r="WPS6" s="30"/>
      <c r="WPT6" s="31"/>
      <c r="WPU6" s="30"/>
      <c r="WPV6" s="31"/>
      <c r="WPW6" s="30"/>
      <c r="WPX6" s="31"/>
      <c r="WPY6" s="30"/>
      <c r="WPZ6" s="31"/>
      <c r="WQA6" s="30"/>
      <c r="WQB6" s="31"/>
      <c r="WQC6" s="30"/>
      <c r="WQD6" s="31"/>
      <c r="WQE6" s="30"/>
      <c r="WQF6" s="31"/>
      <c r="WQG6" s="30"/>
      <c r="WQH6" s="31"/>
      <c r="WQI6" s="30"/>
      <c r="WQJ6" s="31"/>
      <c r="WQK6" s="30"/>
      <c r="WQL6" s="31"/>
      <c r="WQM6" s="30"/>
      <c r="WQN6" s="31"/>
      <c r="WQO6" s="30"/>
      <c r="WQP6" s="31"/>
      <c r="WQQ6" s="30"/>
      <c r="WQR6" s="31"/>
      <c r="WQS6" s="30"/>
      <c r="WQT6" s="31"/>
      <c r="WQU6" s="30"/>
      <c r="WQV6" s="31"/>
      <c r="WQW6" s="30"/>
      <c r="WQX6" s="31"/>
      <c r="WQY6" s="30"/>
      <c r="WQZ6" s="31"/>
      <c r="WRA6" s="30"/>
      <c r="WRB6" s="31"/>
      <c r="WRC6" s="30"/>
      <c r="WRD6" s="31"/>
      <c r="WRE6" s="30"/>
      <c r="WRF6" s="31"/>
      <c r="WRG6" s="30"/>
      <c r="WRH6" s="31"/>
      <c r="WRI6" s="30"/>
      <c r="WRJ6" s="31"/>
      <c r="WRK6" s="30"/>
      <c r="WRL6" s="31"/>
      <c r="WRM6" s="30"/>
      <c r="WRN6" s="31"/>
      <c r="WRO6" s="30"/>
      <c r="WRP6" s="31"/>
      <c r="WRQ6" s="30"/>
      <c r="WRR6" s="31"/>
      <c r="WRS6" s="30"/>
      <c r="WRT6" s="31"/>
      <c r="WRU6" s="30"/>
      <c r="WRV6" s="31"/>
      <c r="WRW6" s="30"/>
      <c r="WRX6" s="31"/>
      <c r="WRY6" s="30"/>
      <c r="WRZ6" s="31"/>
      <c r="WSA6" s="30"/>
      <c r="WSB6" s="31"/>
      <c r="WSC6" s="30"/>
      <c r="WSD6" s="31"/>
      <c r="WSE6" s="30"/>
      <c r="WSF6" s="31"/>
      <c r="WSG6" s="30"/>
      <c r="WSH6" s="31"/>
      <c r="WSI6" s="30"/>
      <c r="WSJ6" s="31"/>
      <c r="WSK6" s="30"/>
      <c r="WSL6" s="31"/>
      <c r="WSM6" s="30"/>
      <c r="WSN6" s="31"/>
      <c r="WSO6" s="30"/>
      <c r="WSP6" s="31"/>
      <c r="WSQ6" s="30"/>
      <c r="WSR6" s="31"/>
      <c r="WSS6" s="30"/>
      <c r="WST6" s="31"/>
      <c r="WSU6" s="30"/>
      <c r="WSV6" s="31"/>
      <c r="WSW6" s="30"/>
      <c r="WSX6" s="31"/>
      <c r="WSY6" s="30"/>
      <c r="WSZ6" s="31"/>
      <c r="WTA6" s="30"/>
      <c r="WTB6" s="31"/>
      <c r="WTC6" s="30"/>
      <c r="WTD6" s="31"/>
      <c r="WTE6" s="30"/>
      <c r="WTF6" s="31"/>
      <c r="WTG6" s="30"/>
      <c r="WTH6" s="31"/>
      <c r="WTI6" s="30"/>
      <c r="WTJ6" s="31"/>
      <c r="WTK6" s="30"/>
      <c r="WTL6" s="31"/>
      <c r="WTM6" s="30"/>
      <c r="WTN6" s="31"/>
      <c r="WTO6" s="30"/>
      <c r="WTP6" s="31"/>
      <c r="WTQ6" s="30"/>
      <c r="WTR6" s="31"/>
      <c r="WTS6" s="30"/>
      <c r="WTT6" s="31"/>
      <c r="WTU6" s="30"/>
      <c r="WTV6" s="31"/>
      <c r="WTW6" s="30"/>
      <c r="WTX6" s="31"/>
      <c r="WTY6" s="30"/>
      <c r="WTZ6" s="31"/>
      <c r="WUA6" s="30"/>
      <c r="WUB6" s="31"/>
      <c r="WUC6" s="30"/>
      <c r="WUD6" s="31"/>
      <c r="WUE6" s="30"/>
      <c r="WUF6" s="31"/>
      <c r="WUG6" s="30"/>
      <c r="WUH6" s="31"/>
      <c r="WUI6" s="30"/>
      <c r="WUJ6" s="31"/>
      <c r="WUK6" s="30"/>
      <c r="WUL6" s="31"/>
      <c r="WUM6" s="30"/>
      <c r="WUN6" s="31"/>
      <c r="WUO6" s="30"/>
      <c r="WUP6" s="31"/>
      <c r="WUQ6" s="30"/>
      <c r="WUR6" s="31"/>
      <c r="WUS6" s="30"/>
      <c r="WUT6" s="31"/>
      <c r="WUU6" s="30"/>
      <c r="WUV6" s="31"/>
      <c r="WUW6" s="30"/>
      <c r="WUX6" s="31"/>
      <c r="WUY6" s="30"/>
      <c r="WUZ6" s="31"/>
      <c r="WVA6" s="30"/>
      <c r="WVB6" s="31"/>
      <c r="WVC6" s="30"/>
      <c r="WVD6" s="31"/>
      <c r="WVE6" s="30"/>
      <c r="WVF6" s="31"/>
      <c r="WVG6" s="30"/>
      <c r="WVH6" s="31"/>
      <c r="WVI6" s="30"/>
      <c r="WVJ6" s="31"/>
      <c r="WVK6" s="30"/>
      <c r="WVL6" s="31"/>
      <c r="WVM6" s="30"/>
      <c r="WVN6" s="31"/>
      <c r="WVO6" s="30"/>
      <c r="WVP6" s="31"/>
      <c r="WVQ6" s="30"/>
      <c r="WVR6" s="31"/>
      <c r="WVS6" s="30"/>
      <c r="WVT6" s="31"/>
      <c r="WVU6" s="30"/>
      <c r="WVV6" s="31"/>
      <c r="WVW6" s="30"/>
      <c r="WVX6" s="31"/>
      <c r="WVY6" s="30"/>
      <c r="WVZ6" s="31"/>
      <c r="WWA6" s="30"/>
      <c r="WWB6" s="31"/>
      <c r="WWC6" s="30"/>
      <c r="WWD6" s="31"/>
      <c r="WWE6" s="30"/>
      <c r="WWF6" s="31"/>
      <c r="WWG6" s="30"/>
      <c r="WWH6" s="31"/>
      <c r="WWI6" s="30"/>
      <c r="WWJ6" s="31"/>
      <c r="WWK6" s="30"/>
      <c r="WWL6" s="31"/>
      <c r="WWM6" s="30"/>
      <c r="WWN6" s="31"/>
      <c r="WWO6" s="30"/>
      <c r="WWP6" s="31"/>
      <c r="WWQ6" s="30"/>
      <c r="WWR6" s="31"/>
      <c r="WWS6" s="30"/>
      <c r="WWT6" s="31"/>
      <c r="WWU6" s="30"/>
      <c r="WWV6" s="31"/>
      <c r="WWW6" s="30"/>
      <c r="WWX6" s="31"/>
      <c r="WWY6" s="30"/>
      <c r="WWZ6" s="31"/>
      <c r="WXA6" s="30"/>
      <c r="WXB6" s="31"/>
      <c r="WXC6" s="30"/>
      <c r="WXD6" s="31"/>
      <c r="WXE6" s="30"/>
      <c r="WXF6" s="31"/>
      <c r="WXG6" s="30"/>
      <c r="WXH6" s="31"/>
      <c r="WXI6" s="30"/>
      <c r="WXJ6" s="31"/>
      <c r="WXK6" s="30"/>
      <c r="WXL6" s="31"/>
      <c r="WXM6" s="30"/>
      <c r="WXN6" s="31"/>
      <c r="WXO6" s="30"/>
      <c r="WXP6" s="31"/>
      <c r="WXQ6" s="30"/>
      <c r="WXR6" s="31"/>
      <c r="WXS6" s="30"/>
      <c r="WXT6" s="31"/>
      <c r="WXU6" s="30"/>
      <c r="WXV6" s="31"/>
      <c r="WXW6" s="30"/>
      <c r="WXX6" s="31"/>
      <c r="WXY6" s="30"/>
      <c r="WXZ6" s="31"/>
      <c r="WYA6" s="30"/>
      <c r="WYB6" s="31"/>
      <c r="WYC6" s="30"/>
      <c r="WYD6" s="31"/>
      <c r="WYE6" s="30"/>
      <c r="WYF6" s="31"/>
      <c r="WYG6" s="30"/>
      <c r="WYH6" s="31"/>
      <c r="WYI6" s="30"/>
      <c r="WYJ6" s="31"/>
      <c r="WYK6" s="30"/>
      <c r="WYL6" s="31"/>
      <c r="WYM6" s="30"/>
      <c r="WYN6" s="31"/>
      <c r="WYO6" s="30"/>
      <c r="WYP6" s="31"/>
      <c r="WYQ6" s="30"/>
      <c r="WYR6" s="31"/>
      <c r="WYS6" s="30"/>
      <c r="WYT6" s="31"/>
      <c r="WYU6" s="30"/>
      <c r="WYV6" s="31"/>
      <c r="WYW6" s="30"/>
      <c r="WYX6" s="31"/>
      <c r="WYY6" s="30"/>
      <c r="WYZ6" s="31"/>
      <c r="WZA6" s="30"/>
      <c r="WZB6" s="31"/>
      <c r="WZC6" s="30"/>
      <c r="WZD6" s="31"/>
      <c r="WZE6" s="30"/>
      <c r="WZF6" s="31"/>
      <c r="WZG6" s="30"/>
      <c r="WZH6" s="31"/>
      <c r="WZI6" s="30"/>
      <c r="WZJ6" s="31"/>
      <c r="WZK6" s="30"/>
      <c r="WZL6" s="31"/>
      <c r="WZM6" s="30"/>
      <c r="WZN6" s="31"/>
      <c r="WZO6" s="30"/>
      <c r="WZP6" s="31"/>
      <c r="WZQ6" s="30"/>
      <c r="WZR6" s="31"/>
      <c r="WZS6" s="30"/>
      <c r="WZT6" s="31"/>
      <c r="WZU6" s="30"/>
      <c r="WZV6" s="31"/>
      <c r="WZW6" s="30"/>
      <c r="WZX6" s="31"/>
      <c r="WZY6" s="30"/>
      <c r="WZZ6" s="31"/>
      <c r="XAA6" s="30"/>
      <c r="XAB6" s="31"/>
      <c r="XAC6" s="30"/>
      <c r="XAD6" s="31"/>
      <c r="XAE6" s="30"/>
      <c r="XAF6" s="31"/>
      <c r="XAG6" s="30"/>
      <c r="XAH6" s="31"/>
      <c r="XAI6" s="30"/>
      <c r="XAJ6" s="31"/>
      <c r="XAK6" s="30"/>
      <c r="XAL6" s="31"/>
      <c r="XAM6" s="30"/>
      <c r="XAN6" s="31"/>
      <c r="XAO6" s="30"/>
      <c r="XAP6" s="31"/>
      <c r="XAQ6" s="30"/>
      <c r="XAR6" s="31"/>
      <c r="XAS6" s="30"/>
      <c r="XAT6" s="31"/>
      <c r="XAU6" s="30"/>
      <c r="XAV6" s="31"/>
      <c r="XAW6" s="30"/>
      <c r="XAX6" s="31"/>
      <c r="XAY6" s="30"/>
      <c r="XAZ6" s="31"/>
      <c r="XBA6" s="30"/>
      <c r="XBB6" s="31"/>
      <c r="XBC6" s="30"/>
      <c r="XBD6" s="31"/>
      <c r="XBE6" s="30"/>
      <c r="XBF6" s="31"/>
      <c r="XBG6" s="30"/>
      <c r="XBH6" s="31"/>
      <c r="XBI6" s="30"/>
      <c r="XBJ6" s="31"/>
      <c r="XBK6" s="30"/>
      <c r="XBL6" s="31"/>
      <c r="XBM6" s="30"/>
      <c r="XBN6" s="31"/>
      <c r="XBO6" s="30"/>
      <c r="XBP6" s="31"/>
      <c r="XBQ6" s="30"/>
      <c r="XBR6" s="31"/>
      <c r="XBS6" s="30"/>
      <c r="XBT6" s="31"/>
      <c r="XBU6" s="30"/>
      <c r="XBV6" s="31"/>
      <c r="XBW6" s="30"/>
      <c r="XBX6" s="31"/>
      <c r="XBY6" s="30"/>
      <c r="XBZ6" s="31"/>
      <c r="XCA6" s="30"/>
      <c r="XCB6" s="31"/>
      <c r="XCC6" s="30"/>
      <c r="XCD6" s="31"/>
      <c r="XCE6" s="30"/>
      <c r="XCF6" s="31"/>
      <c r="XCG6" s="30"/>
      <c r="XCH6" s="31"/>
      <c r="XCI6" s="30"/>
      <c r="XCJ6" s="31"/>
      <c r="XCK6" s="30"/>
      <c r="XCL6" s="31"/>
      <c r="XCM6" s="30"/>
      <c r="XCN6" s="31"/>
      <c r="XCO6" s="30"/>
      <c r="XCP6" s="31"/>
      <c r="XCQ6" s="30"/>
      <c r="XCR6" s="31"/>
      <c r="XCS6" s="30"/>
      <c r="XCT6" s="31"/>
      <c r="XCU6" s="30"/>
      <c r="XCV6" s="31"/>
      <c r="XCW6" s="30"/>
      <c r="XCX6" s="31"/>
      <c r="XCY6" s="30"/>
      <c r="XCZ6" s="31"/>
      <c r="XDA6" s="30"/>
      <c r="XDB6" s="31"/>
      <c r="XDC6" s="30"/>
      <c r="XDD6" s="31"/>
      <c r="XDE6" s="30"/>
      <c r="XDF6" s="31"/>
      <c r="XDG6" s="30"/>
      <c r="XDH6" s="31"/>
      <c r="XDI6" s="30"/>
      <c r="XDJ6" s="31"/>
      <c r="XDK6" s="30"/>
      <c r="XDL6" s="31"/>
      <c r="XDM6" s="30"/>
      <c r="XDN6" s="31"/>
      <c r="XDO6" s="30"/>
      <c r="XDP6" s="31"/>
      <c r="XDQ6" s="30"/>
      <c r="XDR6" s="31"/>
      <c r="XDS6" s="30"/>
      <c r="XDT6" s="31"/>
      <c r="XDU6" s="30"/>
      <c r="XDV6" s="31"/>
      <c r="XDW6" s="30"/>
      <c r="XDX6" s="31"/>
      <c r="XDY6" s="30"/>
      <c r="XDZ6" s="31"/>
      <c r="XEA6" s="30"/>
      <c r="XEB6" s="31"/>
      <c r="XEC6" s="30"/>
      <c r="XED6" s="31"/>
      <c r="XEE6" s="30"/>
      <c r="XEF6" s="31"/>
      <c r="XEG6" s="30"/>
      <c r="XEH6" s="31"/>
      <c r="XEI6" s="30"/>
      <c r="XEJ6" s="31"/>
      <c r="XEK6" s="30"/>
      <c r="XEL6" s="31"/>
      <c r="XEM6" s="30"/>
      <c r="XEN6" s="31"/>
      <c r="XEO6" s="30"/>
      <c r="XEP6" s="31"/>
      <c r="XEQ6" s="30"/>
      <c r="XER6" s="31"/>
      <c r="XES6" s="30"/>
      <c r="XET6" s="31"/>
      <c r="XEU6" s="30"/>
      <c r="XEV6" s="31"/>
      <c r="XEW6" s="30"/>
      <c r="XEX6" s="31"/>
      <c r="XEY6" s="30"/>
      <c r="XEZ6" s="31"/>
      <c r="XFA6" s="30"/>
      <c r="XFB6" s="31"/>
      <c r="XFC6" s="30"/>
    </row>
    <row r="7" spans="2:16383" s="28" customFormat="1" ht="17" customHeight="1" thickBot="1">
      <c r="B7" s="258"/>
      <c r="C7" s="34" t="s">
        <v>0</v>
      </c>
      <c r="D7" s="246">
        <f>LN(D4/卓尔金历法实验室!$E$44)/卓尔金历法实验室!$E$46</f>
        <v>0.34868392270973697</v>
      </c>
      <c r="E7" s="247" t="s">
        <v>18</v>
      </c>
      <c r="F7" s="258"/>
      <c r="G7" s="34"/>
      <c r="H7" s="34"/>
      <c r="I7" s="258"/>
      <c r="J7" s="31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1"/>
      <c r="AA7" s="30"/>
      <c r="AB7" s="31"/>
      <c r="AC7" s="30"/>
      <c r="AD7" s="31"/>
      <c r="AE7" s="30"/>
      <c r="AF7" s="31"/>
      <c r="AG7" s="30"/>
      <c r="AH7" s="31"/>
      <c r="AI7" s="30"/>
      <c r="AJ7" s="31"/>
      <c r="AK7" s="30"/>
      <c r="AL7" s="31"/>
      <c r="AM7" s="30"/>
      <c r="AN7" s="31"/>
      <c r="AO7" s="30"/>
      <c r="AP7" s="31"/>
      <c r="AQ7" s="30"/>
      <c r="AR7" s="31"/>
      <c r="AS7" s="30"/>
      <c r="AT7" s="31"/>
      <c r="AU7" s="30"/>
      <c r="AV7" s="31"/>
      <c r="AW7" s="30"/>
      <c r="AX7" s="31"/>
      <c r="AY7" s="30"/>
      <c r="AZ7" s="31"/>
      <c r="BA7" s="30"/>
      <c r="BB7" s="31"/>
      <c r="BC7" s="30"/>
      <c r="BD7" s="31"/>
      <c r="BE7" s="30"/>
      <c r="BF7" s="31"/>
      <c r="BG7" s="30"/>
      <c r="BH7" s="31"/>
      <c r="BI7" s="30"/>
      <c r="BJ7" s="31"/>
      <c r="BK7" s="30"/>
      <c r="BL7" s="31"/>
      <c r="BM7" s="30"/>
      <c r="BN7" s="31"/>
      <c r="BO7" s="30"/>
      <c r="BP7" s="31"/>
      <c r="BQ7" s="30"/>
      <c r="BR7" s="31"/>
      <c r="BS7" s="30"/>
      <c r="BT7" s="31"/>
      <c r="BU7" s="30"/>
      <c r="BV7" s="31"/>
      <c r="BW7" s="30"/>
      <c r="BX7" s="31"/>
      <c r="BY7" s="30"/>
      <c r="BZ7" s="31"/>
      <c r="CA7" s="30"/>
      <c r="CB7" s="31"/>
      <c r="CC7" s="30"/>
      <c r="CD7" s="31"/>
      <c r="CE7" s="30"/>
      <c r="CF7" s="31"/>
      <c r="CG7" s="30"/>
      <c r="CH7" s="31"/>
      <c r="CI7" s="30"/>
      <c r="CJ7" s="31"/>
      <c r="CK7" s="30"/>
      <c r="CL7" s="31"/>
      <c r="CM7" s="30"/>
      <c r="CN7" s="31"/>
      <c r="CO7" s="30"/>
      <c r="CP7" s="31"/>
      <c r="CQ7" s="30"/>
      <c r="CR7" s="31"/>
      <c r="CS7" s="30"/>
      <c r="CT7" s="31"/>
      <c r="CU7" s="30"/>
      <c r="CV7" s="31"/>
      <c r="CW7" s="30"/>
      <c r="CX7" s="31"/>
      <c r="CY7" s="30"/>
      <c r="CZ7" s="31"/>
      <c r="DA7" s="30"/>
      <c r="DB7" s="31"/>
      <c r="DC7" s="30"/>
      <c r="DD7" s="31"/>
      <c r="DE7" s="30"/>
      <c r="DF7" s="31"/>
      <c r="DG7" s="30"/>
      <c r="DH7" s="31"/>
      <c r="DI7" s="30"/>
      <c r="DJ7" s="31"/>
      <c r="DK7" s="30"/>
      <c r="DL7" s="31"/>
      <c r="DM7" s="30"/>
      <c r="DN7" s="31"/>
      <c r="DO7" s="30"/>
      <c r="DP7" s="31"/>
      <c r="DQ7" s="30"/>
      <c r="DR7" s="31"/>
      <c r="DS7" s="30"/>
      <c r="DT7" s="31"/>
      <c r="DU7" s="30"/>
      <c r="DV7" s="31"/>
      <c r="DW7" s="30"/>
      <c r="DX7" s="31"/>
      <c r="DY7" s="30"/>
      <c r="DZ7" s="31"/>
      <c r="EA7" s="30"/>
      <c r="EB7" s="31"/>
      <c r="EC7" s="30"/>
      <c r="ED7" s="31"/>
      <c r="EE7" s="30"/>
      <c r="EF7" s="31"/>
      <c r="EG7" s="30"/>
      <c r="EH7" s="31"/>
      <c r="EI7" s="30"/>
      <c r="EJ7" s="31"/>
      <c r="EK7" s="30"/>
      <c r="EL7" s="31"/>
      <c r="EM7" s="30"/>
      <c r="EN7" s="31"/>
      <c r="EO7" s="30"/>
      <c r="EP7" s="31"/>
      <c r="EQ7" s="30"/>
      <c r="ER7" s="31"/>
      <c r="ES7" s="30"/>
      <c r="ET7" s="31"/>
      <c r="EU7" s="30"/>
      <c r="EV7" s="31"/>
      <c r="EW7" s="30"/>
      <c r="EX7" s="31"/>
      <c r="EY7" s="30"/>
      <c r="EZ7" s="31"/>
      <c r="FA7" s="30"/>
      <c r="FB7" s="31"/>
      <c r="FC7" s="30"/>
      <c r="FD7" s="31"/>
      <c r="FE7" s="30"/>
      <c r="FF7" s="31"/>
      <c r="FG7" s="30"/>
      <c r="FH7" s="31"/>
      <c r="FI7" s="30"/>
      <c r="FJ7" s="31"/>
      <c r="FK7" s="30"/>
      <c r="FL7" s="31"/>
      <c r="FM7" s="30"/>
      <c r="FN7" s="31"/>
      <c r="FO7" s="30"/>
      <c r="FP7" s="31"/>
      <c r="FQ7" s="30"/>
      <c r="FR7" s="31"/>
      <c r="FS7" s="30"/>
      <c r="FT7" s="31"/>
      <c r="FU7" s="30"/>
      <c r="FV7" s="31"/>
      <c r="FW7" s="30"/>
      <c r="FX7" s="31"/>
      <c r="FY7" s="30"/>
      <c r="FZ7" s="31"/>
      <c r="GA7" s="30"/>
      <c r="GB7" s="31"/>
      <c r="GC7" s="30"/>
      <c r="GD7" s="31"/>
      <c r="GE7" s="30"/>
      <c r="GF7" s="31"/>
      <c r="GG7" s="30"/>
      <c r="GH7" s="31"/>
      <c r="GI7" s="30"/>
      <c r="GJ7" s="31"/>
      <c r="GK7" s="30"/>
      <c r="GL7" s="31"/>
      <c r="GM7" s="30"/>
      <c r="GN7" s="31"/>
      <c r="GO7" s="30"/>
      <c r="GP7" s="31"/>
      <c r="GQ7" s="30"/>
      <c r="GR7" s="31"/>
      <c r="GS7" s="30"/>
      <c r="GT7" s="31"/>
      <c r="GU7" s="30"/>
      <c r="GV7" s="31"/>
      <c r="GW7" s="30"/>
      <c r="GX7" s="31"/>
      <c r="GY7" s="30"/>
      <c r="GZ7" s="31"/>
      <c r="HA7" s="30"/>
      <c r="HB7" s="31"/>
      <c r="HC7" s="30"/>
      <c r="HD7" s="31"/>
      <c r="HE7" s="30"/>
      <c r="HF7" s="31"/>
      <c r="HG7" s="30"/>
      <c r="HH7" s="31"/>
      <c r="HI7" s="30"/>
      <c r="HJ7" s="31"/>
      <c r="HK7" s="30"/>
      <c r="HL7" s="31"/>
      <c r="HM7" s="30"/>
      <c r="HN7" s="31"/>
      <c r="HO7" s="30"/>
      <c r="HP7" s="31"/>
      <c r="HQ7" s="30"/>
      <c r="HR7" s="31"/>
      <c r="HS7" s="30"/>
      <c r="HT7" s="31"/>
      <c r="HU7" s="30"/>
      <c r="HV7" s="31"/>
      <c r="HW7" s="30"/>
      <c r="HX7" s="31"/>
      <c r="HY7" s="30"/>
      <c r="HZ7" s="31"/>
      <c r="IA7" s="30"/>
      <c r="IB7" s="31"/>
      <c r="IC7" s="30"/>
      <c r="ID7" s="31"/>
      <c r="IE7" s="30"/>
      <c r="IF7" s="31"/>
      <c r="IG7" s="30"/>
      <c r="IH7" s="31"/>
      <c r="II7" s="30"/>
      <c r="IJ7" s="31"/>
      <c r="IK7" s="30"/>
      <c r="IL7" s="31"/>
      <c r="IM7" s="30"/>
      <c r="IN7" s="31"/>
      <c r="IO7" s="30"/>
      <c r="IP7" s="31"/>
      <c r="IQ7" s="30"/>
      <c r="IR7" s="31"/>
      <c r="IS7" s="30"/>
      <c r="IT7" s="31"/>
      <c r="IU7" s="30"/>
      <c r="IV7" s="31"/>
      <c r="IW7" s="30"/>
      <c r="IX7" s="31"/>
      <c r="IY7" s="30"/>
      <c r="IZ7" s="31"/>
      <c r="JA7" s="30"/>
      <c r="JB7" s="31"/>
      <c r="JC7" s="30"/>
      <c r="JD7" s="31"/>
      <c r="JE7" s="30"/>
      <c r="JF7" s="31"/>
      <c r="JG7" s="30"/>
      <c r="JH7" s="31"/>
      <c r="JI7" s="30"/>
      <c r="JJ7" s="31"/>
      <c r="JK7" s="30"/>
      <c r="JL7" s="31"/>
      <c r="JM7" s="30"/>
      <c r="JN7" s="31"/>
      <c r="JO7" s="30"/>
      <c r="JP7" s="31"/>
      <c r="JQ7" s="30"/>
      <c r="JR7" s="31"/>
      <c r="JS7" s="30"/>
      <c r="JT7" s="31"/>
      <c r="JU7" s="30"/>
      <c r="JV7" s="31"/>
      <c r="JW7" s="30"/>
      <c r="JX7" s="31"/>
      <c r="JY7" s="30"/>
      <c r="JZ7" s="31"/>
      <c r="KA7" s="30"/>
      <c r="KB7" s="31"/>
      <c r="KC7" s="30"/>
      <c r="KD7" s="31"/>
      <c r="KE7" s="30"/>
      <c r="KF7" s="31"/>
      <c r="KG7" s="30"/>
      <c r="KH7" s="31"/>
      <c r="KI7" s="30"/>
      <c r="KJ7" s="31"/>
      <c r="KK7" s="30"/>
      <c r="KL7" s="31"/>
      <c r="KM7" s="30"/>
      <c r="KN7" s="31"/>
      <c r="KO7" s="30"/>
      <c r="KP7" s="31"/>
      <c r="KQ7" s="30"/>
      <c r="KR7" s="31"/>
      <c r="KS7" s="30"/>
      <c r="KT7" s="31"/>
      <c r="KU7" s="30"/>
      <c r="KV7" s="31"/>
      <c r="KW7" s="30"/>
      <c r="KX7" s="31"/>
      <c r="KY7" s="30"/>
      <c r="KZ7" s="31"/>
      <c r="LA7" s="30"/>
      <c r="LB7" s="31"/>
      <c r="LC7" s="30"/>
      <c r="LD7" s="31"/>
      <c r="LE7" s="30"/>
      <c r="LF7" s="31"/>
      <c r="LG7" s="30"/>
      <c r="LH7" s="31"/>
      <c r="LI7" s="30"/>
      <c r="LJ7" s="31"/>
      <c r="LK7" s="30"/>
      <c r="LL7" s="31"/>
      <c r="LM7" s="30"/>
      <c r="LN7" s="31"/>
      <c r="LO7" s="30"/>
      <c r="LP7" s="31"/>
      <c r="LQ7" s="30"/>
      <c r="LR7" s="31"/>
      <c r="LS7" s="30"/>
      <c r="LT7" s="31"/>
      <c r="LU7" s="30"/>
      <c r="LV7" s="31"/>
      <c r="LW7" s="30"/>
      <c r="LX7" s="31"/>
      <c r="LY7" s="30"/>
      <c r="LZ7" s="31"/>
      <c r="MA7" s="30"/>
      <c r="MB7" s="31"/>
      <c r="MC7" s="30"/>
      <c r="MD7" s="31"/>
      <c r="ME7" s="30"/>
      <c r="MF7" s="31"/>
      <c r="MG7" s="30"/>
      <c r="MH7" s="31"/>
      <c r="MI7" s="30"/>
      <c r="MJ7" s="31"/>
      <c r="MK7" s="30"/>
      <c r="ML7" s="31"/>
      <c r="MM7" s="30"/>
      <c r="MN7" s="31"/>
      <c r="MO7" s="30"/>
      <c r="MP7" s="31"/>
      <c r="MQ7" s="30"/>
      <c r="MR7" s="31"/>
      <c r="MS7" s="30"/>
      <c r="MT7" s="31"/>
      <c r="MU7" s="30"/>
      <c r="MV7" s="31"/>
      <c r="MW7" s="30"/>
      <c r="MX7" s="31"/>
      <c r="MY7" s="30"/>
      <c r="MZ7" s="31"/>
      <c r="NA7" s="30"/>
      <c r="NB7" s="31"/>
      <c r="NC7" s="30"/>
      <c r="ND7" s="31"/>
      <c r="NE7" s="30"/>
      <c r="NF7" s="31"/>
      <c r="NG7" s="30"/>
      <c r="NH7" s="31"/>
      <c r="NI7" s="30"/>
      <c r="NJ7" s="31"/>
      <c r="NK7" s="30"/>
      <c r="NL7" s="31"/>
      <c r="NM7" s="30"/>
      <c r="NN7" s="31"/>
      <c r="NO7" s="30"/>
      <c r="NP7" s="31"/>
      <c r="NQ7" s="30"/>
      <c r="NR7" s="31"/>
      <c r="NS7" s="30"/>
      <c r="NT7" s="31"/>
      <c r="NU7" s="30"/>
      <c r="NV7" s="31"/>
      <c r="NW7" s="30"/>
      <c r="NX7" s="31"/>
      <c r="NY7" s="30"/>
      <c r="NZ7" s="31"/>
      <c r="OA7" s="30"/>
      <c r="OB7" s="31"/>
      <c r="OC7" s="30"/>
      <c r="OD7" s="31"/>
      <c r="OE7" s="30"/>
      <c r="OF7" s="31"/>
      <c r="OG7" s="30"/>
      <c r="OH7" s="31"/>
      <c r="OI7" s="30"/>
      <c r="OJ7" s="31"/>
      <c r="OK7" s="30"/>
      <c r="OL7" s="31"/>
      <c r="OM7" s="30"/>
      <c r="ON7" s="31"/>
      <c r="OO7" s="30"/>
      <c r="OP7" s="31"/>
      <c r="OQ7" s="30"/>
      <c r="OR7" s="31"/>
      <c r="OS7" s="30"/>
      <c r="OT7" s="31"/>
      <c r="OU7" s="30"/>
      <c r="OV7" s="31"/>
      <c r="OW7" s="30"/>
      <c r="OX7" s="31"/>
      <c r="OY7" s="30"/>
      <c r="OZ7" s="31"/>
      <c r="PA7" s="30"/>
      <c r="PB7" s="31"/>
      <c r="PC7" s="30"/>
      <c r="PD7" s="31"/>
      <c r="PE7" s="30"/>
      <c r="PF7" s="31"/>
      <c r="PG7" s="30"/>
      <c r="PH7" s="31"/>
      <c r="PI7" s="30"/>
      <c r="PJ7" s="31"/>
      <c r="PK7" s="30"/>
      <c r="PL7" s="31"/>
      <c r="PM7" s="30"/>
      <c r="PN7" s="31"/>
      <c r="PO7" s="30"/>
      <c r="PP7" s="31"/>
      <c r="PQ7" s="30"/>
      <c r="PR7" s="31"/>
      <c r="PS7" s="30"/>
      <c r="PT7" s="31"/>
      <c r="PU7" s="30"/>
      <c r="PV7" s="31"/>
      <c r="PW7" s="30"/>
      <c r="PX7" s="31"/>
      <c r="PY7" s="30"/>
      <c r="PZ7" s="31"/>
      <c r="QA7" s="30"/>
      <c r="QB7" s="31"/>
      <c r="QC7" s="30"/>
      <c r="QD7" s="31"/>
      <c r="QE7" s="30"/>
      <c r="QF7" s="31"/>
      <c r="QG7" s="30"/>
      <c r="QH7" s="31"/>
      <c r="QI7" s="30"/>
      <c r="QJ7" s="31"/>
      <c r="QK7" s="30"/>
      <c r="QL7" s="31"/>
      <c r="QM7" s="30"/>
      <c r="QN7" s="31"/>
      <c r="QO7" s="30"/>
      <c r="QP7" s="31"/>
      <c r="QQ7" s="30"/>
      <c r="QR7" s="31"/>
      <c r="QS7" s="30"/>
      <c r="QT7" s="31"/>
      <c r="QU7" s="30"/>
      <c r="QV7" s="31"/>
      <c r="QW7" s="30"/>
      <c r="QX7" s="31"/>
      <c r="QY7" s="30"/>
      <c r="QZ7" s="31"/>
      <c r="RA7" s="30"/>
      <c r="RB7" s="31"/>
      <c r="RC7" s="30"/>
      <c r="RD7" s="31"/>
      <c r="RE7" s="30"/>
      <c r="RF7" s="31"/>
      <c r="RG7" s="30"/>
      <c r="RH7" s="31"/>
      <c r="RI7" s="30"/>
      <c r="RJ7" s="31"/>
      <c r="RK7" s="30"/>
      <c r="RL7" s="31"/>
      <c r="RM7" s="30"/>
      <c r="RN7" s="31"/>
      <c r="RO7" s="30"/>
      <c r="RP7" s="31"/>
      <c r="RQ7" s="30"/>
      <c r="RR7" s="31"/>
      <c r="RS7" s="30"/>
      <c r="RT7" s="31"/>
      <c r="RU7" s="30"/>
      <c r="RV7" s="31"/>
      <c r="RW7" s="30"/>
      <c r="RX7" s="31"/>
      <c r="RY7" s="30"/>
      <c r="RZ7" s="31"/>
      <c r="SA7" s="30"/>
      <c r="SB7" s="31"/>
      <c r="SC7" s="30"/>
      <c r="SD7" s="31"/>
      <c r="SE7" s="30"/>
      <c r="SF7" s="31"/>
      <c r="SG7" s="30"/>
      <c r="SH7" s="31"/>
      <c r="SI7" s="30"/>
      <c r="SJ7" s="31"/>
      <c r="SK7" s="30"/>
      <c r="SL7" s="31"/>
      <c r="SM7" s="30"/>
      <c r="SN7" s="31"/>
      <c r="SO7" s="30"/>
      <c r="SP7" s="31"/>
      <c r="SQ7" s="30"/>
      <c r="SR7" s="31"/>
      <c r="SS7" s="30"/>
      <c r="ST7" s="31"/>
      <c r="SU7" s="30"/>
      <c r="SV7" s="31"/>
      <c r="SW7" s="30"/>
      <c r="SX7" s="31"/>
      <c r="SY7" s="30"/>
      <c r="SZ7" s="31"/>
      <c r="TA7" s="30"/>
      <c r="TB7" s="31"/>
      <c r="TC7" s="30"/>
      <c r="TD7" s="31"/>
      <c r="TE7" s="30"/>
      <c r="TF7" s="31"/>
      <c r="TG7" s="30"/>
      <c r="TH7" s="31"/>
      <c r="TI7" s="30"/>
      <c r="TJ7" s="31"/>
      <c r="TK7" s="30"/>
      <c r="TL7" s="31"/>
      <c r="TM7" s="30"/>
      <c r="TN7" s="31"/>
      <c r="TO7" s="30"/>
      <c r="TP7" s="31"/>
      <c r="TQ7" s="30"/>
      <c r="TR7" s="31"/>
      <c r="TS7" s="30"/>
      <c r="TT7" s="31"/>
      <c r="TU7" s="30"/>
      <c r="TV7" s="31"/>
      <c r="TW7" s="30"/>
      <c r="TX7" s="31"/>
      <c r="TY7" s="30"/>
      <c r="TZ7" s="31"/>
      <c r="UA7" s="30"/>
      <c r="UB7" s="31"/>
      <c r="UC7" s="30"/>
      <c r="UD7" s="31"/>
      <c r="UE7" s="30"/>
      <c r="UF7" s="31"/>
      <c r="UG7" s="30"/>
      <c r="UH7" s="31"/>
      <c r="UI7" s="30"/>
      <c r="UJ7" s="31"/>
      <c r="UK7" s="30"/>
      <c r="UL7" s="31"/>
      <c r="UM7" s="30"/>
      <c r="UN7" s="31"/>
      <c r="UO7" s="30"/>
      <c r="UP7" s="31"/>
      <c r="UQ7" s="30"/>
      <c r="UR7" s="31"/>
      <c r="US7" s="30"/>
      <c r="UT7" s="31"/>
      <c r="UU7" s="30"/>
      <c r="UV7" s="31"/>
      <c r="UW7" s="30"/>
      <c r="UX7" s="31"/>
      <c r="UY7" s="30"/>
      <c r="UZ7" s="31"/>
      <c r="VA7" s="30"/>
      <c r="VB7" s="31"/>
      <c r="VC7" s="30"/>
      <c r="VD7" s="31"/>
      <c r="VE7" s="30"/>
      <c r="VF7" s="31"/>
      <c r="VG7" s="30"/>
      <c r="VH7" s="31"/>
      <c r="VI7" s="30"/>
      <c r="VJ7" s="31"/>
      <c r="VK7" s="30"/>
      <c r="VL7" s="31"/>
      <c r="VM7" s="30"/>
      <c r="VN7" s="31"/>
      <c r="VO7" s="30"/>
      <c r="VP7" s="31"/>
      <c r="VQ7" s="30"/>
      <c r="VR7" s="31"/>
      <c r="VS7" s="30"/>
      <c r="VT7" s="31"/>
      <c r="VU7" s="30"/>
      <c r="VV7" s="31"/>
      <c r="VW7" s="30"/>
      <c r="VX7" s="31"/>
      <c r="VY7" s="30"/>
      <c r="VZ7" s="31"/>
      <c r="WA7" s="30"/>
      <c r="WB7" s="31"/>
      <c r="WC7" s="30"/>
      <c r="WD7" s="31"/>
      <c r="WE7" s="30"/>
      <c r="WF7" s="31"/>
      <c r="WG7" s="30"/>
      <c r="WH7" s="31"/>
      <c r="WI7" s="30"/>
      <c r="WJ7" s="31"/>
      <c r="WK7" s="30"/>
      <c r="WL7" s="31"/>
      <c r="WM7" s="30"/>
      <c r="WN7" s="31"/>
      <c r="WO7" s="30"/>
      <c r="WP7" s="31"/>
      <c r="WQ7" s="30"/>
      <c r="WR7" s="31"/>
      <c r="WS7" s="30"/>
      <c r="WT7" s="31"/>
      <c r="WU7" s="30"/>
      <c r="WV7" s="31"/>
      <c r="WW7" s="30"/>
      <c r="WX7" s="31"/>
      <c r="WY7" s="30"/>
      <c r="WZ7" s="31"/>
      <c r="XA7" s="30"/>
      <c r="XB7" s="31"/>
      <c r="XC7" s="30"/>
      <c r="XD7" s="31"/>
      <c r="XE7" s="30"/>
      <c r="XF7" s="31"/>
      <c r="XG7" s="30"/>
      <c r="XH7" s="31"/>
      <c r="XI7" s="30"/>
      <c r="XJ7" s="31"/>
      <c r="XK7" s="30"/>
      <c r="XL7" s="31"/>
      <c r="XM7" s="30"/>
      <c r="XN7" s="31"/>
      <c r="XO7" s="30"/>
      <c r="XP7" s="31"/>
      <c r="XQ7" s="30"/>
      <c r="XR7" s="31"/>
      <c r="XS7" s="30"/>
      <c r="XT7" s="31"/>
      <c r="XU7" s="30"/>
      <c r="XV7" s="31"/>
      <c r="XW7" s="30"/>
      <c r="XX7" s="31"/>
      <c r="XY7" s="30"/>
      <c r="XZ7" s="31"/>
      <c r="YA7" s="30"/>
      <c r="YB7" s="31"/>
      <c r="YC7" s="30"/>
      <c r="YD7" s="31"/>
      <c r="YE7" s="30"/>
      <c r="YF7" s="31"/>
      <c r="YG7" s="30"/>
      <c r="YH7" s="31"/>
      <c r="YI7" s="30"/>
      <c r="YJ7" s="31"/>
      <c r="YK7" s="30"/>
      <c r="YL7" s="31"/>
      <c r="YM7" s="30"/>
      <c r="YN7" s="31"/>
      <c r="YO7" s="30"/>
      <c r="YP7" s="31"/>
      <c r="YQ7" s="30"/>
      <c r="YR7" s="31"/>
      <c r="YS7" s="30"/>
      <c r="YT7" s="31"/>
      <c r="YU7" s="30"/>
      <c r="YV7" s="31"/>
      <c r="YW7" s="30"/>
      <c r="YX7" s="31"/>
      <c r="YY7" s="30"/>
      <c r="YZ7" s="31"/>
      <c r="ZA7" s="30"/>
      <c r="ZB7" s="31"/>
      <c r="ZC7" s="30"/>
      <c r="ZD7" s="31"/>
      <c r="ZE7" s="30"/>
      <c r="ZF7" s="31"/>
      <c r="ZG7" s="30"/>
      <c r="ZH7" s="31"/>
      <c r="ZI7" s="30"/>
      <c r="ZJ7" s="31"/>
      <c r="ZK7" s="30"/>
      <c r="ZL7" s="31"/>
      <c r="ZM7" s="30"/>
      <c r="ZN7" s="31"/>
      <c r="ZO7" s="30"/>
      <c r="ZP7" s="31"/>
      <c r="ZQ7" s="30"/>
      <c r="ZR7" s="31"/>
      <c r="ZS7" s="30"/>
      <c r="ZT7" s="31"/>
      <c r="ZU7" s="30"/>
      <c r="ZV7" s="31"/>
      <c r="ZW7" s="30"/>
      <c r="ZX7" s="31"/>
      <c r="ZY7" s="30"/>
      <c r="ZZ7" s="31"/>
      <c r="AAA7" s="30"/>
      <c r="AAB7" s="31"/>
      <c r="AAC7" s="30"/>
      <c r="AAD7" s="31"/>
      <c r="AAE7" s="30"/>
      <c r="AAF7" s="31"/>
      <c r="AAG7" s="30"/>
      <c r="AAH7" s="31"/>
      <c r="AAI7" s="30"/>
      <c r="AAJ7" s="31"/>
      <c r="AAK7" s="30"/>
      <c r="AAL7" s="31"/>
      <c r="AAM7" s="30"/>
      <c r="AAN7" s="31"/>
      <c r="AAO7" s="30"/>
      <c r="AAP7" s="31"/>
      <c r="AAQ7" s="30"/>
      <c r="AAR7" s="31"/>
      <c r="AAS7" s="30"/>
      <c r="AAT7" s="31"/>
      <c r="AAU7" s="30"/>
      <c r="AAV7" s="31"/>
      <c r="AAW7" s="30"/>
      <c r="AAX7" s="31"/>
      <c r="AAY7" s="30"/>
      <c r="AAZ7" s="31"/>
      <c r="ABA7" s="30"/>
      <c r="ABB7" s="31"/>
      <c r="ABC7" s="30"/>
      <c r="ABD7" s="31"/>
      <c r="ABE7" s="30"/>
      <c r="ABF7" s="31"/>
      <c r="ABG7" s="30"/>
      <c r="ABH7" s="31"/>
      <c r="ABI7" s="30"/>
      <c r="ABJ7" s="31"/>
      <c r="ABK7" s="30"/>
      <c r="ABL7" s="31"/>
      <c r="ABM7" s="30"/>
      <c r="ABN7" s="31"/>
      <c r="ABO7" s="30"/>
      <c r="ABP7" s="31"/>
      <c r="ABQ7" s="30"/>
      <c r="ABR7" s="31"/>
      <c r="ABS7" s="30"/>
      <c r="ABT7" s="31"/>
      <c r="ABU7" s="30"/>
      <c r="ABV7" s="31"/>
      <c r="ABW7" s="30"/>
      <c r="ABX7" s="31"/>
      <c r="ABY7" s="30"/>
      <c r="ABZ7" s="31"/>
      <c r="ACA7" s="30"/>
      <c r="ACB7" s="31"/>
      <c r="ACC7" s="30"/>
      <c r="ACD7" s="31"/>
      <c r="ACE7" s="30"/>
      <c r="ACF7" s="31"/>
      <c r="ACG7" s="30"/>
      <c r="ACH7" s="31"/>
      <c r="ACI7" s="30"/>
      <c r="ACJ7" s="31"/>
      <c r="ACK7" s="30"/>
      <c r="ACL7" s="31"/>
      <c r="ACM7" s="30"/>
      <c r="ACN7" s="31"/>
      <c r="ACO7" s="30"/>
      <c r="ACP7" s="31"/>
      <c r="ACQ7" s="30"/>
      <c r="ACR7" s="31"/>
      <c r="ACS7" s="30"/>
      <c r="ACT7" s="31"/>
      <c r="ACU7" s="30"/>
      <c r="ACV7" s="31"/>
      <c r="ACW7" s="30"/>
      <c r="ACX7" s="31"/>
      <c r="ACY7" s="30"/>
      <c r="ACZ7" s="31"/>
      <c r="ADA7" s="30"/>
      <c r="ADB7" s="31"/>
      <c r="ADC7" s="30"/>
      <c r="ADD7" s="31"/>
      <c r="ADE7" s="30"/>
      <c r="ADF7" s="31"/>
      <c r="ADG7" s="30"/>
      <c r="ADH7" s="31"/>
      <c r="ADI7" s="30"/>
      <c r="ADJ7" s="31"/>
      <c r="ADK7" s="30"/>
      <c r="ADL7" s="31"/>
      <c r="ADM7" s="30"/>
      <c r="ADN7" s="31"/>
      <c r="ADO7" s="30"/>
      <c r="ADP7" s="31"/>
      <c r="ADQ7" s="30"/>
      <c r="ADR7" s="31"/>
      <c r="ADS7" s="30"/>
      <c r="ADT7" s="31"/>
      <c r="ADU7" s="30"/>
      <c r="ADV7" s="31"/>
      <c r="ADW7" s="30"/>
      <c r="ADX7" s="31"/>
      <c r="ADY7" s="30"/>
      <c r="ADZ7" s="31"/>
      <c r="AEA7" s="30"/>
      <c r="AEB7" s="31"/>
      <c r="AEC7" s="30"/>
      <c r="AED7" s="31"/>
      <c r="AEE7" s="30"/>
      <c r="AEF7" s="31"/>
      <c r="AEG7" s="30"/>
      <c r="AEH7" s="31"/>
      <c r="AEI7" s="30"/>
      <c r="AEJ7" s="31"/>
      <c r="AEK7" s="30"/>
      <c r="AEL7" s="31"/>
      <c r="AEM7" s="30"/>
      <c r="AEN7" s="31"/>
      <c r="AEO7" s="30"/>
      <c r="AEP7" s="31"/>
      <c r="AEQ7" s="30"/>
      <c r="AER7" s="31"/>
      <c r="AES7" s="30"/>
      <c r="AET7" s="31"/>
      <c r="AEU7" s="30"/>
      <c r="AEV7" s="31"/>
      <c r="AEW7" s="30"/>
      <c r="AEX7" s="31"/>
      <c r="AEY7" s="30"/>
      <c r="AEZ7" s="31"/>
      <c r="AFA7" s="30"/>
      <c r="AFB7" s="31"/>
      <c r="AFC7" s="30"/>
      <c r="AFD7" s="31"/>
      <c r="AFE7" s="30"/>
      <c r="AFF7" s="31"/>
      <c r="AFG7" s="30"/>
      <c r="AFH7" s="31"/>
      <c r="AFI7" s="30"/>
      <c r="AFJ7" s="31"/>
      <c r="AFK7" s="30"/>
      <c r="AFL7" s="31"/>
      <c r="AFM7" s="30"/>
      <c r="AFN7" s="31"/>
      <c r="AFO7" s="30"/>
      <c r="AFP7" s="31"/>
      <c r="AFQ7" s="30"/>
      <c r="AFR7" s="31"/>
      <c r="AFS7" s="30"/>
      <c r="AFT7" s="31"/>
      <c r="AFU7" s="30"/>
      <c r="AFV7" s="31"/>
      <c r="AFW7" s="30"/>
      <c r="AFX7" s="31"/>
      <c r="AFY7" s="30"/>
      <c r="AFZ7" s="31"/>
      <c r="AGA7" s="30"/>
      <c r="AGB7" s="31"/>
      <c r="AGC7" s="30"/>
      <c r="AGD7" s="31"/>
      <c r="AGE7" s="30"/>
      <c r="AGF7" s="31"/>
      <c r="AGG7" s="30"/>
      <c r="AGH7" s="31"/>
      <c r="AGI7" s="30"/>
      <c r="AGJ7" s="31"/>
      <c r="AGK7" s="30"/>
      <c r="AGL7" s="31"/>
      <c r="AGM7" s="30"/>
      <c r="AGN7" s="31"/>
      <c r="AGO7" s="30"/>
      <c r="AGP7" s="31"/>
      <c r="AGQ7" s="30"/>
      <c r="AGR7" s="31"/>
      <c r="AGS7" s="30"/>
      <c r="AGT7" s="31"/>
      <c r="AGU7" s="30"/>
      <c r="AGV7" s="31"/>
      <c r="AGW7" s="30"/>
      <c r="AGX7" s="31"/>
      <c r="AGY7" s="30"/>
      <c r="AGZ7" s="31"/>
      <c r="AHA7" s="30"/>
      <c r="AHB7" s="31"/>
      <c r="AHC7" s="30"/>
      <c r="AHD7" s="31"/>
      <c r="AHE7" s="30"/>
      <c r="AHF7" s="31"/>
      <c r="AHG7" s="30"/>
      <c r="AHH7" s="31"/>
      <c r="AHI7" s="30"/>
      <c r="AHJ7" s="31"/>
      <c r="AHK7" s="30"/>
      <c r="AHL7" s="31"/>
      <c r="AHM7" s="30"/>
      <c r="AHN7" s="31"/>
      <c r="AHO7" s="30"/>
      <c r="AHP7" s="31"/>
      <c r="AHQ7" s="30"/>
      <c r="AHR7" s="31"/>
      <c r="AHS7" s="30"/>
      <c r="AHT7" s="31"/>
      <c r="AHU7" s="30"/>
      <c r="AHV7" s="31"/>
      <c r="AHW7" s="30"/>
      <c r="AHX7" s="31"/>
      <c r="AHY7" s="30"/>
      <c r="AHZ7" s="31"/>
      <c r="AIA7" s="30"/>
      <c r="AIB7" s="31"/>
      <c r="AIC7" s="30"/>
      <c r="AID7" s="31"/>
      <c r="AIE7" s="30"/>
      <c r="AIF7" s="31"/>
      <c r="AIG7" s="30"/>
      <c r="AIH7" s="31"/>
      <c r="AII7" s="30"/>
      <c r="AIJ7" s="31"/>
      <c r="AIK7" s="30"/>
      <c r="AIL7" s="31"/>
      <c r="AIM7" s="30"/>
      <c r="AIN7" s="31"/>
      <c r="AIO7" s="30"/>
      <c r="AIP7" s="31"/>
      <c r="AIQ7" s="30"/>
      <c r="AIR7" s="31"/>
      <c r="AIS7" s="30"/>
      <c r="AIT7" s="31"/>
      <c r="AIU7" s="30"/>
      <c r="AIV7" s="31"/>
      <c r="AIW7" s="30"/>
      <c r="AIX7" s="31"/>
      <c r="AIY7" s="30"/>
      <c r="AIZ7" s="31"/>
      <c r="AJA7" s="30"/>
      <c r="AJB7" s="31"/>
      <c r="AJC7" s="30"/>
      <c r="AJD7" s="31"/>
      <c r="AJE7" s="30"/>
      <c r="AJF7" s="31"/>
      <c r="AJG7" s="30"/>
      <c r="AJH7" s="31"/>
      <c r="AJI7" s="30"/>
      <c r="AJJ7" s="31"/>
      <c r="AJK7" s="30"/>
      <c r="AJL7" s="31"/>
      <c r="AJM7" s="30"/>
      <c r="AJN7" s="31"/>
      <c r="AJO7" s="30"/>
      <c r="AJP7" s="31"/>
      <c r="AJQ7" s="30"/>
      <c r="AJR7" s="31"/>
      <c r="AJS7" s="30"/>
      <c r="AJT7" s="31"/>
      <c r="AJU7" s="30"/>
      <c r="AJV7" s="31"/>
      <c r="AJW7" s="30"/>
      <c r="AJX7" s="31"/>
      <c r="AJY7" s="30"/>
      <c r="AJZ7" s="31"/>
      <c r="AKA7" s="30"/>
      <c r="AKB7" s="31"/>
      <c r="AKC7" s="30"/>
      <c r="AKD7" s="31"/>
      <c r="AKE7" s="30"/>
      <c r="AKF7" s="31"/>
      <c r="AKG7" s="30"/>
      <c r="AKH7" s="31"/>
      <c r="AKI7" s="30"/>
      <c r="AKJ7" s="31"/>
      <c r="AKK7" s="30"/>
      <c r="AKL7" s="31"/>
      <c r="AKM7" s="30"/>
      <c r="AKN7" s="31"/>
      <c r="AKO7" s="30"/>
      <c r="AKP7" s="31"/>
      <c r="AKQ7" s="30"/>
      <c r="AKR7" s="31"/>
      <c r="AKS7" s="30"/>
      <c r="AKT7" s="31"/>
      <c r="AKU7" s="30"/>
      <c r="AKV7" s="31"/>
      <c r="AKW7" s="30"/>
      <c r="AKX7" s="31"/>
      <c r="AKY7" s="30"/>
      <c r="AKZ7" s="31"/>
      <c r="ALA7" s="30"/>
      <c r="ALB7" s="31"/>
      <c r="ALC7" s="30"/>
      <c r="ALD7" s="31"/>
      <c r="ALE7" s="30"/>
      <c r="ALF7" s="31"/>
      <c r="ALG7" s="30"/>
      <c r="ALH7" s="31"/>
      <c r="ALI7" s="30"/>
      <c r="ALJ7" s="31"/>
      <c r="ALK7" s="30"/>
      <c r="ALL7" s="31"/>
      <c r="ALM7" s="30"/>
      <c r="ALN7" s="31"/>
      <c r="ALO7" s="30"/>
      <c r="ALP7" s="31"/>
      <c r="ALQ7" s="30"/>
      <c r="ALR7" s="31"/>
      <c r="ALS7" s="30"/>
      <c r="ALT7" s="31"/>
      <c r="ALU7" s="30"/>
      <c r="ALV7" s="31"/>
      <c r="ALW7" s="30"/>
      <c r="ALX7" s="31"/>
      <c r="ALY7" s="30"/>
      <c r="ALZ7" s="31"/>
      <c r="AMA7" s="30"/>
      <c r="AMB7" s="31"/>
      <c r="AMC7" s="30"/>
      <c r="AMD7" s="31"/>
      <c r="AME7" s="30"/>
      <c r="AMF7" s="31"/>
      <c r="AMG7" s="30"/>
      <c r="AMH7" s="31"/>
      <c r="AMI7" s="30"/>
      <c r="AMJ7" s="31"/>
      <c r="AMK7" s="30"/>
      <c r="AML7" s="31"/>
      <c r="AMM7" s="30"/>
      <c r="AMN7" s="31"/>
      <c r="AMO7" s="30"/>
      <c r="AMP7" s="31"/>
      <c r="AMQ7" s="30"/>
      <c r="AMR7" s="31"/>
      <c r="AMS7" s="30"/>
      <c r="AMT7" s="31"/>
      <c r="AMU7" s="30"/>
      <c r="AMV7" s="31"/>
      <c r="AMW7" s="30"/>
      <c r="AMX7" s="31"/>
      <c r="AMY7" s="30"/>
      <c r="AMZ7" s="31"/>
      <c r="ANA7" s="30"/>
      <c r="ANB7" s="31"/>
      <c r="ANC7" s="30"/>
      <c r="AND7" s="31"/>
      <c r="ANE7" s="30"/>
      <c r="ANF7" s="31"/>
      <c r="ANG7" s="30"/>
      <c r="ANH7" s="31"/>
      <c r="ANI7" s="30"/>
      <c r="ANJ7" s="31"/>
      <c r="ANK7" s="30"/>
      <c r="ANL7" s="31"/>
      <c r="ANM7" s="30"/>
      <c r="ANN7" s="31"/>
      <c r="ANO7" s="30"/>
      <c r="ANP7" s="31"/>
      <c r="ANQ7" s="30"/>
      <c r="ANR7" s="31"/>
      <c r="ANS7" s="30"/>
      <c r="ANT7" s="31"/>
      <c r="ANU7" s="30"/>
      <c r="ANV7" s="31"/>
      <c r="ANW7" s="30"/>
      <c r="ANX7" s="31"/>
      <c r="ANY7" s="30"/>
      <c r="ANZ7" s="31"/>
      <c r="AOA7" s="30"/>
      <c r="AOB7" s="31"/>
      <c r="AOC7" s="30"/>
      <c r="AOD7" s="31"/>
      <c r="AOE7" s="30"/>
      <c r="AOF7" s="31"/>
      <c r="AOG7" s="30"/>
      <c r="AOH7" s="31"/>
      <c r="AOI7" s="30"/>
      <c r="AOJ7" s="31"/>
      <c r="AOK7" s="30"/>
      <c r="AOL7" s="31"/>
      <c r="AOM7" s="30"/>
      <c r="AON7" s="31"/>
      <c r="AOO7" s="30"/>
      <c r="AOP7" s="31"/>
      <c r="AOQ7" s="30"/>
      <c r="AOR7" s="31"/>
      <c r="AOS7" s="30"/>
      <c r="AOT7" s="31"/>
      <c r="AOU7" s="30"/>
      <c r="AOV7" s="31"/>
      <c r="AOW7" s="30"/>
      <c r="AOX7" s="31"/>
      <c r="AOY7" s="30"/>
      <c r="AOZ7" s="31"/>
      <c r="APA7" s="30"/>
      <c r="APB7" s="31"/>
      <c r="APC7" s="30"/>
      <c r="APD7" s="31"/>
      <c r="APE7" s="30"/>
      <c r="APF7" s="31"/>
      <c r="APG7" s="30"/>
      <c r="APH7" s="31"/>
      <c r="API7" s="30"/>
      <c r="APJ7" s="31"/>
      <c r="APK7" s="30"/>
      <c r="APL7" s="31"/>
      <c r="APM7" s="30"/>
      <c r="APN7" s="31"/>
      <c r="APO7" s="30"/>
      <c r="APP7" s="31"/>
      <c r="APQ7" s="30"/>
      <c r="APR7" s="31"/>
      <c r="APS7" s="30"/>
      <c r="APT7" s="31"/>
      <c r="APU7" s="30"/>
      <c r="APV7" s="31"/>
      <c r="APW7" s="30"/>
      <c r="APX7" s="31"/>
      <c r="APY7" s="30"/>
      <c r="APZ7" s="31"/>
      <c r="AQA7" s="30"/>
      <c r="AQB7" s="31"/>
      <c r="AQC7" s="30"/>
      <c r="AQD7" s="31"/>
      <c r="AQE7" s="30"/>
      <c r="AQF7" s="31"/>
      <c r="AQG7" s="30"/>
      <c r="AQH7" s="31"/>
      <c r="AQI7" s="30"/>
      <c r="AQJ7" s="31"/>
      <c r="AQK7" s="30"/>
      <c r="AQL7" s="31"/>
      <c r="AQM7" s="30"/>
      <c r="AQN7" s="31"/>
      <c r="AQO7" s="30"/>
      <c r="AQP7" s="31"/>
      <c r="AQQ7" s="30"/>
      <c r="AQR7" s="31"/>
      <c r="AQS7" s="30"/>
      <c r="AQT7" s="31"/>
      <c r="AQU7" s="30"/>
      <c r="AQV7" s="31"/>
      <c r="AQW7" s="30"/>
      <c r="AQX7" s="31"/>
      <c r="AQY7" s="30"/>
      <c r="AQZ7" s="31"/>
      <c r="ARA7" s="30"/>
      <c r="ARB7" s="31"/>
      <c r="ARC7" s="30"/>
      <c r="ARD7" s="31"/>
      <c r="ARE7" s="30"/>
      <c r="ARF7" s="31"/>
      <c r="ARG7" s="30"/>
      <c r="ARH7" s="31"/>
      <c r="ARI7" s="30"/>
      <c r="ARJ7" s="31"/>
      <c r="ARK7" s="30"/>
      <c r="ARL7" s="31"/>
      <c r="ARM7" s="30"/>
      <c r="ARN7" s="31"/>
      <c r="ARO7" s="30"/>
      <c r="ARP7" s="31"/>
      <c r="ARQ7" s="30"/>
      <c r="ARR7" s="31"/>
      <c r="ARS7" s="30"/>
      <c r="ART7" s="31"/>
      <c r="ARU7" s="30"/>
      <c r="ARV7" s="31"/>
      <c r="ARW7" s="30"/>
      <c r="ARX7" s="31"/>
      <c r="ARY7" s="30"/>
      <c r="ARZ7" s="31"/>
      <c r="ASA7" s="30"/>
      <c r="ASB7" s="31"/>
      <c r="ASC7" s="30"/>
      <c r="ASD7" s="31"/>
      <c r="ASE7" s="30"/>
      <c r="ASF7" s="31"/>
      <c r="ASG7" s="30"/>
      <c r="ASH7" s="31"/>
      <c r="ASI7" s="30"/>
      <c r="ASJ7" s="31"/>
      <c r="ASK7" s="30"/>
      <c r="ASL7" s="31"/>
      <c r="ASM7" s="30"/>
      <c r="ASN7" s="31"/>
      <c r="ASO7" s="30"/>
      <c r="ASP7" s="31"/>
      <c r="ASQ7" s="30"/>
      <c r="ASR7" s="31"/>
      <c r="ASS7" s="30"/>
      <c r="AST7" s="31"/>
      <c r="ASU7" s="30"/>
      <c r="ASV7" s="31"/>
      <c r="ASW7" s="30"/>
      <c r="ASX7" s="31"/>
      <c r="ASY7" s="30"/>
      <c r="ASZ7" s="31"/>
      <c r="ATA7" s="30"/>
      <c r="ATB7" s="31"/>
      <c r="ATC7" s="30"/>
      <c r="ATD7" s="31"/>
      <c r="ATE7" s="30"/>
      <c r="ATF7" s="31"/>
      <c r="ATG7" s="30"/>
      <c r="ATH7" s="31"/>
      <c r="ATI7" s="30"/>
      <c r="ATJ7" s="31"/>
      <c r="ATK7" s="30"/>
      <c r="ATL7" s="31"/>
      <c r="ATM7" s="30"/>
      <c r="ATN7" s="31"/>
      <c r="ATO7" s="30"/>
      <c r="ATP7" s="31"/>
      <c r="ATQ7" s="30"/>
      <c r="ATR7" s="31"/>
      <c r="ATS7" s="30"/>
      <c r="ATT7" s="31"/>
      <c r="ATU7" s="30"/>
      <c r="ATV7" s="31"/>
      <c r="ATW7" s="30"/>
      <c r="ATX7" s="31"/>
      <c r="ATY7" s="30"/>
      <c r="ATZ7" s="31"/>
      <c r="AUA7" s="30"/>
      <c r="AUB7" s="31"/>
      <c r="AUC7" s="30"/>
      <c r="AUD7" s="31"/>
      <c r="AUE7" s="30"/>
      <c r="AUF7" s="31"/>
      <c r="AUG7" s="30"/>
      <c r="AUH7" s="31"/>
      <c r="AUI7" s="30"/>
      <c r="AUJ7" s="31"/>
      <c r="AUK7" s="30"/>
      <c r="AUL7" s="31"/>
      <c r="AUM7" s="30"/>
      <c r="AUN7" s="31"/>
      <c r="AUO7" s="30"/>
      <c r="AUP7" s="31"/>
      <c r="AUQ7" s="30"/>
      <c r="AUR7" s="31"/>
      <c r="AUS7" s="30"/>
      <c r="AUT7" s="31"/>
      <c r="AUU7" s="30"/>
      <c r="AUV7" s="31"/>
      <c r="AUW7" s="30"/>
      <c r="AUX7" s="31"/>
      <c r="AUY7" s="30"/>
      <c r="AUZ7" s="31"/>
      <c r="AVA7" s="30"/>
      <c r="AVB7" s="31"/>
      <c r="AVC7" s="30"/>
      <c r="AVD7" s="31"/>
      <c r="AVE7" s="30"/>
      <c r="AVF7" s="31"/>
      <c r="AVG7" s="30"/>
      <c r="AVH7" s="31"/>
      <c r="AVI7" s="30"/>
      <c r="AVJ7" s="31"/>
      <c r="AVK7" s="30"/>
      <c r="AVL7" s="31"/>
      <c r="AVM7" s="30"/>
      <c r="AVN7" s="31"/>
      <c r="AVO7" s="30"/>
      <c r="AVP7" s="31"/>
      <c r="AVQ7" s="30"/>
      <c r="AVR7" s="31"/>
      <c r="AVS7" s="30"/>
      <c r="AVT7" s="31"/>
      <c r="AVU7" s="30"/>
      <c r="AVV7" s="31"/>
      <c r="AVW7" s="30"/>
      <c r="AVX7" s="31"/>
      <c r="AVY7" s="30"/>
      <c r="AVZ7" s="31"/>
      <c r="AWA7" s="30"/>
      <c r="AWB7" s="31"/>
      <c r="AWC7" s="30"/>
      <c r="AWD7" s="31"/>
      <c r="AWE7" s="30"/>
      <c r="AWF7" s="31"/>
      <c r="AWG7" s="30"/>
      <c r="AWH7" s="31"/>
      <c r="AWI7" s="30"/>
      <c r="AWJ7" s="31"/>
      <c r="AWK7" s="30"/>
      <c r="AWL7" s="31"/>
      <c r="AWM7" s="30"/>
      <c r="AWN7" s="31"/>
      <c r="AWO7" s="30"/>
      <c r="AWP7" s="31"/>
      <c r="AWQ7" s="30"/>
      <c r="AWR7" s="31"/>
      <c r="AWS7" s="30"/>
      <c r="AWT7" s="31"/>
      <c r="AWU7" s="30"/>
      <c r="AWV7" s="31"/>
      <c r="AWW7" s="30"/>
      <c r="AWX7" s="31"/>
      <c r="AWY7" s="30"/>
      <c r="AWZ7" s="31"/>
      <c r="AXA7" s="30"/>
      <c r="AXB7" s="31"/>
      <c r="AXC7" s="30"/>
      <c r="AXD7" s="31"/>
      <c r="AXE7" s="30"/>
      <c r="AXF7" s="31"/>
      <c r="AXG7" s="30"/>
      <c r="AXH7" s="31"/>
      <c r="AXI7" s="30"/>
      <c r="AXJ7" s="31"/>
      <c r="AXK7" s="30"/>
      <c r="AXL7" s="31"/>
      <c r="AXM7" s="30"/>
      <c r="AXN7" s="31"/>
      <c r="AXO7" s="30"/>
      <c r="AXP7" s="31"/>
      <c r="AXQ7" s="30"/>
      <c r="AXR7" s="31"/>
      <c r="AXS7" s="30"/>
      <c r="AXT7" s="31"/>
      <c r="AXU7" s="30"/>
      <c r="AXV7" s="31"/>
      <c r="AXW7" s="30"/>
      <c r="AXX7" s="31"/>
      <c r="AXY7" s="30"/>
      <c r="AXZ7" s="31"/>
      <c r="AYA7" s="30"/>
      <c r="AYB7" s="31"/>
      <c r="AYC7" s="30"/>
      <c r="AYD7" s="31"/>
      <c r="AYE7" s="30"/>
      <c r="AYF7" s="31"/>
      <c r="AYG7" s="30"/>
      <c r="AYH7" s="31"/>
      <c r="AYI7" s="30"/>
      <c r="AYJ7" s="31"/>
      <c r="AYK7" s="30"/>
      <c r="AYL7" s="31"/>
      <c r="AYM7" s="30"/>
      <c r="AYN7" s="31"/>
      <c r="AYO7" s="30"/>
      <c r="AYP7" s="31"/>
      <c r="AYQ7" s="30"/>
      <c r="AYR7" s="31"/>
      <c r="AYS7" s="30"/>
      <c r="AYT7" s="31"/>
      <c r="AYU7" s="30"/>
      <c r="AYV7" s="31"/>
      <c r="AYW7" s="30"/>
      <c r="AYX7" s="31"/>
      <c r="AYY7" s="30"/>
      <c r="AYZ7" s="31"/>
      <c r="AZA7" s="30"/>
      <c r="AZB7" s="31"/>
      <c r="AZC7" s="30"/>
      <c r="AZD7" s="31"/>
      <c r="AZE7" s="30"/>
      <c r="AZF7" s="31"/>
      <c r="AZG7" s="30"/>
      <c r="AZH7" s="31"/>
      <c r="AZI7" s="30"/>
      <c r="AZJ7" s="31"/>
      <c r="AZK7" s="30"/>
      <c r="AZL7" s="31"/>
      <c r="AZM7" s="30"/>
      <c r="AZN7" s="31"/>
      <c r="AZO7" s="30"/>
      <c r="AZP7" s="31"/>
      <c r="AZQ7" s="30"/>
      <c r="AZR7" s="31"/>
      <c r="AZS7" s="30"/>
      <c r="AZT7" s="31"/>
      <c r="AZU7" s="30"/>
      <c r="AZV7" s="31"/>
      <c r="AZW7" s="30"/>
      <c r="AZX7" s="31"/>
      <c r="AZY7" s="30"/>
      <c r="AZZ7" s="31"/>
      <c r="BAA7" s="30"/>
      <c r="BAB7" s="31"/>
      <c r="BAC7" s="30"/>
      <c r="BAD7" s="31"/>
      <c r="BAE7" s="30"/>
      <c r="BAF7" s="31"/>
      <c r="BAG7" s="30"/>
      <c r="BAH7" s="31"/>
      <c r="BAI7" s="30"/>
      <c r="BAJ7" s="31"/>
      <c r="BAK7" s="30"/>
      <c r="BAL7" s="31"/>
      <c r="BAM7" s="30"/>
      <c r="BAN7" s="31"/>
      <c r="BAO7" s="30"/>
      <c r="BAP7" s="31"/>
      <c r="BAQ7" s="30"/>
      <c r="BAR7" s="31"/>
      <c r="BAS7" s="30"/>
      <c r="BAT7" s="31"/>
      <c r="BAU7" s="30"/>
      <c r="BAV7" s="31"/>
      <c r="BAW7" s="30"/>
      <c r="BAX7" s="31"/>
      <c r="BAY7" s="30"/>
      <c r="BAZ7" s="31"/>
      <c r="BBA7" s="30"/>
      <c r="BBB7" s="31"/>
      <c r="BBC7" s="30"/>
      <c r="BBD7" s="31"/>
      <c r="BBE7" s="30"/>
      <c r="BBF7" s="31"/>
      <c r="BBG7" s="30"/>
      <c r="BBH7" s="31"/>
      <c r="BBI7" s="30"/>
      <c r="BBJ7" s="31"/>
      <c r="BBK7" s="30"/>
      <c r="BBL7" s="31"/>
      <c r="BBM7" s="30"/>
      <c r="BBN7" s="31"/>
      <c r="BBO7" s="30"/>
      <c r="BBP7" s="31"/>
      <c r="BBQ7" s="30"/>
      <c r="BBR7" s="31"/>
      <c r="BBS7" s="30"/>
      <c r="BBT7" s="31"/>
      <c r="BBU7" s="30"/>
      <c r="BBV7" s="31"/>
      <c r="BBW7" s="30"/>
      <c r="BBX7" s="31"/>
      <c r="BBY7" s="30"/>
      <c r="BBZ7" s="31"/>
      <c r="BCA7" s="30"/>
      <c r="BCB7" s="31"/>
      <c r="BCC7" s="30"/>
      <c r="BCD7" s="31"/>
      <c r="BCE7" s="30"/>
      <c r="BCF7" s="31"/>
      <c r="BCG7" s="30"/>
      <c r="BCH7" s="31"/>
      <c r="BCI7" s="30"/>
      <c r="BCJ7" s="31"/>
      <c r="BCK7" s="30"/>
      <c r="BCL7" s="31"/>
      <c r="BCM7" s="30"/>
      <c r="BCN7" s="31"/>
      <c r="BCO7" s="30"/>
      <c r="BCP7" s="31"/>
      <c r="BCQ7" s="30"/>
      <c r="BCR7" s="31"/>
      <c r="BCS7" s="30"/>
      <c r="BCT7" s="31"/>
      <c r="BCU7" s="30"/>
      <c r="BCV7" s="31"/>
      <c r="BCW7" s="30"/>
      <c r="BCX7" s="31"/>
      <c r="BCY7" s="30"/>
      <c r="BCZ7" s="31"/>
      <c r="BDA7" s="30"/>
      <c r="BDB7" s="31"/>
      <c r="BDC7" s="30"/>
      <c r="BDD7" s="31"/>
      <c r="BDE7" s="30"/>
      <c r="BDF7" s="31"/>
      <c r="BDG7" s="30"/>
      <c r="BDH7" s="31"/>
      <c r="BDI7" s="30"/>
      <c r="BDJ7" s="31"/>
      <c r="BDK7" s="30"/>
      <c r="BDL7" s="31"/>
      <c r="BDM7" s="30"/>
      <c r="BDN7" s="31"/>
      <c r="BDO7" s="30"/>
      <c r="BDP7" s="31"/>
      <c r="BDQ7" s="30"/>
      <c r="BDR7" s="31"/>
      <c r="BDS7" s="30"/>
      <c r="BDT7" s="31"/>
      <c r="BDU7" s="30"/>
      <c r="BDV7" s="31"/>
      <c r="BDW7" s="30"/>
      <c r="BDX7" s="31"/>
      <c r="BDY7" s="30"/>
      <c r="BDZ7" s="31"/>
      <c r="BEA7" s="30"/>
      <c r="BEB7" s="31"/>
      <c r="BEC7" s="30"/>
      <c r="BED7" s="31"/>
      <c r="BEE7" s="30"/>
      <c r="BEF7" s="31"/>
      <c r="BEG7" s="30"/>
      <c r="BEH7" s="31"/>
      <c r="BEI7" s="30"/>
      <c r="BEJ7" s="31"/>
      <c r="BEK7" s="30"/>
      <c r="BEL7" s="31"/>
      <c r="BEM7" s="30"/>
      <c r="BEN7" s="31"/>
      <c r="BEO7" s="30"/>
      <c r="BEP7" s="31"/>
      <c r="BEQ7" s="30"/>
      <c r="BER7" s="31"/>
      <c r="BES7" s="30"/>
      <c r="BET7" s="31"/>
      <c r="BEU7" s="30"/>
      <c r="BEV7" s="31"/>
      <c r="BEW7" s="30"/>
      <c r="BEX7" s="31"/>
      <c r="BEY7" s="30"/>
      <c r="BEZ7" s="31"/>
      <c r="BFA7" s="30"/>
      <c r="BFB7" s="31"/>
      <c r="BFC7" s="30"/>
      <c r="BFD7" s="31"/>
      <c r="BFE7" s="30"/>
      <c r="BFF7" s="31"/>
      <c r="BFG7" s="30"/>
      <c r="BFH7" s="31"/>
      <c r="BFI7" s="30"/>
      <c r="BFJ7" s="31"/>
      <c r="BFK7" s="30"/>
      <c r="BFL7" s="31"/>
      <c r="BFM7" s="30"/>
      <c r="BFN7" s="31"/>
      <c r="BFO7" s="30"/>
      <c r="BFP7" s="31"/>
      <c r="BFQ7" s="30"/>
      <c r="BFR7" s="31"/>
      <c r="BFS7" s="30"/>
      <c r="BFT7" s="31"/>
      <c r="BFU7" s="30"/>
      <c r="BFV7" s="31"/>
      <c r="BFW7" s="30"/>
      <c r="BFX7" s="31"/>
      <c r="BFY7" s="30"/>
      <c r="BFZ7" s="31"/>
      <c r="BGA7" s="30"/>
      <c r="BGB7" s="31"/>
      <c r="BGC7" s="30"/>
      <c r="BGD7" s="31"/>
      <c r="BGE7" s="30"/>
      <c r="BGF7" s="31"/>
      <c r="BGG7" s="30"/>
      <c r="BGH7" s="31"/>
      <c r="BGI7" s="30"/>
      <c r="BGJ7" s="31"/>
      <c r="BGK7" s="30"/>
      <c r="BGL7" s="31"/>
      <c r="BGM7" s="30"/>
      <c r="BGN7" s="31"/>
      <c r="BGO7" s="30"/>
      <c r="BGP7" s="31"/>
      <c r="BGQ7" s="30"/>
      <c r="BGR7" s="31"/>
      <c r="BGS7" s="30"/>
      <c r="BGT7" s="31"/>
      <c r="BGU7" s="30"/>
      <c r="BGV7" s="31"/>
      <c r="BGW7" s="30"/>
      <c r="BGX7" s="31"/>
      <c r="BGY7" s="30"/>
      <c r="BGZ7" s="31"/>
      <c r="BHA7" s="30"/>
      <c r="BHB7" s="31"/>
      <c r="BHC7" s="30"/>
      <c r="BHD7" s="31"/>
      <c r="BHE7" s="30"/>
      <c r="BHF7" s="31"/>
      <c r="BHG7" s="30"/>
      <c r="BHH7" s="31"/>
      <c r="BHI7" s="30"/>
      <c r="BHJ7" s="31"/>
      <c r="BHK7" s="30"/>
      <c r="BHL7" s="31"/>
      <c r="BHM7" s="30"/>
      <c r="BHN7" s="31"/>
      <c r="BHO7" s="30"/>
      <c r="BHP7" s="31"/>
      <c r="BHQ7" s="30"/>
      <c r="BHR7" s="31"/>
      <c r="BHS7" s="30"/>
      <c r="BHT7" s="31"/>
      <c r="BHU7" s="30"/>
      <c r="BHV7" s="31"/>
      <c r="BHW7" s="30"/>
      <c r="BHX7" s="31"/>
      <c r="BHY7" s="30"/>
      <c r="BHZ7" s="31"/>
      <c r="BIA7" s="30"/>
      <c r="BIB7" s="31"/>
      <c r="BIC7" s="30"/>
      <c r="BID7" s="31"/>
      <c r="BIE7" s="30"/>
      <c r="BIF7" s="31"/>
      <c r="BIG7" s="30"/>
      <c r="BIH7" s="31"/>
      <c r="BII7" s="30"/>
      <c r="BIJ7" s="31"/>
      <c r="BIK7" s="30"/>
      <c r="BIL7" s="31"/>
      <c r="BIM7" s="30"/>
      <c r="BIN7" s="31"/>
      <c r="BIO7" s="30"/>
      <c r="BIP7" s="31"/>
      <c r="BIQ7" s="30"/>
      <c r="BIR7" s="31"/>
      <c r="BIS7" s="30"/>
      <c r="BIT7" s="31"/>
      <c r="BIU7" s="30"/>
      <c r="BIV7" s="31"/>
      <c r="BIW7" s="30"/>
      <c r="BIX7" s="31"/>
      <c r="BIY7" s="30"/>
      <c r="BIZ7" s="31"/>
      <c r="BJA7" s="30"/>
      <c r="BJB7" s="31"/>
      <c r="BJC7" s="30"/>
      <c r="BJD7" s="31"/>
      <c r="BJE7" s="30"/>
      <c r="BJF7" s="31"/>
      <c r="BJG7" s="30"/>
      <c r="BJH7" s="31"/>
      <c r="BJI7" s="30"/>
      <c r="BJJ7" s="31"/>
      <c r="BJK7" s="30"/>
      <c r="BJL7" s="31"/>
      <c r="BJM7" s="30"/>
      <c r="BJN7" s="31"/>
      <c r="BJO7" s="30"/>
      <c r="BJP7" s="31"/>
      <c r="BJQ7" s="30"/>
      <c r="BJR7" s="31"/>
      <c r="BJS7" s="30"/>
      <c r="BJT7" s="31"/>
      <c r="BJU7" s="30"/>
      <c r="BJV7" s="31"/>
      <c r="BJW7" s="30"/>
      <c r="BJX7" s="31"/>
      <c r="BJY7" s="30"/>
      <c r="BJZ7" s="31"/>
      <c r="BKA7" s="30"/>
      <c r="BKB7" s="31"/>
      <c r="BKC7" s="30"/>
      <c r="BKD7" s="31"/>
      <c r="BKE7" s="30"/>
      <c r="BKF7" s="31"/>
      <c r="BKG7" s="30"/>
      <c r="BKH7" s="31"/>
      <c r="BKI7" s="30"/>
      <c r="BKJ7" s="31"/>
      <c r="BKK7" s="30"/>
      <c r="BKL7" s="31"/>
      <c r="BKM7" s="30"/>
      <c r="BKN7" s="31"/>
      <c r="BKO7" s="30"/>
      <c r="BKP7" s="31"/>
      <c r="BKQ7" s="30"/>
      <c r="BKR7" s="31"/>
      <c r="BKS7" s="30"/>
      <c r="BKT7" s="31"/>
      <c r="BKU7" s="30"/>
      <c r="BKV7" s="31"/>
      <c r="BKW7" s="30"/>
      <c r="BKX7" s="31"/>
      <c r="BKY7" s="30"/>
      <c r="BKZ7" s="31"/>
      <c r="BLA7" s="30"/>
      <c r="BLB7" s="31"/>
      <c r="BLC7" s="30"/>
      <c r="BLD7" s="31"/>
      <c r="BLE7" s="30"/>
      <c r="BLF7" s="31"/>
      <c r="BLG7" s="30"/>
      <c r="BLH7" s="31"/>
      <c r="BLI7" s="30"/>
      <c r="BLJ7" s="31"/>
      <c r="BLK7" s="30"/>
      <c r="BLL7" s="31"/>
      <c r="BLM7" s="30"/>
      <c r="BLN7" s="31"/>
      <c r="BLO7" s="30"/>
      <c r="BLP7" s="31"/>
      <c r="BLQ7" s="30"/>
      <c r="BLR7" s="31"/>
      <c r="BLS7" s="30"/>
      <c r="BLT7" s="31"/>
      <c r="BLU7" s="30"/>
      <c r="BLV7" s="31"/>
      <c r="BLW7" s="30"/>
      <c r="BLX7" s="31"/>
      <c r="BLY7" s="30"/>
      <c r="BLZ7" s="31"/>
      <c r="BMA7" s="30"/>
      <c r="BMB7" s="31"/>
      <c r="BMC7" s="30"/>
      <c r="BMD7" s="31"/>
      <c r="BME7" s="30"/>
      <c r="BMF7" s="31"/>
      <c r="BMG7" s="30"/>
      <c r="BMH7" s="31"/>
      <c r="BMI7" s="30"/>
      <c r="BMJ7" s="31"/>
      <c r="BMK7" s="30"/>
      <c r="BML7" s="31"/>
      <c r="BMM7" s="30"/>
      <c r="BMN7" s="31"/>
      <c r="BMO7" s="30"/>
      <c r="BMP7" s="31"/>
      <c r="BMQ7" s="30"/>
      <c r="BMR7" s="31"/>
      <c r="BMS7" s="30"/>
      <c r="BMT7" s="31"/>
      <c r="BMU7" s="30"/>
      <c r="BMV7" s="31"/>
      <c r="BMW7" s="30"/>
      <c r="BMX7" s="31"/>
      <c r="BMY7" s="30"/>
      <c r="BMZ7" s="31"/>
      <c r="BNA7" s="30"/>
      <c r="BNB7" s="31"/>
      <c r="BNC7" s="30"/>
      <c r="BND7" s="31"/>
      <c r="BNE7" s="30"/>
      <c r="BNF7" s="31"/>
      <c r="BNG7" s="30"/>
      <c r="BNH7" s="31"/>
      <c r="BNI7" s="30"/>
      <c r="BNJ7" s="31"/>
      <c r="BNK7" s="30"/>
      <c r="BNL7" s="31"/>
      <c r="BNM7" s="30"/>
      <c r="BNN7" s="31"/>
      <c r="BNO7" s="30"/>
      <c r="BNP7" s="31"/>
      <c r="BNQ7" s="30"/>
      <c r="BNR7" s="31"/>
      <c r="BNS7" s="30"/>
      <c r="BNT7" s="31"/>
      <c r="BNU7" s="30"/>
      <c r="BNV7" s="31"/>
      <c r="BNW7" s="30"/>
      <c r="BNX7" s="31"/>
      <c r="BNY7" s="30"/>
      <c r="BNZ7" s="31"/>
      <c r="BOA7" s="30"/>
      <c r="BOB7" s="31"/>
      <c r="BOC7" s="30"/>
      <c r="BOD7" s="31"/>
      <c r="BOE7" s="30"/>
      <c r="BOF7" s="31"/>
      <c r="BOG7" s="30"/>
      <c r="BOH7" s="31"/>
      <c r="BOI7" s="30"/>
      <c r="BOJ7" s="31"/>
      <c r="BOK7" s="30"/>
      <c r="BOL7" s="31"/>
      <c r="BOM7" s="30"/>
      <c r="BON7" s="31"/>
      <c r="BOO7" s="30"/>
      <c r="BOP7" s="31"/>
      <c r="BOQ7" s="30"/>
      <c r="BOR7" s="31"/>
      <c r="BOS7" s="30"/>
      <c r="BOT7" s="31"/>
      <c r="BOU7" s="30"/>
      <c r="BOV7" s="31"/>
      <c r="BOW7" s="30"/>
      <c r="BOX7" s="31"/>
      <c r="BOY7" s="30"/>
      <c r="BOZ7" s="31"/>
      <c r="BPA7" s="30"/>
      <c r="BPB7" s="31"/>
      <c r="BPC7" s="30"/>
      <c r="BPD7" s="31"/>
      <c r="BPE7" s="30"/>
      <c r="BPF7" s="31"/>
      <c r="BPG7" s="30"/>
      <c r="BPH7" s="31"/>
      <c r="BPI7" s="30"/>
      <c r="BPJ7" s="31"/>
      <c r="BPK7" s="30"/>
      <c r="BPL7" s="31"/>
      <c r="BPM7" s="30"/>
      <c r="BPN7" s="31"/>
      <c r="BPO7" s="30"/>
      <c r="BPP7" s="31"/>
      <c r="BPQ7" s="30"/>
      <c r="BPR7" s="31"/>
      <c r="BPS7" s="30"/>
      <c r="BPT7" s="31"/>
      <c r="BPU7" s="30"/>
      <c r="BPV7" s="31"/>
      <c r="BPW7" s="30"/>
      <c r="BPX7" s="31"/>
      <c r="BPY7" s="30"/>
      <c r="BPZ7" s="31"/>
      <c r="BQA7" s="30"/>
      <c r="BQB7" s="31"/>
      <c r="BQC7" s="30"/>
      <c r="BQD7" s="31"/>
      <c r="BQE7" s="30"/>
      <c r="BQF7" s="31"/>
      <c r="BQG7" s="30"/>
      <c r="BQH7" s="31"/>
      <c r="BQI7" s="30"/>
      <c r="BQJ7" s="31"/>
      <c r="BQK7" s="30"/>
      <c r="BQL7" s="31"/>
      <c r="BQM7" s="30"/>
      <c r="BQN7" s="31"/>
      <c r="BQO7" s="30"/>
      <c r="BQP7" s="31"/>
      <c r="BQQ7" s="30"/>
      <c r="BQR7" s="31"/>
      <c r="BQS7" s="30"/>
      <c r="BQT7" s="31"/>
      <c r="BQU7" s="30"/>
      <c r="BQV7" s="31"/>
      <c r="BQW7" s="30"/>
      <c r="BQX7" s="31"/>
      <c r="BQY7" s="30"/>
      <c r="BQZ7" s="31"/>
      <c r="BRA7" s="30"/>
      <c r="BRB7" s="31"/>
      <c r="BRC7" s="30"/>
      <c r="BRD7" s="31"/>
      <c r="BRE7" s="30"/>
      <c r="BRF7" s="31"/>
      <c r="BRG7" s="30"/>
      <c r="BRH7" s="31"/>
      <c r="BRI7" s="30"/>
      <c r="BRJ7" s="31"/>
      <c r="BRK7" s="30"/>
      <c r="BRL7" s="31"/>
      <c r="BRM7" s="30"/>
      <c r="BRN7" s="31"/>
      <c r="BRO7" s="30"/>
      <c r="BRP7" s="31"/>
      <c r="BRQ7" s="30"/>
      <c r="BRR7" s="31"/>
      <c r="BRS7" s="30"/>
      <c r="BRT7" s="31"/>
      <c r="BRU7" s="30"/>
      <c r="BRV7" s="31"/>
      <c r="BRW7" s="30"/>
      <c r="BRX7" s="31"/>
      <c r="BRY7" s="30"/>
      <c r="BRZ7" s="31"/>
      <c r="BSA7" s="30"/>
      <c r="BSB7" s="31"/>
      <c r="BSC7" s="30"/>
      <c r="BSD7" s="31"/>
      <c r="BSE7" s="30"/>
      <c r="BSF7" s="31"/>
      <c r="BSG7" s="30"/>
      <c r="BSH7" s="31"/>
      <c r="BSI7" s="30"/>
      <c r="BSJ7" s="31"/>
      <c r="BSK7" s="30"/>
      <c r="BSL7" s="31"/>
      <c r="BSM7" s="30"/>
      <c r="BSN7" s="31"/>
      <c r="BSO7" s="30"/>
      <c r="BSP7" s="31"/>
      <c r="BSQ7" s="30"/>
      <c r="BSR7" s="31"/>
      <c r="BSS7" s="30"/>
      <c r="BST7" s="31"/>
      <c r="BSU7" s="30"/>
      <c r="BSV7" s="31"/>
      <c r="BSW7" s="30"/>
      <c r="BSX7" s="31"/>
      <c r="BSY7" s="30"/>
      <c r="BSZ7" s="31"/>
      <c r="BTA7" s="30"/>
      <c r="BTB7" s="31"/>
      <c r="BTC7" s="30"/>
      <c r="BTD7" s="31"/>
      <c r="BTE7" s="30"/>
      <c r="BTF7" s="31"/>
      <c r="BTG7" s="30"/>
      <c r="BTH7" s="31"/>
      <c r="BTI7" s="30"/>
      <c r="BTJ7" s="31"/>
      <c r="BTK7" s="30"/>
      <c r="BTL7" s="31"/>
      <c r="BTM7" s="30"/>
      <c r="BTN7" s="31"/>
      <c r="BTO7" s="30"/>
      <c r="BTP7" s="31"/>
      <c r="BTQ7" s="30"/>
      <c r="BTR7" s="31"/>
      <c r="BTS7" s="30"/>
      <c r="BTT7" s="31"/>
      <c r="BTU7" s="30"/>
      <c r="BTV7" s="31"/>
      <c r="BTW7" s="30"/>
      <c r="BTX7" s="31"/>
      <c r="BTY7" s="30"/>
      <c r="BTZ7" s="31"/>
      <c r="BUA7" s="30"/>
      <c r="BUB7" s="31"/>
      <c r="BUC7" s="30"/>
      <c r="BUD7" s="31"/>
      <c r="BUE7" s="30"/>
      <c r="BUF7" s="31"/>
      <c r="BUG7" s="30"/>
      <c r="BUH7" s="31"/>
      <c r="BUI7" s="30"/>
      <c r="BUJ7" s="31"/>
      <c r="BUK7" s="30"/>
      <c r="BUL7" s="31"/>
      <c r="BUM7" s="30"/>
      <c r="BUN7" s="31"/>
      <c r="BUO7" s="30"/>
      <c r="BUP7" s="31"/>
      <c r="BUQ7" s="30"/>
      <c r="BUR7" s="31"/>
      <c r="BUS7" s="30"/>
      <c r="BUT7" s="31"/>
      <c r="BUU7" s="30"/>
      <c r="BUV7" s="31"/>
      <c r="BUW7" s="30"/>
      <c r="BUX7" s="31"/>
      <c r="BUY7" s="30"/>
      <c r="BUZ7" s="31"/>
      <c r="BVA7" s="30"/>
      <c r="BVB7" s="31"/>
      <c r="BVC7" s="30"/>
      <c r="BVD7" s="31"/>
      <c r="BVE7" s="30"/>
      <c r="BVF7" s="31"/>
      <c r="BVG7" s="30"/>
      <c r="BVH7" s="31"/>
      <c r="BVI7" s="30"/>
      <c r="BVJ7" s="31"/>
      <c r="BVK7" s="30"/>
      <c r="BVL7" s="31"/>
      <c r="BVM7" s="30"/>
      <c r="BVN7" s="31"/>
      <c r="BVO7" s="30"/>
      <c r="BVP7" s="31"/>
      <c r="BVQ7" s="30"/>
      <c r="BVR7" s="31"/>
      <c r="BVS7" s="30"/>
      <c r="BVT7" s="31"/>
      <c r="BVU7" s="30"/>
      <c r="BVV7" s="31"/>
      <c r="BVW7" s="30"/>
      <c r="BVX7" s="31"/>
      <c r="BVY7" s="30"/>
      <c r="BVZ7" s="31"/>
      <c r="BWA7" s="30"/>
      <c r="BWB7" s="31"/>
      <c r="BWC7" s="30"/>
      <c r="BWD7" s="31"/>
      <c r="BWE7" s="30"/>
      <c r="BWF7" s="31"/>
      <c r="BWG7" s="30"/>
      <c r="BWH7" s="31"/>
      <c r="BWI7" s="30"/>
      <c r="BWJ7" s="31"/>
      <c r="BWK7" s="30"/>
      <c r="BWL7" s="31"/>
      <c r="BWM7" s="30"/>
      <c r="BWN7" s="31"/>
      <c r="BWO7" s="30"/>
      <c r="BWP7" s="31"/>
      <c r="BWQ7" s="30"/>
      <c r="BWR7" s="31"/>
      <c r="BWS7" s="30"/>
      <c r="BWT7" s="31"/>
      <c r="BWU7" s="30"/>
      <c r="BWV7" s="31"/>
      <c r="BWW7" s="30"/>
      <c r="BWX7" s="31"/>
      <c r="BWY7" s="30"/>
      <c r="BWZ7" s="31"/>
      <c r="BXA7" s="30"/>
      <c r="BXB7" s="31"/>
      <c r="BXC7" s="30"/>
      <c r="BXD7" s="31"/>
      <c r="BXE7" s="30"/>
      <c r="BXF7" s="31"/>
      <c r="BXG7" s="30"/>
      <c r="BXH7" s="31"/>
      <c r="BXI7" s="30"/>
      <c r="BXJ7" s="31"/>
      <c r="BXK7" s="30"/>
      <c r="BXL7" s="31"/>
      <c r="BXM7" s="30"/>
      <c r="BXN7" s="31"/>
      <c r="BXO7" s="30"/>
      <c r="BXP7" s="31"/>
      <c r="BXQ7" s="30"/>
      <c r="BXR7" s="31"/>
      <c r="BXS7" s="30"/>
      <c r="BXT7" s="31"/>
      <c r="BXU7" s="30"/>
      <c r="BXV7" s="31"/>
      <c r="BXW7" s="30"/>
      <c r="BXX7" s="31"/>
      <c r="BXY7" s="30"/>
      <c r="BXZ7" s="31"/>
      <c r="BYA7" s="30"/>
      <c r="BYB7" s="31"/>
      <c r="BYC7" s="30"/>
      <c r="BYD7" s="31"/>
      <c r="BYE7" s="30"/>
      <c r="BYF7" s="31"/>
      <c r="BYG7" s="30"/>
      <c r="BYH7" s="31"/>
      <c r="BYI7" s="30"/>
      <c r="BYJ7" s="31"/>
      <c r="BYK7" s="30"/>
      <c r="BYL7" s="31"/>
      <c r="BYM7" s="30"/>
      <c r="BYN7" s="31"/>
      <c r="BYO7" s="30"/>
      <c r="BYP7" s="31"/>
      <c r="BYQ7" s="30"/>
      <c r="BYR7" s="31"/>
      <c r="BYS7" s="30"/>
      <c r="BYT7" s="31"/>
      <c r="BYU7" s="30"/>
      <c r="BYV7" s="31"/>
      <c r="BYW7" s="30"/>
      <c r="BYX7" s="31"/>
      <c r="BYY7" s="30"/>
      <c r="BYZ7" s="31"/>
      <c r="BZA7" s="30"/>
      <c r="BZB7" s="31"/>
      <c r="BZC7" s="30"/>
      <c r="BZD7" s="31"/>
      <c r="BZE7" s="30"/>
      <c r="BZF7" s="31"/>
      <c r="BZG7" s="30"/>
      <c r="BZH7" s="31"/>
      <c r="BZI7" s="30"/>
      <c r="BZJ7" s="31"/>
      <c r="BZK7" s="30"/>
      <c r="BZL7" s="31"/>
      <c r="BZM7" s="30"/>
      <c r="BZN7" s="31"/>
      <c r="BZO7" s="30"/>
      <c r="BZP7" s="31"/>
      <c r="BZQ7" s="30"/>
      <c r="BZR7" s="31"/>
      <c r="BZS7" s="30"/>
      <c r="BZT7" s="31"/>
      <c r="BZU7" s="30"/>
      <c r="BZV7" s="31"/>
      <c r="BZW7" s="30"/>
      <c r="BZX7" s="31"/>
      <c r="BZY7" s="30"/>
      <c r="BZZ7" s="31"/>
      <c r="CAA7" s="30"/>
      <c r="CAB7" s="31"/>
      <c r="CAC7" s="30"/>
      <c r="CAD7" s="31"/>
      <c r="CAE7" s="30"/>
      <c r="CAF7" s="31"/>
      <c r="CAG7" s="30"/>
      <c r="CAH7" s="31"/>
      <c r="CAI7" s="30"/>
      <c r="CAJ7" s="31"/>
      <c r="CAK7" s="30"/>
      <c r="CAL7" s="31"/>
      <c r="CAM7" s="30"/>
      <c r="CAN7" s="31"/>
      <c r="CAO7" s="30"/>
      <c r="CAP7" s="31"/>
      <c r="CAQ7" s="30"/>
      <c r="CAR7" s="31"/>
      <c r="CAS7" s="30"/>
      <c r="CAT7" s="31"/>
      <c r="CAU7" s="30"/>
      <c r="CAV7" s="31"/>
      <c r="CAW7" s="30"/>
      <c r="CAX7" s="31"/>
      <c r="CAY7" s="30"/>
      <c r="CAZ7" s="31"/>
      <c r="CBA7" s="30"/>
      <c r="CBB7" s="31"/>
      <c r="CBC7" s="30"/>
      <c r="CBD7" s="31"/>
      <c r="CBE7" s="30"/>
      <c r="CBF7" s="31"/>
      <c r="CBG7" s="30"/>
      <c r="CBH7" s="31"/>
      <c r="CBI7" s="30"/>
      <c r="CBJ7" s="31"/>
      <c r="CBK7" s="30"/>
      <c r="CBL7" s="31"/>
      <c r="CBM7" s="30"/>
      <c r="CBN7" s="31"/>
      <c r="CBO7" s="30"/>
      <c r="CBP7" s="31"/>
      <c r="CBQ7" s="30"/>
      <c r="CBR7" s="31"/>
      <c r="CBS7" s="30"/>
      <c r="CBT7" s="31"/>
      <c r="CBU7" s="30"/>
      <c r="CBV7" s="31"/>
      <c r="CBW7" s="30"/>
      <c r="CBX7" s="31"/>
      <c r="CBY7" s="30"/>
      <c r="CBZ7" s="31"/>
      <c r="CCA7" s="30"/>
      <c r="CCB7" s="31"/>
      <c r="CCC7" s="30"/>
      <c r="CCD7" s="31"/>
      <c r="CCE7" s="30"/>
      <c r="CCF7" s="31"/>
      <c r="CCG7" s="30"/>
      <c r="CCH7" s="31"/>
      <c r="CCI7" s="30"/>
      <c r="CCJ7" s="31"/>
      <c r="CCK7" s="30"/>
      <c r="CCL7" s="31"/>
      <c r="CCM7" s="30"/>
      <c r="CCN7" s="31"/>
      <c r="CCO7" s="30"/>
      <c r="CCP7" s="31"/>
      <c r="CCQ7" s="30"/>
      <c r="CCR7" s="31"/>
      <c r="CCS7" s="30"/>
      <c r="CCT7" s="31"/>
      <c r="CCU7" s="30"/>
      <c r="CCV7" s="31"/>
      <c r="CCW7" s="30"/>
      <c r="CCX7" s="31"/>
      <c r="CCY7" s="30"/>
      <c r="CCZ7" s="31"/>
      <c r="CDA7" s="30"/>
      <c r="CDB7" s="31"/>
      <c r="CDC7" s="30"/>
      <c r="CDD7" s="31"/>
      <c r="CDE7" s="30"/>
      <c r="CDF7" s="31"/>
      <c r="CDG7" s="30"/>
      <c r="CDH7" s="31"/>
      <c r="CDI7" s="30"/>
      <c r="CDJ7" s="31"/>
      <c r="CDK7" s="30"/>
      <c r="CDL7" s="31"/>
      <c r="CDM7" s="30"/>
      <c r="CDN7" s="31"/>
      <c r="CDO7" s="30"/>
      <c r="CDP7" s="31"/>
      <c r="CDQ7" s="30"/>
      <c r="CDR7" s="31"/>
      <c r="CDS7" s="30"/>
      <c r="CDT7" s="31"/>
      <c r="CDU7" s="30"/>
      <c r="CDV7" s="31"/>
      <c r="CDW7" s="30"/>
      <c r="CDX7" s="31"/>
      <c r="CDY7" s="30"/>
      <c r="CDZ7" s="31"/>
      <c r="CEA7" s="30"/>
      <c r="CEB7" s="31"/>
      <c r="CEC7" s="30"/>
      <c r="CED7" s="31"/>
      <c r="CEE7" s="30"/>
      <c r="CEF7" s="31"/>
      <c r="CEG7" s="30"/>
      <c r="CEH7" s="31"/>
      <c r="CEI7" s="30"/>
      <c r="CEJ7" s="31"/>
      <c r="CEK7" s="30"/>
      <c r="CEL7" s="31"/>
      <c r="CEM7" s="30"/>
      <c r="CEN7" s="31"/>
      <c r="CEO7" s="30"/>
      <c r="CEP7" s="31"/>
      <c r="CEQ7" s="30"/>
      <c r="CER7" s="31"/>
      <c r="CES7" s="30"/>
      <c r="CET7" s="31"/>
      <c r="CEU7" s="30"/>
      <c r="CEV7" s="31"/>
      <c r="CEW7" s="30"/>
      <c r="CEX7" s="31"/>
      <c r="CEY7" s="30"/>
      <c r="CEZ7" s="31"/>
      <c r="CFA7" s="30"/>
      <c r="CFB7" s="31"/>
      <c r="CFC7" s="30"/>
      <c r="CFD7" s="31"/>
      <c r="CFE7" s="30"/>
      <c r="CFF7" s="31"/>
      <c r="CFG7" s="30"/>
      <c r="CFH7" s="31"/>
      <c r="CFI7" s="30"/>
      <c r="CFJ7" s="31"/>
      <c r="CFK7" s="30"/>
      <c r="CFL7" s="31"/>
      <c r="CFM7" s="30"/>
      <c r="CFN7" s="31"/>
      <c r="CFO7" s="30"/>
      <c r="CFP7" s="31"/>
      <c r="CFQ7" s="30"/>
      <c r="CFR7" s="31"/>
      <c r="CFS7" s="30"/>
      <c r="CFT7" s="31"/>
      <c r="CFU7" s="30"/>
      <c r="CFV7" s="31"/>
      <c r="CFW7" s="30"/>
      <c r="CFX7" s="31"/>
      <c r="CFY7" s="30"/>
      <c r="CFZ7" s="31"/>
      <c r="CGA7" s="30"/>
      <c r="CGB7" s="31"/>
      <c r="CGC7" s="30"/>
      <c r="CGD7" s="31"/>
      <c r="CGE7" s="30"/>
      <c r="CGF7" s="31"/>
      <c r="CGG7" s="30"/>
      <c r="CGH7" s="31"/>
      <c r="CGI7" s="30"/>
      <c r="CGJ7" s="31"/>
      <c r="CGK7" s="30"/>
      <c r="CGL7" s="31"/>
      <c r="CGM7" s="30"/>
      <c r="CGN7" s="31"/>
      <c r="CGO7" s="30"/>
      <c r="CGP7" s="31"/>
      <c r="CGQ7" s="30"/>
      <c r="CGR7" s="31"/>
      <c r="CGS7" s="30"/>
      <c r="CGT7" s="31"/>
      <c r="CGU7" s="30"/>
      <c r="CGV7" s="31"/>
      <c r="CGW7" s="30"/>
      <c r="CGX7" s="31"/>
      <c r="CGY7" s="30"/>
      <c r="CGZ7" s="31"/>
      <c r="CHA7" s="30"/>
      <c r="CHB7" s="31"/>
      <c r="CHC7" s="30"/>
      <c r="CHD7" s="31"/>
      <c r="CHE7" s="30"/>
      <c r="CHF7" s="31"/>
      <c r="CHG7" s="30"/>
      <c r="CHH7" s="31"/>
      <c r="CHI7" s="30"/>
      <c r="CHJ7" s="31"/>
      <c r="CHK7" s="30"/>
      <c r="CHL7" s="31"/>
      <c r="CHM7" s="30"/>
      <c r="CHN7" s="31"/>
      <c r="CHO7" s="30"/>
      <c r="CHP7" s="31"/>
      <c r="CHQ7" s="30"/>
      <c r="CHR7" s="31"/>
      <c r="CHS7" s="30"/>
      <c r="CHT7" s="31"/>
      <c r="CHU7" s="30"/>
      <c r="CHV7" s="31"/>
      <c r="CHW7" s="30"/>
      <c r="CHX7" s="31"/>
      <c r="CHY7" s="30"/>
      <c r="CHZ7" s="31"/>
      <c r="CIA7" s="30"/>
      <c r="CIB7" s="31"/>
      <c r="CIC7" s="30"/>
      <c r="CID7" s="31"/>
      <c r="CIE7" s="30"/>
      <c r="CIF7" s="31"/>
      <c r="CIG7" s="30"/>
      <c r="CIH7" s="31"/>
      <c r="CII7" s="30"/>
      <c r="CIJ7" s="31"/>
      <c r="CIK7" s="30"/>
      <c r="CIL7" s="31"/>
      <c r="CIM7" s="30"/>
      <c r="CIN7" s="31"/>
      <c r="CIO7" s="30"/>
      <c r="CIP7" s="31"/>
      <c r="CIQ7" s="30"/>
      <c r="CIR7" s="31"/>
      <c r="CIS7" s="30"/>
      <c r="CIT7" s="31"/>
      <c r="CIU7" s="30"/>
      <c r="CIV7" s="31"/>
      <c r="CIW7" s="30"/>
      <c r="CIX7" s="31"/>
      <c r="CIY7" s="30"/>
      <c r="CIZ7" s="31"/>
      <c r="CJA7" s="30"/>
      <c r="CJB7" s="31"/>
      <c r="CJC7" s="30"/>
      <c r="CJD7" s="31"/>
      <c r="CJE7" s="30"/>
      <c r="CJF7" s="31"/>
      <c r="CJG7" s="30"/>
      <c r="CJH7" s="31"/>
      <c r="CJI7" s="30"/>
      <c r="CJJ7" s="31"/>
      <c r="CJK7" s="30"/>
      <c r="CJL7" s="31"/>
      <c r="CJM7" s="30"/>
      <c r="CJN7" s="31"/>
      <c r="CJO7" s="30"/>
      <c r="CJP7" s="31"/>
      <c r="CJQ7" s="30"/>
      <c r="CJR7" s="31"/>
      <c r="CJS7" s="30"/>
      <c r="CJT7" s="31"/>
      <c r="CJU7" s="30"/>
      <c r="CJV7" s="31"/>
      <c r="CJW7" s="30"/>
      <c r="CJX7" s="31"/>
      <c r="CJY7" s="30"/>
      <c r="CJZ7" s="31"/>
      <c r="CKA7" s="30"/>
      <c r="CKB7" s="31"/>
      <c r="CKC7" s="30"/>
      <c r="CKD7" s="31"/>
      <c r="CKE7" s="30"/>
      <c r="CKF7" s="31"/>
      <c r="CKG7" s="30"/>
      <c r="CKH7" s="31"/>
      <c r="CKI7" s="30"/>
      <c r="CKJ7" s="31"/>
      <c r="CKK7" s="30"/>
      <c r="CKL7" s="31"/>
      <c r="CKM7" s="30"/>
      <c r="CKN7" s="31"/>
      <c r="CKO7" s="30"/>
      <c r="CKP7" s="31"/>
      <c r="CKQ7" s="30"/>
      <c r="CKR7" s="31"/>
      <c r="CKS7" s="30"/>
      <c r="CKT7" s="31"/>
      <c r="CKU7" s="30"/>
      <c r="CKV7" s="31"/>
      <c r="CKW7" s="30"/>
      <c r="CKX7" s="31"/>
      <c r="CKY7" s="30"/>
      <c r="CKZ7" s="31"/>
      <c r="CLA7" s="30"/>
      <c r="CLB7" s="31"/>
      <c r="CLC7" s="30"/>
      <c r="CLD7" s="31"/>
      <c r="CLE7" s="30"/>
      <c r="CLF7" s="31"/>
      <c r="CLG7" s="30"/>
      <c r="CLH7" s="31"/>
      <c r="CLI7" s="30"/>
      <c r="CLJ7" s="31"/>
      <c r="CLK7" s="30"/>
      <c r="CLL7" s="31"/>
      <c r="CLM7" s="30"/>
      <c r="CLN7" s="31"/>
      <c r="CLO7" s="30"/>
      <c r="CLP7" s="31"/>
      <c r="CLQ7" s="30"/>
      <c r="CLR7" s="31"/>
      <c r="CLS7" s="30"/>
      <c r="CLT7" s="31"/>
      <c r="CLU7" s="30"/>
      <c r="CLV7" s="31"/>
      <c r="CLW7" s="30"/>
      <c r="CLX7" s="31"/>
      <c r="CLY7" s="30"/>
      <c r="CLZ7" s="31"/>
      <c r="CMA7" s="30"/>
      <c r="CMB7" s="31"/>
      <c r="CMC7" s="30"/>
      <c r="CMD7" s="31"/>
      <c r="CME7" s="30"/>
      <c r="CMF7" s="31"/>
      <c r="CMG7" s="30"/>
      <c r="CMH7" s="31"/>
      <c r="CMI7" s="30"/>
      <c r="CMJ7" s="31"/>
      <c r="CMK7" s="30"/>
      <c r="CML7" s="31"/>
      <c r="CMM7" s="30"/>
      <c r="CMN7" s="31"/>
      <c r="CMO7" s="30"/>
      <c r="CMP7" s="31"/>
      <c r="CMQ7" s="30"/>
      <c r="CMR7" s="31"/>
      <c r="CMS7" s="30"/>
      <c r="CMT7" s="31"/>
      <c r="CMU7" s="30"/>
      <c r="CMV7" s="31"/>
      <c r="CMW7" s="30"/>
      <c r="CMX7" s="31"/>
      <c r="CMY7" s="30"/>
      <c r="CMZ7" s="31"/>
      <c r="CNA7" s="30"/>
      <c r="CNB7" s="31"/>
      <c r="CNC7" s="30"/>
      <c r="CND7" s="31"/>
      <c r="CNE7" s="30"/>
      <c r="CNF7" s="31"/>
      <c r="CNG7" s="30"/>
      <c r="CNH7" s="31"/>
      <c r="CNI7" s="30"/>
      <c r="CNJ7" s="31"/>
      <c r="CNK7" s="30"/>
      <c r="CNL7" s="31"/>
      <c r="CNM7" s="30"/>
      <c r="CNN7" s="31"/>
      <c r="CNO7" s="30"/>
      <c r="CNP7" s="31"/>
      <c r="CNQ7" s="30"/>
      <c r="CNR7" s="31"/>
      <c r="CNS7" s="30"/>
      <c r="CNT7" s="31"/>
      <c r="CNU7" s="30"/>
      <c r="CNV7" s="31"/>
      <c r="CNW7" s="30"/>
      <c r="CNX7" s="31"/>
      <c r="CNY7" s="30"/>
      <c r="CNZ7" s="31"/>
      <c r="COA7" s="30"/>
      <c r="COB7" s="31"/>
      <c r="COC7" s="30"/>
      <c r="COD7" s="31"/>
      <c r="COE7" s="30"/>
      <c r="COF7" s="31"/>
      <c r="COG7" s="30"/>
      <c r="COH7" s="31"/>
      <c r="COI7" s="30"/>
      <c r="COJ7" s="31"/>
      <c r="COK7" s="30"/>
      <c r="COL7" s="31"/>
      <c r="COM7" s="30"/>
      <c r="CON7" s="31"/>
      <c r="COO7" s="30"/>
      <c r="COP7" s="31"/>
      <c r="COQ7" s="30"/>
      <c r="COR7" s="31"/>
      <c r="COS7" s="30"/>
      <c r="COT7" s="31"/>
      <c r="COU7" s="30"/>
      <c r="COV7" s="31"/>
      <c r="COW7" s="30"/>
      <c r="COX7" s="31"/>
      <c r="COY7" s="30"/>
      <c r="COZ7" s="31"/>
      <c r="CPA7" s="30"/>
      <c r="CPB7" s="31"/>
      <c r="CPC7" s="30"/>
      <c r="CPD7" s="31"/>
      <c r="CPE7" s="30"/>
      <c r="CPF7" s="31"/>
      <c r="CPG7" s="30"/>
      <c r="CPH7" s="31"/>
      <c r="CPI7" s="30"/>
      <c r="CPJ7" s="31"/>
      <c r="CPK7" s="30"/>
      <c r="CPL7" s="31"/>
      <c r="CPM7" s="30"/>
      <c r="CPN7" s="31"/>
      <c r="CPO7" s="30"/>
      <c r="CPP7" s="31"/>
      <c r="CPQ7" s="30"/>
      <c r="CPR7" s="31"/>
      <c r="CPS7" s="30"/>
      <c r="CPT7" s="31"/>
      <c r="CPU7" s="30"/>
      <c r="CPV7" s="31"/>
      <c r="CPW7" s="30"/>
      <c r="CPX7" s="31"/>
      <c r="CPY7" s="30"/>
      <c r="CPZ7" s="31"/>
      <c r="CQA7" s="30"/>
      <c r="CQB7" s="31"/>
      <c r="CQC7" s="30"/>
      <c r="CQD7" s="31"/>
      <c r="CQE7" s="30"/>
      <c r="CQF7" s="31"/>
      <c r="CQG7" s="30"/>
      <c r="CQH7" s="31"/>
      <c r="CQI7" s="30"/>
      <c r="CQJ7" s="31"/>
      <c r="CQK7" s="30"/>
      <c r="CQL7" s="31"/>
      <c r="CQM7" s="30"/>
      <c r="CQN7" s="31"/>
      <c r="CQO7" s="30"/>
      <c r="CQP7" s="31"/>
      <c r="CQQ7" s="30"/>
      <c r="CQR7" s="31"/>
      <c r="CQS7" s="30"/>
      <c r="CQT7" s="31"/>
      <c r="CQU7" s="30"/>
      <c r="CQV7" s="31"/>
      <c r="CQW7" s="30"/>
      <c r="CQX7" s="31"/>
      <c r="CQY7" s="30"/>
      <c r="CQZ7" s="31"/>
      <c r="CRA7" s="30"/>
      <c r="CRB7" s="31"/>
      <c r="CRC7" s="30"/>
      <c r="CRD7" s="31"/>
      <c r="CRE7" s="30"/>
      <c r="CRF7" s="31"/>
      <c r="CRG7" s="30"/>
      <c r="CRH7" s="31"/>
      <c r="CRI7" s="30"/>
      <c r="CRJ7" s="31"/>
      <c r="CRK7" s="30"/>
      <c r="CRL7" s="31"/>
      <c r="CRM7" s="30"/>
      <c r="CRN7" s="31"/>
      <c r="CRO7" s="30"/>
      <c r="CRP7" s="31"/>
      <c r="CRQ7" s="30"/>
      <c r="CRR7" s="31"/>
      <c r="CRS7" s="30"/>
      <c r="CRT7" s="31"/>
      <c r="CRU7" s="30"/>
      <c r="CRV7" s="31"/>
      <c r="CRW7" s="30"/>
      <c r="CRX7" s="31"/>
      <c r="CRY7" s="30"/>
      <c r="CRZ7" s="31"/>
      <c r="CSA7" s="30"/>
      <c r="CSB7" s="31"/>
      <c r="CSC7" s="30"/>
      <c r="CSD7" s="31"/>
      <c r="CSE7" s="30"/>
      <c r="CSF7" s="31"/>
      <c r="CSG7" s="30"/>
      <c r="CSH7" s="31"/>
      <c r="CSI7" s="30"/>
      <c r="CSJ7" s="31"/>
      <c r="CSK7" s="30"/>
      <c r="CSL7" s="31"/>
      <c r="CSM7" s="30"/>
      <c r="CSN7" s="31"/>
      <c r="CSO7" s="30"/>
      <c r="CSP7" s="31"/>
      <c r="CSQ7" s="30"/>
      <c r="CSR7" s="31"/>
      <c r="CSS7" s="30"/>
      <c r="CST7" s="31"/>
      <c r="CSU7" s="30"/>
      <c r="CSV7" s="31"/>
      <c r="CSW7" s="30"/>
      <c r="CSX7" s="31"/>
      <c r="CSY7" s="30"/>
      <c r="CSZ7" s="31"/>
      <c r="CTA7" s="30"/>
      <c r="CTB7" s="31"/>
      <c r="CTC7" s="30"/>
      <c r="CTD7" s="31"/>
      <c r="CTE7" s="30"/>
      <c r="CTF7" s="31"/>
      <c r="CTG7" s="30"/>
      <c r="CTH7" s="31"/>
      <c r="CTI7" s="30"/>
      <c r="CTJ7" s="31"/>
      <c r="CTK7" s="30"/>
      <c r="CTL7" s="31"/>
      <c r="CTM7" s="30"/>
      <c r="CTN7" s="31"/>
      <c r="CTO7" s="30"/>
      <c r="CTP7" s="31"/>
      <c r="CTQ7" s="30"/>
      <c r="CTR7" s="31"/>
      <c r="CTS7" s="30"/>
      <c r="CTT7" s="31"/>
      <c r="CTU7" s="30"/>
      <c r="CTV7" s="31"/>
      <c r="CTW7" s="30"/>
      <c r="CTX7" s="31"/>
      <c r="CTY7" s="30"/>
      <c r="CTZ7" s="31"/>
      <c r="CUA7" s="30"/>
      <c r="CUB7" s="31"/>
      <c r="CUC7" s="30"/>
      <c r="CUD7" s="31"/>
      <c r="CUE7" s="30"/>
      <c r="CUF7" s="31"/>
      <c r="CUG7" s="30"/>
      <c r="CUH7" s="31"/>
      <c r="CUI7" s="30"/>
      <c r="CUJ7" s="31"/>
      <c r="CUK7" s="30"/>
      <c r="CUL7" s="31"/>
      <c r="CUM7" s="30"/>
      <c r="CUN7" s="31"/>
      <c r="CUO7" s="30"/>
      <c r="CUP7" s="31"/>
      <c r="CUQ7" s="30"/>
      <c r="CUR7" s="31"/>
      <c r="CUS7" s="30"/>
      <c r="CUT7" s="31"/>
      <c r="CUU7" s="30"/>
      <c r="CUV7" s="31"/>
      <c r="CUW7" s="30"/>
      <c r="CUX7" s="31"/>
      <c r="CUY7" s="30"/>
      <c r="CUZ7" s="31"/>
      <c r="CVA7" s="30"/>
      <c r="CVB7" s="31"/>
      <c r="CVC7" s="30"/>
      <c r="CVD7" s="31"/>
      <c r="CVE7" s="30"/>
      <c r="CVF7" s="31"/>
      <c r="CVG7" s="30"/>
      <c r="CVH7" s="31"/>
      <c r="CVI7" s="30"/>
      <c r="CVJ7" s="31"/>
      <c r="CVK7" s="30"/>
      <c r="CVL7" s="31"/>
      <c r="CVM7" s="30"/>
      <c r="CVN7" s="31"/>
      <c r="CVO7" s="30"/>
      <c r="CVP7" s="31"/>
      <c r="CVQ7" s="30"/>
      <c r="CVR7" s="31"/>
      <c r="CVS7" s="30"/>
      <c r="CVT7" s="31"/>
      <c r="CVU7" s="30"/>
      <c r="CVV7" s="31"/>
      <c r="CVW7" s="30"/>
      <c r="CVX7" s="31"/>
      <c r="CVY7" s="30"/>
      <c r="CVZ7" s="31"/>
      <c r="CWA7" s="30"/>
      <c r="CWB7" s="31"/>
      <c r="CWC7" s="30"/>
      <c r="CWD7" s="31"/>
      <c r="CWE7" s="30"/>
      <c r="CWF7" s="31"/>
      <c r="CWG7" s="30"/>
      <c r="CWH7" s="31"/>
      <c r="CWI7" s="30"/>
      <c r="CWJ7" s="31"/>
      <c r="CWK7" s="30"/>
      <c r="CWL7" s="31"/>
      <c r="CWM7" s="30"/>
      <c r="CWN7" s="31"/>
      <c r="CWO7" s="30"/>
      <c r="CWP7" s="31"/>
      <c r="CWQ7" s="30"/>
      <c r="CWR7" s="31"/>
      <c r="CWS7" s="30"/>
      <c r="CWT7" s="31"/>
      <c r="CWU7" s="30"/>
      <c r="CWV7" s="31"/>
      <c r="CWW7" s="30"/>
      <c r="CWX7" s="31"/>
      <c r="CWY7" s="30"/>
      <c r="CWZ7" s="31"/>
      <c r="CXA7" s="30"/>
      <c r="CXB7" s="31"/>
      <c r="CXC7" s="30"/>
      <c r="CXD7" s="31"/>
      <c r="CXE7" s="30"/>
      <c r="CXF7" s="31"/>
      <c r="CXG7" s="30"/>
      <c r="CXH7" s="31"/>
      <c r="CXI7" s="30"/>
      <c r="CXJ7" s="31"/>
      <c r="CXK7" s="30"/>
      <c r="CXL7" s="31"/>
      <c r="CXM7" s="30"/>
      <c r="CXN7" s="31"/>
      <c r="CXO7" s="30"/>
      <c r="CXP7" s="31"/>
      <c r="CXQ7" s="30"/>
      <c r="CXR7" s="31"/>
      <c r="CXS7" s="30"/>
      <c r="CXT7" s="31"/>
      <c r="CXU7" s="30"/>
      <c r="CXV7" s="31"/>
      <c r="CXW7" s="30"/>
      <c r="CXX7" s="31"/>
      <c r="CXY7" s="30"/>
      <c r="CXZ7" s="31"/>
      <c r="CYA7" s="30"/>
      <c r="CYB7" s="31"/>
      <c r="CYC7" s="30"/>
      <c r="CYD7" s="31"/>
      <c r="CYE7" s="30"/>
      <c r="CYF7" s="31"/>
      <c r="CYG7" s="30"/>
      <c r="CYH7" s="31"/>
      <c r="CYI7" s="30"/>
      <c r="CYJ7" s="31"/>
      <c r="CYK7" s="30"/>
      <c r="CYL7" s="31"/>
      <c r="CYM7" s="30"/>
      <c r="CYN7" s="31"/>
      <c r="CYO7" s="30"/>
      <c r="CYP7" s="31"/>
      <c r="CYQ7" s="30"/>
      <c r="CYR7" s="31"/>
      <c r="CYS7" s="30"/>
      <c r="CYT7" s="31"/>
      <c r="CYU7" s="30"/>
      <c r="CYV7" s="31"/>
      <c r="CYW7" s="30"/>
      <c r="CYX7" s="31"/>
      <c r="CYY7" s="30"/>
      <c r="CYZ7" s="31"/>
      <c r="CZA7" s="30"/>
      <c r="CZB7" s="31"/>
      <c r="CZC7" s="30"/>
      <c r="CZD7" s="31"/>
      <c r="CZE7" s="30"/>
      <c r="CZF7" s="31"/>
      <c r="CZG7" s="30"/>
      <c r="CZH7" s="31"/>
      <c r="CZI7" s="30"/>
      <c r="CZJ7" s="31"/>
      <c r="CZK7" s="30"/>
      <c r="CZL7" s="31"/>
      <c r="CZM7" s="30"/>
      <c r="CZN7" s="31"/>
      <c r="CZO7" s="30"/>
      <c r="CZP7" s="31"/>
      <c r="CZQ7" s="30"/>
      <c r="CZR7" s="31"/>
      <c r="CZS7" s="30"/>
      <c r="CZT7" s="31"/>
      <c r="CZU7" s="30"/>
      <c r="CZV7" s="31"/>
      <c r="CZW7" s="30"/>
      <c r="CZX7" s="31"/>
      <c r="CZY7" s="30"/>
      <c r="CZZ7" s="31"/>
      <c r="DAA7" s="30"/>
      <c r="DAB7" s="31"/>
      <c r="DAC7" s="30"/>
      <c r="DAD7" s="31"/>
      <c r="DAE7" s="30"/>
      <c r="DAF7" s="31"/>
      <c r="DAG7" s="30"/>
      <c r="DAH7" s="31"/>
      <c r="DAI7" s="30"/>
      <c r="DAJ7" s="31"/>
      <c r="DAK7" s="30"/>
      <c r="DAL7" s="31"/>
      <c r="DAM7" s="30"/>
      <c r="DAN7" s="31"/>
      <c r="DAO7" s="30"/>
      <c r="DAP7" s="31"/>
      <c r="DAQ7" s="30"/>
      <c r="DAR7" s="31"/>
      <c r="DAS7" s="30"/>
      <c r="DAT7" s="31"/>
      <c r="DAU7" s="30"/>
      <c r="DAV7" s="31"/>
      <c r="DAW7" s="30"/>
      <c r="DAX7" s="31"/>
      <c r="DAY7" s="30"/>
      <c r="DAZ7" s="31"/>
      <c r="DBA7" s="30"/>
      <c r="DBB7" s="31"/>
      <c r="DBC7" s="30"/>
      <c r="DBD7" s="31"/>
      <c r="DBE7" s="30"/>
      <c r="DBF7" s="31"/>
      <c r="DBG7" s="30"/>
      <c r="DBH7" s="31"/>
      <c r="DBI7" s="30"/>
      <c r="DBJ7" s="31"/>
      <c r="DBK7" s="30"/>
      <c r="DBL7" s="31"/>
      <c r="DBM7" s="30"/>
      <c r="DBN7" s="31"/>
      <c r="DBO7" s="30"/>
      <c r="DBP7" s="31"/>
      <c r="DBQ7" s="30"/>
      <c r="DBR7" s="31"/>
      <c r="DBS7" s="30"/>
      <c r="DBT7" s="31"/>
      <c r="DBU7" s="30"/>
      <c r="DBV7" s="31"/>
      <c r="DBW7" s="30"/>
      <c r="DBX7" s="31"/>
      <c r="DBY7" s="30"/>
      <c r="DBZ7" s="31"/>
      <c r="DCA7" s="30"/>
      <c r="DCB7" s="31"/>
      <c r="DCC7" s="30"/>
      <c r="DCD7" s="31"/>
      <c r="DCE7" s="30"/>
      <c r="DCF7" s="31"/>
      <c r="DCG7" s="30"/>
      <c r="DCH7" s="31"/>
      <c r="DCI7" s="30"/>
      <c r="DCJ7" s="31"/>
      <c r="DCK7" s="30"/>
      <c r="DCL7" s="31"/>
      <c r="DCM7" s="30"/>
      <c r="DCN7" s="31"/>
      <c r="DCO7" s="30"/>
      <c r="DCP7" s="31"/>
      <c r="DCQ7" s="30"/>
      <c r="DCR7" s="31"/>
      <c r="DCS7" s="30"/>
      <c r="DCT7" s="31"/>
      <c r="DCU7" s="30"/>
      <c r="DCV7" s="31"/>
      <c r="DCW7" s="30"/>
      <c r="DCX7" s="31"/>
      <c r="DCY7" s="30"/>
      <c r="DCZ7" s="31"/>
      <c r="DDA7" s="30"/>
      <c r="DDB7" s="31"/>
      <c r="DDC7" s="30"/>
      <c r="DDD7" s="31"/>
      <c r="DDE7" s="30"/>
      <c r="DDF7" s="31"/>
      <c r="DDG7" s="30"/>
      <c r="DDH7" s="31"/>
      <c r="DDI7" s="30"/>
      <c r="DDJ7" s="31"/>
      <c r="DDK7" s="30"/>
      <c r="DDL7" s="31"/>
      <c r="DDM7" s="30"/>
      <c r="DDN7" s="31"/>
      <c r="DDO7" s="30"/>
      <c r="DDP7" s="31"/>
      <c r="DDQ7" s="30"/>
      <c r="DDR7" s="31"/>
      <c r="DDS7" s="30"/>
      <c r="DDT7" s="31"/>
      <c r="DDU7" s="30"/>
      <c r="DDV7" s="31"/>
      <c r="DDW7" s="30"/>
      <c r="DDX7" s="31"/>
      <c r="DDY7" s="30"/>
      <c r="DDZ7" s="31"/>
      <c r="DEA7" s="30"/>
      <c r="DEB7" s="31"/>
      <c r="DEC7" s="30"/>
      <c r="DED7" s="31"/>
      <c r="DEE7" s="30"/>
      <c r="DEF7" s="31"/>
      <c r="DEG7" s="30"/>
      <c r="DEH7" s="31"/>
      <c r="DEI7" s="30"/>
      <c r="DEJ7" s="31"/>
      <c r="DEK7" s="30"/>
      <c r="DEL7" s="31"/>
      <c r="DEM7" s="30"/>
      <c r="DEN7" s="31"/>
      <c r="DEO7" s="30"/>
      <c r="DEP7" s="31"/>
      <c r="DEQ7" s="30"/>
      <c r="DER7" s="31"/>
      <c r="DES7" s="30"/>
      <c r="DET7" s="31"/>
      <c r="DEU7" s="30"/>
      <c r="DEV7" s="31"/>
      <c r="DEW7" s="30"/>
      <c r="DEX7" s="31"/>
      <c r="DEY7" s="30"/>
      <c r="DEZ7" s="31"/>
      <c r="DFA7" s="30"/>
      <c r="DFB7" s="31"/>
      <c r="DFC7" s="30"/>
      <c r="DFD7" s="31"/>
      <c r="DFE7" s="30"/>
      <c r="DFF7" s="31"/>
      <c r="DFG7" s="30"/>
      <c r="DFH7" s="31"/>
      <c r="DFI7" s="30"/>
      <c r="DFJ7" s="31"/>
      <c r="DFK7" s="30"/>
      <c r="DFL7" s="31"/>
      <c r="DFM7" s="30"/>
      <c r="DFN7" s="31"/>
      <c r="DFO7" s="30"/>
      <c r="DFP7" s="31"/>
      <c r="DFQ7" s="30"/>
      <c r="DFR7" s="31"/>
      <c r="DFS7" s="30"/>
      <c r="DFT7" s="31"/>
      <c r="DFU7" s="30"/>
      <c r="DFV7" s="31"/>
      <c r="DFW7" s="30"/>
      <c r="DFX7" s="31"/>
      <c r="DFY7" s="30"/>
      <c r="DFZ7" s="31"/>
      <c r="DGA7" s="30"/>
      <c r="DGB7" s="31"/>
      <c r="DGC7" s="30"/>
      <c r="DGD7" s="31"/>
      <c r="DGE7" s="30"/>
      <c r="DGF7" s="31"/>
      <c r="DGG7" s="30"/>
      <c r="DGH7" s="31"/>
      <c r="DGI7" s="30"/>
      <c r="DGJ7" s="31"/>
      <c r="DGK7" s="30"/>
      <c r="DGL7" s="31"/>
      <c r="DGM7" s="30"/>
      <c r="DGN7" s="31"/>
      <c r="DGO7" s="30"/>
      <c r="DGP7" s="31"/>
      <c r="DGQ7" s="30"/>
      <c r="DGR7" s="31"/>
      <c r="DGS7" s="30"/>
      <c r="DGT7" s="31"/>
      <c r="DGU7" s="30"/>
      <c r="DGV7" s="31"/>
      <c r="DGW7" s="30"/>
      <c r="DGX7" s="31"/>
      <c r="DGY7" s="30"/>
      <c r="DGZ7" s="31"/>
      <c r="DHA7" s="30"/>
      <c r="DHB7" s="31"/>
      <c r="DHC7" s="30"/>
      <c r="DHD7" s="31"/>
      <c r="DHE7" s="30"/>
      <c r="DHF7" s="31"/>
      <c r="DHG7" s="30"/>
      <c r="DHH7" s="31"/>
      <c r="DHI7" s="30"/>
      <c r="DHJ7" s="31"/>
      <c r="DHK7" s="30"/>
      <c r="DHL7" s="31"/>
      <c r="DHM7" s="30"/>
      <c r="DHN7" s="31"/>
      <c r="DHO7" s="30"/>
      <c r="DHP7" s="31"/>
      <c r="DHQ7" s="30"/>
      <c r="DHR7" s="31"/>
      <c r="DHS7" s="30"/>
      <c r="DHT7" s="31"/>
      <c r="DHU7" s="30"/>
      <c r="DHV7" s="31"/>
      <c r="DHW7" s="30"/>
      <c r="DHX7" s="31"/>
      <c r="DHY7" s="30"/>
      <c r="DHZ7" s="31"/>
      <c r="DIA7" s="30"/>
      <c r="DIB7" s="31"/>
      <c r="DIC7" s="30"/>
      <c r="DID7" s="31"/>
      <c r="DIE7" s="30"/>
      <c r="DIF7" s="31"/>
      <c r="DIG7" s="30"/>
      <c r="DIH7" s="31"/>
      <c r="DII7" s="30"/>
      <c r="DIJ7" s="31"/>
      <c r="DIK7" s="30"/>
      <c r="DIL7" s="31"/>
      <c r="DIM7" s="30"/>
      <c r="DIN7" s="31"/>
      <c r="DIO7" s="30"/>
      <c r="DIP7" s="31"/>
      <c r="DIQ7" s="30"/>
      <c r="DIR7" s="31"/>
      <c r="DIS7" s="30"/>
      <c r="DIT7" s="31"/>
      <c r="DIU7" s="30"/>
      <c r="DIV7" s="31"/>
      <c r="DIW7" s="30"/>
      <c r="DIX7" s="31"/>
      <c r="DIY7" s="30"/>
      <c r="DIZ7" s="31"/>
      <c r="DJA7" s="30"/>
      <c r="DJB7" s="31"/>
      <c r="DJC7" s="30"/>
      <c r="DJD7" s="31"/>
      <c r="DJE7" s="30"/>
      <c r="DJF7" s="31"/>
      <c r="DJG7" s="30"/>
      <c r="DJH7" s="31"/>
      <c r="DJI7" s="30"/>
      <c r="DJJ7" s="31"/>
      <c r="DJK7" s="30"/>
      <c r="DJL7" s="31"/>
      <c r="DJM7" s="30"/>
      <c r="DJN7" s="31"/>
      <c r="DJO7" s="30"/>
      <c r="DJP7" s="31"/>
      <c r="DJQ7" s="30"/>
      <c r="DJR7" s="31"/>
      <c r="DJS7" s="30"/>
      <c r="DJT7" s="31"/>
      <c r="DJU7" s="30"/>
      <c r="DJV7" s="31"/>
      <c r="DJW7" s="30"/>
      <c r="DJX7" s="31"/>
      <c r="DJY7" s="30"/>
      <c r="DJZ7" s="31"/>
      <c r="DKA7" s="30"/>
      <c r="DKB7" s="31"/>
      <c r="DKC7" s="30"/>
      <c r="DKD7" s="31"/>
      <c r="DKE7" s="30"/>
      <c r="DKF7" s="31"/>
      <c r="DKG7" s="30"/>
      <c r="DKH7" s="31"/>
      <c r="DKI7" s="30"/>
      <c r="DKJ7" s="31"/>
      <c r="DKK7" s="30"/>
      <c r="DKL7" s="31"/>
      <c r="DKM7" s="30"/>
      <c r="DKN7" s="31"/>
      <c r="DKO7" s="30"/>
      <c r="DKP7" s="31"/>
      <c r="DKQ7" s="30"/>
      <c r="DKR7" s="31"/>
      <c r="DKS7" s="30"/>
      <c r="DKT7" s="31"/>
      <c r="DKU7" s="30"/>
      <c r="DKV7" s="31"/>
      <c r="DKW7" s="30"/>
      <c r="DKX7" s="31"/>
      <c r="DKY7" s="30"/>
      <c r="DKZ7" s="31"/>
      <c r="DLA7" s="30"/>
      <c r="DLB7" s="31"/>
      <c r="DLC7" s="30"/>
      <c r="DLD7" s="31"/>
      <c r="DLE7" s="30"/>
      <c r="DLF7" s="31"/>
      <c r="DLG7" s="30"/>
      <c r="DLH7" s="31"/>
      <c r="DLI7" s="30"/>
      <c r="DLJ7" s="31"/>
      <c r="DLK7" s="30"/>
      <c r="DLL7" s="31"/>
      <c r="DLM7" s="30"/>
      <c r="DLN7" s="31"/>
      <c r="DLO7" s="30"/>
      <c r="DLP7" s="31"/>
      <c r="DLQ7" s="30"/>
      <c r="DLR7" s="31"/>
      <c r="DLS7" s="30"/>
      <c r="DLT7" s="31"/>
      <c r="DLU7" s="30"/>
      <c r="DLV7" s="31"/>
      <c r="DLW7" s="30"/>
      <c r="DLX7" s="31"/>
      <c r="DLY7" s="30"/>
      <c r="DLZ7" s="31"/>
      <c r="DMA7" s="30"/>
      <c r="DMB7" s="31"/>
      <c r="DMC7" s="30"/>
      <c r="DMD7" s="31"/>
      <c r="DME7" s="30"/>
      <c r="DMF7" s="31"/>
      <c r="DMG7" s="30"/>
      <c r="DMH7" s="31"/>
      <c r="DMI7" s="30"/>
      <c r="DMJ7" s="31"/>
      <c r="DMK7" s="30"/>
      <c r="DML7" s="31"/>
      <c r="DMM7" s="30"/>
      <c r="DMN7" s="31"/>
      <c r="DMO7" s="30"/>
      <c r="DMP7" s="31"/>
      <c r="DMQ7" s="30"/>
      <c r="DMR7" s="31"/>
      <c r="DMS7" s="30"/>
      <c r="DMT7" s="31"/>
      <c r="DMU7" s="30"/>
      <c r="DMV7" s="31"/>
      <c r="DMW7" s="30"/>
      <c r="DMX7" s="31"/>
      <c r="DMY7" s="30"/>
      <c r="DMZ7" s="31"/>
      <c r="DNA7" s="30"/>
      <c r="DNB7" s="31"/>
      <c r="DNC7" s="30"/>
      <c r="DND7" s="31"/>
      <c r="DNE7" s="30"/>
      <c r="DNF7" s="31"/>
      <c r="DNG7" s="30"/>
      <c r="DNH7" s="31"/>
      <c r="DNI7" s="30"/>
      <c r="DNJ7" s="31"/>
      <c r="DNK7" s="30"/>
      <c r="DNL7" s="31"/>
      <c r="DNM7" s="30"/>
      <c r="DNN7" s="31"/>
      <c r="DNO7" s="30"/>
      <c r="DNP7" s="31"/>
      <c r="DNQ7" s="30"/>
      <c r="DNR7" s="31"/>
      <c r="DNS7" s="30"/>
      <c r="DNT7" s="31"/>
      <c r="DNU7" s="30"/>
      <c r="DNV7" s="31"/>
      <c r="DNW7" s="30"/>
      <c r="DNX7" s="31"/>
      <c r="DNY7" s="30"/>
      <c r="DNZ7" s="31"/>
      <c r="DOA7" s="30"/>
      <c r="DOB7" s="31"/>
      <c r="DOC7" s="30"/>
      <c r="DOD7" s="31"/>
      <c r="DOE7" s="30"/>
      <c r="DOF7" s="31"/>
      <c r="DOG7" s="30"/>
      <c r="DOH7" s="31"/>
      <c r="DOI7" s="30"/>
      <c r="DOJ7" s="31"/>
      <c r="DOK7" s="30"/>
      <c r="DOL7" s="31"/>
      <c r="DOM7" s="30"/>
      <c r="DON7" s="31"/>
      <c r="DOO7" s="30"/>
      <c r="DOP7" s="31"/>
      <c r="DOQ7" s="30"/>
      <c r="DOR7" s="31"/>
      <c r="DOS7" s="30"/>
      <c r="DOT7" s="31"/>
      <c r="DOU7" s="30"/>
      <c r="DOV7" s="31"/>
      <c r="DOW7" s="30"/>
      <c r="DOX7" s="31"/>
      <c r="DOY7" s="30"/>
      <c r="DOZ7" s="31"/>
      <c r="DPA7" s="30"/>
      <c r="DPB7" s="31"/>
      <c r="DPC7" s="30"/>
      <c r="DPD7" s="31"/>
      <c r="DPE7" s="30"/>
      <c r="DPF7" s="31"/>
      <c r="DPG7" s="30"/>
      <c r="DPH7" s="31"/>
      <c r="DPI7" s="30"/>
      <c r="DPJ7" s="31"/>
      <c r="DPK7" s="30"/>
      <c r="DPL7" s="31"/>
      <c r="DPM7" s="30"/>
      <c r="DPN7" s="31"/>
      <c r="DPO7" s="30"/>
      <c r="DPP7" s="31"/>
      <c r="DPQ7" s="30"/>
      <c r="DPR7" s="31"/>
      <c r="DPS7" s="30"/>
      <c r="DPT7" s="31"/>
      <c r="DPU7" s="30"/>
      <c r="DPV7" s="31"/>
      <c r="DPW7" s="30"/>
      <c r="DPX7" s="31"/>
      <c r="DPY7" s="30"/>
      <c r="DPZ7" s="31"/>
      <c r="DQA7" s="30"/>
      <c r="DQB7" s="31"/>
      <c r="DQC7" s="30"/>
      <c r="DQD7" s="31"/>
      <c r="DQE7" s="30"/>
      <c r="DQF7" s="31"/>
      <c r="DQG7" s="30"/>
      <c r="DQH7" s="31"/>
      <c r="DQI7" s="30"/>
      <c r="DQJ7" s="31"/>
      <c r="DQK7" s="30"/>
      <c r="DQL7" s="31"/>
      <c r="DQM7" s="30"/>
      <c r="DQN7" s="31"/>
      <c r="DQO7" s="30"/>
      <c r="DQP7" s="31"/>
      <c r="DQQ7" s="30"/>
      <c r="DQR7" s="31"/>
      <c r="DQS7" s="30"/>
      <c r="DQT7" s="31"/>
      <c r="DQU7" s="30"/>
      <c r="DQV7" s="31"/>
      <c r="DQW7" s="30"/>
      <c r="DQX7" s="31"/>
      <c r="DQY7" s="30"/>
      <c r="DQZ7" s="31"/>
      <c r="DRA7" s="30"/>
      <c r="DRB7" s="31"/>
      <c r="DRC7" s="30"/>
      <c r="DRD7" s="31"/>
      <c r="DRE7" s="30"/>
      <c r="DRF7" s="31"/>
      <c r="DRG7" s="30"/>
      <c r="DRH7" s="31"/>
      <c r="DRI7" s="30"/>
      <c r="DRJ7" s="31"/>
      <c r="DRK7" s="30"/>
      <c r="DRL7" s="31"/>
      <c r="DRM7" s="30"/>
      <c r="DRN7" s="31"/>
      <c r="DRO7" s="30"/>
      <c r="DRP7" s="31"/>
      <c r="DRQ7" s="30"/>
      <c r="DRR7" s="31"/>
      <c r="DRS7" s="30"/>
      <c r="DRT7" s="31"/>
      <c r="DRU7" s="30"/>
      <c r="DRV7" s="31"/>
      <c r="DRW7" s="30"/>
      <c r="DRX7" s="31"/>
      <c r="DRY7" s="30"/>
      <c r="DRZ7" s="31"/>
      <c r="DSA7" s="30"/>
      <c r="DSB7" s="31"/>
      <c r="DSC7" s="30"/>
      <c r="DSD7" s="31"/>
      <c r="DSE7" s="30"/>
      <c r="DSF7" s="31"/>
      <c r="DSG7" s="30"/>
      <c r="DSH7" s="31"/>
      <c r="DSI7" s="30"/>
      <c r="DSJ7" s="31"/>
      <c r="DSK7" s="30"/>
      <c r="DSL7" s="31"/>
      <c r="DSM7" s="30"/>
      <c r="DSN7" s="31"/>
      <c r="DSO7" s="30"/>
      <c r="DSP7" s="31"/>
      <c r="DSQ7" s="30"/>
      <c r="DSR7" s="31"/>
      <c r="DSS7" s="30"/>
      <c r="DST7" s="31"/>
      <c r="DSU7" s="30"/>
      <c r="DSV7" s="31"/>
      <c r="DSW7" s="30"/>
      <c r="DSX7" s="31"/>
      <c r="DSY7" s="30"/>
      <c r="DSZ7" s="31"/>
      <c r="DTA7" s="30"/>
      <c r="DTB7" s="31"/>
      <c r="DTC7" s="30"/>
      <c r="DTD7" s="31"/>
      <c r="DTE7" s="30"/>
      <c r="DTF7" s="31"/>
      <c r="DTG7" s="30"/>
      <c r="DTH7" s="31"/>
      <c r="DTI7" s="30"/>
      <c r="DTJ7" s="31"/>
      <c r="DTK7" s="30"/>
      <c r="DTL7" s="31"/>
      <c r="DTM7" s="30"/>
      <c r="DTN7" s="31"/>
      <c r="DTO7" s="30"/>
      <c r="DTP7" s="31"/>
      <c r="DTQ7" s="30"/>
      <c r="DTR7" s="31"/>
      <c r="DTS7" s="30"/>
      <c r="DTT7" s="31"/>
      <c r="DTU7" s="30"/>
      <c r="DTV7" s="31"/>
      <c r="DTW7" s="30"/>
      <c r="DTX7" s="31"/>
      <c r="DTY7" s="30"/>
      <c r="DTZ7" s="31"/>
      <c r="DUA7" s="30"/>
      <c r="DUB7" s="31"/>
      <c r="DUC7" s="30"/>
      <c r="DUD7" s="31"/>
      <c r="DUE7" s="30"/>
      <c r="DUF7" s="31"/>
      <c r="DUG7" s="30"/>
      <c r="DUH7" s="31"/>
      <c r="DUI7" s="30"/>
      <c r="DUJ7" s="31"/>
      <c r="DUK7" s="30"/>
      <c r="DUL7" s="31"/>
      <c r="DUM7" s="30"/>
      <c r="DUN7" s="31"/>
      <c r="DUO7" s="30"/>
      <c r="DUP7" s="31"/>
      <c r="DUQ7" s="30"/>
      <c r="DUR7" s="31"/>
      <c r="DUS7" s="30"/>
      <c r="DUT7" s="31"/>
      <c r="DUU7" s="30"/>
      <c r="DUV7" s="31"/>
      <c r="DUW7" s="30"/>
      <c r="DUX7" s="31"/>
      <c r="DUY7" s="30"/>
      <c r="DUZ7" s="31"/>
      <c r="DVA7" s="30"/>
      <c r="DVB7" s="31"/>
      <c r="DVC7" s="30"/>
      <c r="DVD7" s="31"/>
      <c r="DVE7" s="30"/>
      <c r="DVF7" s="31"/>
      <c r="DVG7" s="30"/>
      <c r="DVH7" s="31"/>
      <c r="DVI7" s="30"/>
      <c r="DVJ7" s="31"/>
      <c r="DVK7" s="30"/>
      <c r="DVL7" s="31"/>
      <c r="DVM7" s="30"/>
      <c r="DVN7" s="31"/>
      <c r="DVO7" s="30"/>
      <c r="DVP7" s="31"/>
      <c r="DVQ7" s="30"/>
      <c r="DVR7" s="31"/>
      <c r="DVS7" s="30"/>
      <c r="DVT7" s="31"/>
      <c r="DVU7" s="30"/>
      <c r="DVV7" s="31"/>
      <c r="DVW7" s="30"/>
      <c r="DVX7" s="31"/>
      <c r="DVY7" s="30"/>
      <c r="DVZ7" s="31"/>
      <c r="DWA7" s="30"/>
      <c r="DWB7" s="31"/>
      <c r="DWC7" s="30"/>
      <c r="DWD7" s="31"/>
      <c r="DWE7" s="30"/>
      <c r="DWF7" s="31"/>
      <c r="DWG7" s="30"/>
      <c r="DWH7" s="31"/>
      <c r="DWI7" s="30"/>
      <c r="DWJ7" s="31"/>
      <c r="DWK7" s="30"/>
      <c r="DWL7" s="31"/>
      <c r="DWM7" s="30"/>
      <c r="DWN7" s="31"/>
      <c r="DWO7" s="30"/>
      <c r="DWP7" s="31"/>
      <c r="DWQ7" s="30"/>
      <c r="DWR7" s="31"/>
      <c r="DWS7" s="30"/>
      <c r="DWT7" s="31"/>
      <c r="DWU7" s="30"/>
      <c r="DWV7" s="31"/>
      <c r="DWW7" s="30"/>
      <c r="DWX7" s="31"/>
      <c r="DWY7" s="30"/>
      <c r="DWZ7" s="31"/>
      <c r="DXA7" s="30"/>
      <c r="DXB7" s="31"/>
      <c r="DXC7" s="30"/>
      <c r="DXD7" s="31"/>
      <c r="DXE7" s="30"/>
      <c r="DXF7" s="31"/>
      <c r="DXG7" s="30"/>
      <c r="DXH7" s="31"/>
      <c r="DXI7" s="30"/>
      <c r="DXJ7" s="31"/>
      <c r="DXK7" s="30"/>
      <c r="DXL7" s="31"/>
      <c r="DXM7" s="30"/>
      <c r="DXN7" s="31"/>
      <c r="DXO7" s="30"/>
      <c r="DXP7" s="31"/>
      <c r="DXQ7" s="30"/>
      <c r="DXR7" s="31"/>
      <c r="DXS7" s="30"/>
      <c r="DXT7" s="31"/>
      <c r="DXU7" s="30"/>
      <c r="DXV7" s="31"/>
      <c r="DXW7" s="30"/>
      <c r="DXX7" s="31"/>
      <c r="DXY7" s="30"/>
      <c r="DXZ7" s="31"/>
      <c r="DYA7" s="30"/>
      <c r="DYB7" s="31"/>
      <c r="DYC7" s="30"/>
      <c r="DYD7" s="31"/>
      <c r="DYE7" s="30"/>
      <c r="DYF7" s="31"/>
      <c r="DYG7" s="30"/>
      <c r="DYH7" s="31"/>
      <c r="DYI7" s="30"/>
      <c r="DYJ7" s="31"/>
      <c r="DYK7" s="30"/>
      <c r="DYL7" s="31"/>
      <c r="DYM7" s="30"/>
      <c r="DYN7" s="31"/>
      <c r="DYO7" s="30"/>
      <c r="DYP7" s="31"/>
      <c r="DYQ7" s="30"/>
      <c r="DYR7" s="31"/>
      <c r="DYS7" s="30"/>
      <c r="DYT7" s="31"/>
      <c r="DYU7" s="30"/>
      <c r="DYV7" s="31"/>
      <c r="DYW7" s="30"/>
      <c r="DYX7" s="31"/>
      <c r="DYY7" s="30"/>
      <c r="DYZ7" s="31"/>
      <c r="DZA7" s="30"/>
      <c r="DZB7" s="31"/>
      <c r="DZC7" s="30"/>
      <c r="DZD7" s="31"/>
      <c r="DZE7" s="30"/>
      <c r="DZF7" s="31"/>
      <c r="DZG7" s="30"/>
      <c r="DZH7" s="31"/>
      <c r="DZI7" s="30"/>
      <c r="DZJ7" s="31"/>
      <c r="DZK7" s="30"/>
      <c r="DZL7" s="31"/>
      <c r="DZM7" s="30"/>
      <c r="DZN7" s="31"/>
      <c r="DZO7" s="30"/>
      <c r="DZP7" s="31"/>
      <c r="DZQ7" s="30"/>
      <c r="DZR7" s="31"/>
      <c r="DZS7" s="30"/>
      <c r="DZT7" s="31"/>
      <c r="DZU7" s="30"/>
      <c r="DZV7" s="31"/>
      <c r="DZW7" s="30"/>
      <c r="DZX7" s="31"/>
      <c r="DZY7" s="30"/>
      <c r="DZZ7" s="31"/>
      <c r="EAA7" s="30"/>
      <c r="EAB7" s="31"/>
      <c r="EAC7" s="30"/>
      <c r="EAD7" s="31"/>
      <c r="EAE7" s="30"/>
      <c r="EAF7" s="31"/>
      <c r="EAG7" s="30"/>
      <c r="EAH7" s="31"/>
      <c r="EAI7" s="30"/>
      <c r="EAJ7" s="31"/>
      <c r="EAK7" s="30"/>
      <c r="EAL7" s="31"/>
      <c r="EAM7" s="30"/>
      <c r="EAN7" s="31"/>
      <c r="EAO7" s="30"/>
      <c r="EAP7" s="31"/>
      <c r="EAQ7" s="30"/>
      <c r="EAR7" s="31"/>
      <c r="EAS7" s="30"/>
      <c r="EAT7" s="31"/>
      <c r="EAU7" s="30"/>
      <c r="EAV7" s="31"/>
      <c r="EAW7" s="30"/>
      <c r="EAX7" s="31"/>
      <c r="EAY7" s="30"/>
      <c r="EAZ7" s="31"/>
      <c r="EBA7" s="30"/>
      <c r="EBB7" s="31"/>
      <c r="EBC7" s="30"/>
      <c r="EBD7" s="31"/>
      <c r="EBE7" s="30"/>
      <c r="EBF7" s="31"/>
      <c r="EBG7" s="30"/>
      <c r="EBH7" s="31"/>
      <c r="EBI7" s="30"/>
      <c r="EBJ7" s="31"/>
      <c r="EBK7" s="30"/>
      <c r="EBL7" s="31"/>
      <c r="EBM7" s="30"/>
      <c r="EBN7" s="31"/>
      <c r="EBO7" s="30"/>
      <c r="EBP7" s="31"/>
      <c r="EBQ7" s="30"/>
      <c r="EBR7" s="31"/>
      <c r="EBS7" s="30"/>
      <c r="EBT7" s="31"/>
      <c r="EBU7" s="30"/>
      <c r="EBV7" s="31"/>
      <c r="EBW7" s="30"/>
      <c r="EBX7" s="31"/>
      <c r="EBY7" s="30"/>
      <c r="EBZ7" s="31"/>
      <c r="ECA7" s="30"/>
      <c r="ECB7" s="31"/>
      <c r="ECC7" s="30"/>
      <c r="ECD7" s="31"/>
      <c r="ECE7" s="30"/>
      <c r="ECF7" s="31"/>
      <c r="ECG7" s="30"/>
      <c r="ECH7" s="31"/>
      <c r="ECI7" s="30"/>
      <c r="ECJ7" s="31"/>
      <c r="ECK7" s="30"/>
      <c r="ECL7" s="31"/>
      <c r="ECM7" s="30"/>
      <c r="ECN7" s="31"/>
      <c r="ECO7" s="30"/>
      <c r="ECP7" s="31"/>
      <c r="ECQ7" s="30"/>
      <c r="ECR7" s="31"/>
      <c r="ECS7" s="30"/>
      <c r="ECT7" s="31"/>
      <c r="ECU7" s="30"/>
      <c r="ECV7" s="31"/>
      <c r="ECW7" s="30"/>
      <c r="ECX7" s="31"/>
      <c r="ECY7" s="30"/>
      <c r="ECZ7" s="31"/>
      <c r="EDA7" s="30"/>
      <c r="EDB7" s="31"/>
      <c r="EDC7" s="30"/>
      <c r="EDD7" s="31"/>
      <c r="EDE7" s="30"/>
      <c r="EDF7" s="31"/>
      <c r="EDG7" s="30"/>
      <c r="EDH7" s="31"/>
      <c r="EDI7" s="30"/>
      <c r="EDJ7" s="31"/>
      <c r="EDK7" s="30"/>
      <c r="EDL7" s="31"/>
      <c r="EDM7" s="30"/>
      <c r="EDN7" s="31"/>
      <c r="EDO7" s="30"/>
      <c r="EDP7" s="31"/>
      <c r="EDQ7" s="30"/>
      <c r="EDR7" s="31"/>
      <c r="EDS7" s="30"/>
      <c r="EDT7" s="31"/>
      <c r="EDU7" s="30"/>
      <c r="EDV7" s="31"/>
      <c r="EDW7" s="30"/>
      <c r="EDX7" s="31"/>
      <c r="EDY7" s="30"/>
      <c r="EDZ7" s="31"/>
      <c r="EEA7" s="30"/>
      <c r="EEB7" s="31"/>
      <c r="EEC7" s="30"/>
      <c r="EED7" s="31"/>
      <c r="EEE7" s="30"/>
      <c r="EEF7" s="31"/>
      <c r="EEG7" s="30"/>
      <c r="EEH7" s="31"/>
      <c r="EEI7" s="30"/>
      <c r="EEJ7" s="31"/>
      <c r="EEK7" s="30"/>
      <c r="EEL7" s="31"/>
      <c r="EEM7" s="30"/>
      <c r="EEN7" s="31"/>
      <c r="EEO7" s="30"/>
      <c r="EEP7" s="31"/>
      <c r="EEQ7" s="30"/>
      <c r="EER7" s="31"/>
      <c r="EES7" s="30"/>
      <c r="EET7" s="31"/>
      <c r="EEU7" s="30"/>
      <c r="EEV7" s="31"/>
      <c r="EEW7" s="30"/>
      <c r="EEX7" s="31"/>
      <c r="EEY7" s="30"/>
      <c r="EEZ7" s="31"/>
      <c r="EFA7" s="30"/>
      <c r="EFB7" s="31"/>
      <c r="EFC7" s="30"/>
      <c r="EFD7" s="31"/>
      <c r="EFE7" s="30"/>
      <c r="EFF7" s="31"/>
      <c r="EFG7" s="30"/>
      <c r="EFH7" s="31"/>
      <c r="EFI7" s="30"/>
      <c r="EFJ7" s="31"/>
      <c r="EFK7" s="30"/>
      <c r="EFL7" s="31"/>
      <c r="EFM7" s="30"/>
      <c r="EFN7" s="31"/>
      <c r="EFO7" s="30"/>
      <c r="EFP7" s="31"/>
      <c r="EFQ7" s="30"/>
      <c r="EFR7" s="31"/>
      <c r="EFS7" s="30"/>
      <c r="EFT7" s="31"/>
      <c r="EFU7" s="30"/>
      <c r="EFV7" s="31"/>
      <c r="EFW7" s="30"/>
      <c r="EFX7" s="31"/>
      <c r="EFY7" s="30"/>
      <c r="EFZ7" s="31"/>
      <c r="EGA7" s="30"/>
      <c r="EGB7" s="31"/>
      <c r="EGC7" s="30"/>
      <c r="EGD7" s="31"/>
      <c r="EGE7" s="30"/>
      <c r="EGF7" s="31"/>
      <c r="EGG7" s="30"/>
      <c r="EGH7" s="31"/>
      <c r="EGI7" s="30"/>
      <c r="EGJ7" s="31"/>
      <c r="EGK7" s="30"/>
      <c r="EGL7" s="31"/>
      <c r="EGM7" s="30"/>
      <c r="EGN7" s="31"/>
      <c r="EGO7" s="30"/>
      <c r="EGP7" s="31"/>
      <c r="EGQ7" s="30"/>
      <c r="EGR7" s="31"/>
      <c r="EGS7" s="30"/>
      <c r="EGT7" s="31"/>
      <c r="EGU7" s="30"/>
      <c r="EGV7" s="31"/>
      <c r="EGW7" s="30"/>
      <c r="EGX7" s="31"/>
      <c r="EGY7" s="30"/>
      <c r="EGZ7" s="31"/>
      <c r="EHA7" s="30"/>
      <c r="EHB7" s="31"/>
      <c r="EHC7" s="30"/>
      <c r="EHD7" s="31"/>
      <c r="EHE7" s="30"/>
      <c r="EHF7" s="31"/>
      <c r="EHG7" s="30"/>
      <c r="EHH7" s="31"/>
      <c r="EHI7" s="30"/>
      <c r="EHJ7" s="31"/>
      <c r="EHK7" s="30"/>
      <c r="EHL7" s="31"/>
      <c r="EHM7" s="30"/>
      <c r="EHN7" s="31"/>
      <c r="EHO7" s="30"/>
      <c r="EHP7" s="31"/>
      <c r="EHQ7" s="30"/>
      <c r="EHR7" s="31"/>
      <c r="EHS7" s="30"/>
      <c r="EHT7" s="31"/>
      <c r="EHU7" s="30"/>
      <c r="EHV7" s="31"/>
      <c r="EHW7" s="30"/>
      <c r="EHX7" s="31"/>
      <c r="EHY7" s="30"/>
      <c r="EHZ7" s="31"/>
      <c r="EIA7" s="30"/>
      <c r="EIB7" s="31"/>
      <c r="EIC7" s="30"/>
      <c r="EID7" s="31"/>
      <c r="EIE7" s="30"/>
      <c r="EIF7" s="31"/>
      <c r="EIG7" s="30"/>
      <c r="EIH7" s="31"/>
      <c r="EII7" s="30"/>
      <c r="EIJ7" s="31"/>
      <c r="EIK7" s="30"/>
      <c r="EIL7" s="31"/>
      <c r="EIM7" s="30"/>
      <c r="EIN7" s="31"/>
      <c r="EIO7" s="30"/>
      <c r="EIP7" s="31"/>
      <c r="EIQ7" s="30"/>
      <c r="EIR7" s="31"/>
      <c r="EIS7" s="30"/>
      <c r="EIT7" s="31"/>
      <c r="EIU7" s="30"/>
      <c r="EIV7" s="31"/>
      <c r="EIW7" s="30"/>
      <c r="EIX7" s="31"/>
      <c r="EIY7" s="30"/>
      <c r="EIZ7" s="31"/>
      <c r="EJA7" s="30"/>
      <c r="EJB7" s="31"/>
      <c r="EJC7" s="30"/>
      <c r="EJD7" s="31"/>
      <c r="EJE7" s="30"/>
      <c r="EJF7" s="31"/>
      <c r="EJG7" s="30"/>
      <c r="EJH7" s="31"/>
      <c r="EJI7" s="30"/>
      <c r="EJJ7" s="31"/>
      <c r="EJK7" s="30"/>
      <c r="EJL7" s="31"/>
      <c r="EJM7" s="30"/>
      <c r="EJN7" s="31"/>
      <c r="EJO7" s="30"/>
      <c r="EJP7" s="31"/>
      <c r="EJQ7" s="30"/>
      <c r="EJR7" s="31"/>
      <c r="EJS7" s="30"/>
      <c r="EJT7" s="31"/>
      <c r="EJU7" s="30"/>
      <c r="EJV7" s="31"/>
      <c r="EJW7" s="30"/>
      <c r="EJX7" s="31"/>
      <c r="EJY7" s="30"/>
      <c r="EJZ7" s="31"/>
      <c r="EKA7" s="30"/>
      <c r="EKB7" s="31"/>
      <c r="EKC7" s="30"/>
      <c r="EKD7" s="31"/>
      <c r="EKE7" s="30"/>
      <c r="EKF7" s="31"/>
      <c r="EKG7" s="30"/>
      <c r="EKH7" s="31"/>
      <c r="EKI7" s="30"/>
      <c r="EKJ7" s="31"/>
      <c r="EKK7" s="30"/>
      <c r="EKL7" s="31"/>
      <c r="EKM7" s="30"/>
      <c r="EKN7" s="31"/>
      <c r="EKO7" s="30"/>
      <c r="EKP7" s="31"/>
      <c r="EKQ7" s="30"/>
      <c r="EKR7" s="31"/>
      <c r="EKS7" s="30"/>
      <c r="EKT7" s="31"/>
      <c r="EKU7" s="30"/>
      <c r="EKV7" s="31"/>
      <c r="EKW7" s="30"/>
      <c r="EKX7" s="31"/>
      <c r="EKY7" s="30"/>
      <c r="EKZ7" s="31"/>
      <c r="ELA7" s="30"/>
      <c r="ELB7" s="31"/>
      <c r="ELC7" s="30"/>
      <c r="ELD7" s="31"/>
      <c r="ELE7" s="30"/>
      <c r="ELF7" s="31"/>
      <c r="ELG7" s="30"/>
      <c r="ELH7" s="31"/>
      <c r="ELI7" s="30"/>
      <c r="ELJ7" s="31"/>
      <c r="ELK7" s="30"/>
      <c r="ELL7" s="31"/>
      <c r="ELM7" s="30"/>
      <c r="ELN7" s="31"/>
      <c r="ELO7" s="30"/>
      <c r="ELP7" s="31"/>
      <c r="ELQ7" s="30"/>
      <c r="ELR7" s="31"/>
      <c r="ELS7" s="30"/>
      <c r="ELT7" s="31"/>
      <c r="ELU7" s="30"/>
      <c r="ELV7" s="31"/>
      <c r="ELW7" s="30"/>
      <c r="ELX7" s="31"/>
      <c r="ELY7" s="30"/>
      <c r="ELZ7" s="31"/>
      <c r="EMA7" s="30"/>
      <c r="EMB7" s="31"/>
      <c r="EMC7" s="30"/>
      <c r="EMD7" s="31"/>
      <c r="EME7" s="30"/>
      <c r="EMF7" s="31"/>
      <c r="EMG7" s="30"/>
      <c r="EMH7" s="31"/>
      <c r="EMI7" s="30"/>
      <c r="EMJ7" s="31"/>
      <c r="EMK7" s="30"/>
      <c r="EML7" s="31"/>
      <c r="EMM7" s="30"/>
      <c r="EMN7" s="31"/>
      <c r="EMO7" s="30"/>
      <c r="EMP7" s="31"/>
      <c r="EMQ7" s="30"/>
      <c r="EMR7" s="31"/>
      <c r="EMS7" s="30"/>
      <c r="EMT7" s="31"/>
      <c r="EMU7" s="30"/>
      <c r="EMV7" s="31"/>
      <c r="EMW7" s="30"/>
      <c r="EMX7" s="31"/>
      <c r="EMY7" s="30"/>
      <c r="EMZ7" s="31"/>
      <c r="ENA7" s="30"/>
      <c r="ENB7" s="31"/>
      <c r="ENC7" s="30"/>
      <c r="END7" s="31"/>
      <c r="ENE7" s="30"/>
      <c r="ENF7" s="31"/>
      <c r="ENG7" s="30"/>
      <c r="ENH7" s="31"/>
      <c r="ENI7" s="30"/>
      <c r="ENJ7" s="31"/>
      <c r="ENK7" s="30"/>
      <c r="ENL7" s="31"/>
      <c r="ENM7" s="30"/>
      <c r="ENN7" s="31"/>
      <c r="ENO7" s="30"/>
      <c r="ENP7" s="31"/>
      <c r="ENQ7" s="30"/>
      <c r="ENR7" s="31"/>
      <c r="ENS7" s="30"/>
      <c r="ENT7" s="31"/>
      <c r="ENU7" s="30"/>
      <c r="ENV7" s="31"/>
      <c r="ENW7" s="30"/>
      <c r="ENX7" s="31"/>
      <c r="ENY7" s="30"/>
      <c r="ENZ7" s="31"/>
      <c r="EOA7" s="30"/>
      <c r="EOB7" s="31"/>
      <c r="EOC7" s="30"/>
      <c r="EOD7" s="31"/>
      <c r="EOE7" s="30"/>
      <c r="EOF7" s="31"/>
      <c r="EOG7" s="30"/>
      <c r="EOH7" s="31"/>
      <c r="EOI7" s="30"/>
      <c r="EOJ7" s="31"/>
      <c r="EOK7" s="30"/>
      <c r="EOL7" s="31"/>
      <c r="EOM7" s="30"/>
      <c r="EON7" s="31"/>
      <c r="EOO7" s="30"/>
      <c r="EOP7" s="31"/>
      <c r="EOQ7" s="30"/>
      <c r="EOR7" s="31"/>
      <c r="EOS7" s="30"/>
      <c r="EOT7" s="31"/>
      <c r="EOU7" s="30"/>
      <c r="EOV7" s="31"/>
      <c r="EOW7" s="30"/>
      <c r="EOX7" s="31"/>
      <c r="EOY7" s="30"/>
      <c r="EOZ7" s="31"/>
      <c r="EPA7" s="30"/>
      <c r="EPB7" s="31"/>
      <c r="EPC7" s="30"/>
      <c r="EPD7" s="31"/>
      <c r="EPE7" s="30"/>
      <c r="EPF7" s="31"/>
      <c r="EPG7" s="30"/>
      <c r="EPH7" s="31"/>
      <c r="EPI7" s="30"/>
      <c r="EPJ7" s="31"/>
      <c r="EPK7" s="30"/>
      <c r="EPL7" s="31"/>
      <c r="EPM7" s="30"/>
      <c r="EPN7" s="31"/>
      <c r="EPO7" s="30"/>
      <c r="EPP7" s="31"/>
      <c r="EPQ7" s="30"/>
      <c r="EPR7" s="31"/>
      <c r="EPS7" s="30"/>
      <c r="EPT7" s="31"/>
      <c r="EPU7" s="30"/>
      <c r="EPV7" s="31"/>
      <c r="EPW7" s="30"/>
      <c r="EPX7" s="31"/>
      <c r="EPY7" s="30"/>
      <c r="EPZ7" s="31"/>
      <c r="EQA7" s="30"/>
      <c r="EQB7" s="31"/>
      <c r="EQC7" s="30"/>
      <c r="EQD7" s="31"/>
      <c r="EQE7" s="30"/>
      <c r="EQF7" s="31"/>
      <c r="EQG7" s="30"/>
      <c r="EQH7" s="31"/>
      <c r="EQI7" s="30"/>
      <c r="EQJ7" s="31"/>
      <c r="EQK7" s="30"/>
      <c r="EQL7" s="31"/>
      <c r="EQM7" s="30"/>
      <c r="EQN7" s="31"/>
      <c r="EQO7" s="30"/>
      <c r="EQP7" s="31"/>
      <c r="EQQ7" s="30"/>
      <c r="EQR7" s="31"/>
      <c r="EQS7" s="30"/>
      <c r="EQT7" s="31"/>
      <c r="EQU7" s="30"/>
      <c r="EQV7" s="31"/>
      <c r="EQW7" s="30"/>
      <c r="EQX7" s="31"/>
      <c r="EQY7" s="30"/>
      <c r="EQZ7" s="31"/>
      <c r="ERA7" s="30"/>
      <c r="ERB7" s="31"/>
      <c r="ERC7" s="30"/>
      <c r="ERD7" s="31"/>
      <c r="ERE7" s="30"/>
      <c r="ERF7" s="31"/>
      <c r="ERG7" s="30"/>
      <c r="ERH7" s="31"/>
      <c r="ERI7" s="30"/>
      <c r="ERJ7" s="31"/>
      <c r="ERK7" s="30"/>
      <c r="ERL7" s="31"/>
      <c r="ERM7" s="30"/>
      <c r="ERN7" s="31"/>
      <c r="ERO7" s="30"/>
      <c r="ERP7" s="31"/>
      <c r="ERQ7" s="30"/>
      <c r="ERR7" s="31"/>
      <c r="ERS7" s="30"/>
      <c r="ERT7" s="31"/>
      <c r="ERU7" s="30"/>
      <c r="ERV7" s="31"/>
      <c r="ERW7" s="30"/>
      <c r="ERX7" s="31"/>
      <c r="ERY7" s="30"/>
      <c r="ERZ7" s="31"/>
      <c r="ESA7" s="30"/>
      <c r="ESB7" s="31"/>
      <c r="ESC7" s="30"/>
      <c r="ESD7" s="31"/>
      <c r="ESE7" s="30"/>
      <c r="ESF7" s="31"/>
      <c r="ESG7" s="30"/>
      <c r="ESH7" s="31"/>
      <c r="ESI7" s="30"/>
      <c r="ESJ7" s="31"/>
      <c r="ESK7" s="30"/>
      <c r="ESL7" s="31"/>
      <c r="ESM7" s="30"/>
      <c r="ESN7" s="31"/>
      <c r="ESO7" s="30"/>
      <c r="ESP7" s="31"/>
      <c r="ESQ7" s="30"/>
      <c r="ESR7" s="31"/>
      <c r="ESS7" s="30"/>
      <c r="EST7" s="31"/>
      <c r="ESU7" s="30"/>
      <c r="ESV7" s="31"/>
      <c r="ESW7" s="30"/>
      <c r="ESX7" s="31"/>
      <c r="ESY7" s="30"/>
      <c r="ESZ7" s="31"/>
      <c r="ETA7" s="30"/>
      <c r="ETB7" s="31"/>
      <c r="ETC7" s="30"/>
      <c r="ETD7" s="31"/>
      <c r="ETE7" s="30"/>
      <c r="ETF7" s="31"/>
      <c r="ETG7" s="30"/>
      <c r="ETH7" s="31"/>
      <c r="ETI7" s="30"/>
      <c r="ETJ7" s="31"/>
      <c r="ETK7" s="30"/>
      <c r="ETL7" s="31"/>
      <c r="ETM7" s="30"/>
      <c r="ETN7" s="31"/>
      <c r="ETO7" s="30"/>
      <c r="ETP7" s="31"/>
      <c r="ETQ7" s="30"/>
      <c r="ETR7" s="31"/>
      <c r="ETS7" s="30"/>
      <c r="ETT7" s="31"/>
      <c r="ETU7" s="30"/>
      <c r="ETV7" s="31"/>
      <c r="ETW7" s="30"/>
      <c r="ETX7" s="31"/>
      <c r="ETY7" s="30"/>
      <c r="ETZ7" s="31"/>
      <c r="EUA7" s="30"/>
      <c r="EUB7" s="31"/>
      <c r="EUC7" s="30"/>
      <c r="EUD7" s="31"/>
      <c r="EUE7" s="30"/>
      <c r="EUF7" s="31"/>
      <c r="EUG7" s="30"/>
      <c r="EUH7" s="31"/>
      <c r="EUI7" s="30"/>
      <c r="EUJ7" s="31"/>
      <c r="EUK7" s="30"/>
      <c r="EUL7" s="31"/>
      <c r="EUM7" s="30"/>
      <c r="EUN7" s="31"/>
      <c r="EUO7" s="30"/>
      <c r="EUP7" s="31"/>
      <c r="EUQ7" s="30"/>
      <c r="EUR7" s="31"/>
      <c r="EUS7" s="30"/>
      <c r="EUT7" s="31"/>
      <c r="EUU7" s="30"/>
      <c r="EUV7" s="31"/>
      <c r="EUW7" s="30"/>
      <c r="EUX7" s="31"/>
      <c r="EUY7" s="30"/>
      <c r="EUZ7" s="31"/>
      <c r="EVA7" s="30"/>
      <c r="EVB7" s="31"/>
      <c r="EVC7" s="30"/>
      <c r="EVD7" s="31"/>
      <c r="EVE7" s="30"/>
      <c r="EVF7" s="31"/>
      <c r="EVG7" s="30"/>
      <c r="EVH7" s="31"/>
      <c r="EVI7" s="30"/>
      <c r="EVJ7" s="31"/>
      <c r="EVK7" s="30"/>
      <c r="EVL7" s="31"/>
      <c r="EVM7" s="30"/>
      <c r="EVN7" s="31"/>
      <c r="EVO7" s="30"/>
      <c r="EVP7" s="31"/>
      <c r="EVQ7" s="30"/>
      <c r="EVR7" s="31"/>
      <c r="EVS7" s="30"/>
      <c r="EVT7" s="31"/>
      <c r="EVU7" s="30"/>
      <c r="EVV7" s="31"/>
      <c r="EVW7" s="30"/>
      <c r="EVX7" s="31"/>
      <c r="EVY7" s="30"/>
      <c r="EVZ7" s="31"/>
      <c r="EWA7" s="30"/>
      <c r="EWB7" s="31"/>
      <c r="EWC7" s="30"/>
      <c r="EWD7" s="31"/>
      <c r="EWE7" s="30"/>
      <c r="EWF7" s="31"/>
      <c r="EWG7" s="30"/>
      <c r="EWH7" s="31"/>
      <c r="EWI7" s="30"/>
      <c r="EWJ7" s="31"/>
      <c r="EWK7" s="30"/>
      <c r="EWL7" s="31"/>
      <c r="EWM7" s="30"/>
      <c r="EWN7" s="31"/>
      <c r="EWO7" s="30"/>
      <c r="EWP7" s="31"/>
      <c r="EWQ7" s="30"/>
      <c r="EWR7" s="31"/>
      <c r="EWS7" s="30"/>
      <c r="EWT7" s="31"/>
      <c r="EWU7" s="30"/>
      <c r="EWV7" s="31"/>
      <c r="EWW7" s="30"/>
      <c r="EWX7" s="31"/>
      <c r="EWY7" s="30"/>
      <c r="EWZ7" s="31"/>
      <c r="EXA7" s="30"/>
      <c r="EXB7" s="31"/>
      <c r="EXC7" s="30"/>
      <c r="EXD7" s="31"/>
      <c r="EXE7" s="30"/>
      <c r="EXF7" s="31"/>
      <c r="EXG7" s="30"/>
      <c r="EXH7" s="31"/>
      <c r="EXI7" s="30"/>
      <c r="EXJ7" s="31"/>
      <c r="EXK7" s="30"/>
      <c r="EXL7" s="31"/>
      <c r="EXM7" s="30"/>
      <c r="EXN7" s="31"/>
      <c r="EXO7" s="30"/>
      <c r="EXP7" s="31"/>
      <c r="EXQ7" s="30"/>
      <c r="EXR7" s="31"/>
      <c r="EXS7" s="30"/>
      <c r="EXT7" s="31"/>
      <c r="EXU7" s="30"/>
      <c r="EXV7" s="31"/>
      <c r="EXW7" s="30"/>
      <c r="EXX7" s="31"/>
      <c r="EXY7" s="30"/>
      <c r="EXZ7" s="31"/>
      <c r="EYA7" s="30"/>
      <c r="EYB7" s="31"/>
      <c r="EYC7" s="30"/>
      <c r="EYD7" s="31"/>
      <c r="EYE7" s="30"/>
      <c r="EYF7" s="31"/>
      <c r="EYG7" s="30"/>
      <c r="EYH7" s="31"/>
      <c r="EYI7" s="30"/>
      <c r="EYJ7" s="31"/>
      <c r="EYK7" s="30"/>
      <c r="EYL7" s="31"/>
      <c r="EYM7" s="30"/>
      <c r="EYN7" s="31"/>
      <c r="EYO7" s="30"/>
      <c r="EYP7" s="31"/>
      <c r="EYQ7" s="30"/>
      <c r="EYR7" s="31"/>
      <c r="EYS7" s="30"/>
      <c r="EYT7" s="31"/>
      <c r="EYU7" s="30"/>
      <c r="EYV7" s="31"/>
      <c r="EYW7" s="30"/>
      <c r="EYX7" s="31"/>
      <c r="EYY7" s="30"/>
      <c r="EYZ7" s="31"/>
      <c r="EZA7" s="30"/>
      <c r="EZB7" s="31"/>
      <c r="EZC7" s="30"/>
      <c r="EZD7" s="31"/>
      <c r="EZE7" s="30"/>
      <c r="EZF7" s="31"/>
      <c r="EZG7" s="30"/>
      <c r="EZH7" s="31"/>
      <c r="EZI7" s="30"/>
      <c r="EZJ7" s="31"/>
      <c r="EZK7" s="30"/>
      <c r="EZL7" s="31"/>
      <c r="EZM7" s="30"/>
      <c r="EZN7" s="31"/>
      <c r="EZO7" s="30"/>
      <c r="EZP7" s="31"/>
      <c r="EZQ7" s="30"/>
      <c r="EZR7" s="31"/>
      <c r="EZS7" s="30"/>
      <c r="EZT7" s="31"/>
      <c r="EZU7" s="30"/>
      <c r="EZV7" s="31"/>
      <c r="EZW7" s="30"/>
      <c r="EZX7" s="31"/>
      <c r="EZY7" s="30"/>
      <c r="EZZ7" s="31"/>
      <c r="FAA7" s="30"/>
      <c r="FAB7" s="31"/>
      <c r="FAC7" s="30"/>
      <c r="FAD7" s="31"/>
      <c r="FAE7" s="30"/>
      <c r="FAF7" s="31"/>
      <c r="FAG7" s="30"/>
      <c r="FAH7" s="31"/>
      <c r="FAI7" s="30"/>
      <c r="FAJ7" s="31"/>
      <c r="FAK7" s="30"/>
      <c r="FAL7" s="31"/>
      <c r="FAM7" s="30"/>
      <c r="FAN7" s="31"/>
      <c r="FAO7" s="30"/>
      <c r="FAP7" s="31"/>
      <c r="FAQ7" s="30"/>
      <c r="FAR7" s="31"/>
      <c r="FAS7" s="30"/>
      <c r="FAT7" s="31"/>
      <c r="FAU7" s="30"/>
      <c r="FAV7" s="31"/>
      <c r="FAW7" s="30"/>
      <c r="FAX7" s="31"/>
      <c r="FAY7" s="30"/>
      <c r="FAZ7" s="31"/>
      <c r="FBA7" s="30"/>
      <c r="FBB7" s="31"/>
      <c r="FBC7" s="30"/>
      <c r="FBD7" s="31"/>
      <c r="FBE7" s="30"/>
      <c r="FBF7" s="31"/>
      <c r="FBG7" s="30"/>
      <c r="FBH7" s="31"/>
      <c r="FBI7" s="30"/>
      <c r="FBJ7" s="31"/>
      <c r="FBK7" s="30"/>
      <c r="FBL7" s="31"/>
      <c r="FBM7" s="30"/>
      <c r="FBN7" s="31"/>
      <c r="FBO7" s="30"/>
      <c r="FBP7" s="31"/>
      <c r="FBQ7" s="30"/>
      <c r="FBR7" s="31"/>
      <c r="FBS7" s="30"/>
      <c r="FBT7" s="31"/>
      <c r="FBU7" s="30"/>
      <c r="FBV7" s="31"/>
      <c r="FBW7" s="30"/>
      <c r="FBX7" s="31"/>
      <c r="FBY7" s="30"/>
      <c r="FBZ7" s="31"/>
      <c r="FCA7" s="30"/>
      <c r="FCB7" s="31"/>
      <c r="FCC7" s="30"/>
      <c r="FCD7" s="31"/>
      <c r="FCE7" s="30"/>
      <c r="FCF7" s="31"/>
      <c r="FCG7" s="30"/>
      <c r="FCH7" s="31"/>
      <c r="FCI7" s="30"/>
      <c r="FCJ7" s="31"/>
      <c r="FCK7" s="30"/>
      <c r="FCL7" s="31"/>
      <c r="FCM7" s="30"/>
      <c r="FCN7" s="31"/>
      <c r="FCO7" s="30"/>
      <c r="FCP7" s="31"/>
      <c r="FCQ7" s="30"/>
      <c r="FCR7" s="31"/>
      <c r="FCS7" s="30"/>
      <c r="FCT7" s="31"/>
      <c r="FCU7" s="30"/>
      <c r="FCV7" s="31"/>
      <c r="FCW7" s="30"/>
      <c r="FCX7" s="31"/>
      <c r="FCY7" s="30"/>
      <c r="FCZ7" s="31"/>
      <c r="FDA7" s="30"/>
      <c r="FDB7" s="31"/>
      <c r="FDC7" s="30"/>
      <c r="FDD7" s="31"/>
      <c r="FDE7" s="30"/>
      <c r="FDF7" s="31"/>
      <c r="FDG7" s="30"/>
      <c r="FDH7" s="31"/>
      <c r="FDI7" s="30"/>
      <c r="FDJ7" s="31"/>
      <c r="FDK7" s="30"/>
      <c r="FDL7" s="31"/>
      <c r="FDM7" s="30"/>
      <c r="FDN7" s="31"/>
      <c r="FDO7" s="30"/>
      <c r="FDP7" s="31"/>
      <c r="FDQ7" s="30"/>
      <c r="FDR7" s="31"/>
      <c r="FDS7" s="30"/>
      <c r="FDT7" s="31"/>
      <c r="FDU7" s="30"/>
      <c r="FDV7" s="31"/>
      <c r="FDW7" s="30"/>
      <c r="FDX7" s="31"/>
      <c r="FDY7" s="30"/>
      <c r="FDZ7" s="31"/>
      <c r="FEA7" s="30"/>
      <c r="FEB7" s="31"/>
      <c r="FEC7" s="30"/>
      <c r="FED7" s="31"/>
      <c r="FEE7" s="30"/>
      <c r="FEF7" s="31"/>
      <c r="FEG7" s="30"/>
      <c r="FEH7" s="31"/>
      <c r="FEI7" s="30"/>
      <c r="FEJ7" s="31"/>
      <c r="FEK7" s="30"/>
      <c r="FEL7" s="31"/>
      <c r="FEM7" s="30"/>
      <c r="FEN7" s="31"/>
      <c r="FEO7" s="30"/>
      <c r="FEP7" s="31"/>
      <c r="FEQ7" s="30"/>
      <c r="FER7" s="31"/>
      <c r="FES7" s="30"/>
      <c r="FET7" s="31"/>
      <c r="FEU7" s="30"/>
      <c r="FEV7" s="31"/>
      <c r="FEW7" s="30"/>
      <c r="FEX7" s="31"/>
      <c r="FEY7" s="30"/>
      <c r="FEZ7" s="31"/>
      <c r="FFA7" s="30"/>
      <c r="FFB7" s="31"/>
      <c r="FFC7" s="30"/>
      <c r="FFD7" s="31"/>
      <c r="FFE7" s="30"/>
      <c r="FFF7" s="31"/>
      <c r="FFG7" s="30"/>
      <c r="FFH7" s="31"/>
      <c r="FFI7" s="30"/>
      <c r="FFJ7" s="31"/>
      <c r="FFK7" s="30"/>
      <c r="FFL7" s="31"/>
      <c r="FFM7" s="30"/>
      <c r="FFN7" s="31"/>
      <c r="FFO7" s="30"/>
      <c r="FFP7" s="31"/>
      <c r="FFQ7" s="30"/>
      <c r="FFR7" s="31"/>
      <c r="FFS7" s="30"/>
      <c r="FFT7" s="31"/>
      <c r="FFU7" s="30"/>
      <c r="FFV7" s="31"/>
      <c r="FFW7" s="30"/>
      <c r="FFX7" s="31"/>
      <c r="FFY7" s="30"/>
      <c r="FFZ7" s="31"/>
      <c r="FGA7" s="30"/>
      <c r="FGB7" s="31"/>
      <c r="FGC7" s="30"/>
      <c r="FGD7" s="31"/>
      <c r="FGE7" s="30"/>
      <c r="FGF7" s="31"/>
      <c r="FGG7" s="30"/>
      <c r="FGH7" s="31"/>
      <c r="FGI7" s="30"/>
      <c r="FGJ7" s="31"/>
      <c r="FGK7" s="30"/>
      <c r="FGL7" s="31"/>
      <c r="FGM7" s="30"/>
      <c r="FGN7" s="31"/>
      <c r="FGO7" s="30"/>
      <c r="FGP7" s="31"/>
      <c r="FGQ7" s="30"/>
      <c r="FGR7" s="31"/>
      <c r="FGS7" s="30"/>
      <c r="FGT7" s="31"/>
      <c r="FGU7" s="30"/>
      <c r="FGV7" s="31"/>
      <c r="FGW7" s="30"/>
      <c r="FGX7" s="31"/>
      <c r="FGY7" s="30"/>
      <c r="FGZ7" s="31"/>
      <c r="FHA7" s="30"/>
      <c r="FHB7" s="31"/>
      <c r="FHC7" s="30"/>
      <c r="FHD7" s="31"/>
      <c r="FHE7" s="30"/>
      <c r="FHF7" s="31"/>
      <c r="FHG7" s="30"/>
      <c r="FHH7" s="31"/>
      <c r="FHI7" s="30"/>
      <c r="FHJ7" s="31"/>
      <c r="FHK7" s="30"/>
      <c r="FHL7" s="31"/>
      <c r="FHM7" s="30"/>
      <c r="FHN7" s="31"/>
      <c r="FHO7" s="30"/>
      <c r="FHP7" s="31"/>
      <c r="FHQ7" s="30"/>
      <c r="FHR7" s="31"/>
      <c r="FHS7" s="30"/>
      <c r="FHT7" s="31"/>
      <c r="FHU7" s="30"/>
      <c r="FHV7" s="31"/>
      <c r="FHW7" s="30"/>
      <c r="FHX7" s="31"/>
      <c r="FHY7" s="30"/>
      <c r="FHZ7" s="31"/>
      <c r="FIA7" s="30"/>
      <c r="FIB7" s="31"/>
      <c r="FIC7" s="30"/>
      <c r="FID7" s="31"/>
      <c r="FIE7" s="30"/>
      <c r="FIF7" s="31"/>
      <c r="FIG7" s="30"/>
      <c r="FIH7" s="31"/>
      <c r="FII7" s="30"/>
      <c r="FIJ7" s="31"/>
      <c r="FIK7" s="30"/>
      <c r="FIL7" s="31"/>
      <c r="FIM7" s="30"/>
      <c r="FIN7" s="31"/>
      <c r="FIO7" s="30"/>
      <c r="FIP7" s="31"/>
      <c r="FIQ7" s="30"/>
      <c r="FIR7" s="31"/>
      <c r="FIS7" s="30"/>
      <c r="FIT7" s="31"/>
      <c r="FIU7" s="30"/>
      <c r="FIV7" s="31"/>
      <c r="FIW7" s="30"/>
      <c r="FIX7" s="31"/>
      <c r="FIY7" s="30"/>
      <c r="FIZ7" s="31"/>
      <c r="FJA7" s="30"/>
      <c r="FJB7" s="31"/>
      <c r="FJC7" s="30"/>
      <c r="FJD7" s="31"/>
      <c r="FJE7" s="30"/>
      <c r="FJF7" s="31"/>
      <c r="FJG7" s="30"/>
      <c r="FJH7" s="31"/>
      <c r="FJI7" s="30"/>
      <c r="FJJ7" s="31"/>
      <c r="FJK7" s="30"/>
      <c r="FJL7" s="31"/>
      <c r="FJM7" s="30"/>
      <c r="FJN7" s="31"/>
      <c r="FJO7" s="30"/>
      <c r="FJP7" s="31"/>
      <c r="FJQ7" s="30"/>
      <c r="FJR7" s="31"/>
      <c r="FJS7" s="30"/>
      <c r="FJT7" s="31"/>
      <c r="FJU7" s="30"/>
      <c r="FJV7" s="31"/>
      <c r="FJW7" s="30"/>
      <c r="FJX7" s="31"/>
      <c r="FJY7" s="30"/>
      <c r="FJZ7" s="31"/>
      <c r="FKA7" s="30"/>
      <c r="FKB7" s="31"/>
      <c r="FKC7" s="30"/>
      <c r="FKD7" s="31"/>
      <c r="FKE7" s="30"/>
      <c r="FKF7" s="31"/>
      <c r="FKG7" s="30"/>
      <c r="FKH7" s="31"/>
      <c r="FKI7" s="30"/>
      <c r="FKJ7" s="31"/>
      <c r="FKK7" s="30"/>
      <c r="FKL7" s="31"/>
      <c r="FKM7" s="30"/>
      <c r="FKN7" s="31"/>
      <c r="FKO7" s="30"/>
      <c r="FKP7" s="31"/>
      <c r="FKQ7" s="30"/>
      <c r="FKR7" s="31"/>
      <c r="FKS7" s="30"/>
      <c r="FKT7" s="31"/>
      <c r="FKU7" s="30"/>
      <c r="FKV7" s="31"/>
      <c r="FKW7" s="30"/>
      <c r="FKX7" s="31"/>
      <c r="FKY7" s="30"/>
      <c r="FKZ7" s="31"/>
      <c r="FLA7" s="30"/>
      <c r="FLB7" s="31"/>
      <c r="FLC7" s="30"/>
      <c r="FLD7" s="31"/>
      <c r="FLE7" s="30"/>
      <c r="FLF7" s="31"/>
      <c r="FLG7" s="30"/>
      <c r="FLH7" s="31"/>
      <c r="FLI7" s="30"/>
      <c r="FLJ7" s="31"/>
      <c r="FLK7" s="30"/>
      <c r="FLL7" s="31"/>
      <c r="FLM7" s="30"/>
      <c r="FLN7" s="31"/>
      <c r="FLO7" s="30"/>
      <c r="FLP7" s="31"/>
      <c r="FLQ7" s="30"/>
      <c r="FLR7" s="31"/>
      <c r="FLS7" s="30"/>
      <c r="FLT7" s="31"/>
      <c r="FLU7" s="30"/>
      <c r="FLV7" s="31"/>
      <c r="FLW7" s="30"/>
      <c r="FLX7" s="31"/>
      <c r="FLY7" s="30"/>
      <c r="FLZ7" s="31"/>
      <c r="FMA7" s="30"/>
      <c r="FMB7" s="31"/>
      <c r="FMC7" s="30"/>
      <c r="FMD7" s="31"/>
      <c r="FME7" s="30"/>
      <c r="FMF7" s="31"/>
      <c r="FMG7" s="30"/>
      <c r="FMH7" s="31"/>
      <c r="FMI7" s="30"/>
      <c r="FMJ7" s="31"/>
      <c r="FMK7" s="30"/>
      <c r="FML7" s="31"/>
      <c r="FMM7" s="30"/>
      <c r="FMN7" s="31"/>
      <c r="FMO7" s="30"/>
      <c r="FMP7" s="31"/>
      <c r="FMQ7" s="30"/>
      <c r="FMR7" s="31"/>
      <c r="FMS7" s="30"/>
      <c r="FMT7" s="31"/>
      <c r="FMU7" s="30"/>
      <c r="FMV7" s="31"/>
      <c r="FMW7" s="30"/>
      <c r="FMX7" s="31"/>
      <c r="FMY7" s="30"/>
      <c r="FMZ7" s="31"/>
      <c r="FNA7" s="30"/>
      <c r="FNB7" s="31"/>
      <c r="FNC7" s="30"/>
      <c r="FND7" s="31"/>
      <c r="FNE7" s="30"/>
      <c r="FNF7" s="31"/>
      <c r="FNG7" s="30"/>
      <c r="FNH7" s="31"/>
      <c r="FNI7" s="30"/>
      <c r="FNJ7" s="31"/>
      <c r="FNK7" s="30"/>
      <c r="FNL7" s="31"/>
      <c r="FNM7" s="30"/>
      <c r="FNN7" s="31"/>
      <c r="FNO7" s="30"/>
      <c r="FNP7" s="31"/>
      <c r="FNQ7" s="30"/>
      <c r="FNR7" s="31"/>
      <c r="FNS7" s="30"/>
      <c r="FNT7" s="31"/>
      <c r="FNU7" s="30"/>
      <c r="FNV7" s="31"/>
      <c r="FNW7" s="30"/>
      <c r="FNX7" s="31"/>
      <c r="FNY7" s="30"/>
      <c r="FNZ7" s="31"/>
      <c r="FOA7" s="30"/>
      <c r="FOB7" s="31"/>
      <c r="FOC7" s="30"/>
      <c r="FOD7" s="31"/>
      <c r="FOE7" s="30"/>
      <c r="FOF7" s="31"/>
      <c r="FOG7" s="30"/>
      <c r="FOH7" s="31"/>
      <c r="FOI7" s="30"/>
      <c r="FOJ7" s="31"/>
      <c r="FOK7" s="30"/>
      <c r="FOL7" s="31"/>
      <c r="FOM7" s="30"/>
      <c r="FON7" s="31"/>
      <c r="FOO7" s="30"/>
      <c r="FOP7" s="31"/>
      <c r="FOQ7" s="30"/>
      <c r="FOR7" s="31"/>
      <c r="FOS7" s="30"/>
      <c r="FOT7" s="31"/>
      <c r="FOU7" s="30"/>
      <c r="FOV7" s="31"/>
      <c r="FOW7" s="30"/>
      <c r="FOX7" s="31"/>
      <c r="FOY7" s="30"/>
      <c r="FOZ7" s="31"/>
      <c r="FPA7" s="30"/>
      <c r="FPB7" s="31"/>
      <c r="FPC7" s="30"/>
      <c r="FPD7" s="31"/>
      <c r="FPE7" s="30"/>
      <c r="FPF7" s="31"/>
      <c r="FPG7" s="30"/>
      <c r="FPH7" s="31"/>
      <c r="FPI7" s="30"/>
      <c r="FPJ7" s="31"/>
      <c r="FPK7" s="30"/>
      <c r="FPL7" s="31"/>
      <c r="FPM7" s="30"/>
      <c r="FPN7" s="31"/>
      <c r="FPO7" s="30"/>
      <c r="FPP7" s="31"/>
      <c r="FPQ7" s="30"/>
      <c r="FPR7" s="31"/>
      <c r="FPS7" s="30"/>
      <c r="FPT7" s="31"/>
      <c r="FPU7" s="30"/>
      <c r="FPV7" s="31"/>
      <c r="FPW7" s="30"/>
      <c r="FPX7" s="31"/>
      <c r="FPY7" s="30"/>
      <c r="FPZ7" s="31"/>
      <c r="FQA7" s="30"/>
      <c r="FQB7" s="31"/>
      <c r="FQC7" s="30"/>
      <c r="FQD7" s="31"/>
      <c r="FQE7" s="30"/>
      <c r="FQF7" s="31"/>
      <c r="FQG7" s="30"/>
      <c r="FQH7" s="31"/>
      <c r="FQI7" s="30"/>
      <c r="FQJ7" s="31"/>
      <c r="FQK7" s="30"/>
      <c r="FQL7" s="31"/>
      <c r="FQM7" s="30"/>
      <c r="FQN7" s="31"/>
      <c r="FQO7" s="30"/>
      <c r="FQP7" s="31"/>
      <c r="FQQ7" s="30"/>
      <c r="FQR7" s="31"/>
      <c r="FQS7" s="30"/>
      <c r="FQT7" s="31"/>
      <c r="FQU7" s="30"/>
      <c r="FQV7" s="31"/>
      <c r="FQW7" s="30"/>
      <c r="FQX7" s="31"/>
      <c r="FQY7" s="30"/>
      <c r="FQZ7" s="31"/>
      <c r="FRA7" s="30"/>
      <c r="FRB7" s="31"/>
      <c r="FRC7" s="30"/>
      <c r="FRD7" s="31"/>
      <c r="FRE7" s="30"/>
      <c r="FRF7" s="31"/>
      <c r="FRG7" s="30"/>
      <c r="FRH7" s="31"/>
      <c r="FRI7" s="30"/>
      <c r="FRJ7" s="31"/>
      <c r="FRK7" s="30"/>
      <c r="FRL7" s="31"/>
      <c r="FRM7" s="30"/>
      <c r="FRN7" s="31"/>
      <c r="FRO7" s="30"/>
      <c r="FRP7" s="31"/>
      <c r="FRQ7" s="30"/>
      <c r="FRR7" s="31"/>
      <c r="FRS7" s="30"/>
      <c r="FRT7" s="31"/>
      <c r="FRU7" s="30"/>
      <c r="FRV7" s="31"/>
      <c r="FRW7" s="30"/>
      <c r="FRX7" s="31"/>
      <c r="FRY7" s="30"/>
      <c r="FRZ7" s="31"/>
      <c r="FSA7" s="30"/>
      <c r="FSB7" s="31"/>
      <c r="FSC7" s="30"/>
      <c r="FSD7" s="31"/>
      <c r="FSE7" s="30"/>
      <c r="FSF7" s="31"/>
      <c r="FSG7" s="30"/>
      <c r="FSH7" s="31"/>
      <c r="FSI7" s="30"/>
      <c r="FSJ7" s="31"/>
      <c r="FSK7" s="30"/>
      <c r="FSL7" s="31"/>
      <c r="FSM7" s="30"/>
      <c r="FSN7" s="31"/>
      <c r="FSO7" s="30"/>
      <c r="FSP7" s="31"/>
      <c r="FSQ7" s="30"/>
      <c r="FSR7" s="31"/>
      <c r="FSS7" s="30"/>
      <c r="FST7" s="31"/>
      <c r="FSU7" s="30"/>
      <c r="FSV7" s="31"/>
      <c r="FSW7" s="30"/>
      <c r="FSX7" s="31"/>
      <c r="FSY7" s="30"/>
      <c r="FSZ7" s="31"/>
      <c r="FTA7" s="30"/>
      <c r="FTB7" s="31"/>
      <c r="FTC7" s="30"/>
      <c r="FTD7" s="31"/>
      <c r="FTE7" s="30"/>
      <c r="FTF7" s="31"/>
      <c r="FTG7" s="30"/>
      <c r="FTH7" s="31"/>
      <c r="FTI7" s="30"/>
      <c r="FTJ7" s="31"/>
      <c r="FTK7" s="30"/>
      <c r="FTL7" s="31"/>
      <c r="FTM7" s="30"/>
      <c r="FTN7" s="31"/>
      <c r="FTO7" s="30"/>
      <c r="FTP7" s="31"/>
      <c r="FTQ7" s="30"/>
      <c r="FTR7" s="31"/>
      <c r="FTS7" s="30"/>
      <c r="FTT7" s="31"/>
      <c r="FTU7" s="30"/>
      <c r="FTV7" s="31"/>
      <c r="FTW7" s="30"/>
      <c r="FTX7" s="31"/>
      <c r="FTY7" s="30"/>
      <c r="FTZ7" s="31"/>
      <c r="FUA7" s="30"/>
      <c r="FUB7" s="31"/>
      <c r="FUC7" s="30"/>
      <c r="FUD7" s="31"/>
      <c r="FUE7" s="30"/>
      <c r="FUF7" s="31"/>
      <c r="FUG7" s="30"/>
      <c r="FUH7" s="31"/>
      <c r="FUI7" s="30"/>
      <c r="FUJ7" s="31"/>
      <c r="FUK7" s="30"/>
      <c r="FUL7" s="31"/>
      <c r="FUM7" s="30"/>
      <c r="FUN7" s="31"/>
      <c r="FUO7" s="30"/>
      <c r="FUP7" s="31"/>
      <c r="FUQ7" s="30"/>
      <c r="FUR7" s="31"/>
      <c r="FUS7" s="30"/>
      <c r="FUT7" s="31"/>
      <c r="FUU7" s="30"/>
      <c r="FUV7" s="31"/>
      <c r="FUW7" s="30"/>
      <c r="FUX7" s="31"/>
      <c r="FUY7" s="30"/>
      <c r="FUZ7" s="31"/>
      <c r="FVA7" s="30"/>
      <c r="FVB7" s="31"/>
      <c r="FVC7" s="30"/>
      <c r="FVD7" s="31"/>
      <c r="FVE7" s="30"/>
      <c r="FVF7" s="31"/>
      <c r="FVG7" s="30"/>
      <c r="FVH7" s="31"/>
      <c r="FVI7" s="30"/>
      <c r="FVJ7" s="31"/>
      <c r="FVK7" s="30"/>
      <c r="FVL7" s="31"/>
      <c r="FVM7" s="30"/>
      <c r="FVN7" s="31"/>
      <c r="FVO7" s="30"/>
      <c r="FVP7" s="31"/>
      <c r="FVQ7" s="30"/>
      <c r="FVR7" s="31"/>
      <c r="FVS7" s="30"/>
      <c r="FVT7" s="31"/>
      <c r="FVU7" s="30"/>
      <c r="FVV7" s="31"/>
      <c r="FVW7" s="30"/>
      <c r="FVX7" s="31"/>
      <c r="FVY7" s="30"/>
      <c r="FVZ7" s="31"/>
      <c r="FWA7" s="30"/>
      <c r="FWB7" s="31"/>
      <c r="FWC7" s="30"/>
      <c r="FWD7" s="31"/>
      <c r="FWE7" s="30"/>
      <c r="FWF7" s="31"/>
      <c r="FWG7" s="30"/>
      <c r="FWH7" s="31"/>
      <c r="FWI7" s="30"/>
      <c r="FWJ7" s="31"/>
      <c r="FWK7" s="30"/>
      <c r="FWL7" s="31"/>
      <c r="FWM7" s="30"/>
      <c r="FWN7" s="31"/>
      <c r="FWO7" s="30"/>
      <c r="FWP7" s="31"/>
      <c r="FWQ7" s="30"/>
      <c r="FWR7" s="31"/>
      <c r="FWS7" s="30"/>
      <c r="FWT7" s="31"/>
      <c r="FWU7" s="30"/>
      <c r="FWV7" s="31"/>
      <c r="FWW7" s="30"/>
      <c r="FWX7" s="31"/>
      <c r="FWY7" s="30"/>
      <c r="FWZ7" s="31"/>
      <c r="FXA7" s="30"/>
      <c r="FXB7" s="31"/>
      <c r="FXC7" s="30"/>
      <c r="FXD7" s="31"/>
      <c r="FXE7" s="30"/>
      <c r="FXF7" s="31"/>
      <c r="FXG7" s="30"/>
      <c r="FXH7" s="31"/>
      <c r="FXI7" s="30"/>
      <c r="FXJ7" s="31"/>
      <c r="FXK7" s="30"/>
      <c r="FXL7" s="31"/>
      <c r="FXM7" s="30"/>
      <c r="FXN7" s="31"/>
      <c r="FXO7" s="30"/>
      <c r="FXP7" s="31"/>
      <c r="FXQ7" s="30"/>
      <c r="FXR7" s="31"/>
      <c r="FXS7" s="30"/>
      <c r="FXT7" s="31"/>
      <c r="FXU7" s="30"/>
      <c r="FXV7" s="31"/>
      <c r="FXW7" s="30"/>
      <c r="FXX7" s="31"/>
      <c r="FXY7" s="30"/>
      <c r="FXZ7" s="31"/>
      <c r="FYA7" s="30"/>
      <c r="FYB7" s="31"/>
      <c r="FYC7" s="30"/>
      <c r="FYD7" s="31"/>
      <c r="FYE7" s="30"/>
      <c r="FYF7" s="31"/>
      <c r="FYG7" s="30"/>
      <c r="FYH7" s="31"/>
      <c r="FYI7" s="30"/>
      <c r="FYJ7" s="31"/>
      <c r="FYK7" s="30"/>
      <c r="FYL7" s="31"/>
      <c r="FYM7" s="30"/>
      <c r="FYN7" s="31"/>
      <c r="FYO7" s="30"/>
      <c r="FYP7" s="31"/>
      <c r="FYQ7" s="30"/>
      <c r="FYR7" s="31"/>
      <c r="FYS7" s="30"/>
      <c r="FYT7" s="31"/>
      <c r="FYU7" s="30"/>
      <c r="FYV7" s="31"/>
      <c r="FYW7" s="30"/>
      <c r="FYX7" s="31"/>
      <c r="FYY7" s="30"/>
      <c r="FYZ7" s="31"/>
      <c r="FZA7" s="30"/>
      <c r="FZB7" s="31"/>
      <c r="FZC7" s="30"/>
      <c r="FZD7" s="31"/>
      <c r="FZE7" s="30"/>
      <c r="FZF7" s="31"/>
      <c r="FZG7" s="30"/>
      <c r="FZH7" s="31"/>
      <c r="FZI7" s="30"/>
      <c r="FZJ7" s="31"/>
      <c r="FZK7" s="30"/>
      <c r="FZL7" s="31"/>
      <c r="FZM7" s="30"/>
      <c r="FZN7" s="31"/>
      <c r="FZO7" s="30"/>
      <c r="FZP7" s="31"/>
      <c r="FZQ7" s="30"/>
      <c r="FZR7" s="31"/>
      <c r="FZS7" s="30"/>
      <c r="FZT7" s="31"/>
      <c r="FZU7" s="30"/>
      <c r="FZV7" s="31"/>
      <c r="FZW7" s="30"/>
      <c r="FZX7" s="31"/>
      <c r="FZY7" s="30"/>
      <c r="FZZ7" s="31"/>
      <c r="GAA7" s="30"/>
      <c r="GAB7" s="31"/>
      <c r="GAC7" s="30"/>
      <c r="GAD7" s="31"/>
      <c r="GAE7" s="30"/>
      <c r="GAF7" s="31"/>
      <c r="GAG7" s="30"/>
      <c r="GAH7" s="31"/>
      <c r="GAI7" s="30"/>
      <c r="GAJ7" s="31"/>
      <c r="GAK7" s="30"/>
      <c r="GAL7" s="31"/>
      <c r="GAM7" s="30"/>
      <c r="GAN7" s="31"/>
      <c r="GAO7" s="30"/>
      <c r="GAP7" s="31"/>
      <c r="GAQ7" s="30"/>
      <c r="GAR7" s="31"/>
      <c r="GAS7" s="30"/>
      <c r="GAT7" s="31"/>
      <c r="GAU7" s="30"/>
      <c r="GAV7" s="31"/>
      <c r="GAW7" s="30"/>
      <c r="GAX7" s="31"/>
      <c r="GAY7" s="30"/>
      <c r="GAZ7" s="31"/>
      <c r="GBA7" s="30"/>
      <c r="GBB7" s="31"/>
      <c r="GBC7" s="30"/>
      <c r="GBD7" s="31"/>
      <c r="GBE7" s="30"/>
      <c r="GBF7" s="31"/>
      <c r="GBG7" s="30"/>
      <c r="GBH7" s="31"/>
      <c r="GBI7" s="30"/>
      <c r="GBJ7" s="31"/>
      <c r="GBK7" s="30"/>
      <c r="GBL7" s="31"/>
      <c r="GBM7" s="30"/>
      <c r="GBN7" s="31"/>
      <c r="GBO7" s="30"/>
      <c r="GBP7" s="31"/>
      <c r="GBQ7" s="30"/>
      <c r="GBR7" s="31"/>
      <c r="GBS7" s="30"/>
      <c r="GBT7" s="31"/>
      <c r="GBU7" s="30"/>
      <c r="GBV7" s="31"/>
      <c r="GBW7" s="30"/>
      <c r="GBX7" s="31"/>
      <c r="GBY7" s="30"/>
      <c r="GBZ7" s="31"/>
      <c r="GCA7" s="30"/>
      <c r="GCB7" s="31"/>
      <c r="GCC7" s="30"/>
      <c r="GCD7" s="31"/>
      <c r="GCE7" s="30"/>
      <c r="GCF7" s="31"/>
      <c r="GCG7" s="30"/>
      <c r="GCH7" s="31"/>
      <c r="GCI7" s="30"/>
      <c r="GCJ7" s="31"/>
      <c r="GCK7" s="30"/>
      <c r="GCL7" s="31"/>
      <c r="GCM7" s="30"/>
      <c r="GCN7" s="31"/>
      <c r="GCO7" s="30"/>
      <c r="GCP7" s="31"/>
      <c r="GCQ7" s="30"/>
      <c r="GCR7" s="31"/>
      <c r="GCS7" s="30"/>
      <c r="GCT7" s="31"/>
      <c r="GCU7" s="30"/>
      <c r="GCV7" s="31"/>
      <c r="GCW7" s="30"/>
      <c r="GCX7" s="31"/>
      <c r="GCY7" s="30"/>
      <c r="GCZ7" s="31"/>
      <c r="GDA7" s="30"/>
      <c r="GDB7" s="31"/>
      <c r="GDC7" s="30"/>
      <c r="GDD7" s="31"/>
      <c r="GDE7" s="30"/>
      <c r="GDF7" s="31"/>
      <c r="GDG7" s="30"/>
      <c r="GDH7" s="31"/>
      <c r="GDI7" s="30"/>
      <c r="GDJ7" s="31"/>
      <c r="GDK7" s="30"/>
      <c r="GDL7" s="31"/>
      <c r="GDM7" s="30"/>
      <c r="GDN7" s="31"/>
      <c r="GDO7" s="30"/>
      <c r="GDP7" s="31"/>
      <c r="GDQ7" s="30"/>
      <c r="GDR7" s="31"/>
      <c r="GDS7" s="30"/>
      <c r="GDT7" s="31"/>
      <c r="GDU7" s="30"/>
      <c r="GDV7" s="31"/>
      <c r="GDW7" s="30"/>
      <c r="GDX7" s="31"/>
      <c r="GDY7" s="30"/>
      <c r="GDZ7" s="31"/>
      <c r="GEA7" s="30"/>
      <c r="GEB7" s="31"/>
      <c r="GEC7" s="30"/>
      <c r="GED7" s="31"/>
      <c r="GEE7" s="30"/>
      <c r="GEF7" s="31"/>
      <c r="GEG7" s="30"/>
      <c r="GEH7" s="31"/>
      <c r="GEI7" s="30"/>
      <c r="GEJ7" s="31"/>
      <c r="GEK7" s="30"/>
      <c r="GEL7" s="31"/>
      <c r="GEM7" s="30"/>
      <c r="GEN7" s="31"/>
      <c r="GEO7" s="30"/>
      <c r="GEP7" s="31"/>
      <c r="GEQ7" s="30"/>
      <c r="GER7" s="31"/>
      <c r="GES7" s="30"/>
      <c r="GET7" s="31"/>
      <c r="GEU7" s="30"/>
      <c r="GEV7" s="31"/>
      <c r="GEW7" s="30"/>
      <c r="GEX7" s="31"/>
      <c r="GEY7" s="30"/>
      <c r="GEZ7" s="31"/>
      <c r="GFA7" s="30"/>
      <c r="GFB7" s="31"/>
      <c r="GFC7" s="30"/>
      <c r="GFD7" s="31"/>
      <c r="GFE7" s="30"/>
      <c r="GFF7" s="31"/>
      <c r="GFG7" s="30"/>
      <c r="GFH7" s="31"/>
      <c r="GFI7" s="30"/>
      <c r="GFJ7" s="31"/>
      <c r="GFK7" s="30"/>
      <c r="GFL7" s="31"/>
      <c r="GFM7" s="30"/>
      <c r="GFN7" s="31"/>
      <c r="GFO7" s="30"/>
      <c r="GFP7" s="31"/>
      <c r="GFQ7" s="30"/>
      <c r="GFR7" s="31"/>
      <c r="GFS7" s="30"/>
      <c r="GFT7" s="31"/>
      <c r="GFU7" s="30"/>
      <c r="GFV7" s="31"/>
      <c r="GFW7" s="30"/>
      <c r="GFX7" s="31"/>
      <c r="GFY7" s="30"/>
      <c r="GFZ7" s="31"/>
      <c r="GGA7" s="30"/>
      <c r="GGB7" s="31"/>
      <c r="GGC7" s="30"/>
      <c r="GGD7" s="31"/>
      <c r="GGE7" s="30"/>
      <c r="GGF7" s="31"/>
      <c r="GGG7" s="30"/>
      <c r="GGH7" s="31"/>
      <c r="GGI7" s="30"/>
      <c r="GGJ7" s="31"/>
      <c r="GGK7" s="30"/>
      <c r="GGL7" s="31"/>
      <c r="GGM7" s="30"/>
      <c r="GGN7" s="31"/>
      <c r="GGO7" s="30"/>
      <c r="GGP7" s="31"/>
      <c r="GGQ7" s="30"/>
      <c r="GGR7" s="31"/>
      <c r="GGS7" s="30"/>
      <c r="GGT7" s="31"/>
      <c r="GGU7" s="30"/>
      <c r="GGV7" s="31"/>
      <c r="GGW7" s="30"/>
      <c r="GGX7" s="31"/>
      <c r="GGY7" s="30"/>
      <c r="GGZ7" s="31"/>
      <c r="GHA7" s="30"/>
      <c r="GHB7" s="31"/>
      <c r="GHC7" s="30"/>
      <c r="GHD7" s="31"/>
      <c r="GHE7" s="30"/>
      <c r="GHF7" s="31"/>
      <c r="GHG7" s="30"/>
      <c r="GHH7" s="31"/>
      <c r="GHI7" s="30"/>
      <c r="GHJ7" s="31"/>
      <c r="GHK7" s="30"/>
      <c r="GHL7" s="31"/>
      <c r="GHM7" s="30"/>
      <c r="GHN7" s="31"/>
      <c r="GHO7" s="30"/>
      <c r="GHP7" s="31"/>
      <c r="GHQ7" s="30"/>
      <c r="GHR7" s="31"/>
      <c r="GHS7" s="30"/>
      <c r="GHT7" s="31"/>
      <c r="GHU7" s="30"/>
      <c r="GHV7" s="31"/>
      <c r="GHW7" s="30"/>
      <c r="GHX7" s="31"/>
      <c r="GHY7" s="30"/>
      <c r="GHZ7" s="31"/>
      <c r="GIA7" s="30"/>
      <c r="GIB7" s="31"/>
      <c r="GIC7" s="30"/>
      <c r="GID7" s="31"/>
      <c r="GIE7" s="30"/>
      <c r="GIF7" s="31"/>
      <c r="GIG7" s="30"/>
      <c r="GIH7" s="31"/>
      <c r="GII7" s="30"/>
      <c r="GIJ7" s="31"/>
      <c r="GIK7" s="30"/>
      <c r="GIL7" s="31"/>
      <c r="GIM7" s="30"/>
      <c r="GIN7" s="31"/>
      <c r="GIO7" s="30"/>
      <c r="GIP7" s="31"/>
      <c r="GIQ7" s="30"/>
      <c r="GIR7" s="31"/>
      <c r="GIS7" s="30"/>
      <c r="GIT7" s="31"/>
      <c r="GIU7" s="30"/>
      <c r="GIV7" s="31"/>
      <c r="GIW7" s="30"/>
      <c r="GIX7" s="31"/>
      <c r="GIY7" s="30"/>
      <c r="GIZ7" s="31"/>
      <c r="GJA7" s="30"/>
      <c r="GJB7" s="31"/>
      <c r="GJC7" s="30"/>
      <c r="GJD7" s="31"/>
      <c r="GJE7" s="30"/>
      <c r="GJF7" s="31"/>
      <c r="GJG7" s="30"/>
      <c r="GJH7" s="31"/>
      <c r="GJI7" s="30"/>
      <c r="GJJ7" s="31"/>
      <c r="GJK7" s="30"/>
      <c r="GJL7" s="31"/>
      <c r="GJM7" s="30"/>
      <c r="GJN7" s="31"/>
      <c r="GJO7" s="30"/>
      <c r="GJP7" s="31"/>
      <c r="GJQ7" s="30"/>
      <c r="GJR7" s="31"/>
      <c r="GJS7" s="30"/>
      <c r="GJT7" s="31"/>
      <c r="GJU7" s="30"/>
      <c r="GJV7" s="31"/>
      <c r="GJW7" s="30"/>
      <c r="GJX7" s="31"/>
      <c r="GJY7" s="30"/>
      <c r="GJZ7" s="31"/>
      <c r="GKA7" s="30"/>
      <c r="GKB7" s="31"/>
      <c r="GKC7" s="30"/>
      <c r="GKD7" s="31"/>
      <c r="GKE7" s="30"/>
      <c r="GKF7" s="31"/>
      <c r="GKG7" s="30"/>
      <c r="GKH7" s="31"/>
      <c r="GKI7" s="30"/>
      <c r="GKJ7" s="31"/>
      <c r="GKK7" s="30"/>
      <c r="GKL7" s="31"/>
      <c r="GKM7" s="30"/>
      <c r="GKN7" s="31"/>
      <c r="GKO7" s="30"/>
      <c r="GKP7" s="31"/>
      <c r="GKQ7" s="30"/>
      <c r="GKR7" s="31"/>
      <c r="GKS7" s="30"/>
      <c r="GKT7" s="31"/>
      <c r="GKU7" s="30"/>
      <c r="GKV7" s="31"/>
      <c r="GKW7" s="30"/>
      <c r="GKX7" s="31"/>
      <c r="GKY7" s="30"/>
      <c r="GKZ7" s="31"/>
      <c r="GLA7" s="30"/>
      <c r="GLB7" s="31"/>
      <c r="GLC7" s="30"/>
      <c r="GLD7" s="31"/>
      <c r="GLE7" s="30"/>
      <c r="GLF7" s="31"/>
      <c r="GLG7" s="30"/>
      <c r="GLH7" s="31"/>
      <c r="GLI7" s="30"/>
      <c r="GLJ7" s="31"/>
      <c r="GLK7" s="30"/>
      <c r="GLL7" s="31"/>
      <c r="GLM7" s="30"/>
      <c r="GLN7" s="31"/>
      <c r="GLO7" s="30"/>
      <c r="GLP7" s="31"/>
      <c r="GLQ7" s="30"/>
      <c r="GLR7" s="31"/>
      <c r="GLS7" s="30"/>
      <c r="GLT7" s="31"/>
      <c r="GLU7" s="30"/>
      <c r="GLV7" s="31"/>
      <c r="GLW7" s="30"/>
      <c r="GLX7" s="31"/>
      <c r="GLY7" s="30"/>
      <c r="GLZ7" s="31"/>
      <c r="GMA7" s="30"/>
      <c r="GMB7" s="31"/>
      <c r="GMC7" s="30"/>
      <c r="GMD7" s="31"/>
      <c r="GME7" s="30"/>
      <c r="GMF7" s="31"/>
      <c r="GMG7" s="30"/>
      <c r="GMH7" s="31"/>
      <c r="GMI7" s="30"/>
      <c r="GMJ7" s="31"/>
      <c r="GMK7" s="30"/>
      <c r="GML7" s="31"/>
      <c r="GMM7" s="30"/>
      <c r="GMN7" s="31"/>
      <c r="GMO7" s="30"/>
      <c r="GMP7" s="31"/>
      <c r="GMQ7" s="30"/>
      <c r="GMR7" s="31"/>
      <c r="GMS7" s="30"/>
      <c r="GMT7" s="31"/>
      <c r="GMU7" s="30"/>
      <c r="GMV7" s="31"/>
      <c r="GMW7" s="30"/>
      <c r="GMX7" s="31"/>
      <c r="GMY7" s="30"/>
      <c r="GMZ7" s="31"/>
      <c r="GNA7" s="30"/>
      <c r="GNB7" s="31"/>
      <c r="GNC7" s="30"/>
      <c r="GND7" s="31"/>
      <c r="GNE7" s="30"/>
      <c r="GNF7" s="31"/>
      <c r="GNG7" s="30"/>
      <c r="GNH7" s="31"/>
      <c r="GNI7" s="30"/>
      <c r="GNJ7" s="31"/>
      <c r="GNK7" s="30"/>
      <c r="GNL7" s="31"/>
      <c r="GNM7" s="30"/>
      <c r="GNN7" s="31"/>
      <c r="GNO7" s="30"/>
      <c r="GNP7" s="31"/>
      <c r="GNQ7" s="30"/>
      <c r="GNR7" s="31"/>
      <c r="GNS7" s="30"/>
      <c r="GNT7" s="31"/>
      <c r="GNU7" s="30"/>
      <c r="GNV7" s="31"/>
      <c r="GNW7" s="30"/>
      <c r="GNX7" s="31"/>
      <c r="GNY7" s="30"/>
      <c r="GNZ7" s="31"/>
      <c r="GOA7" s="30"/>
      <c r="GOB7" s="31"/>
      <c r="GOC7" s="30"/>
      <c r="GOD7" s="31"/>
      <c r="GOE7" s="30"/>
      <c r="GOF7" s="31"/>
      <c r="GOG7" s="30"/>
      <c r="GOH7" s="31"/>
      <c r="GOI7" s="30"/>
      <c r="GOJ7" s="31"/>
      <c r="GOK7" s="30"/>
      <c r="GOL7" s="31"/>
      <c r="GOM7" s="30"/>
      <c r="GON7" s="31"/>
      <c r="GOO7" s="30"/>
      <c r="GOP7" s="31"/>
      <c r="GOQ7" s="30"/>
      <c r="GOR7" s="31"/>
      <c r="GOS7" s="30"/>
      <c r="GOT7" s="31"/>
      <c r="GOU7" s="30"/>
      <c r="GOV7" s="31"/>
      <c r="GOW7" s="30"/>
      <c r="GOX7" s="31"/>
      <c r="GOY7" s="30"/>
      <c r="GOZ7" s="31"/>
      <c r="GPA7" s="30"/>
      <c r="GPB7" s="31"/>
      <c r="GPC7" s="30"/>
      <c r="GPD7" s="31"/>
      <c r="GPE7" s="30"/>
      <c r="GPF7" s="31"/>
      <c r="GPG7" s="30"/>
      <c r="GPH7" s="31"/>
      <c r="GPI7" s="30"/>
      <c r="GPJ7" s="31"/>
      <c r="GPK7" s="30"/>
      <c r="GPL7" s="31"/>
      <c r="GPM7" s="30"/>
      <c r="GPN7" s="31"/>
      <c r="GPO7" s="30"/>
      <c r="GPP7" s="31"/>
      <c r="GPQ7" s="30"/>
      <c r="GPR7" s="31"/>
      <c r="GPS7" s="30"/>
      <c r="GPT7" s="31"/>
      <c r="GPU7" s="30"/>
      <c r="GPV7" s="31"/>
      <c r="GPW7" s="30"/>
      <c r="GPX7" s="31"/>
      <c r="GPY7" s="30"/>
      <c r="GPZ7" s="31"/>
      <c r="GQA7" s="30"/>
      <c r="GQB7" s="31"/>
      <c r="GQC7" s="30"/>
      <c r="GQD7" s="31"/>
      <c r="GQE7" s="30"/>
      <c r="GQF7" s="31"/>
      <c r="GQG7" s="30"/>
      <c r="GQH7" s="31"/>
      <c r="GQI7" s="30"/>
      <c r="GQJ7" s="31"/>
      <c r="GQK7" s="30"/>
      <c r="GQL7" s="31"/>
      <c r="GQM7" s="30"/>
      <c r="GQN7" s="31"/>
      <c r="GQO7" s="30"/>
      <c r="GQP7" s="31"/>
      <c r="GQQ7" s="30"/>
      <c r="GQR7" s="31"/>
      <c r="GQS7" s="30"/>
      <c r="GQT7" s="31"/>
      <c r="GQU7" s="30"/>
      <c r="GQV7" s="31"/>
      <c r="GQW7" s="30"/>
      <c r="GQX7" s="31"/>
      <c r="GQY7" s="30"/>
      <c r="GQZ7" s="31"/>
      <c r="GRA7" s="30"/>
      <c r="GRB7" s="31"/>
      <c r="GRC7" s="30"/>
      <c r="GRD7" s="31"/>
      <c r="GRE7" s="30"/>
      <c r="GRF7" s="31"/>
      <c r="GRG7" s="30"/>
      <c r="GRH7" s="31"/>
      <c r="GRI7" s="30"/>
      <c r="GRJ7" s="31"/>
      <c r="GRK7" s="30"/>
      <c r="GRL7" s="31"/>
      <c r="GRM7" s="30"/>
      <c r="GRN7" s="31"/>
      <c r="GRO7" s="30"/>
      <c r="GRP7" s="31"/>
      <c r="GRQ7" s="30"/>
      <c r="GRR7" s="31"/>
      <c r="GRS7" s="30"/>
      <c r="GRT7" s="31"/>
      <c r="GRU7" s="30"/>
      <c r="GRV7" s="31"/>
      <c r="GRW7" s="30"/>
      <c r="GRX7" s="31"/>
      <c r="GRY7" s="30"/>
      <c r="GRZ7" s="31"/>
      <c r="GSA7" s="30"/>
      <c r="GSB7" s="31"/>
      <c r="GSC7" s="30"/>
      <c r="GSD7" s="31"/>
      <c r="GSE7" s="30"/>
      <c r="GSF7" s="31"/>
      <c r="GSG7" s="30"/>
      <c r="GSH7" s="31"/>
      <c r="GSI7" s="30"/>
      <c r="GSJ7" s="31"/>
      <c r="GSK7" s="30"/>
      <c r="GSL7" s="31"/>
      <c r="GSM7" s="30"/>
      <c r="GSN7" s="31"/>
      <c r="GSO7" s="30"/>
      <c r="GSP7" s="31"/>
      <c r="GSQ7" s="30"/>
      <c r="GSR7" s="31"/>
      <c r="GSS7" s="30"/>
      <c r="GST7" s="31"/>
      <c r="GSU7" s="30"/>
      <c r="GSV7" s="31"/>
      <c r="GSW7" s="30"/>
      <c r="GSX7" s="31"/>
      <c r="GSY7" s="30"/>
      <c r="GSZ7" s="31"/>
      <c r="GTA7" s="30"/>
      <c r="GTB7" s="31"/>
      <c r="GTC7" s="30"/>
      <c r="GTD7" s="31"/>
      <c r="GTE7" s="30"/>
      <c r="GTF7" s="31"/>
      <c r="GTG7" s="30"/>
      <c r="GTH7" s="31"/>
      <c r="GTI7" s="30"/>
      <c r="GTJ7" s="31"/>
      <c r="GTK7" s="30"/>
      <c r="GTL7" s="31"/>
      <c r="GTM7" s="30"/>
      <c r="GTN7" s="31"/>
      <c r="GTO7" s="30"/>
      <c r="GTP7" s="31"/>
      <c r="GTQ7" s="30"/>
      <c r="GTR7" s="31"/>
      <c r="GTS7" s="30"/>
      <c r="GTT7" s="31"/>
      <c r="GTU7" s="30"/>
      <c r="GTV7" s="31"/>
      <c r="GTW7" s="30"/>
      <c r="GTX7" s="31"/>
      <c r="GTY7" s="30"/>
      <c r="GTZ7" s="31"/>
      <c r="GUA7" s="30"/>
      <c r="GUB7" s="31"/>
      <c r="GUC7" s="30"/>
      <c r="GUD7" s="31"/>
      <c r="GUE7" s="30"/>
      <c r="GUF7" s="31"/>
      <c r="GUG7" s="30"/>
      <c r="GUH7" s="31"/>
      <c r="GUI7" s="30"/>
      <c r="GUJ7" s="31"/>
      <c r="GUK7" s="30"/>
      <c r="GUL7" s="31"/>
      <c r="GUM7" s="30"/>
      <c r="GUN7" s="31"/>
      <c r="GUO7" s="30"/>
      <c r="GUP7" s="31"/>
      <c r="GUQ7" s="30"/>
      <c r="GUR7" s="31"/>
      <c r="GUS7" s="30"/>
      <c r="GUT7" s="31"/>
      <c r="GUU7" s="30"/>
      <c r="GUV7" s="31"/>
      <c r="GUW7" s="30"/>
      <c r="GUX7" s="31"/>
      <c r="GUY7" s="30"/>
      <c r="GUZ7" s="31"/>
      <c r="GVA7" s="30"/>
      <c r="GVB7" s="31"/>
      <c r="GVC7" s="30"/>
      <c r="GVD7" s="31"/>
      <c r="GVE7" s="30"/>
      <c r="GVF7" s="31"/>
      <c r="GVG7" s="30"/>
      <c r="GVH7" s="31"/>
      <c r="GVI7" s="30"/>
      <c r="GVJ7" s="31"/>
      <c r="GVK7" s="30"/>
      <c r="GVL7" s="31"/>
      <c r="GVM7" s="30"/>
      <c r="GVN7" s="31"/>
      <c r="GVO7" s="30"/>
      <c r="GVP7" s="31"/>
      <c r="GVQ7" s="30"/>
      <c r="GVR7" s="31"/>
      <c r="GVS7" s="30"/>
      <c r="GVT7" s="31"/>
      <c r="GVU7" s="30"/>
      <c r="GVV7" s="31"/>
      <c r="GVW7" s="30"/>
      <c r="GVX7" s="31"/>
      <c r="GVY7" s="30"/>
      <c r="GVZ7" s="31"/>
      <c r="GWA7" s="30"/>
      <c r="GWB7" s="31"/>
      <c r="GWC7" s="30"/>
      <c r="GWD7" s="31"/>
      <c r="GWE7" s="30"/>
      <c r="GWF7" s="31"/>
      <c r="GWG7" s="30"/>
      <c r="GWH7" s="31"/>
      <c r="GWI7" s="30"/>
      <c r="GWJ7" s="31"/>
      <c r="GWK7" s="30"/>
      <c r="GWL7" s="31"/>
      <c r="GWM7" s="30"/>
      <c r="GWN7" s="31"/>
      <c r="GWO7" s="30"/>
      <c r="GWP7" s="31"/>
      <c r="GWQ7" s="30"/>
      <c r="GWR7" s="31"/>
      <c r="GWS7" s="30"/>
      <c r="GWT7" s="31"/>
      <c r="GWU7" s="30"/>
      <c r="GWV7" s="31"/>
      <c r="GWW7" s="30"/>
      <c r="GWX7" s="31"/>
      <c r="GWY7" s="30"/>
      <c r="GWZ7" s="31"/>
      <c r="GXA7" s="30"/>
      <c r="GXB7" s="31"/>
      <c r="GXC7" s="30"/>
      <c r="GXD7" s="31"/>
      <c r="GXE7" s="30"/>
      <c r="GXF7" s="31"/>
      <c r="GXG7" s="30"/>
      <c r="GXH7" s="31"/>
      <c r="GXI7" s="30"/>
      <c r="GXJ7" s="31"/>
      <c r="GXK7" s="30"/>
      <c r="GXL7" s="31"/>
      <c r="GXM7" s="30"/>
      <c r="GXN7" s="31"/>
      <c r="GXO7" s="30"/>
      <c r="GXP7" s="31"/>
      <c r="GXQ7" s="30"/>
      <c r="GXR7" s="31"/>
      <c r="GXS7" s="30"/>
      <c r="GXT7" s="31"/>
      <c r="GXU7" s="30"/>
      <c r="GXV7" s="31"/>
      <c r="GXW7" s="30"/>
      <c r="GXX7" s="31"/>
      <c r="GXY7" s="30"/>
      <c r="GXZ7" s="31"/>
      <c r="GYA7" s="30"/>
      <c r="GYB7" s="31"/>
      <c r="GYC7" s="30"/>
      <c r="GYD7" s="31"/>
      <c r="GYE7" s="30"/>
      <c r="GYF7" s="31"/>
      <c r="GYG7" s="30"/>
      <c r="GYH7" s="31"/>
      <c r="GYI7" s="30"/>
      <c r="GYJ7" s="31"/>
      <c r="GYK7" s="30"/>
      <c r="GYL7" s="31"/>
      <c r="GYM7" s="30"/>
      <c r="GYN7" s="31"/>
      <c r="GYO7" s="30"/>
      <c r="GYP7" s="31"/>
      <c r="GYQ7" s="30"/>
      <c r="GYR7" s="31"/>
      <c r="GYS7" s="30"/>
      <c r="GYT7" s="31"/>
      <c r="GYU7" s="30"/>
      <c r="GYV7" s="31"/>
      <c r="GYW7" s="30"/>
      <c r="GYX7" s="31"/>
      <c r="GYY7" s="30"/>
      <c r="GYZ7" s="31"/>
      <c r="GZA7" s="30"/>
      <c r="GZB7" s="31"/>
      <c r="GZC7" s="30"/>
      <c r="GZD7" s="31"/>
      <c r="GZE7" s="30"/>
      <c r="GZF7" s="31"/>
      <c r="GZG7" s="30"/>
      <c r="GZH7" s="31"/>
      <c r="GZI7" s="30"/>
      <c r="GZJ7" s="31"/>
      <c r="GZK7" s="30"/>
      <c r="GZL7" s="31"/>
      <c r="GZM7" s="30"/>
      <c r="GZN7" s="31"/>
      <c r="GZO7" s="30"/>
      <c r="GZP7" s="31"/>
      <c r="GZQ7" s="30"/>
      <c r="GZR7" s="31"/>
      <c r="GZS7" s="30"/>
      <c r="GZT7" s="31"/>
      <c r="GZU7" s="30"/>
      <c r="GZV7" s="31"/>
      <c r="GZW7" s="30"/>
      <c r="GZX7" s="31"/>
      <c r="GZY7" s="30"/>
      <c r="GZZ7" s="31"/>
      <c r="HAA7" s="30"/>
      <c r="HAB7" s="31"/>
      <c r="HAC7" s="30"/>
      <c r="HAD7" s="31"/>
      <c r="HAE7" s="30"/>
      <c r="HAF7" s="31"/>
      <c r="HAG7" s="30"/>
      <c r="HAH7" s="31"/>
      <c r="HAI7" s="30"/>
      <c r="HAJ7" s="31"/>
      <c r="HAK7" s="30"/>
      <c r="HAL7" s="31"/>
      <c r="HAM7" s="30"/>
      <c r="HAN7" s="31"/>
      <c r="HAO7" s="30"/>
      <c r="HAP7" s="31"/>
      <c r="HAQ7" s="30"/>
      <c r="HAR7" s="31"/>
      <c r="HAS7" s="30"/>
      <c r="HAT7" s="31"/>
      <c r="HAU7" s="30"/>
      <c r="HAV7" s="31"/>
      <c r="HAW7" s="30"/>
      <c r="HAX7" s="31"/>
      <c r="HAY7" s="30"/>
      <c r="HAZ7" s="31"/>
      <c r="HBA7" s="30"/>
      <c r="HBB7" s="31"/>
      <c r="HBC7" s="30"/>
      <c r="HBD7" s="31"/>
      <c r="HBE7" s="30"/>
      <c r="HBF7" s="31"/>
      <c r="HBG7" s="30"/>
      <c r="HBH7" s="31"/>
      <c r="HBI7" s="30"/>
      <c r="HBJ7" s="31"/>
      <c r="HBK7" s="30"/>
      <c r="HBL7" s="31"/>
      <c r="HBM7" s="30"/>
      <c r="HBN7" s="31"/>
      <c r="HBO7" s="30"/>
      <c r="HBP7" s="31"/>
      <c r="HBQ7" s="30"/>
      <c r="HBR7" s="31"/>
      <c r="HBS7" s="30"/>
      <c r="HBT7" s="31"/>
      <c r="HBU7" s="30"/>
      <c r="HBV7" s="31"/>
      <c r="HBW7" s="30"/>
      <c r="HBX7" s="31"/>
      <c r="HBY7" s="30"/>
      <c r="HBZ7" s="31"/>
      <c r="HCA7" s="30"/>
      <c r="HCB7" s="31"/>
      <c r="HCC7" s="30"/>
      <c r="HCD7" s="31"/>
      <c r="HCE7" s="30"/>
      <c r="HCF7" s="31"/>
      <c r="HCG7" s="30"/>
      <c r="HCH7" s="31"/>
      <c r="HCI7" s="30"/>
      <c r="HCJ7" s="31"/>
      <c r="HCK7" s="30"/>
      <c r="HCL7" s="31"/>
      <c r="HCM7" s="30"/>
      <c r="HCN7" s="31"/>
      <c r="HCO7" s="30"/>
      <c r="HCP7" s="31"/>
      <c r="HCQ7" s="30"/>
      <c r="HCR7" s="31"/>
      <c r="HCS7" s="30"/>
      <c r="HCT7" s="31"/>
      <c r="HCU7" s="30"/>
      <c r="HCV7" s="31"/>
      <c r="HCW7" s="30"/>
      <c r="HCX7" s="31"/>
      <c r="HCY7" s="30"/>
      <c r="HCZ7" s="31"/>
      <c r="HDA7" s="30"/>
      <c r="HDB7" s="31"/>
      <c r="HDC7" s="30"/>
      <c r="HDD7" s="31"/>
      <c r="HDE7" s="30"/>
      <c r="HDF7" s="31"/>
      <c r="HDG7" s="30"/>
      <c r="HDH7" s="31"/>
      <c r="HDI7" s="30"/>
      <c r="HDJ7" s="31"/>
      <c r="HDK7" s="30"/>
      <c r="HDL7" s="31"/>
      <c r="HDM7" s="30"/>
      <c r="HDN7" s="31"/>
      <c r="HDO7" s="30"/>
      <c r="HDP7" s="31"/>
      <c r="HDQ7" s="30"/>
      <c r="HDR7" s="31"/>
      <c r="HDS7" s="30"/>
      <c r="HDT7" s="31"/>
      <c r="HDU7" s="30"/>
      <c r="HDV7" s="31"/>
      <c r="HDW7" s="30"/>
      <c r="HDX7" s="31"/>
      <c r="HDY7" s="30"/>
      <c r="HDZ7" s="31"/>
      <c r="HEA7" s="30"/>
      <c r="HEB7" s="31"/>
      <c r="HEC7" s="30"/>
      <c r="HED7" s="31"/>
      <c r="HEE7" s="30"/>
      <c r="HEF7" s="31"/>
      <c r="HEG7" s="30"/>
      <c r="HEH7" s="31"/>
      <c r="HEI7" s="30"/>
      <c r="HEJ7" s="31"/>
      <c r="HEK7" s="30"/>
      <c r="HEL7" s="31"/>
      <c r="HEM7" s="30"/>
      <c r="HEN7" s="31"/>
      <c r="HEO7" s="30"/>
      <c r="HEP7" s="31"/>
      <c r="HEQ7" s="30"/>
      <c r="HER7" s="31"/>
      <c r="HES7" s="30"/>
      <c r="HET7" s="31"/>
      <c r="HEU7" s="30"/>
      <c r="HEV7" s="31"/>
      <c r="HEW7" s="30"/>
      <c r="HEX7" s="31"/>
      <c r="HEY7" s="30"/>
      <c r="HEZ7" s="31"/>
      <c r="HFA7" s="30"/>
      <c r="HFB7" s="31"/>
      <c r="HFC7" s="30"/>
      <c r="HFD7" s="31"/>
      <c r="HFE7" s="30"/>
      <c r="HFF7" s="31"/>
      <c r="HFG7" s="30"/>
      <c r="HFH7" s="31"/>
      <c r="HFI7" s="30"/>
      <c r="HFJ7" s="31"/>
      <c r="HFK7" s="30"/>
      <c r="HFL7" s="31"/>
      <c r="HFM7" s="30"/>
      <c r="HFN7" s="31"/>
      <c r="HFO7" s="30"/>
      <c r="HFP7" s="31"/>
      <c r="HFQ7" s="30"/>
      <c r="HFR7" s="31"/>
      <c r="HFS7" s="30"/>
      <c r="HFT7" s="31"/>
      <c r="HFU7" s="30"/>
      <c r="HFV7" s="31"/>
      <c r="HFW7" s="30"/>
      <c r="HFX7" s="31"/>
      <c r="HFY7" s="30"/>
      <c r="HFZ7" s="31"/>
      <c r="HGA7" s="30"/>
      <c r="HGB7" s="31"/>
      <c r="HGC7" s="30"/>
      <c r="HGD7" s="31"/>
      <c r="HGE7" s="30"/>
      <c r="HGF7" s="31"/>
      <c r="HGG7" s="30"/>
      <c r="HGH7" s="31"/>
      <c r="HGI7" s="30"/>
      <c r="HGJ7" s="31"/>
      <c r="HGK7" s="30"/>
      <c r="HGL7" s="31"/>
      <c r="HGM7" s="30"/>
      <c r="HGN7" s="31"/>
      <c r="HGO7" s="30"/>
      <c r="HGP7" s="31"/>
      <c r="HGQ7" s="30"/>
      <c r="HGR7" s="31"/>
      <c r="HGS7" s="30"/>
      <c r="HGT7" s="31"/>
      <c r="HGU7" s="30"/>
      <c r="HGV7" s="31"/>
      <c r="HGW7" s="30"/>
      <c r="HGX7" s="31"/>
      <c r="HGY7" s="30"/>
      <c r="HGZ7" s="31"/>
      <c r="HHA7" s="30"/>
      <c r="HHB7" s="31"/>
      <c r="HHC7" s="30"/>
      <c r="HHD7" s="31"/>
      <c r="HHE7" s="30"/>
      <c r="HHF7" s="31"/>
      <c r="HHG7" s="30"/>
      <c r="HHH7" s="31"/>
      <c r="HHI7" s="30"/>
      <c r="HHJ7" s="31"/>
      <c r="HHK7" s="30"/>
      <c r="HHL7" s="31"/>
      <c r="HHM7" s="30"/>
      <c r="HHN7" s="31"/>
      <c r="HHO7" s="30"/>
      <c r="HHP7" s="31"/>
      <c r="HHQ7" s="30"/>
      <c r="HHR7" s="31"/>
      <c r="HHS7" s="30"/>
      <c r="HHT7" s="31"/>
      <c r="HHU7" s="30"/>
      <c r="HHV7" s="31"/>
      <c r="HHW7" s="30"/>
      <c r="HHX7" s="31"/>
      <c r="HHY7" s="30"/>
      <c r="HHZ7" s="31"/>
      <c r="HIA7" s="30"/>
      <c r="HIB7" s="31"/>
      <c r="HIC7" s="30"/>
      <c r="HID7" s="31"/>
      <c r="HIE7" s="30"/>
      <c r="HIF7" s="31"/>
      <c r="HIG7" s="30"/>
      <c r="HIH7" s="31"/>
      <c r="HII7" s="30"/>
      <c r="HIJ7" s="31"/>
      <c r="HIK7" s="30"/>
      <c r="HIL7" s="31"/>
      <c r="HIM7" s="30"/>
      <c r="HIN7" s="31"/>
      <c r="HIO7" s="30"/>
      <c r="HIP7" s="31"/>
      <c r="HIQ7" s="30"/>
      <c r="HIR7" s="31"/>
      <c r="HIS7" s="30"/>
      <c r="HIT7" s="31"/>
      <c r="HIU7" s="30"/>
      <c r="HIV7" s="31"/>
      <c r="HIW7" s="30"/>
      <c r="HIX7" s="31"/>
      <c r="HIY7" s="30"/>
      <c r="HIZ7" s="31"/>
      <c r="HJA7" s="30"/>
      <c r="HJB7" s="31"/>
      <c r="HJC7" s="30"/>
      <c r="HJD7" s="31"/>
      <c r="HJE7" s="30"/>
      <c r="HJF7" s="31"/>
      <c r="HJG7" s="30"/>
      <c r="HJH7" s="31"/>
      <c r="HJI7" s="30"/>
      <c r="HJJ7" s="31"/>
      <c r="HJK7" s="30"/>
      <c r="HJL7" s="31"/>
      <c r="HJM7" s="30"/>
      <c r="HJN7" s="31"/>
      <c r="HJO7" s="30"/>
      <c r="HJP7" s="31"/>
      <c r="HJQ7" s="30"/>
      <c r="HJR7" s="31"/>
      <c r="HJS7" s="30"/>
      <c r="HJT7" s="31"/>
      <c r="HJU7" s="30"/>
      <c r="HJV7" s="31"/>
      <c r="HJW7" s="30"/>
      <c r="HJX7" s="31"/>
      <c r="HJY7" s="30"/>
      <c r="HJZ7" s="31"/>
      <c r="HKA7" s="30"/>
      <c r="HKB7" s="31"/>
      <c r="HKC7" s="30"/>
      <c r="HKD7" s="31"/>
      <c r="HKE7" s="30"/>
      <c r="HKF7" s="31"/>
      <c r="HKG7" s="30"/>
      <c r="HKH7" s="31"/>
      <c r="HKI7" s="30"/>
      <c r="HKJ7" s="31"/>
      <c r="HKK7" s="30"/>
      <c r="HKL7" s="31"/>
      <c r="HKM7" s="30"/>
      <c r="HKN7" s="31"/>
      <c r="HKO7" s="30"/>
      <c r="HKP7" s="31"/>
      <c r="HKQ7" s="30"/>
      <c r="HKR7" s="31"/>
      <c r="HKS7" s="30"/>
      <c r="HKT7" s="31"/>
      <c r="HKU7" s="30"/>
      <c r="HKV7" s="31"/>
      <c r="HKW7" s="30"/>
      <c r="HKX7" s="31"/>
      <c r="HKY7" s="30"/>
      <c r="HKZ7" s="31"/>
      <c r="HLA7" s="30"/>
      <c r="HLB7" s="31"/>
      <c r="HLC7" s="30"/>
      <c r="HLD7" s="31"/>
      <c r="HLE7" s="30"/>
      <c r="HLF7" s="31"/>
      <c r="HLG7" s="30"/>
      <c r="HLH7" s="31"/>
      <c r="HLI7" s="30"/>
      <c r="HLJ7" s="31"/>
      <c r="HLK7" s="30"/>
      <c r="HLL7" s="31"/>
      <c r="HLM7" s="30"/>
      <c r="HLN7" s="31"/>
      <c r="HLO7" s="30"/>
      <c r="HLP7" s="31"/>
      <c r="HLQ7" s="30"/>
      <c r="HLR7" s="31"/>
      <c r="HLS7" s="30"/>
      <c r="HLT7" s="31"/>
      <c r="HLU7" s="30"/>
      <c r="HLV7" s="31"/>
      <c r="HLW7" s="30"/>
      <c r="HLX7" s="31"/>
      <c r="HLY7" s="30"/>
      <c r="HLZ7" s="31"/>
      <c r="HMA7" s="30"/>
      <c r="HMB7" s="31"/>
      <c r="HMC7" s="30"/>
      <c r="HMD7" s="31"/>
      <c r="HME7" s="30"/>
      <c r="HMF7" s="31"/>
      <c r="HMG7" s="30"/>
      <c r="HMH7" s="31"/>
      <c r="HMI7" s="30"/>
      <c r="HMJ7" s="31"/>
      <c r="HMK7" s="30"/>
      <c r="HML7" s="31"/>
      <c r="HMM7" s="30"/>
      <c r="HMN7" s="31"/>
      <c r="HMO7" s="30"/>
      <c r="HMP7" s="31"/>
      <c r="HMQ7" s="30"/>
      <c r="HMR7" s="31"/>
      <c r="HMS7" s="30"/>
      <c r="HMT7" s="31"/>
      <c r="HMU7" s="30"/>
      <c r="HMV7" s="31"/>
      <c r="HMW7" s="30"/>
      <c r="HMX7" s="31"/>
      <c r="HMY7" s="30"/>
      <c r="HMZ7" s="31"/>
      <c r="HNA7" s="30"/>
      <c r="HNB7" s="31"/>
      <c r="HNC7" s="30"/>
      <c r="HND7" s="31"/>
      <c r="HNE7" s="30"/>
      <c r="HNF7" s="31"/>
      <c r="HNG7" s="30"/>
      <c r="HNH7" s="31"/>
      <c r="HNI7" s="30"/>
      <c r="HNJ7" s="31"/>
      <c r="HNK7" s="30"/>
      <c r="HNL7" s="31"/>
      <c r="HNM7" s="30"/>
      <c r="HNN7" s="31"/>
      <c r="HNO7" s="30"/>
      <c r="HNP7" s="31"/>
      <c r="HNQ7" s="30"/>
      <c r="HNR7" s="31"/>
      <c r="HNS7" s="30"/>
      <c r="HNT7" s="31"/>
      <c r="HNU7" s="30"/>
      <c r="HNV7" s="31"/>
      <c r="HNW7" s="30"/>
      <c r="HNX7" s="31"/>
      <c r="HNY7" s="30"/>
      <c r="HNZ7" s="31"/>
      <c r="HOA7" s="30"/>
      <c r="HOB7" s="31"/>
      <c r="HOC7" s="30"/>
      <c r="HOD7" s="31"/>
      <c r="HOE7" s="30"/>
      <c r="HOF7" s="31"/>
      <c r="HOG7" s="30"/>
      <c r="HOH7" s="31"/>
      <c r="HOI7" s="30"/>
      <c r="HOJ7" s="31"/>
      <c r="HOK7" s="30"/>
      <c r="HOL7" s="31"/>
      <c r="HOM7" s="30"/>
      <c r="HON7" s="31"/>
      <c r="HOO7" s="30"/>
      <c r="HOP7" s="31"/>
      <c r="HOQ7" s="30"/>
      <c r="HOR7" s="31"/>
      <c r="HOS7" s="30"/>
      <c r="HOT7" s="31"/>
      <c r="HOU7" s="30"/>
      <c r="HOV7" s="31"/>
      <c r="HOW7" s="30"/>
      <c r="HOX7" s="31"/>
      <c r="HOY7" s="30"/>
      <c r="HOZ7" s="31"/>
      <c r="HPA7" s="30"/>
      <c r="HPB7" s="31"/>
      <c r="HPC7" s="30"/>
      <c r="HPD7" s="31"/>
      <c r="HPE7" s="30"/>
      <c r="HPF7" s="31"/>
      <c r="HPG7" s="30"/>
      <c r="HPH7" s="31"/>
      <c r="HPI7" s="30"/>
      <c r="HPJ7" s="31"/>
      <c r="HPK7" s="30"/>
      <c r="HPL7" s="31"/>
      <c r="HPM7" s="30"/>
      <c r="HPN7" s="31"/>
      <c r="HPO7" s="30"/>
      <c r="HPP7" s="31"/>
      <c r="HPQ7" s="30"/>
      <c r="HPR7" s="31"/>
      <c r="HPS7" s="30"/>
      <c r="HPT7" s="31"/>
      <c r="HPU7" s="30"/>
      <c r="HPV7" s="31"/>
      <c r="HPW7" s="30"/>
      <c r="HPX7" s="31"/>
      <c r="HPY7" s="30"/>
      <c r="HPZ7" s="31"/>
      <c r="HQA7" s="30"/>
      <c r="HQB7" s="31"/>
      <c r="HQC7" s="30"/>
      <c r="HQD7" s="31"/>
      <c r="HQE7" s="30"/>
      <c r="HQF7" s="31"/>
      <c r="HQG7" s="30"/>
      <c r="HQH7" s="31"/>
      <c r="HQI7" s="30"/>
      <c r="HQJ7" s="31"/>
      <c r="HQK7" s="30"/>
      <c r="HQL7" s="31"/>
      <c r="HQM7" s="30"/>
      <c r="HQN7" s="31"/>
      <c r="HQO7" s="30"/>
      <c r="HQP7" s="31"/>
      <c r="HQQ7" s="30"/>
      <c r="HQR7" s="31"/>
      <c r="HQS7" s="30"/>
      <c r="HQT7" s="31"/>
      <c r="HQU7" s="30"/>
      <c r="HQV7" s="31"/>
      <c r="HQW7" s="30"/>
      <c r="HQX7" s="31"/>
      <c r="HQY7" s="30"/>
      <c r="HQZ7" s="31"/>
      <c r="HRA7" s="30"/>
      <c r="HRB7" s="31"/>
      <c r="HRC7" s="30"/>
      <c r="HRD7" s="31"/>
      <c r="HRE7" s="30"/>
      <c r="HRF7" s="31"/>
      <c r="HRG7" s="30"/>
      <c r="HRH7" s="31"/>
      <c r="HRI7" s="30"/>
      <c r="HRJ7" s="31"/>
      <c r="HRK7" s="30"/>
      <c r="HRL7" s="31"/>
      <c r="HRM7" s="30"/>
      <c r="HRN7" s="31"/>
      <c r="HRO7" s="30"/>
      <c r="HRP7" s="31"/>
      <c r="HRQ7" s="30"/>
      <c r="HRR7" s="31"/>
      <c r="HRS7" s="30"/>
      <c r="HRT7" s="31"/>
      <c r="HRU7" s="30"/>
      <c r="HRV7" s="31"/>
      <c r="HRW7" s="30"/>
      <c r="HRX7" s="31"/>
      <c r="HRY7" s="30"/>
      <c r="HRZ7" s="31"/>
      <c r="HSA7" s="30"/>
      <c r="HSB7" s="31"/>
      <c r="HSC7" s="30"/>
      <c r="HSD7" s="31"/>
      <c r="HSE7" s="30"/>
      <c r="HSF7" s="31"/>
      <c r="HSG7" s="30"/>
      <c r="HSH7" s="31"/>
      <c r="HSI7" s="30"/>
      <c r="HSJ7" s="31"/>
      <c r="HSK7" s="30"/>
      <c r="HSL7" s="31"/>
      <c r="HSM7" s="30"/>
      <c r="HSN7" s="31"/>
      <c r="HSO7" s="30"/>
      <c r="HSP7" s="31"/>
      <c r="HSQ7" s="30"/>
      <c r="HSR7" s="31"/>
      <c r="HSS7" s="30"/>
      <c r="HST7" s="31"/>
      <c r="HSU7" s="30"/>
      <c r="HSV7" s="31"/>
      <c r="HSW7" s="30"/>
      <c r="HSX7" s="31"/>
      <c r="HSY7" s="30"/>
      <c r="HSZ7" s="31"/>
      <c r="HTA7" s="30"/>
      <c r="HTB7" s="31"/>
      <c r="HTC7" s="30"/>
      <c r="HTD7" s="31"/>
      <c r="HTE7" s="30"/>
      <c r="HTF7" s="31"/>
      <c r="HTG7" s="30"/>
      <c r="HTH7" s="31"/>
      <c r="HTI7" s="30"/>
      <c r="HTJ7" s="31"/>
      <c r="HTK7" s="30"/>
      <c r="HTL7" s="31"/>
      <c r="HTM7" s="30"/>
      <c r="HTN7" s="31"/>
      <c r="HTO7" s="30"/>
      <c r="HTP7" s="31"/>
      <c r="HTQ7" s="30"/>
      <c r="HTR7" s="31"/>
      <c r="HTS7" s="30"/>
      <c r="HTT7" s="31"/>
      <c r="HTU7" s="30"/>
      <c r="HTV7" s="31"/>
      <c r="HTW7" s="30"/>
      <c r="HTX7" s="31"/>
      <c r="HTY7" s="30"/>
      <c r="HTZ7" s="31"/>
      <c r="HUA7" s="30"/>
      <c r="HUB7" s="31"/>
      <c r="HUC7" s="30"/>
      <c r="HUD7" s="31"/>
      <c r="HUE7" s="30"/>
      <c r="HUF7" s="31"/>
      <c r="HUG7" s="30"/>
      <c r="HUH7" s="31"/>
      <c r="HUI7" s="30"/>
      <c r="HUJ7" s="31"/>
      <c r="HUK7" s="30"/>
      <c r="HUL7" s="31"/>
      <c r="HUM7" s="30"/>
      <c r="HUN7" s="31"/>
      <c r="HUO7" s="30"/>
      <c r="HUP7" s="31"/>
      <c r="HUQ7" s="30"/>
      <c r="HUR7" s="31"/>
      <c r="HUS7" s="30"/>
      <c r="HUT7" s="31"/>
      <c r="HUU7" s="30"/>
      <c r="HUV7" s="31"/>
      <c r="HUW7" s="30"/>
      <c r="HUX7" s="31"/>
      <c r="HUY7" s="30"/>
      <c r="HUZ7" s="31"/>
      <c r="HVA7" s="30"/>
      <c r="HVB7" s="31"/>
      <c r="HVC7" s="30"/>
      <c r="HVD7" s="31"/>
      <c r="HVE7" s="30"/>
      <c r="HVF7" s="31"/>
      <c r="HVG7" s="30"/>
      <c r="HVH7" s="31"/>
      <c r="HVI7" s="30"/>
      <c r="HVJ7" s="31"/>
      <c r="HVK7" s="30"/>
      <c r="HVL7" s="31"/>
      <c r="HVM7" s="30"/>
      <c r="HVN7" s="31"/>
      <c r="HVO7" s="30"/>
      <c r="HVP7" s="31"/>
      <c r="HVQ7" s="30"/>
      <c r="HVR7" s="31"/>
      <c r="HVS7" s="30"/>
      <c r="HVT7" s="31"/>
      <c r="HVU7" s="30"/>
      <c r="HVV7" s="31"/>
      <c r="HVW7" s="30"/>
      <c r="HVX7" s="31"/>
      <c r="HVY7" s="30"/>
      <c r="HVZ7" s="31"/>
      <c r="HWA7" s="30"/>
      <c r="HWB7" s="31"/>
      <c r="HWC7" s="30"/>
      <c r="HWD7" s="31"/>
      <c r="HWE7" s="30"/>
      <c r="HWF7" s="31"/>
      <c r="HWG7" s="30"/>
      <c r="HWH7" s="31"/>
      <c r="HWI7" s="30"/>
      <c r="HWJ7" s="31"/>
      <c r="HWK7" s="30"/>
      <c r="HWL7" s="31"/>
      <c r="HWM7" s="30"/>
      <c r="HWN7" s="31"/>
      <c r="HWO7" s="30"/>
      <c r="HWP7" s="31"/>
      <c r="HWQ7" s="30"/>
      <c r="HWR7" s="31"/>
      <c r="HWS7" s="30"/>
      <c r="HWT7" s="31"/>
      <c r="HWU7" s="30"/>
      <c r="HWV7" s="31"/>
      <c r="HWW7" s="30"/>
      <c r="HWX7" s="31"/>
      <c r="HWY7" s="30"/>
      <c r="HWZ7" s="31"/>
      <c r="HXA7" s="30"/>
      <c r="HXB7" s="31"/>
      <c r="HXC7" s="30"/>
      <c r="HXD7" s="31"/>
      <c r="HXE7" s="30"/>
      <c r="HXF7" s="31"/>
      <c r="HXG7" s="30"/>
      <c r="HXH7" s="31"/>
      <c r="HXI7" s="30"/>
      <c r="HXJ7" s="31"/>
      <c r="HXK7" s="30"/>
      <c r="HXL7" s="31"/>
      <c r="HXM7" s="30"/>
      <c r="HXN7" s="31"/>
      <c r="HXO7" s="30"/>
      <c r="HXP7" s="31"/>
      <c r="HXQ7" s="30"/>
      <c r="HXR7" s="31"/>
      <c r="HXS7" s="30"/>
      <c r="HXT7" s="31"/>
      <c r="HXU7" s="30"/>
      <c r="HXV7" s="31"/>
      <c r="HXW7" s="30"/>
      <c r="HXX7" s="31"/>
      <c r="HXY7" s="30"/>
      <c r="HXZ7" s="31"/>
      <c r="HYA7" s="30"/>
      <c r="HYB7" s="31"/>
      <c r="HYC7" s="30"/>
      <c r="HYD7" s="31"/>
      <c r="HYE7" s="30"/>
      <c r="HYF7" s="31"/>
      <c r="HYG7" s="30"/>
      <c r="HYH7" s="31"/>
      <c r="HYI7" s="30"/>
      <c r="HYJ7" s="31"/>
      <c r="HYK7" s="30"/>
      <c r="HYL7" s="31"/>
      <c r="HYM7" s="30"/>
      <c r="HYN7" s="31"/>
      <c r="HYO7" s="30"/>
      <c r="HYP7" s="31"/>
      <c r="HYQ7" s="30"/>
      <c r="HYR7" s="31"/>
      <c r="HYS7" s="30"/>
      <c r="HYT7" s="31"/>
      <c r="HYU7" s="30"/>
      <c r="HYV7" s="31"/>
      <c r="HYW7" s="30"/>
      <c r="HYX7" s="31"/>
      <c r="HYY7" s="30"/>
      <c r="HYZ7" s="31"/>
      <c r="HZA7" s="30"/>
      <c r="HZB7" s="31"/>
      <c r="HZC7" s="30"/>
      <c r="HZD7" s="31"/>
      <c r="HZE7" s="30"/>
      <c r="HZF7" s="31"/>
      <c r="HZG7" s="30"/>
      <c r="HZH7" s="31"/>
      <c r="HZI7" s="30"/>
      <c r="HZJ7" s="31"/>
      <c r="HZK7" s="30"/>
      <c r="HZL7" s="31"/>
      <c r="HZM7" s="30"/>
      <c r="HZN7" s="31"/>
      <c r="HZO7" s="30"/>
      <c r="HZP7" s="31"/>
      <c r="HZQ7" s="30"/>
      <c r="HZR7" s="31"/>
      <c r="HZS7" s="30"/>
      <c r="HZT7" s="31"/>
      <c r="HZU7" s="30"/>
      <c r="HZV7" s="31"/>
      <c r="HZW7" s="30"/>
      <c r="HZX7" s="31"/>
      <c r="HZY7" s="30"/>
      <c r="HZZ7" s="31"/>
      <c r="IAA7" s="30"/>
      <c r="IAB7" s="31"/>
      <c r="IAC7" s="30"/>
      <c r="IAD7" s="31"/>
      <c r="IAE7" s="30"/>
      <c r="IAF7" s="31"/>
      <c r="IAG7" s="30"/>
      <c r="IAH7" s="31"/>
      <c r="IAI7" s="30"/>
      <c r="IAJ7" s="31"/>
      <c r="IAK7" s="30"/>
      <c r="IAL7" s="31"/>
      <c r="IAM7" s="30"/>
      <c r="IAN7" s="31"/>
      <c r="IAO7" s="30"/>
      <c r="IAP7" s="31"/>
      <c r="IAQ7" s="30"/>
      <c r="IAR7" s="31"/>
      <c r="IAS7" s="30"/>
      <c r="IAT7" s="31"/>
      <c r="IAU7" s="30"/>
      <c r="IAV7" s="31"/>
      <c r="IAW7" s="30"/>
      <c r="IAX7" s="31"/>
      <c r="IAY7" s="30"/>
      <c r="IAZ7" s="31"/>
      <c r="IBA7" s="30"/>
      <c r="IBB7" s="31"/>
      <c r="IBC7" s="30"/>
      <c r="IBD7" s="31"/>
      <c r="IBE7" s="30"/>
      <c r="IBF7" s="31"/>
      <c r="IBG7" s="30"/>
      <c r="IBH7" s="31"/>
      <c r="IBI7" s="30"/>
      <c r="IBJ7" s="31"/>
      <c r="IBK7" s="30"/>
      <c r="IBL7" s="31"/>
      <c r="IBM7" s="30"/>
      <c r="IBN7" s="31"/>
      <c r="IBO7" s="30"/>
      <c r="IBP7" s="31"/>
      <c r="IBQ7" s="30"/>
      <c r="IBR7" s="31"/>
      <c r="IBS7" s="30"/>
      <c r="IBT7" s="31"/>
      <c r="IBU7" s="30"/>
      <c r="IBV7" s="31"/>
      <c r="IBW7" s="30"/>
      <c r="IBX7" s="31"/>
      <c r="IBY7" s="30"/>
      <c r="IBZ7" s="31"/>
      <c r="ICA7" s="30"/>
      <c r="ICB7" s="31"/>
      <c r="ICC7" s="30"/>
      <c r="ICD7" s="31"/>
      <c r="ICE7" s="30"/>
      <c r="ICF7" s="31"/>
      <c r="ICG7" s="30"/>
      <c r="ICH7" s="31"/>
      <c r="ICI7" s="30"/>
      <c r="ICJ7" s="31"/>
      <c r="ICK7" s="30"/>
      <c r="ICL7" s="31"/>
      <c r="ICM7" s="30"/>
      <c r="ICN7" s="31"/>
      <c r="ICO7" s="30"/>
      <c r="ICP7" s="31"/>
      <c r="ICQ7" s="30"/>
      <c r="ICR7" s="31"/>
      <c r="ICS7" s="30"/>
      <c r="ICT7" s="31"/>
      <c r="ICU7" s="30"/>
      <c r="ICV7" s="31"/>
      <c r="ICW7" s="30"/>
      <c r="ICX7" s="31"/>
      <c r="ICY7" s="30"/>
      <c r="ICZ7" s="31"/>
      <c r="IDA7" s="30"/>
      <c r="IDB7" s="31"/>
      <c r="IDC7" s="30"/>
      <c r="IDD7" s="31"/>
      <c r="IDE7" s="30"/>
      <c r="IDF7" s="31"/>
      <c r="IDG7" s="30"/>
      <c r="IDH7" s="31"/>
      <c r="IDI7" s="30"/>
      <c r="IDJ7" s="31"/>
      <c r="IDK7" s="30"/>
      <c r="IDL7" s="31"/>
      <c r="IDM7" s="30"/>
      <c r="IDN7" s="31"/>
      <c r="IDO7" s="30"/>
      <c r="IDP7" s="31"/>
      <c r="IDQ7" s="30"/>
      <c r="IDR7" s="31"/>
      <c r="IDS7" s="30"/>
      <c r="IDT7" s="31"/>
      <c r="IDU7" s="30"/>
      <c r="IDV7" s="31"/>
      <c r="IDW7" s="30"/>
      <c r="IDX7" s="31"/>
      <c r="IDY7" s="30"/>
      <c r="IDZ7" s="31"/>
      <c r="IEA7" s="30"/>
      <c r="IEB7" s="31"/>
      <c r="IEC7" s="30"/>
      <c r="IED7" s="31"/>
      <c r="IEE7" s="30"/>
      <c r="IEF7" s="31"/>
      <c r="IEG7" s="30"/>
      <c r="IEH7" s="31"/>
      <c r="IEI7" s="30"/>
      <c r="IEJ7" s="31"/>
      <c r="IEK7" s="30"/>
      <c r="IEL7" s="31"/>
      <c r="IEM7" s="30"/>
      <c r="IEN7" s="31"/>
      <c r="IEO7" s="30"/>
      <c r="IEP7" s="31"/>
      <c r="IEQ7" s="30"/>
      <c r="IER7" s="31"/>
      <c r="IES7" s="30"/>
      <c r="IET7" s="31"/>
      <c r="IEU7" s="30"/>
      <c r="IEV7" s="31"/>
      <c r="IEW7" s="30"/>
      <c r="IEX7" s="31"/>
      <c r="IEY7" s="30"/>
      <c r="IEZ7" s="31"/>
      <c r="IFA7" s="30"/>
      <c r="IFB7" s="31"/>
      <c r="IFC7" s="30"/>
      <c r="IFD7" s="31"/>
      <c r="IFE7" s="30"/>
      <c r="IFF7" s="31"/>
      <c r="IFG7" s="30"/>
      <c r="IFH7" s="31"/>
      <c r="IFI7" s="30"/>
      <c r="IFJ7" s="31"/>
      <c r="IFK7" s="30"/>
      <c r="IFL7" s="31"/>
      <c r="IFM7" s="30"/>
      <c r="IFN7" s="31"/>
      <c r="IFO7" s="30"/>
      <c r="IFP7" s="31"/>
      <c r="IFQ7" s="30"/>
      <c r="IFR7" s="31"/>
      <c r="IFS7" s="30"/>
      <c r="IFT7" s="31"/>
      <c r="IFU7" s="30"/>
      <c r="IFV7" s="31"/>
      <c r="IFW7" s="30"/>
      <c r="IFX7" s="31"/>
      <c r="IFY7" s="30"/>
      <c r="IFZ7" s="31"/>
      <c r="IGA7" s="30"/>
      <c r="IGB7" s="31"/>
      <c r="IGC7" s="30"/>
      <c r="IGD7" s="31"/>
      <c r="IGE7" s="30"/>
      <c r="IGF7" s="31"/>
      <c r="IGG7" s="30"/>
      <c r="IGH7" s="31"/>
      <c r="IGI7" s="30"/>
      <c r="IGJ7" s="31"/>
      <c r="IGK7" s="30"/>
      <c r="IGL7" s="31"/>
      <c r="IGM7" s="30"/>
      <c r="IGN7" s="31"/>
      <c r="IGO7" s="30"/>
      <c r="IGP7" s="31"/>
      <c r="IGQ7" s="30"/>
      <c r="IGR7" s="31"/>
      <c r="IGS7" s="30"/>
      <c r="IGT7" s="31"/>
      <c r="IGU7" s="30"/>
      <c r="IGV7" s="31"/>
      <c r="IGW7" s="30"/>
      <c r="IGX7" s="31"/>
      <c r="IGY7" s="30"/>
      <c r="IGZ7" s="31"/>
      <c r="IHA7" s="30"/>
      <c r="IHB7" s="31"/>
      <c r="IHC7" s="30"/>
      <c r="IHD7" s="31"/>
      <c r="IHE7" s="30"/>
      <c r="IHF7" s="31"/>
      <c r="IHG7" s="30"/>
      <c r="IHH7" s="31"/>
      <c r="IHI7" s="30"/>
      <c r="IHJ7" s="31"/>
      <c r="IHK7" s="30"/>
      <c r="IHL7" s="31"/>
      <c r="IHM7" s="30"/>
      <c r="IHN7" s="31"/>
      <c r="IHO7" s="30"/>
      <c r="IHP7" s="31"/>
      <c r="IHQ7" s="30"/>
      <c r="IHR7" s="31"/>
      <c r="IHS7" s="30"/>
      <c r="IHT7" s="31"/>
      <c r="IHU7" s="30"/>
      <c r="IHV7" s="31"/>
      <c r="IHW7" s="30"/>
      <c r="IHX7" s="31"/>
      <c r="IHY7" s="30"/>
      <c r="IHZ7" s="31"/>
      <c r="IIA7" s="30"/>
      <c r="IIB7" s="31"/>
      <c r="IIC7" s="30"/>
      <c r="IID7" s="31"/>
      <c r="IIE7" s="30"/>
      <c r="IIF7" s="31"/>
      <c r="IIG7" s="30"/>
      <c r="IIH7" s="31"/>
      <c r="III7" s="30"/>
      <c r="IIJ7" s="31"/>
      <c r="IIK7" s="30"/>
      <c r="IIL7" s="31"/>
      <c r="IIM7" s="30"/>
      <c r="IIN7" s="31"/>
      <c r="IIO7" s="30"/>
      <c r="IIP7" s="31"/>
      <c r="IIQ7" s="30"/>
      <c r="IIR7" s="31"/>
      <c r="IIS7" s="30"/>
      <c r="IIT7" s="31"/>
      <c r="IIU7" s="30"/>
      <c r="IIV7" s="31"/>
      <c r="IIW7" s="30"/>
      <c r="IIX7" s="31"/>
      <c r="IIY7" s="30"/>
      <c r="IIZ7" s="31"/>
      <c r="IJA7" s="30"/>
      <c r="IJB7" s="31"/>
      <c r="IJC7" s="30"/>
      <c r="IJD7" s="31"/>
      <c r="IJE7" s="30"/>
      <c r="IJF7" s="31"/>
      <c r="IJG7" s="30"/>
      <c r="IJH7" s="31"/>
      <c r="IJI7" s="30"/>
      <c r="IJJ7" s="31"/>
      <c r="IJK7" s="30"/>
      <c r="IJL7" s="31"/>
      <c r="IJM7" s="30"/>
      <c r="IJN7" s="31"/>
      <c r="IJO7" s="30"/>
      <c r="IJP7" s="31"/>
      <c r="IJQ7" s="30"/>
      <c r="IJR7" s="31"/>
      <c r="IJS7" s="30"/>
      <c r="IJT7" s="31"/>
      <c r="IJU7" s="30"/>
      <c r="IJV7" s="31"/>
      <c r="IJW7" s="30"/>
      <c r="IJX7" s="31"/>
      <c r="IJY7" s="30"/>
      <c r="IJZ7" s="31"/>
      <c r="IKA7" s="30"/>
      <c r="IKB7" s="31"/>
      <c r="IKC7" s="30"/>
      <c r="IKD7" s="31"/>
      <c r="IKE7" s="30"/>
      <c r="IKF7" s="31"/>
      <c r="IKG7" s="30"/>
      <c r="IKH7" s="31"/>
      <c r="IKI7" s="30"/>
      <c r="IKJ7" s="31"/>
      <c r="IKK7" s="30"/>
      <c r="IKL7" s="31"/>
      <c r="IKM7" s="30"/>
      <c r="IKN7" s="31"/>
      <c r="IKO7" s="30"/>
      <c r="IKP7" s="31"/>
      <c r="IKQ7" s="30"/>
      <c r="IKR7" s="31"/>
      <c r="IKS7" s="30"/>
      <c r="IKT7" s="31"/>
      <c r="IKU7" s="30"/>
      <c r="IKV7" s="31"/>
      <c r="IKW7" s="30"/>
      <c r="IKX7" s="31"/>
      <c r="IKY7" s="30"/>
      <c r="IKZ7" s="31"/>
      <c r="ILA7" s="30"/>
      <c r="ILB7" s="31"/>
      <c r="ILC7" s="30"/>
      <c r="ILD7" s="31"/>
      <c r="ILE7" s="30"/>
      <c r="ILF7" s="31"/>
      <c r="ILG7" s="30"/>
      <c r="ILH7" s="31"/>
      <c r="ILI7" s="30"/>
      <c r="ILJ7" s="31"/>
      <c r="ILK7" s="30"/>
      <c r="ILL7" s="31"/>
      <c r="ILM7" s="30"/>
      <c r="ILN7" s="31"/>
      <c r="ILO7" s="30"/>
      <c r="ILP7" s="31"/>
      <c r="ILQ7" s="30"/>
      <c r="ILR7" s="31"/>
      <c r="ILS7" s="30"/>
      <c r="ILT7" s="31"/>
      <c r="ILU7" s="30"/>
      <c r="ILV7" s="31"/>
      <c r="ILW7" s="30"/>
      <c r="ILX7" s="31"/>
      <c r="ILY7" s="30"/>
      <c r="ILZ7" s="31"/>
      <c r="IMA7" s="30"/>
      <c r="IMB7" s="31"/>
      <c r="IMC7" s="30"/>
      <c r="IMD7" s="31"/>
      <c r="IME7" s="30"/>
      <c r="IMF7" s="31"/>
      <c r="IMG7" s="30"/>
      <c r="IMH7" s="31"/>
      <c r="IMI7" s="30"/>
      <c r="IMJ7" s="31"/>
      <c r="IMK7" s="30"/>
      <c r="IML7" s="31"/>
      <c r="IMM7" s="30"/>
      <c r="IMN7" s="31"/>
      <c r="IMO7" s="30"/>
      <c r="IMP7" s="31"/>
      <c r="IMQ7" s="30"/>
      <c r="IMR7" s="31"/>
      <c r="IMS7" s="30"/>
      <c r="IMT7" s="31"/>
      <c r="IMU7" s="30"/>
      <c r="IMV7" s="31"/>
      <c r="IMW7" s="30"/>
      <c r="IMX7" s="31"/>
      <c r="IMY7" s="30"/>
      <c r="IMZ7" s="31"/>
      <c r="INA7" s="30"/>
      <c r="INB7" s="31"/>
      <c r="INC7" s="30"/>
      <c r="IND7" s="31"/>
      <c r="INE7" s="30"/>
      <c r="INF7" s="31"/>
      <c r="ING7" s="30"/>
      <c r="INH7" s="31"/>
      <c r="INI7" s="30"/>
      <c r="INJ7" s="31"/>
      <c r="INK7" s="30"/>
      <c r="INL7" s="31"/>
      <c r="INM7" s="30"/>
      <c r="INN7" s="31"/>
      <c r="INO7" s="30"/>
      <c r="INP7" s="31"/>
      <c r="INQ7" s="30"/>
      <c r="INR7" s="31"/>
      <c r="INS7" s="30"/>
      <c r="INT7" s="31"/>
      <c r="INU7" s="30"/>
      <c r="INV7" s="31"/>
      <c r="INW7" s="30"/>
      <c r="INX7" s="31"/>
      <c r="INY7" s="30"/>
      <c r="INZ7" s="31"/>
      <c r="IOA7" s="30"/>
      <c r="IOB7" s="31"/>
      <c r="IOC7" s="30"/>
      <c r="IOD7" s="31"/>
      <c r="IOE7" s="30"/>
      <c r="IOF7" s="31"/>
      <c r="IOG7" s="30"/>
      <c r="IOH7" s="31"/>
      <c r="IOI7" s="30"/>
      <c r="IOJ7" s="31"/>
      <c r="IOK7" s="30"/>
      <c r="IOL7" s="31"/>
      <c r="IOM7" s="30"/>
      <c r="ION7" s="31"/>
      <c r="IOO7" s="30"/>
      <c r="IOP7" s="31"/>
      <c r="IOQ7" s="30"/>
      <c r="IOR7" s="31"/>
      <c r="IOS7" s="30"/>
      <c r="IOT7" s="31"/>
      <c r="IOU7" s="30"/>
      <c r="IOV7" s="31"/>
      <c r="IOW7" s="30"/>
      <c r="IOX7" s="31"/>
      <c r="IOY7" s="30"/>
      <c r="IOZ7" s="31"/>
      <c r="IPA7" s="30"/>
      <c r="IPB7" s="31"/>
      <c r="IPC7" s="30"/>
      <c r="IPD7" s="31"/>
      <c r="IPE7" s="30"/>
      <c r="IPF7" s="31"/>
      <c r="IPG7" s="30"/>
      <c r="IPH7" s="31"/>
      <c r="IPI7" s="30"/>
      <c r="IPJ7" s="31"/>
      <c r="IPK7" s="30"/>
      <c r="IPL7" s="31"/>
      <c r="IPM7" s="30"/>
      <c r="IPN7" s="31"/>
      <c r="IPO7" s="30"/>
      <c r="IPP7" s="31"/>
      <c r="IPQ7" s="30"/>
      <c r="IPR7" s="31"/>
      <c r="IPS7" s="30"/>
      <c r="IPT7" s="31"/>
      <c r="IPU7" s="30"/>
      <c r="IPV7" s="31"/>
      <c r="IPW7" s="30"/>
      <c r="IPX7" s="31"/>
      <c r="IPY7" s="30"/>
      <c r="IPZ7" s="31"/>
      <c r="IQA7" s="30"/>
      <c r="IQB7" s="31"/>
      <c r="IQC7" s="30"/>
      <c r="IQD7" s="31"/>
      <c r="IQE7" s="30"/>
      <c r="IQF7" s="31"/>
      <c r="IQG7" s="30"/>
      <c r="IQH7" s="31"/>
      <c r="IQI7" s="30"/>
      <c r="IQJ7" s="31"/>
      <c r="IQK7" s="30"/>
      <c r="IQL7" s="31"/>
      <c r="IQM7" s="30"/>
      <c r="IQN7" s="31"/>
      <c r="IQO7" s="30"/>
      <c r="IQP7" s="31"/>
      <c r="IQQ7" s="30"/>
      <c r="IQR7" s="31"/>
      <c r="IQS7" s="30"/>
      <c r="IQT7" s="31"/>
      <c r="IQU7" s="30"/>
      <c r="IQV7" s="31"/>
      <c r="IQW7" s="30"/>
      <c r="IQX7" s="31"/>
      <c r="IQY7" s="30"/>
      <c r="IQZ7" s="31"/>
      <c r="IRA7" s="30"/>
      <c r="IRB7" s="31"/>
      <c r="IRC7" s="30"/>
      <c r="IRD7" s="31"/>
      <c r="IRE7" s="30"/>
      <c r="IRF7" s="31"/>
      <c r="IRG7" s="30"/>
      <c r="IRH7" s="31"/>
      <c r="IRI7" s="30"/>
      <c r="IRJ7" s="31"/>
      <c r="IRK7" s="30"/>
      <c r="IRL7" s="31"/>
      <c r="IRM7" s="30"/>
      <c r="IRN7" s="31"/>
      <c r="IRO7" s="30"/>
      <c r="IRP7" s="31"/>
      <c r="IRQ7" s="30"/>
      <c r="IRR7" s="31"/>
      <c r="IRS7" s="30"/>
      <c r="IRT7" s="31"/>
      <c r="IRU7" s="30"/>
      <c r="IRV7" s="31"/>
      <c r="IRW7" s="30"/>
      <c r="IRX7" s="31"/>
      <c r="IRY7" s="30"/>
      <c r="IRZ7" s="31"/>
      <c r="ISA7" s="30"/>
      <c r="ISB7" s="31"/>
      <c r="ISC7" s="30"/>
      <c r="ISD7" s="31"/>
      <c r="ISE7" s="30"/>
      <c r="ISF7" s="31"/>
      <c r="ISG7" s="30"/>
      <c r="ISH7" s="31"/>
      <c r="ISI7" s="30"/>
      <c r="ISJ7" s="31"/>
      <c r="ISK7" s="30"/>
      <c r="ISL7" s="31"/>
      <c r="ISM7" s="30"/>
      <c r="ISN7" s="31"/>
      <c r="ISO7" s="30"/>
      <c r="ISP7" s="31"/>
      <c r="ISQ7" s="30"/>
      <c r="ISR7" s="31"/>
      <c r="ISS7" s="30"/>
      <c r="IST7" s="31"/>
      <c r="ISU7" s="30"/>
      <c r="ISV7" s="31"/>
      <c r="ISW7" s="30"/>
      <c r="ISX7" s="31"/>
      <c r="ISY7" s="30"/>
      <c r="ISZ7" s="31"/>
      <c r="ITA7" s="30"/>
      <c r="ITB7" s="31"/>
      <c r="ITC7" s="30"/>
      <c r="ITD7" s="31"/>
      <c r="ITE7" s="30"/>
      <c r="ITF7" s="31"/>
      <c r="ITG7" s="30"/>
      <c r="ITH7" s="31"/>
      <c r="ITI7" s="30"/>
      <c r="ITJ7" s="31"/>
      <c r="ITK7" s="30"/>
      <c r="ITL7" s="31"/>
      <c r="ITM7" s="30"/>
      <c r="ITN7" s="31"/>
      <c r="ITO7" s="30"/>
      <c r="ITP7" s="31"/>
      <c r="ITQ7" s="30"/>
      <c r="ITR7" s="31"/>
      <c r="ITS7" s="30"/>
      <c r="ITT7" s="31"/>
      <c r="ITU7" s="30"/>
      <c r="ITV7" s="31"/>
      <c r="ITW7" s="30"/>
      <c r="ITX7" s="31"/>
      <c r="ITY7" s="30"/>
      <c r="ITZ7" s="31"/>
      <c r="IUA7" s="30"/>
      <c r="IUB7" s="31"/>
      <c r="IUC7" s="30"/>
      <c r="IUD7" s="31"/>
      <c r="IUE7" s="30"/>
      <c r="IUF7" s="31"/>
      <c r="IUG7" s="30"/>
      <c r="IUH7" s="31"/>
      <c r="IUI7" s="30"/>
      <c r="IUJ7" s="31"/>
      <c r="IUK7" s="30"/>
      <c r="IUL7" s="31"/>
      <c r="IUM7" s="30"/>
      <c r="IUN7" s="31"/>
      <c r="IUO7" s="30"/>
      <c r="IUP7" s="31"/>
      <c r="IUQ7" s="30"/>
      <c r="IUR7" s="31"/>
      <c r="IUS7" s="30"/>
      <c r="IUT7" s="31"/>
      <c r="IUU7" s="30"/>
      <c r="IUV7" s="31"/>
      <c r="IUW7" s="30"/>
      <c r="IUX7" s="31"/>
      <c r="IUY7" s="30"/>
      <c r="IUZ7" s="31"/>
      <c r="IVA7" s="30"/>
      <c r="IVB7" s="31"/>
      <c r="IVC7" s="30"/>
      <c r="IVD7" s="31"/>
      <c r="IVE7" s="30"/>
      <c r="IVF7" s="31"/>
      <c r="IVG7" s="30"/>
      <c r="IVH7" s="31"/>
      <c r="IVI7" s="30"/>
      <c r="IVJ7" s="31"/>
      <c r="IVK7" s="30"/>
      <c r="IVL7" s="31"/>
      <c r="IVM7" s="30"/>
      <c r="IVN7" s="31"/>
      <c r="IVO7" s="30"/>
      <c r="IVP7" s="31"/>
      <c r="IVQ7" s="30"/>
      <c r="IVR7" s="31"/>
      <c r="IVS7" s="30"/>
      <c r="IVT7" s="31"/>
      <c r="IVU7" s="30"/>
      <c r="IVV7" s="31"/>
      <c r="IVW7" s="30"/>
      <c r="IVX7" s="31"/>
      <c r="IVY7" s="30"/>
      <c r="IVZ7" s="31"/>
      <c r="IWA7" s="30"/>
      <c r="IWB7" s="31"/>
      <c r="IWC7" s="30"/>
      <c r="IWD7" s="31"/>
      <c r="IWE7" s="30"/>
      <c r="IWF7" s="31"/>
      <c r="IWG7" s="30"/>
      <c r="IWH7" s="31"/>
      <c r="IWI7" s="30"/>
      <c r="IWJ7" s="31"/>
      <c r="IWK7" s="30"/>
      <c r="IWL7" s="31"/>
      <c r="IWM7" s="30"/>
      <c r="IWN7" s="31"/>
      <c r="IWO7" s="30"/>
      <c r="IWP7" s="31"/>
      <c r="IWQ7" s="30"/>
      <c r="IWR7" s="31"/>
      <c r="IWS7" s="30"/>
      <c r="IWT7" s="31"/>
      <c r="IWU7" s="30"/>
      <c r="IWV7" s="31"/>
      <c r="IWW7" s="30"/>
      <c r="IWX7" s="31"/>
      <c r="IWY7" s="30"/>
      <c r="IWZ7" s="31"/>
      <c r="IXA7" s="30"/>
      <c r="IXB7" s="31"/>
      <c r="IXC7" s="30"/>
      <c r="IXD7" s="31"/>
      <c r="IXE7" s="30"/>
      <c r="IXF7" s="31"/>
      <c r="IXG7" s="30"/>
      <c r="IXH7" s="31"/>
      <c r="IXI7" s="30"/>
      <c r="IXJ7" s="31"/>
      <c r="IXK7" s="30"/>
      <c r="IXL7" s="31"/>
      <c r="IXM7" s="30"/>
      <c r="IXN7" s="31"/>
      <c r="IXO7" s="30"/>
      <c r="IXP7" s="31"/>
      <c r="IXQ7" s="30"/>
      <c r="IXR7" s="31"/>
      <c r="IXS7" s="30"/>
      <c r="IXT7" s="31"/>
      <c r="IXU7" s="30"/>
      <c r="IXV7" s="31"/>
      <c r="IXW7" s="30"/>
      <c r="IXX7" s="31"/>
      <c r="IXY7" s="30"/>
      <c r="IXZ7" s="31"/>
      <c r="IYA7" s="30"/>
      <c r="IYB7" s="31"/>
      <c r="IYC7" s="30"/>
      <c r="IYD7" s="31"/>
      <c r="IYE7" s="30"/>
      <c r="IYF7" s="31"/>
      <c r="IYG7" s="30"/>
      <c r="IYH7" s="31"/>
      <c r="IYI7" s="30"/>
      <c r="IYJ7" s="31"/>
      <c r="IYK7" s="30"/>
      <c r="IYL7" s="31"/>
      <c r="IYM7" s="30"/>
      <c r="IYN7" s="31"/>
      <c r="IYO7" s="30"/>
      <c r="IYP7" s="31"/>
      <c r="IYQ7" s="30"/>
      <c r="IYR7" s="31"/>
      <c r="IYS7" s="30"/>
      <c r="IYT7" s="31"/>
      <c r="IYU7" s="30"/>
      <c r="IYV7" s="31"/>
      <c r="IYW7" s="30"/>
      <c r="IYX7" s="31"/>
      <c r="IYY7" s="30"/>
      <c r="IYZ7" s="31"/>
      <c r="IZA7" s="30"/>
      <c r="IZB7" s="31"/>
      <c r="IZC7" s="30"/>
      <c r="IZD7" s="31"/>
      <c r="IZE7" s="30"/>
      <c r="IZF7" s="31"/>
      <c r="IZG7" s="30"/>
      <c r="IZH7" s="31"/>
      <c r="IZI7" s="30"/>
      <c r="IZJ7" s="31"/>
      <c r="IZK7" s="30"/>
      <c r="IZL7" s="31"/>
      <c r="IZM7" s="30"/>
      <c r="IZN7" s="31"/>
      <c r="IZO7" s="30"/>
      <c r="IZP7" s="31"/>
      <c r="IZQ7" s="30"/>
      <c r="IZR7" s="31"/>
      <c r="IZS7" s="30"/>
      <c r="IZT7" s="31"/>
      <c r="IZU7" s="30"/>
      <c r="IZV7" s="31"/>
      <c r="IZW7" s="30"/>
      <c r="IZX7" s="31"/>
      <c r="IZY7" s="30"/>
      <c r="IZZ7" s="31"/>
      <c r="JAA7" s="30"/>
      <c r="JAB7" s="31"/>
      <c r="JAC7" s="30"/>
      <c r="JAD7" s="31"/>
      <c r="JAE7" s="30"/>
      <c r="JAF7" s="31"/>
      <c r="JAG7" s="30"/>
      <c r="JAH7" s="31"/>
      <c r="JAI7" s="30"/>
      <c r="JAJ7" s="31"/>
      <c r="JAK7" s="30"/>
      <c r="JAL7" s="31"/>
      <c r="JAM7" s="30"/>
      <c r="JAN7" s="31"/>
      <c r="JAO7" s="30"/>
      <c r="JAP7" s="31"/>
      <c r="JAQ7" s="30"/>
      <c r="JAR7" s="31"/>
      <c r="JAS7" s="30"/>
      <c r="JAT7" s="31"/>
      <c r="JAU7" s="30"/>
      <c r="JAV7" s="31"/>
      <c r="JAW7" s="30"/>
      <c r="JAX7" s="31"/>
      <c r="JAY7" s="30"/>
      <c r="JAZ7" s="31"/>
      <c r="JBA7" s="30"/>
      <c r="JBB7" s="31"/>
      <c r="JBC7" s="30"/>
      <c r="JBD7" s="31"/>
      <c r="JBE7" s="30"/>
      <c r="JBF7" s="31"/>
      <c r="JBG7" s="30"/>
      <c r="JBH7" s="31"/>
      <c r="JBI7" s="30"/>
      <c r="JBJ7" s="31"/>
      <c r="JBK7" s="30"/>
      <c r="JBL7" s="31"/>
      <c r="JBM7" s="30"/>
      <c r="JBN7" s="31"/>
      <c r="JBO7" s="30"/>
      <c r="JBP7" s="31"/>
      <c r="JBQ7" s="30"/>
      <c r="JBR7" s="31"/>
      <c r="JBS7" s="30"/>
      <c r="JBT7" s="31"/>
      <c r="JBU7" s="30"/>
      <c r="JBV7" s="31"/>
      <c r="JBW7" s="30"/>
      <c r="JBX7" s="31"/>
      <c r="JBY7" s="30"/>
      <c r="JBZ7" s="31"/>
      <c r="JCA7" s="30"/>
      <c r="JCB7" s="31"/>
      <c r="JCC7" s="30"/>
      <c r="JCD7" s="31"/>
      <c r="JCE7" s="30"/>
      <c r="JCF7" s="31"/>
      <c r="JCG7" s="30"/>
      <c r="JCH7" s="31"/>
      <c r="JCI7" s="30"/>
      <c r="JCJ7" s="31"/>
      <c r="JCK7" s="30"/>
      <c r="JCL7" s="31"/>
      <c r="JCM7" s="30"/>
      <c r="JCN7" s="31"/>
      <c r="JCO7" s="30"/>
      <c r="JCP7" s="31"/>
      <c r="JCQ7" s="30"/>
      <c r="JCR7" s="31"/>
      <c r="JCS7" s="30"/>
      <c r="JCT7" s="31"/>
      <c r="JCU7" s="30"/>
      <c r="JCV7" s="31"/>
      <c r="JCW7" s="30"/>
      <c r="JCX7" s="31"/>
      <c r="JCY7" s="30"/>
      <c r="JCZ7" s="31"/>
      <c r="JDA7" s="30"/>
      <c r="JDB7" s="31"/>
      <c r="JDC7" s="30"/>
      <c r="JDD7" s="31"/>
      <c r="JDE7" s="30"/>
      <c r="JDF7" s="31"/>
      <c r="JDG7" s="30"/>
      <c r="JDH7" s="31"/>
      <c r="JDI7" s="30"/>
      <c r="JDJ7" s="31"/>
      <c r="JDK7" s="30"/>
      <c r="JDL7" s="31"/>
      <c r="JDM7" s="30"/>
      <c r="JDN7" s="31"/>
      <c r="JDO7" s="30"/>
      <c r="JDP7" s="31"/>
      <c r="JDQ7" s="30"/>
      <c r="JDR7" s="31"/>
      <c r="JDS7" s="30"/>
      <c r="JDT7" s="31"/>
      <c r="JDU7" s="30"/>
      <c r="JDV7" s="31"/>
      <c r="JDW7" s="30"/>
      <c r="JDX7" s="31"/>
      <c r="JDY7" s="30"/>
      <c r="JDZ7" s="31"/>
      <c r="JEA7" s="30"/>
      <c r="JEB7" s="31"/>
      <c r="JEC7" s="30"/>
      <c r="JED7" s="31"/>
      <c r="JEE7" s="30"/>
      <c r="JEF7" s="31"/>
      <c r="JEG7" s="30"/>
      <c r="JEH7" s="31"/>
      <c r="JEI7" s="30"/>
      <c r="JEJ7" s="31"/>
      <c r="JEK7" s="30"/>
      <c r="JEL7" s="31"/>
      <c r="JEM7" s="30"/>
      <c r="JEN7" s="31"/>
      <c r="JEO7" s="30"/>
      <c r="JEP7" s="31"/>
      <c r="JEQ7" s="30"/>
      <c r="JER7" s="31"/>
      <c r="JES7" s="30"/>
      <c r="JET7" s="31"/>
      <c r="JEU7" s="30"/>
      <c r="JEV7" s="31"/>
      <c r="JEW7" s="30"/>
      <c r="JEX7" s="31"/>
      <c r="JEY7" s="30"/>
      <c r="JEZ7" s="31"/>
      <c r="JFA7" s="30"/>
      <c r="JFB7" s="31"/>
      <c r="JFC7" s="30"/>
      <c r="JFD7" s="31"/>
      <c r="JFE7" s="30"/>
      <c r="JFF7" s="31"/>
      <c r="JFG7" s="30"/>
      <c r="JFH7" s="31"/>
      <c r="JFI7" s="30"/>
      <c r="JFJ7" s="31"/>
      <c r="JFK7" s="30"/>
      <c r="JFL7" s="31"/>
      <c r="JFM7" s="30"/>
      <c r="JFN7" s="31"/>
      <c r="JFO7" s="30"/>
      <c r="JFP7" s="31"/>
      <c r="JFQ7" s="30"/>
      <c r="JFR7" s="31"/>
      <c r="JFS7" s="30"/>
      <c r="JFT7" s="31"/>
      <c r="JFU7" s="30"/>
      <c r="JFV7" s="31"/>
      <c r="JFW7" s="30"/>
      <c r="JFX7" s="31"/>
      <c r="JFY7" s="30"/>
      <c r="JFZ7" s="31"/>
      <c r="JGA7" s="30"/>
      <c r="JGB7" s="31"/>
      <c r="JGC7" s="30"/>
      <c r="JGD7" s="31"/>
      <c r="JGE7" s="30"/>
      <c r="JGF7" s="31"/>
      <c r="JGG7" s="30"/>
      <c r="JGH7" s="31"/>
      <c r="JGI7" s="30"/>
      <c r="JGJ7" s="31"/>
      <c r="JGK7" s="30"/>
      <c r="JGL7" s="31"/>
      <c r="JGM7" s="30"/>
      <c r="JGN7" s="31"/>
      <c r="JGO7" s="30"/>
      <c r="JGP7" s="31"/>
      <c r="JGQ7" s="30"/>
      <c r="JGR7" s="31"/>
      <c r="JGS7" s="30"/>
      <c r="JGT7" s="31"/>
      <c r="JGU7" s="30"/>
      <c r="JGV7" s="31"/>
      <c r="JGW7" s="30"/>
      <c r="JGX7" s="31"/>
      <c r="JGY7" s="30"/>
      <c r="JGZ7" s="31"/>
      <c r="JHA7" s="30"/>
      <c r="JHB7" s="31"/>
      <c r="JHC7" s="30"/>
      <c r="JHD7" s="31"/>
      <c r="JHE7" s="30"/>
      <c r="JHF7" s="31"/>
      <c r="JHG7" s="30"/>
      <c r="JHH7" s="31"/>
      <c r="JHI7" s="30"/>
      <c r="JHJ7" s="31"/>
      <c r="JHK7" s="30"/>
      <c r="JHL7" s="31"/>
      <c r="JHM7" s="30"/>
      <c r="JHN7" s="31"/>
      <c r="JHO7" s="30"/>
      <c r="JHP7" s="31"/>
      <c r="JHQ7" s="30"/>
      <c r="JHR7" s="31"/>
      <c r="JHS7" s="30"/>
      <c r="JHT7" s="31"/>
      <c r="JHU7" s="30"/>
      <c r="JHV7" s="31"/>
      <c r="JHW7" s="30"/>
      <c r="JHX7" s="31"/>
      <c r="JHY7" s="30"/>
      <c r="JHZ7" s="31"/>
      <c r="JIA7" s="30"/>
      <c r="JIB7" s="31"/>
      <c r="JIC7" s="30"/>
      <c r="JID7" s="31"/>
      <c r="JIE7" s="30"/>
      <c r="JIF7" s="31"/>
      <c r="JIG7" s="30"/>
      <c r="JIH7" s="31"/>
      <c r="JII7" s="30"/>
      <c r="JIJ7" s="31"/>
      <c r="JIK7" s="30"/>
      <c r="JIL7" s="31"/>
      <c r="JIM7" s="30"/>
      <c r="JIN7" s="31"/>
      <c r="JIO7" s="30"/>
      <c r="JIP7" s="31"/>
      <c r="JIQ7" s="30"/>
      <c r="JIR7" s="31"/>
      <c r="JIS7" s="30"/>
      <c r="JIT7" s="31"/>
      <c r="JIU7" s="30"/>
      <c r="JIV7" s="31"/>
      <c r="JIW7" s="30"/>
      <c r="JIX7" s="31"/>
      <c r="JIY7" s="30"/>
      <c r="JIZ7" s="31"/>
      <c r="JJA7" s="30"/>
      <c r="JJB7" s="31"/>
      <c r="JJC7" s="30"/>
      <c r="JJD7" s="31"/>
      <c r="JJE7" s="30"/>
      <c r="JJF7" s="31"/>
      <c r="JJG7" s="30"/>
      <c r="JJH7" s="31"/>
      <c r="JJI7" s="30"/>
      <c r="JJJ7" s="31"/>
      <c r="JJK7" s="30"/>
      <c r="JJL7" s="31"/>
      <c r="JJM7" s="30"/>
      <c r="JJN7" s="31"/>
      <c r="JJO7" s="30"/>
      <c r="JJP7" s="31"/>
      <c r="JJQ7" s="30"/>
      <c r="JJR7" s="31"/>
      <c r="JJS7" s="30"/>
      <c r="JJT7" s="31"/>
      <c r="JJU7" s="30"/>
      <c r="JJV7" s="31"/>
      <c r="JJW7" s="30"/>
      <c r="JJX7" s="31"/>
      <c r="JJY7" s="30"/>
      <c r="JJZ7" s="31"/>
      <c r="JKA7" s="30"/>
      <c r="JKB7" s="31"/>
      <c r="JKC7" s="30"/>
      <c r="JKD7" s="31"/>
      <c r="JKE7" s="30"/>
      <c r="JKF7" s="31"/>
      <c r="JKG7" s="30"/>
      <c r="JKH7" s="31"/>
      <c r="JKI7" s="30"/>
      <c r="JKJ7" s="31"/>
      <c r="JKK7" s="30"/>
      <c r="JKL7" s="31"/>
      <c r="JKM7" s="30"/>
      <c r="JKN7" s="31"/>
      <c r="JKO7" s="30"/>
      <c r="JKP7" s="31"/>
      <c r="JKQ7" s="30"/>
      <c r="JKR7" s="31"/>
      <c r="JKS7" s="30"/>
      <c r="JKT7" s="31"/>
      <c r="JKU7" s="30"/>
      <c r="JKV7" s="31"/>
      <c r="JKW7" s="30"/>
      <c r="JKX7" s="31"/>
      <c r="JKY7" s="30"/>
      <c r="JKZ7" s="31"/>
      <c r="JLA7" s="30"/>
      <c r="JLB7" s="31"/>
      <c r="JLC7" s="30"/>
      <c r="JLD7" s="31"/>
      <c r="JLE7" s="30"/>
      <c r="JLF7" s="31"/>
      <c r="JLG7" s="30"/>
      <c r="JLH7" s="31"/>
      <c r="JLI7" s="30"/>
      <c r="JLJ7" s="31"/>
      <c r="JLK7" s="30"/>
      <c r="JLL7" s="31"/>
      <c r="JLM7" s="30"/>
      <c r="JLN7" s="31"/>
      <c r="JLO7" s="30"/>
      <c r="JLP7" s="31"/>
      <c r="JLQ7" s="30"/>
      <c r="JLR7" s="31"/>
      <c r="JLS7" s="30"/>
      <c r="JLT7" s="31"/>
      <c r="JLU7" s="30"/>
      <c r="JLV7" s="31"/>
      <c r="JLW7" s="30"/>
      <c r="JLX7" s="31"/>
      <c r="JLY7" s="30"/>
      <c r="JLZ7" s="31"/>
      <c r="JMA7" s="30"/>
      <c r="JMB7" s="31"/>
      <c r="JMC7" s="30"/>
      <c r="JMD7" s="31"/>
      <c r="JME7" s="30"/>
      <c r="JMF7" s="31"/>
      <c r="JMG7" s="30"/>
      <c r="JMH7" s="31"/>
      <c r="JMI7" s="30"/>
      <c r="JMJ7" s="31"/>
      <c r="JMK7" s="30"/>
      <c r="JML7" s="31"/>
      <c r="JMM7" s="30"/>
      <c r="JMN7" s="31"/>
      <c r="JMO7" s="30"/>
      <c r="JMP7" s="31"/>
      <c r="JMQ7" s="30"/>
      <c r="JMR7" s="31"/>
      <c r="JMS7" s="30"/>
      <c r="JMT7" s="31"/>
      <c r="JMU7" s="30"/>
      <c r="JMV7" s="31"/>
      <c r="JMW7" s="30"/>
      <c r="JMX7" s="31"/>
      <c r="JMY7" s="30"/>
      <c r="JMZ7" s="31"/>
      <c r="JNA7" s="30"/>
      <c r="JNB7" s="31"/>
      <c r="JNC7" s="30"/>
      <c r="JND7" s="31"/>
      <c r="JNE7" s="30"/>
      <c r="JNF7" s="31"/>
      <c r="JNG7" s="30"/>
      <c r="JNH7" s="31"/>
      <c r="JNI7" s="30"/>
      <c r="JNJ7" s="31"/>
      <c r="JNK7" s="30"/>
      <c r="JNL7" s="31"/>
      <c r="JNM7" s="30"/>
      <c r="JNN7" s="31"/>
      <c r="JNO7" s="30"/>
      <c r="JNP7" s="31"/>
      <c r="JNQ7" s="30"/>
      <c r="JNR7" s="31"/>
      <c r="JNS7" s="30"/>
      <c r="JNT7" s="31"/>
      <c r="JNU7" s="30"/>
      <c r="JNV7" s="31"/>
      <c r="JNW7" s="30"/>
      <c r="JNX7" s="31"/>
      <c r="JNY7" s="30"/>
      <c r="JNZ7" s="31"/>
      <c r="JOA7" s="30"/>
      <c r="JOB7" s="31"/>
      <c r="JOC7" s="30"/>
      <c r="JOD7" s="31"/>
      <c r="JOE7" s="30"/>
      <c r="JOF7" s="31"/>
      <c r="JOG7" s="30"/>
      <c r="JOH7" s="31"/>
      <c r="JOI7" s="30"/>
      <c r="JOJ7" s="31"/>
      <c r="JOK7" s="30"/>
      <c r="JOL7" s="31"/>
      <c r="JOM7" s="30"/>
      <c r="JON7" s="31"/>
      <c r="JOO7" s="30"/>
      <c r="JOP7" s="31"/>
      <c r="JOQ7" s="30"/>
      <c r="JOR7" s="31"/>
      <c r="JOS7" s="30"/>
      <c r="JOT7" s="31"/>
      <c r="JOU7" s="30"/>
      <c r="JOV7" s="31"/>
      <c r="JOW7" s="30"/>
      <c r="JOX7" s="31"/>
      <c r="JOY7" s="30"/>
      <c r="JOZ7" s="31"/>
      <c r="JPA7" s="30"/>
      <c r="JPB7" s="31"/>
      <c r="JPC7" s="30"/>
      <c r="JPD7" s="31"/>
      <c r="JPE7" s="30"/>
      <c r="JPF7" s="31"/>
      <c r="JPG7" s="30"/>
      <c r="JPH7" s="31"/>
      <c r="JPI7" s="30"/>
      <c r="JPJ7" s="31"/>
      <c r="JPK7" s="30"/>
      <c r="JPL7" s="31"/>
      <c r="JPM7" s="30"/>
      <c r="JPN7" s="31"/>
      <c r="JPO7" s="30"/>
      <c r="JPP7" s="31"/>
      <c r="JPQ7" s="30"/>
      <c r="JPR7" s="31"/>
      <c r="JPS7" s="30"/>
      <c r="JPT7" s="31"/>
      <c r="JPU7" s="30"/>
      <c r="JPV7" s="31"/>
      <c r="JPW7" s="30"/>
      <c r="JPX7" s="31"/>
      <c r="JPY7" s="30"/>
      <c r="JPZ7" s="31"/>
      <c r="JQA7" s="30"/>
      <c r="JQB7" s="31"/>
      <c r="JQC7" s="30"/>
      <c r="JQD7" s="31"/>
      <c r="JQE7" s="30"/>
      <c r="JQF7" s="31"/>
      <c r="JQG7" s="30"/>
      <c r="JQH7" s="31"/>
      <c r="JQI7" s="30"/>
      <c r="JQJ7" s="31"/>
      <c r="JQK7" s="30"/>
      <c r="JQL7" s="31"/>
      <c r="JQM7" s="30"/>
      <c r="JQN7" s="31"/>
      <c r="JQO7" s="30"/>
      <c r="JQP7" s="31"/>
      <c r="JQQ7" s="30"/>
      <c r="JQR7" s="31"/>
      <c r="JQS7" s="30"/>
      <c r="JQT7" s="31"/>
      <c r="JQU7" s="30"/>
      <c r="JQV7" s="31"/>
      <c r="JQW7" s="30"/>
      <c r="JQX7" s="31"/>
      <c r="JQY7" s="30"/>
      <c r="JQZ7" s="31"/>
      <c r="JRA7" s="30"/>
      <c r="JRB7" s="31"/>
      <c r="JRC7" s="30"/>
      <c r="JRD7" s="31"/>
      <c r="JRE7" s="30"/>
      <c r="JRF7" s="31"/>
      <c r="JRG7" s="30"/>
      <c r="JRH7" s="31"/>
      <c r="JRI7" s="30"/>
      <c r="JRJ7" s="31"/>
      <c r="JRK7" s="30"/>
      <c r="JRL7" s="31"/>
      <c r="JRM7" s="30"/>
      <c r="JRN7" s="31"/>
      <c r="JRO7" s="30"/>
      <c r="JRP7" s="31"/>
      <c r="JRQ7" s="30"/>
      <c r="JRR7" s="31"/>
      <c r="JRS7" s="30"/>
      <c r="JRT7" s="31"/>
      <c r="JRU7" s="30"/>
      <c r="JRV7" s="31"/>
      <c r="JRW7" s="30"/>
      <c r="JRX7" s="31"/>
      <c r="JRY7" s="30"/>
      <c r="JRZ7" s="31"/>
      <c r="JSA7" s="30"/>
      <c r="JSB7" s="31"/>
      <c r="JSC7" s="30"/>
      <c r="JSD7" s="31"/>
      <c r="JSE7" s="30"/>
      <c r="JSF7" s="31"/>
      <c r="JSG7" s="30"/>
      <c r="JSH7" s="31"/>
      <c r="JSI7" s="30"/>
      <c r="JSJ7" s="31"/>
      <c r="JSK7" s="30"/>
      <c r="JSL7" s="31"/>
      <c r="JSM7" s="30"/>
      <c r="JSN7" s="31"/>
      <c r="JSO7" s="30"/>
      <c r="JSP7" s="31"/>
      <c r="JSQ7" s="30"/>
      <c r="JSR7" s="31"/>
      <c r="JSS7" s="30"/>
      <c r="JST7" s="31"/>
      <c r="JSU7" s="30"/>
      <c r="JSV7" s="31"/>
      <c r="JSW7" s="30"/>
      <c r="JSX7" s="31"/>
      <c r="JSY7" s="30"/>
      <c r="JSZ7" s="31"/>
      <c r="JTA7" s="30"/>
      <c r="JTB7" s="31"/>
      <c r="JTC7" s="30"/>
      <c r="JTD7" s="31"/>
      <c r="JTE7" s="30"/>
      <c r="JTF7" s="31"/>
      <c r="JTG7" s="30"/>
      <c r="JTH7" s="31"/>
      <c r="JTI7" s="30"/>
      <c r="JTJ7" s="31"/>
      <c r="JTK7" s="30"/>
      <c r="JTL7" s="31"/>
      <c r="JTM7" s="30"/>
      <c r="JTN7" s="31"/>
      <c r="JTO7" s="30"/>
      <c r="JTP7" s="31"/>
      <c r="JTQ7" s="30"/>
      <c r="JTR7" s="31"/>
      <c r="JTS7" s="30"/>
      <c r="JTT7" s="31"/>
      <c r="JTU7" s="30"/>
      <c r="JTV7" s="31"/>
      <c r="JTW7" s="30"/>
      <c r="JTX7" s="31"/>
      <c r="JTY7" s="30"/>
      <c r="JTZ7" s="31"/>
      <c r="JUA7" s="30"/>
      <c r="JUB7" s="31"/>
      <c r="JUC7" s="30"/>
      <c r="JUD7" s="31"/>
      <c r="JUE7" s="30"/>
      <c r="JUF7" s="31"/>
      <c r="JUG7" s="30"/>
      <c r="JUH7" s="31"/>
      <c r="JUI7" s="30"/>
      <c r="JUJ7" s="31"/>
      <c r="JUK7" s="30"/>
      <c r="JUL7" s="31"/>
      <c r="JUM7" s="30"/>
      <c r="JUN7" s="31"/>
      <c r="JUO7" s="30"/>
      <c r="JUP7" s="31"/>
      <c r="JUQ7" s="30"/>
      <c r="JUR7" s="31"/>
      <c r="JUS7" s="30"/>
      <c r="JUT7" s="31"/>
      <c r="JUU7" s="30"/>
      <c r="JUV7" s="31"/>
      <c r="JUW7" s="30"/>
      <c r="JUX7" s="31"/>
      <c r="JUY7" s="30"/>
      <c r="JUZ7" s="31"/>
      <c r="JVA7" s="30"/>
      <c r="JVB7" s="31"/>
      <c r="JVC7" s="30"/>
      <c r="JVD7" s="31"/>
      <c r="JVE7" s="30"/>
      <c r="JVF7" s="31"/>
      <c r="JVG7" s="30"/>
      <c r="JVH7" s="31"/>
      <c r="JVI7" s="30"/>
      <c r="JVJ7" s="31"/>
      <c r="JVK7" s="30"/>
      <c r="JVL7" s="31"/>
      <c r="JVM7" s="30"/>
      <c r="JVN7" s="31"/>
      <c r="JVO7" s="30"/>
      <c r="JVP7" s="31"/>
      <c r="JVQ7" s="30"/>
      <c r="JVR7" s="31"/>
      <c r="JVS7" s="30"/>
      <c r="JVT7" s="31"/>
      <c r="JVU7" s="30"/>
      <c r="JVV7" s="31"/>
      <c r="JVW7" s="30"/>
      <c r="JVX7" s="31"/>
      <c r="JVY7" s="30"/>
      <c r="JVZ7" s="31"/>
      <c r="JWA7" s="30"/>
      <c r="JWB7" s="31"/>
      <c r="JWC7" s="30"/>
      <c r="JWD7" s="31"/>
      <c r="JWE7" s="30"/>
      <c r="JWF7" s="31"/>
      <c r="JWG7" s="30"/>
      <c r="JWH7" s="31"/>
      <c r="JWI7" s="30"/>
      <c r="JWJ7" s="31"/>
      <c r="JWK7" s="30"/>
      <c r="JWL7" s="31"/>
      <c r="JWM7" s="30"/>
      <c r="JWN7" s="31"/>
      <c r="JWO7" s="30"/>
      <c r="JWP7" s="31"/>
      <c r="JWQ7" s="30"/>
      <c r="JWR7" s="31"/>
      <c r="JWS7" s="30"/>
      <c r="JWT7" s="31"/>
      <c r="JWU7" s="30"/>
      <c r="JWV7" s="31"/>
      <c r="JWW7" s="30"/>
      <c r="JWX7" s="31"/>
      <c r="JWY7" s="30"/>
      <c r="JWZ7" s="31"/>
      <c r="JXA7" s="30"/>
      <c r="JXB7" s="31"/>
      <c r="JXC7" s="30"/>
      <c r="JXD7" s="31"/>
      <c r="JXE7" s="30"/>
      <c r="JXF7" s="31"/>
      <c r="JXG7" s="30"/>
      <c r="JXH7" s="31"/>
      <c r="JXI7" s="30"/>
      <c r="JXJ7" s="31"/>
      <c r="JXK7" s="30"/>
      <c r="JXL7" s="31"/>
      <c r="JXM7" s="30"/>
      <c r="JXN7" s="31"/>
      <c r="JXO7" s="30"/>
      <c r="JXP7" s="31"/>
      <c r="JXQ7" s="30"/>
      <c r="JXR7" s="31"/>
      <c r="JXS7" s="30"/>
      <c r="JXT7" s="31"/>
      <c r="JXU7" s="30"/>
      <c r="JXV7" s="31"/>
      <c r="JXW7" s="30"/>
      <c r="JXX7" s="31"/>
      <c r="JXY7" s="30"/>
      <c r="JXZ7" s="31"/>
      <c r="JYA7" s="30"/>
      <c r="JYB7" s="31"/>
      <c r="JYC7" s="30"/>
      <c r="JYD7" s="31"/>
      <c r="JYE7" s="30"/>
      <c r="JYF7" s="31"/>
      <c r="JYG7" s="30"/>
      <c r="JYH7" s="31"/>
      <c r="JYI7" s="30"/>
      <c r="JYJ7" s="31"/>
      <c r="JYK7" s="30"/>
      <c r="JYL7" s="31"/>
      <c r="JYM7" s="30"/>
      <c r="JYN7" s="31"/>
      <c r="JYO7" s="30"/>
      <c r="JYP7" s="31"/>
      <c r="JYQ7" s="30"/>
      <c r="JYR7" s="31"/>
      <c r="JYS7" s="30"/>
      <c r="JYT7" s="31"/>
      <c r="JYU7" s="30"/>
      <c r="JYV7" s="31"/>
      <c r="JYW7" s="30"/>
      <c r="JYX7" s="31"/>
      <c r="JYY7" s="30"/>
      <c r="JYZ7" s="31"/>
      <c r="JZA7" s="30"/>
      <c r="JZB7" s="31"/>
      <c r="JZC7" s="30"/>
      <c r="JZD7" s="31"/>
      <c r="JZE7" s="30"/>
      <c r="JZF7" s="31"/>
      <c r="JZG7" s="30"/>
      <c r="JZH7" s="31"/>
      <c r="JZI7" s="30"/>
      <c r="JZJ7" s="31"/>
      <c r="JZK7" s="30"/>
      <c r="JZL7" s="31"/>
      <c r="JZM7" s="30"/>
      <c r="JZN7" s="31"/>
      <c r="JZO7" s="30"/>
      <c r="JZP7" s="31"/>
      <c r="JZQ7" s="30"/>
      <c r="JZR7" s="31"/>
      <c r="JZS7" s="30"/>
      <c r="JZT7" s="31"/>
      <c r="JZU7" s="30"/>
      <c r="JZV7" s="31"/>
      <c r="JZW7" s="30"/>
      <c r="JZX7" s="31"/>
      <c r="JZY7" s="30"/>
      <c r="JZZ7" s="31"/>
      <c r="KAA7" s="30"/>
      <c r="KAB7" s="31"/>
      <c r="KAC7" s="30"/>
      <c r="KAD7" s="31"/>
      <c r="KAE7" s="30"/>
      <c r="KAF7" s="31"/>
      <c r="KAG7" s="30"/>
      <c r="KAH7" s="31"/>
      <c r="KAI7" s="30"/>
      <c r="KAJ7" s="31"/>
      <c r="KAK7" s="30"/>
      <c r="KAL7" s="31"/>
      <c r="KAM7" s="30"/>
      <c r="KAN7" s="31"/>
      <c r="KAO7" s="30"/>
      <c r="KAP7" s="31"/>
      <c r="KAQ7" s="30"/>
      <c r="KAR7" s="31"/>
      <c r="KAS7" s="30"/>
      <c r="KAT7" s="31"/>
      <c r="KAU7" s="30"/>
      <c r="KAV7" s="31"/>
      <c r="KAW7" s="30"/>
      <c r="KAX7" s="31"/>
      <c r="KAY7" s="30"/>
      <c r="KAZ7" s="31"/>
      <c r="KBA7" s="30"/>
      <c r="KBB7" s="31"/>
      <c r="KBC7" s="30"/>
      <c r="KBD7" s="31"/>
      <c r="KBE7" s="30"/>
      <c r="KBF7" s="31"/>
      <c r="KBG7" s="30"/>
      <c r="KBH7" s="31"/>
      <c r="KBI7" s="30"/>
      <c r="KBJ7" s="31"/>
      <c r="KBK7" s="30"/>
      <c r="KBL7" s="31"/>
      <c r="KBM7" s="30"/>
      <c r="KBN7" s="31"/>
      <c r="KBO7" s="30"/>
      <c r="KBP7" s="31"/>
      <c r="KBQ7" s="30"/>
      <c r="KBR7" s="31"/>
      <c r="KBS7" s="30"/>
      <c r="KBT7" s="31"/>
      <c r="KBU7" s="30"/>
      <c r="KBV7" s="31"/>
      <c r="KBW7" s="30"/>
      <c r="KBX7" s="31"/>
      <c r="KBY7" s="30"/>
      <c r="KBZ7" s="31"/>
      <c r="KCA7" s="30"/>
      <c r="KCB7" s="31"/>
      <c r="KCC7" s="30"/>
      <c r="KCD7" s="31"/>
      <c r="KCE7" s="30"/>
      <c r="KCF7" s="31"/>
      <c r="KCG7" s="30"/>
      <c r="KCH7" s="31"/>
      <c r="KCI7" s="30"/>
      <c r="KCJ7" s="31"/>
      <c r="KCK7" s="30"/>
      <c r="KCL7" s="31"/>
      <c r="KCM7" s="30"/>
      <c r="KCN7" s="31"/>
      <c r="KCO7" s="30"/>
      <c r="KCP7" s="31"/>
      <c r="KCQ7" s="30"/>
      <c r="KCR7" s="31"/>
      <c r="KCS7" s="30"/>
      <c r="KCT7" s="31"/>
      <c r="KCU7" s="30"/>
      <c r="KCV7" s="31"/>
      <c r="KCW7" s="30"/>
      <c r="KCX7" s="31"/>
      <c r="KCY7" s="30"/>
      <c r="KCZ7" s="31"/>
      <c r="KDA7" s="30"/>
      <c r="KDB7" s="31"/>
      <c r="KDC7" s="30"/>
      <c r="KDD7" s="31"/>
      <c r="KDE7" s="30"/>
      <c r="KDF7" s="31"/>
      <c r="KDG7" s="30"/>
      <c r="KDH7" s="31"/>
      <c r="KDI7" s="30"/>
      <c r="KDJ7" s="31"/>
      <c r="KDK7" s="30"/>
      <c r="KDL7" s="31"/>
      <c r="KDM7" s="30"/>
      <c r="KDN7" s="31"/>
      <c r="KDO7" s="30"/>
      <c r="KDP7" s="31"/>
      <c r="KDQ7" s="30"/>
      <c r="KDR7" s="31"/>
      <c r="KDS7" s="30"/>
      <c r="KDT7" s="31"/>
      <c r="KDU7" s="30"/>
      <c r="KDV7" s="31"/>
      <c r="KDW7" s="30"/>
      <c r="KDX7" s="31"/>
      <c r="KDY7" s="30"/>
      <c r="KDZ7" s="31"/>
      <c r="KEA7" s="30"/>
      <c r="KEB7" s="31"/>
      <c r="KEC7" s="30"/>
      <c r="KED7" s="31"/>
      <c r="KEE7" s="30"/>
      <c r="KEF7" s="31"/>
      <c r="KEG7" s="30"/>
      <c r="KEH7" s="31"/>
      <c r="KEI7" s="30"/>
      <c r="KEJ7" s="31"/>
      <c r="KEK7" s="30"/>
      <c r="KEL7" s="31"/>
      <c r="KEM7" s="30"/>
      <c r="KEN7" s="31"/>
      <c r="KEO7" s="30"/>
      <c r="KEP7" s="31"/>
      <c r="KEQ7" s="30"/>
      <c r="KER7" s="31"/>
      <c r="KES7" s="30"/>
      <c r="KET7" s="31"/>
      <c r="KEU7" s="30"/>
      <c r="KEV7" s="31"/>
      <c r="KEW7" s="30"/>
      <c r="KEX7" s="31"/>
      <c r="KEY7" s="30"/>
      <c r="KEZ7" s="31"/>
      <c r="KFA7" s="30"/>
      <c r="KFB7" s="31"/>
      <c r="KFC7" s="30"/>
      <c r="KFD7" s="31"/>
      <c r="KFE7" s="30"/>
      <c r="KFF7" s="31"/>
      <c r="KFG7" s="30"/>
      <c r="KFH7" s="31"/>
      <c r="KFI7" s="30"/>
      <c r="KFJ7" s="31"/>
      <c r="KFK7" s="30"/>
      <c r="KFL7" s="31"/>
      <c r="KFM7" s="30"/>
      <c r="KFN7" s="31"/>
      <c r="KFO7" s="30"/>
      <c r="KFP7" s="31"/>
      <c r="KFQ7" s="30"/>
      <c r="KFR7" s="31"/>
      <c r="KFS7" s="30"/>
      <c r="KFT7" s="31"/>
      <c r="KFU7" s="30"/>
      <c r="KFV7" s="31"/>
      <c r="KFW7" s="30"/>
      <c r="KFX7" s="31"/>
      <c r="KFY7" s="30"/>
      <c r="KFZ7" s="31"/>
      <c r="KGA7" s="30"/>
      <c r="KGB7" s="31"/>
      <c r="KGC7" s="30"/>
      <c r="KGD7" s="31"/>
      <c r="KGE7" s="30"/>
      <c r="KGF7" s="31"/>
      <c r="KGG7" s="30"/>
      <c r="KGH7" s="31"/>
      <c r="KGI7" s="30"/>
      <c r="KGJ7" s="31"/>
      <c r="KGK7" s="30"/>
      <c r="KGL7" s="31"/>
      <c r="KGM7" s="30"/>
      <c r="KGN7" s="31"/>
      <c r="KGO7" s="30"/>
      <c r="KGP7" s="31"/>
      <c r="KGQ7" s="30"/>
      <c r="KGR7" s="31"/>
      <c r="KGS7" s="30"/>
      <c r="KGT7" s="31"/>
      <c r="KGU7" s="30"/>
      <c r="KGV7" s="31"/>
      <c r="KGW7" s="30"/>
      <c r="KGX7" s="31"/>
      <c r="KGY7" s="30"/>
      <c r="KGZ7" s="31"/>
      <c r="KHA7" s="30"/>
      <c r="KHB7" s="31"/>
      <c r="KHC7" s="30"/>
      <c r="KHD7" s="31"/>
      <c r="KHE7" s="30"/>
      <c r="KHF7" s="31"/>
      <c r="KHG7" s="30"/>
      <c r="KHH7" s="31"/>
      <c r="KHI7" s="30"/>
      <c r="KHJ7" s="31"/>
      <c r="KHK7" s="30"/>
      <c r="KHL7" s="31"/>
      <c r="KHM7" s="30"/>
      <c r="KHN7" s="31"/>
      <c r="KHO7" s="30"/>
      <c r="KHP7" s="31"/>
      <c r="KHQ7" s="30"/>
      <c r="KHR7" s="31"/>
      <c r="KHS7" s="30"/>
      <c r="KHT7" s="31"/>
      <c r="KHU7" s="30"/>
      <c r="KHV7" s="31"/>
      <c r="KHW7" s="30"/>
      <c r="KHX7" s="31"/>
      <c r="KHY7" s="30"/>
      <c r="KHZ7" s="31"/>
      <c r="KIA7" s="30"/>
      <c r="KIB7" s="31"/>
      <c r="KIC7" s="30"/>
      <c r="KID7" s="31"/>
      <c r="KIE7" s="30"/>
      <c r="KIF7" s="31"/>
      <c r="KIG7" s="30"/>
      <c r="KIH7" s="31"/>
      <c r="KII7" s="30"/>
      <c r="KIJ7" s="31"/>
      <c r="KIK7" s="30"/>
      <c r="KIL7" s="31"/>
      <c r="KIM7" s="30"/>
      <c r="KIN7" s="31"/>
      <c r="KIO7" s="30"/>
      <c r="KIP7" s="31"/>
      <c r="KIQ7" s="30"/>
      <c r="KIR7" s="31"/>
      <c r="KIS7" s="30"/>
      <c r="KIT7" s="31"/>
      <c r="KIU7" s="30"/>
      <c r="KIV7" s="31"/>
      <c r="KIW7" s="30"/>
      <c r="KIX7" s="31"/>
      <c r="KIY7" s="30"/>
      <c r="KIZ7" s="31"/>
      <c r="KJA7" s="30"/>
      <c r="KJB7" s="31"/>
      <c r="KJC7" s="30"/>
      <c r="KJD7" s="31"/>
      <c r="KJE7" s="30"/>
      <c r="KJF7" s="31"/>
      <c r="KJG7" s="30"/>
      <c r="KJH7" s="31"/>
      <c r="KJI7" s="30"/>
      <c r="KJJ7" s="31"/>
      <c r="KJK7" s="30"/>
      <c r="KJL7" s="31"/>
      <c r="KJM7" s="30"/>
      <c r="KJN7" s="31"/>
      <c r="KJO7" s="30"/>
      <c r="KJP7" s="31"/>
      <c r="KJQ7" s="30"/>
      <c r="KJR7" s="31"/>
      <c r="KJS7" s="30"/>
      <c r="KJT7" s="31"/>
      <c r="KJU7" s="30"/>
      <c r="KJV7" s="31"/>
      <c r="KJW7" s="30"/>
      <c r="KJX7" s="31"/>
      <c r="KJY7" s="30"/>
      <c r="KJZ7" s="31"/>
      <c r="KKA7" s="30"/>
      <c r="KKB7" s="31"/>
      <c r="KKC7" s="30"/>
      <c r="KKD7" s="31"/>
      <c r="KKE7" s="30"/>
      <c r="KKF7" s="31"/>
      <c r="KKG7" s="30"/>
      <c r="KKH7" s="31"/>
      <c r="KKI7" s="30"/>
      <c r="KKJ7" s="31"/>
      <c r="KKK7" s="30"/>
      <c r="KKL7" s="31"/>
      <c r="KKM7" s="30"/>
      <c r="KKN7" s="31"/>
      <c r="KKO7" s="30"/>
      <c r="KKP7" s="31"/>
      <c r="KKQ7" s="30"/>
      <c r="KKR7" s="31"/>
      <c r="KKS7" s="30"/>
      <c r="KKT7" s="31"/>
      <c r="KKU7" s="30"/>
      <c r="KKV7" s="31"/>
      <c r="KKW7" s="30"/>
      <c r="KKX7" s="31"/>
      <c r="KKY7" s="30"/>
      <c r="KKZ7" s="31"/>
      <c r="KLA7" s="30"/>
      <c r="KLB7" s="31"/>
      <c r="KLC7" s="30"/>
      <c r="KLD7" s="31"/>
      <c r="KLE7" s="30"/>
      <c r="KLF7" s="31"/>
      <c r="KLG7" s="30"/>
      <c r="KLH7" s="31"/>
      <c r="KLI7" s="30"/>
      <c r="KLJ7" s="31"/>
      <c r="KLK7" s="30"/>
      <c r="KLL7" s="31"/>
      <c r="KLM7" s="30"/>
      <c r="KLN7" s="31"/>
      <c r="KLO7" s="30"/>
      <c r="KLP7" s="31"/>
      <c r="KLQ7" s="30"/>
      <c r="KLR7" s="31"/>
      <c r="KLS7" s="30"/>
      <c r="KLT7" s="31"/>
      <c r="KLU7" s="30"/>
      <c r="KLV7" s="31"/>
      <c r="KLW7" s="30"/>
      <c r="KLX7" s="31"/>
      <c r="KLY7" s="30"/>
      <c r="KLZ7" s="31"/>
      <c r="KMA7" s="30"/>
      <c r="KMB7" s="31"/>
      <c r="KMC7" s="30"/>
      <c r="KMD7" s="31"/>
      <c r="KME7" s="30"/>
      <c r="KMF7" s="31"/>
      <c r="KMG7" s="30"/>
      <c r="KMH7" s="31"/>
      <c r="KMI7" s="30"/>
      <c r="KMJ7" s="31"/>
      <c r="KMK7" s="30"/>
      <c r="KML7" s="31"/>
      <c r="KMM7" s="30"/>
      <c r="KMN7" s="31"/>
      <c r="KMO7" s="30"/>
      <c r="KMP7" s="31"/>
      <c r="KMQ7" s="30"/>
      <c r="KMR7" s="31"/>
      <c r="KMS7" s="30"/>
      <c r="KMT7" s="31"/>
      <c r="KMU7" s="30"/>
      <c r="KMV7" s="31"/>
      <c r="KMW7" s="30"/>
      <c r="KMX7" s="31"/>
      <c r="KMY7" s="30"/>
      <c r="KMZ7" s="31"/>
      <c r="KNA7" s="30"/>
      <c r="KNB7" s="31"/>
      <c r="KNC7" s="30"/>
      <c r="KND7" s="31"/>
      <c r="KNE7" s="30"/>
      <c r="KNF7" s="31"/>
      <c r="KNG7" s="30"/>
      <c r="KNH7" s="31"/>
      <c r="KNI7" s="30"/>
      <c r="KNJ7" s="31"/>
      <c r="KNK7" s="30"/>
      <c r="KNL7" s="31"/>
      <c r="KNM7" s="30"/>
      <c r="KNN7" s="31"/>
      <c r="KNO7" s="30"/>
      <c r="KNP7" s="31"/>
      <c r="KNQ7" s="30"/>
      <c r="KNR7" s="31"/>
      <c r="KNS7" s="30"/>
      <c r="KNT7" s="31"/>
      <c r="KNU7" s="30"/>
      <c r="KNV7" s="31"/>
      <c r="KNW7" s="30"/>
      <c r="KNX7" s="31"/>
      <c r="KNY7" s="30"/>
      <c r="KNZ7" s="31"/>
      <c r="KOA7" s="30"/>
      <c r="KOB7" s="31"/>
      <c r="KOC7" s="30"/>
      <c r="KOD7" s="31"/>
      <c r="KOE7" s="30"/>
      <c r="KOF7" s="31"/>
      <c r="KOG7" s="30"/>
      <c r="KOH7" s="31"/>
      <c r="KOI7" s="30"/>
      <c r="KOJ7" s="31"/>
      <c r="KOK7" s="30"/>
      <c r="KOL7" s="31"/>
      <c r="KOM7" s="30"/>
      <c r="KON7" s="31"/>
      <c r="KOO7" s="30"/>
      <c r="KOP7" s="31"/>
      <c r="KOQ7" s="30"/>
      <c r="KOR7" s="31"/>
      <c r="KOS7" s="30"/>
      <c r="KOT7" s="31"/>
      <c r="KOU7" s="30"/>
      <c r="KOV7" s="31"/>
      <c r="KOW7" s="30"/>
      <c r="KOX7" s="31"/>
      <c r="KOY7" s="30"/>
      <c r="KOZ7" s="31"/>
      <c r="KPA7" s="30"/>
      <c r="KPB7" s="31"/>
      <c r="KPC7" s="30"/>
      <c r="KPD7" s="31"/>
      <c r="KPE7" s="30"/>
      <c r="KPF7" s="31"/>
      <c r="KPG7" s="30"/>
      <c r="KPH7" s="31"/>
      <c r="KPI7" s="30"/>
      <c r="KPJ7" s="31"/>
      <c r="KPK7" s="30"/>
      <c r="KPL7" s="31"/>
      <c r="KPM7" s="30"/>
      <c r="KPN7" s="31"/>
      <c r="KPO7" s="30"/>
      <c r="KPP7" s="31"/>
      <c r="KPQ7" s="30"/>
      <c r="KPR7" s="31"/>
      <c r="KPS7" s="30"/>
      <c r="KPT7" s="31"/>
      <c r="KPU7" s="30"/>
      <c r="KPV7" s="31"/>
      <c r="KPW7" s="30"/>
      <c r="KPX7" s="31"/>
      <c r="KPY7" s="30"/>
      <c r="KPZ7" s="31"/>
      <c r="KQA7" s="30"/>
      <c r="KQB7" s="31"/>
      <c r="KQC7" s="30"/>
      <c r="KQD7" s="31"/>
      <c r="KQE7" s="30"/>
      <c r="KQF7" s="31"/>
      <c r="KQG7" s="30"/>
      <c r="KQH7" s="31"/>
      <c r="KQI7" s="30"/>
      <c r="KQJ7" s="31"/>
      <c r="KQK7" s="30"/>
      <c r="KQL7" s="31"/>
      <c r="KQM7" s="30"/>
      <c r="KQN7" s="31"/>
      <c r="KQO7" s="30"/>
      <c r="KQP7" s="31"/>
      <c r="KQQ7" s="30"/>
      <c r="KQR7" s="31"/>
      <c r="KQS7" s="30"/>
      <c r="KQT7" s="31"/>
      <c r="KQU7" s="30"/>
      <c r="KQV7" s="31"/>
      <c r="KQW7" s="30"/>
      <c r="KQX7" s="31"/>
      <c r="KQY7" s="30"/>
      <c r="KQZ7" s="31"/>
      <c r="KRA7" s="30"/>
      <c r="KRB7" s="31"/>
      <c r="KRC7" s="30"/>
      <c r="KRD7" s="31"/>
      <c r="KRE7" s="30"/>
      <c r="KRF7" s="31"/>
      <c r="KRG7" s="30"/>
      <c r="KRH7" s="31"/>
      <c r="KRI7" s="30"/>
      <c r="KRJ7" s="31"/>
      <c r="KRK7" s="30"/>
      <c r="KRL7" s="31"/>
      <c r="KRM7" s="30"/>
      <c r="KRN7" s="31"/>
      <c r="KRO7" s="30"/>
      <c r="KRP7" s="31"/>
      <c r="KRQ7" s="30"/>
      <c r="KRR7" s="31"/>
      <c r="KRS7" s="30"/>
      <c r="KRT7" s="31"/>
      <c r="KRU7" s="30"/>
      <c r="KRV7" s="31"/>
      <c r="KRW7" s="30"/>
      <c r="KRX7" s="31"/>
      <c r="KRY7" s="30"/>
      <c r="KRZ7" s="31"/>
      <c r="KSA7" s="30"/>
      <c r="KSB7" s="31"/>
      <c r="KSC7" s="30"/>
      <c r="KSD7" s="31"/>
      <c r="KSE7" s="30"/>
      <c r="KSF7" s="31"/>
      <c r="KSG7" s="30"/>
      <c r="KSH7" s="31"/>
      <c r="KSI7" s="30"/>
      <c r="KSJ7" s="31"/>
      <c r="KSK7" s="30"/>
      <c r="KSL7" s="31"/>
      <c r="KSM7" s="30"/>
      <c r="KSN7" s="31"/>
      <c r="KSO7" s="30"/>
      <c r="KSP7" s="31"/>
      <c r="KSQ7" s="30"/>
      <c r="KSR7" s="31"/>
      <c r="KSS7" s="30"/>
      <c r="KST7" s="31"/>
      <c r="KSU7" s="30"/>
      <c r="KSV7" s="31"/>
      <c r="KSW7" s="30"/>
      <c r="KSX7" s="31"/>
      <c r="KSY7" s="30"/>
      <c r="KSZ7" s="31"/>
      <c r="KTA7" s="30"/>
      <c r="KTB7" s="31"/>
      <c r="KTC7" s="30"/>
      <c r="KTD7" s="31"/>
      <c r="KTE7" s="30"/>
      <c r="KTF7" s="31"/>
      <c r="KTG7" s="30"/>
      <c r="KTH7" s="31"/>
      <c r="KTI7" s="30"/>
      <c r="KTJ7" s="31"/>
      <c r="KTK7" s="30"/>
      <c r="KTL7" s="31"/>
      <c r="KTM7" s="30"/>
      <c r="KTN7" s="31"/>
      <c r="KTO7" s="30"/>
      <c r="KTP7" s="31"/>
      <c r="KTQ7" s="30"/>
      <c r="KTR7" s="31"/>
      <c r="KTS7" s="30"/>
      <c r="KTT7" s="31"/>
      <c r="KTU7" s="30"/>
      <c r="KTV7" s="31"/>
      <c r="KTW7" s="30"/>
      <c r="KTX7" s="31"/>
      <c r="KTY7" s="30"/>
      <c r="KTZ7" s="31"/>
      <c r="KUA7" s="30"/>
      <c r="KUB7" s="31"/>
      <c r="KUC7" s="30"/>
      <c r="KUD7" s="31"/>
      <c r="KUE7" s="30"/>
      <c r="KUF7" s="31"/>
      <c r="KUG7" s="30"/>
      <c r="KUH7" s="31"/>
      <c r="KUI7" s="30"/>
      <c r="KUJ7" s="31"/>
      <c r="KUK7" s="30"/>
      <c r="KUL7" s="31"/>
      <c r="KUM7" s="30"/>
      <c r="KUN7" s="31"/>
      <c r="KUO7" s="30"/>
      <c r="KUP7" s="31"/>
      <c r="KUQ7" s="30"/>
      <c r="KUR7" s="31"/>
      <c r="KUS7" s="30"/>
      <c r="KUT7" s="31"/>
      <c r="KUU7" s="30"/>
      <c r="KUV7" s="31"/>
      <c r="KUW7" s="30"/>
      <c r="KUX7" s="31"/>
      <c r="KUY7" s="30"/>
      <c r="KUZ7" s="31"/>
      <c r="KVA7" s="30"/>
      <c r="KVB7" s="31"/>
      <c r="KVC7" s="30"/>
      <c r="KVD7" s="31"/>
      <c r="KVE7" s="30"/>
      <c r="KVF7" s="31"/>
      <c r="KVG7" s="30"/>
      <c r="KVH7" s="31"/>
      <c r="KVI7" s="30"/>
      <c r="KVJ7" s="31"/>
      <c r="KVK7" s="30"/>
      <c r="KVL7" s="31"/>
      <c r="KVM7" s="30"/>
      <c r="KVN7" s="31"/>
      <c r="KVO7" s="30"/>
      <c r="KVP7" s="31"/>
      <c r="KVQ7" s="30"/>
      <c r="KVR7" s="31"/>
      <c r="KVS7" s="30"/>
      <c r="KVT7" s="31"/>
      <c r="KVU7" s="30"/>
      <c r="KVV7" s="31"/>
      <c r="KVW7" s="30"/>
      <c r="KVX7" s="31"/>
      <c r="KVY7" s="30"/>
      <c r="KVZ7" s="31"/>
      <c r="KWA7" s="30"/>
      <c r="KWB7" s="31"/>
      <c r="KWC7" s="30"/>
      <c r="KWD7" s="31"/>
      <c r="KWE7" s="30"/>
      <c r="KWF7" s="31"/>
      <c r="KWG7" s="30"/>
      <c r="KWH7" s="31"/>
      <c r="KWI7" s="30"/>
      <c r="KWJ7" s="31"/>
      <c r="KWK7" s="30"/>
      <c r="KWL7" s="31"/>
      <c r="KWM7" s="30"/>
      <c r="KWN7" s="31"/>
      <c r="KWO7" s="30"/>
      <c r="KWP7" s="31"/>
      <c r="KWQ7" s="30"/>
      <c r="KWR7" s="31"/>
      <c r="KWS7" s="30"/>
      <c r="KWT7" s="31"/>
      <c r="KWU7" s="30"/>
      <c r="KWV7" s="31"/>
      <c r="KWW7" s="30"/>
      <c r="KWX7" s="31"/>
      <c r="KWY7" s="30"/>
      <c r="KWZ7" s="31"/>
      <c r="KXA7" s="30"/>
      <c r="KXB7" s="31"/>
      <c r="KXC7" s="30"/>
      <c r="KXD7" s="31"/>
      <c r="KXE7" s="30"/>
      <c r="KXF7" s="31"/>
      <c r="KXG7" s="30"/>
      <c r="KXH7" s="31"/>
      <c r="KXI7" s="30"/>
      <c r="KXJ7" s="31"/>
      <c r="KXK7" s="30"/>
      <c r="KXL7" s="31"/>
      <c r="KXM7" s="30"/>
      <c r="KXN7" s="31"/>
      <c r="KXO7" s="30"/>
      <c r="KXP7" s="31"/>
      <c r="KXQ7" s="30"/>
      <c r="KXR7" s="31"/>
      <c r="KXS7" s="30"/>
      <c r="KXT7" s="31"/>
      <c r="KXU7" s="30"/>
      <c r="KXV7" s="31"/>
      <c r="KXW7" s="30"/>
      <c r="KXX7" s="31"/>
      <c r="KXY7" s="30"/>
      <c r="KXZ7" s="31"/>
      <c r="KYA7" s="30"/>
      <c r="KYB7" s="31"/>
      <c r="KYC7" s="30"/>
      <c r="KYD7" s="31"/>
      <c r="KYE7" s="30"/>
      <c r="KYF7" s="31"/>
      <c r="KYG7" s="30"/>
      <c r="KYH7" s="31"/>
      <c r="KYI7" s="30"/>
      <c r="KYJ7" s="31"/>
      <c r="KYK7" s="30"/>
      <c r="KYL7" s="31"/>
      <c r="KYM7" s="30"/>
      <c r="KYN7" s="31"/>
      <c r="KYO7" s="30"/>
      <c r="KYP7" s="31"/>
      <c r="KYQ7" s="30"/>
      <c r="KYR7" s="31"/>
      <c r="KYS7" s="30"/>
      <c r="KYT7" s="31"/>
      <c r="KYU7" s="30"/>
      <c r="KYV7" s="31"/>
      <c r="KYW7" s="30"/>
      <c r="KYX7" s="31"/>
      <c r="KYY7" s="30"/>
      <c r="KYZ7" s="31"/>
      <c r="KZA7" s="30"/>
      <c r="KZB7" s="31"/>
      <c r="KZC7" s="30"/>
      <c r="KZD7" s="31"/>
      <c r="KZE7" s="30"/>
      <c r="KZF7" s="31"/>
      <c r="KZG7" s="30"/>
      <c r="KZH7" s="31"/>
      <c r="KZI7" s="30"/>
      <c r="KZJ7" s="31"/>
      <c r="KZK7" s="30"/>
      <c r="KZL7" s="31"/>
      <c r="KZM7" s="30"/>
      <c r="KZN7" s="31"/>
      <c r="KZO7" s="30"/>
      <c r="KZP7" s="31"/>
      <c r="KZQ7" s="30"/>
      <c r="KZR7" s="31"/>
      <c r="KZS7" s="30"/>
      <c r="KZT7" s="31"/>
      <c r="KZU7" s="30"/>
      <c r="KZV7" s="31"/>
      <c r="KZW7" s="30"/>
      <c r="KZX7" s="31"/>
      <c r="KZY7" s="30"/>
      <c r="KZZ7" s="31"/>
      <c r="LAA7" s="30"/>
      <c r="LAB7" s="31"/>
      <c r="LAC7" s="30"/>
      <c r="LAD7" s="31"/>
      <c r="LAE7" s="30"/>
      <c r="LAF7" s="31"/>
      <c r="LAG7" s="30"/>
      <c r="LAH7" s="31"/>
      <c r="LAI7" s="30"/>
      <c r="LAJ7" s="31"/>
      <c r="LAK7" s="30"/>
      <c r="LAL7" s="31"/>
      <c r="LAM7" s="30"/>
      <c r="LAN7" s="31"/>
      <c r="LAO7" s="30"/>
      <c r="LAP7" s="31"/>
      <c r="LAQ7" s="30"/>
      <c r="LAR7" s="31"/>
      <c r="LAS7" s="30"/>
      <c r="LAT7" s="31"/>
      <c r="LAU7" s="30"/>
      <c r="LAV7" s="31"/>
      <c r="LAW7" s="30"/>
      <c r="LAX7" s="31"/>
      <c r="LAY7" s="30"/>
      <c r="LAZ7" s="31"/>
      <c r="LBA7" s="30"/>
      <c r="LBB7" s="31"/>
      <c r="LBC7" s="30"/>
      <c r="LBD7" s="31"/>
      <c r="LBE7" s="30"/>
      <c r="LBF7" s="31"/>
      <c r="LBG7" s="30"/>
      <c r="LBH7" s="31"/>
      <c r="LBI7" s="30"/>
      <c r="LBJ7" s="31"/>
      <c r="LBK7" s="30"/>
      <c r="LBL7" s="31"/>
      <c r="LBM7" s="30"/>
      <c r="LBN7" s="31"/>
      <c r="LBO7" s="30"/>
      <c r="LBP7" s="31"/>
      <c r="LBQ7" s="30"/>
      <c r="LBR7" s="31"/>
      <c r="LBS7" s="30"/>
      <c r="LBT7" s="31"/>
      <c r="LBU7" s="30"/>
      <c r="LBV7" s="31"/>
      <c r="LBW7" s="30"/>
      <c r="LBX7" s="31"/>
      <c r="LBY7" s="30"/>
      <c r="LBZ7" s="31"/>
      <c r="LCA7" s="30"/>
      <c r="LCB7" s="31"/>
      <c r="LCC7" s="30"/>
      <c r="LCD7" s="31"/>
      <c r="LCE7" s="30"/>
      <c r="LCF7" s="31"/>
      <c r="LCG7" s="30"/>
      <c r="LCH7" s="31"/>
      <c r="LCI7" s="30"/>
      <c r="LCJ7" s="31"/>
      <c r="LCK7" s="30"/>
      <c r="LCL7" s="31"/>
      <c r="LCM7" s="30"/>
      <c r="LCN7" s="31"/>
      <c r="LCO7" s="30"/>
      <c r="LCP7" s="31"/>
      <c r="LCQ7" s="30"/>
      <c r="LCR7" s="31"/>
      <c r="LCS7" s="30"/>
      <c r="LCT7" s="31"/>
      <c r="LCU7" s="30"/>
      <c r="LCV7" s="31"/>
      <c r="LCW7" s="30"/>
      <c r="LCX7" s="31"/>
      <c r="LCY7" s="30"/>
      <c r="LCZ7" s="31"/>
      <c r="LDA7" s="30"/>
      <c r="LDB7" s="31"/>
      <c r="LDC7" s="30"/>
      <c r="LDD7" s="31"/>
      <c r="LDE7" s="30"/>
      <c r="LDF7" s="31"/>
      <c r="LDG7" s="30"/>
      <c r="LDH7" s="31"/>
      <c r="LDI7" s="30"/>
      <c r="LDJ7" s="31"/>
      <c r="LDK7" s="30"/>
      <c r="LDL7" s="31"/>
      <c r="LDM7" s="30"/>
      <c r="LDN7" s="31"/>
      <c r="LDO7" s="30"/>
      <c r="LDP7" s="31"/>
      <c r="LDQ7" s="30"/>
      <c r="LDR7" s="31"/>
      <c r="LDS7" s="30"/>
      <c r="LDT7" s="31"/>
      <c r="LDU7" s="30"/>
      <c r="LDV7" s="31"/>
      <c r="LDW7" s="30"/>
      <c r="LDX7" s="31"/>
      <c r="LDY7" s="30"/>
      <c r="LDZ7" s="31"/>
      <c r="LEA7" s="30"/>
      <c r="LEB7" s="31"/>
      <c r="LEC7" s="30"/>
      <c r="LED7" s="31"/>
      <c r="LEE7" s="30"/>
      <c r="LEF7" s="31"/>
      <c r="LEG7" s="30"/>
      <c r="LEH7" s="31"/>
      <c r="LEI7" s="30"/>
      <c r="LEJ7" s="31"/>
      <c r="LEK7" s="30"/>
      <c r="LEL7" s="31"/>
      <c r="LEM7" s="30"/>
      <c r="LEN7" s="31"/>
      <c r="LEO7" s="30"/>
      <c r="LEP7" s="31"/>
      <c r="LEQ7" s="30"/>
      <c r="LER7" s="31"/>
      <c r="LES7" s="30"/>
      <c r="LET7" s="31"/>
      <c r="LEU7" s="30"/>
      <c r="LEV7" s="31"/>
      <c r="LEW7" s="30"/>
      <c r="LEX7" s="31"/>
      <c r="LEY7" s="30"/>
      <c r="LEZ7" s="31"/>
      <c r="LFA7" s="30"/>
      <c r="LFB7" s="31"/>
      <c r="LFC7" s="30"/>
      <c r="LFD7" s="31"/>
      <c r="LFE7" s="30"/>
      <c r="LFF7" s="31"/>
      <c r="LFG7" s="30"/>
      <c r="LFH7" s="31"/>
      <c r="LFI7" s="30"/>
      <c r="LFJ7" s="31"/>
      <c r="LFK7" s="30"/>
      <c r="LFL7" s="31"/>
      <c r="LFM7" s="30"/>
      <c r="LFN7" s="31"/>
      <c r="LFO7" s="30"/>
      <c r="LFP7" s="31"/>
      <c r="LFQ7" s="30"/>
      <c r="LFR7" s="31"/>
      <c r="LFS7" s="30"/>
      <c r="LFT7" s="31"/>
      <c r="LFU7" s="30"/>
      <c r="LFV7" s="31"/>
      <c r="LFW7" s="30"/>
      <c r="LFX7" s="31"/>
      <c r="LFY7" s="30"/>
      <c r="LFZ7" s="31"/>
      <c r="LGA7" s="30"/>
      <c r="LGB7" s="31"/>
      <c r="LGC7" s="30"/>
      <c r="LGD7" s="31"/>
      <c r="LGE7" s="30"/>
      <c r="LGF7" s="31"/>
      <c r="LGG7" s="30"/>
      <c r="LGH7" s="31"/>
      <c r="LGI7" s="30"/>
      <c r="LGJ7" s="31"/>
      <c r="LGK7" s="30"/>
      <c r="LGL7" s="31"/>
      <c r="LGM7" s="30"/>
      <c r="LGN7" s="31"/>
      <c r="LGO7" s="30"/>
      <c r="LGP7" s="31"/>
      <c r="LGQ7" s="30"/>
      <c r="LGR7" s="31"/>
      <c r="LGS7" s="30"/>
      <c r="LGT7" s="31"/>
      <c r="LGU7" s="30"/>
      <c r="LGV7" s="31"/>
      <c r="LGW7" s="30"/>
      <c r="LGX7" s="31"/>
      <c r="LGY7" s="30"/>
      <c r="LGZ7" s="31"/>
      <c r="LHA7" s="30"/>
      <c r="LHB7" s="31"/>
      <c r="LHC7" s="30"/>
      <c r="LHD7" s="31"/>
      <c r="LHE7" s="30"/>
      <c r="LHF7" s="31"/>
      <c r="LHG7" s="30"/>
      <c r="LHH7" s="31"/>
      <c r="LHI7" s="30"/>
      <c r="LHJ7" s="31"/>
      <c r="LHK7" s="30"/>
      <c r="LHL7" s="31"/>
      <c r="LHM7" s="30"/>
      <c r="LHN7" s="31"/>
      <c r="LHO7" s="30"/>
      <c r="LHP7" s="31"/>
      <c r="LHQ7" s="30"/>
      <c r="LHR7" s="31"/>
      <c r="LHS7" s="30"/>
      <c r="LHT7" s="31"/>
      <c r="LHU7" s="30"/>
      <c r="LHV7" s="31"/>
      <c r="LHW7" s="30"/>
      <c r="LHX7" s="31"/>
      <c r="LHY7" s="30"/>
      <c r="LHZ7" s="31"/>
      <c r="LIA7" s="30"/>
      <c r="LIB7" s="31"/>
      <c r="LIC7" s="30"/>
      <c r="LID7" s="31"/>
      <c r="LIE7" s="30"/>
      <c r="LIF7" s="31"/>
      <c r="LIG7" s="30"/>
      <c r="LIH7" s="31"/>
      <c r="LII7" s="30"/>
      <c r="LIJ7" s="31"/>
      <c r="LIK7" s="30"/>
      <c r="LIL7" s="31"/>
      <c r="LIM7" s="30"/>
      <c r="LIN7" s="31"/>
      <c r="LIO7" s="30"/>
      <c r="LIP7" s="31"/>
      <c r="LIQ7" s="30"/>
      <c r="LIR7" s="31"/>
      <c r="LIS7" s="30"/>
      <c r="LIT7" s="31"/>
      <c r="LIU7" s="30"/>
      <c r="LIV7" s="31"/>
      <c r="LIW7" s="30"/>
      <c r="LIX7" s="31"/>
      <c r="LIY7" s="30"/>
      <c r="LIZ7" s="31"/>
      <c r="LJA7" s="30"/>
      <c r="LJB7" s="31"/>
      <c r="LJC7" s="30"/>
      <c r="LJD7" s="31"/>
      <c r="LJE7" s="30"/>
      <c r="LJF7" s="31"/>
      <c r="LJG7" s="30"/>
      <c r="LJH7" s="31"/>
      <c r="LJI7" s="30"/>
      <c r="LJJ7" s="31"/>
      <c r="LJK7" s="30"/>
      <c r="LJL7" s="31"/>
      <c r="LJM7" s="30"/>
      <c r="LJN7" s="31"/>
      <c r="LJO7" s="30"/>
      <c r="LJP7" s="31"/>
      <c r="LJQ7" s="30"/>
      <c r="LJR7" s="31"/>
      <c r="LJS7" s="30"/>
      <c r="LJT7" s="31"/>
      <c r="LJU7" s="30"/>
      <c r="LJV7" s="31"/>
      <c r="LJW7" s="30"/>
      <c r="LJX7" s="31"/>
      <c r="LJY7" s="30"/>
      <c r="LJZ7" s="31"/>
      <c r="LKA7" s="30"/>
      <c r="LKB7" s="31"/>
      <c r="LKC7" s="30"/>
      <c r="LKD7" s="31"/>
      <c r="LKE7" s="30"/>
      <c r="LKF7" s="31"/>
      <c r="LKG7" s="30"/>
      <c r="LKH7" s="31"/>
      <c r="LKI7" s="30"/>
      <c r="LKJ7" s="31"/>
      <c r="LKK7" s="30"/>
      <c r="LKL7" s="31"/>
      <c r="LKM7" s="30"/>
      <c r="LKN7" s="31"/>
      <c r="LKO7" s="30"/>
      <c r="LKP7" s="31"/>
      <c r="LKQ7" s="30"/>
      <c r="LKR7" s="31"/>
      <c r="LKS7" s="30"/>
      <c r="LKT7" s="31"/>
      <c r="LKU7" s="30"/>
      <c r="LKV7" s="31"/>
      <c r="LKW7" s="30"/>
      <c r="LKX7" s="31"/>
      <c r="LKY7" s="30"/>
      <c r="LKZ7" s="31"/>
      <c r="LLA7" s="30"/>
      <c r="LLB7" s="31"/>
      <c r="LLC7" s="30"/>
      <c r="LLD7" s="31"/>
      <c r="LLE7" s="30"/>
      <c r="LLF7" s="31"/>
      <c r="LLG7" s="30"/>
      <c r="LLH7" s="31"/>
      <c r="LLI7" s="30"/>
      <c r="LLJ7" s="31"/>
      <c r="LLK7" s="30"/>
      <c r="LLL7" s="31"/>
      <c r="LLM7" s="30"/>
      <c r="LLN7" s="31"/>
      <c r="LLO7" s="30"/>
      <c r="LLP7" s="31"/>
      <c r="LLQ7" s="30"/>
      <c r="LLR7" s="31"/>
      <c r="LLS7" s="30"/>
      <c r="LLT7" s="31"/>
      <c r="LLU7" s="30"/>
      <c r="LLV7" s="31"/>
      <c r="LLW7" s="30"/>
      <c r="LLX7" s="31"/>
      <c r="LLY7" s="30"/>
      <c r="LLZ7" s="31"/>
      <c r="LMA7" s="30"/>
      <c r="LMB7" s="31"/>
      <c r="LMC7" s="30"/>
      <c r="LMD7" s="31"/>
      <c r="LME7" s="30"/>
      <c r="LMF7" s="31"/>
      <c r="LMG7" s="30"/>
      <c r="LMH7" s="31"/>
      <c r="LMI7" s="30"/>
      <c r="LMJ7" s="31"/>
      <c r="LMK7" s="30"/>
      <c r="LML7" s="31"/>
      <c r="LMM7" s="30"/>
      <c r="LMN7" s="31"/>
      <c r="LMO7" s="30"/>
      <c r="LMP7" s="31"/>
      <c r="LMQ7" s="30"/>
      <c r="LMR7" s="31"/>
      <c r="LMS7" s="30"/>
      <c r="LMT7" s="31"/>
      <c r="LMU7" s="30"/>
      <c r="LMV7" s="31"/>
      <c r="LMW7" s="30"/>
      <c r="LMX7" s="31"/>
      <c r="LMY7" s="30"/>
      <c r="LMZ7" s="31"/>
      <c r="LNA7" s="30"/>
      <c r="LNB7" s="31"/>
      <c r="LNC7" s="30"/>
      <c r="LND7" s="31"/>
      <c r="LNE7" s="30"/>
      <c r="LNF7" s="31"/>
      <c r="LNG7" s="30"/>
      <c r="LNH7" s="31"/>
      <c r="LNI7" s="30"/>
      <c r="LNJ7" s="31"/>
      <c r="LNK7" s="30"/>
      <c r="LNL7" s="31"/>
      <c r="LNM7" s="30"/>
      <c r="LNN7" s="31"/>
      <c r="LNO7" s="30"/>
      <c r="LNP7" s="31"/>
      <c r="LNQ7" s="30"/>
      <c r="LNR7" s="31"/>
      <c r="LNS7" s="30"/>
      <c r="LNT7" s="31"/>
      <c r="LNU7" s="30"/>
      <c r="LNV7" s="31"/>
      <c r="LNW7" s="30"/>
      <c r="LNX7" s="31"/>
      <c r="LNY7" s="30"/>
      <c r="LNZ7" s="31"/>
      <c r="LOA7" s="30"/>
      <c r="LOB7" s="31"/>
      <c r="LOC7" s="30"/>
      <c r="LOD7" s="31"/>
      <c r="LOE7" s="30"/>
      <c r="LOF7" s="31"/>
      <c r="LOG7" s="30"/>
      <c r="LOH7" s="31"/>
      <c r="LOI7" s="30"/>
      <c r="LOJ7" s="31"/>
      <c r="LOK7" s="30"/>
      <c r="LOL7" s="31"/>
      <c r="LOM7" s="30"/>
      <c r="LON7" s="31"/>
      <c r="LOO7" s="30"/>
      <c r="LOP7" s="31"/>
      <c r="LOQ7" s="30"/>
      <c r="LOR7" s="31"/>
      <c r="LOS7" s="30"/>
      <c r="LOT7" s="31"/>
      <c r="LOU7" s="30"/>
      <c r="LOV7" s="31"/>
      <c r="LOW7" s="30"/>
      <c r="LOX7" s="31"/>
      <c r="LOY7" s="30"/>
      <c r="LOZ7" s="31"/>
      <c r="LPA7" s="30"/>
      <c r="LPB7" s="31"/>
      <c r="LPC7" s="30"/>
      <c r="LPD7" s="31"/>
      <c r="LPE7" s="30"/>
      <c r="LPF7" s="31"/>
      <c r="LPG7" s="30"/>
      <c r="LPH7" s="31"/>
      <c r="LPI7" s="30"/>
      <c r="LPJ7" s="31"/>
      <c r="LPK7" s="30"/>
      <c r="LPL7" s="31"/>
      <c r="LPM7" s="30"/>
      <c r="LPN7" s="31"/>
      <c r="LPO7" s="30"/>
      <c r="LPP7" s="31"/>
      <c r="LPQ7" s="30"/>
      <c r="LPR7" s="31"/>
      <c r="LPS7" s="30"/>
      <c r="LPT7" s="31"/>
      <c r="LPU7" s="30"/>
      <c r="LPV7" s="31"/>
      <c r="LPW7" s="30"/>
      <c r="LPX7" s="31"/>
      <c r="LPY7" s="30"/>
      <c r="LPZ7" s="31"/>
      <c r="LQA7" s="30"/>
      <c r="LQB7" s="31"/>
      <c r="LQC7" s="30"/>
      <c r="LQD7" s="31"/>
      <c r="LQE7" s="30"/>
      <c r="LQF7" s="31"/>
      <c r="LQG7" s="30"/>
      <c r="LQH7" s="31"/>
      <c r="LQI7" s="30"/>
      <c r="LQJ7" s="31"/>
      <c r="LQK7" s="30"/>
      <c r="LQL7" s="31"/>
      <c r="LQM7" s="30"/>
      <c r="LQN7" s="31"/>
      <c r="LQO7" s="30"/>
      <c r="LQP7" s="31"/>
      <c r="LQQ7" s="30"/>
      <c r="LQR7" s="31"/>
      <c r="LQS7" s="30"/>
      <c r="LQT7" s="31"/>
      <c r="LQU7" s="30"/>
      <c r="LQV7" s="31"/>
      <c r="LQW7" s="30"/>
      <c r="LQX7" s="31"/>
      <c r="LQY7" s="30"/>
      <c r="LQZ7" s="31"/>
      <c r="LRA7" s="30"/>
      <c r="LRB7" s="31"/>
      <c r="LRC7" s="30"/>
      <c r="LRD7" s="31"/>
      <c r="LRE7" s="30"/>
      <c r="LRF7" s="31"/>
      <c r="LRG7" s="30"/>
      <c r="LRH7" s="31"/>
      <c r="LRI7" s="30"/>
      <c r="LRJ7" s="31"/>
      <c r="LRK7" s="30"/>
      <c r="LRL7" s="31"/>
      <c r="LRM7" s="30"/>
      <c r="LRN7" s="31"/>
      <c r="LRO7" s="30"/>
      <c r="LRP7" s="31"/>
      <c r="LRQ7" s="30"/>
      <c r="LRR7" s="31"/>
      <c r="LRS7" s="30"/>
      <c r="LRT7" s="31"/>
      <c r="LRU7" s="30"/>
      <c r="LRV7" s="31"/>
      <c r="LRW7" s="30"/>
      <c r="LRX7" s="31"/>
      <c r="LRY7" s="30"/>
      <c r="LRZ7" s="31"/>
      <c r="LSA7" s="30"/>
      <c r="LSB7" s="31"/>
      <c r="LSC7" s="30"/>
      <c r="LSD7" s="31"/>
      <c r="LSE7" s="30"/>
      <c r="LSF7" s="31"/>
      <c r="LSG7" s="30"/>
      <c r="LSH7" s="31"/>
      <c r="LSI7" s="30"/>
      <c r="LSJ7" s="31"/>
      <c r="LSK7" s="30"/>
      <c r="LSL7" s="31"/>
      <c r="LSM7" s="30"/>
      <c r="LSN7" s="31"/>
      <c r="LSO7" s="30"/>
      <c r="LSP7" s="31"/>
      <c r="LSQ7" s="30"/>
      <c r="LSR7" s="31"/>
      <c r="LSS7" s="30"/>
      <c r="LST7" s="31"/>
      <c r="LSU7" s="30"/>
      <c r="LSV7" s="31"/>
      <c r="LSW7" s="30"/>
      <c r="LSX7" s="31"/>
      <c r="LSY7" s="30"/>
      <c r="LSZ7" s="31"/>
      <c r="LTA7" s="30"/>
      <c r="LTB7" s="31"/>
      <c r="LTC7" s="30"/>
      <c r="LTD7" s="31"/>
      <c r="LTE7" s="30"/>
      <c r="LTF7" s="31"/>
      <c r="LTG7" s="30"/>
      <c r="LTH7" s="31"/>
      <c r="LTI7" s="30"/>
      <c r="LTJ7" s="31"/>
      <c r="LTK7" s="30"/>
      <c r="LTL7" s="31"/>
      <c r="LTM7" s="30"/>
      <c r="LTN7" s="31"/>
      <c r="LTO7" s="30"/>
      <c r="LTP7" s="31"/>
      <c r="LTQ7" s="30"/>
      <c r="LTR7" s="31"/>
      <c r="LTS7" s="30"/>
      <c r="LTT7" s="31"/>
      <c r="LTU7" s="30"/>
      <c r="LTV7" s="31"/>
      <c r="LTW7" s="30"/>
      <c r="LTX7" s="31"/>
      <c r="LTY7" s="30"/>
      <c r="LTZ7" s="31"/>
      <c r="LUA7" s="30"/>
      <c r="LUB7" s="31"/>
      <c r="LUC7" s="30"/>
      <c r="LUD7" s="31"/>
      <c r="LUE7" s="30"/>
      <c r="LUF7" s="31"/>
      <c r="LUG7" s="30"/>
      <c r="LUH7" s="31"/>
      <c r="LUI7" s="30"/>
      <c r="LUJ7" s="31"/>
      <c r="LUK7" s="30"/>
      <c r="LUL7" s="31"/>
      <c r="LUM7" s="30"/>
      <c r="LUN7" s="31"/>
      <c r="LUO7" s="30"/>
      <c r="LUP7" s="31"/>
      <c r="LUQ7" s="30"/>
      <c r="LUR7" s="31"/>
      <c r="LUS7" s="30"/>
      <c r="LUT7" s="31"/>
      <c r="LUU7" s="30"/>
      <c r="LUV7" s="31"/>
      <c r="LUW7" s="30"/>
      <c r="LUX7" s="31"/>
      <c r="LUY7" s="30"/>
      <c r="LUZ7" s="31"/>
      <c r="LVA7" s="30"/>
      <c r="LVB7" s="31"/>
      <c r="LVC7" s="30"/>
      <c r="LVD7" s="31"/>
      <c r="LVE7" s="30"/>
      <c r="LVF7" s="31"/>
      <c r="LVG7" s="30"/>
      <c r="LVH7" s="31"/>
      <c r="LVI7" s="30"/>
      <c r="LVJ7" s="31"/>
      <c r="LVK7" s="30"/>
      <c r="LVL7" s="31"/>
      <c r="LVM7" s="30"/>
      <c r="LVN7" s="31"/>
      <c r="LVO7" s="30"/>
      <c r="LVP7" s="31"/>
      <c r="LVQ7" s="30"/>
      <c r="LVR7" s="31"/>
      <c r="LVS7" s="30"/>
      <c r="LVT7" s="31"/>
      <c r="LVU7" s="30"/>
      <c r="LVV7" s="31"/>
      <c r="LVW7" s="30"/>
      <c r="LVX7" s="31"/>
      <c r="LVY7" s="30"/>
      <c r="LVZ7" s="31"/>
      <c r="LWA7" s="30"/>
      <c r="LWB7" s="31"/>
      <c r="LWC7" s="30"/>
      <c r="LWD7" s="31"/>
      <c r="LWE7" s="30"/>
      <c r="LWF7" s="31"/>
      <c r="LWG7" s="30"/>
      <c r="LWH7" s="31"/>
      <c r="LWI7" s="30"/>
      <c r="LWJ7" s="31"/>
      <c r="LWK7" s="30"/>
      <c r="LWL7" s="31"/>
      <c r="LWM7" s="30"/>
      <c r="LWN7" s="31"/>
      <c r="LWO7" s="30"/>
      <c r="LWP7" s="31"/>
      <c r="LWQ7" s="30"/>
      <c r="LWR7" s="31"/>
      <c r="LWS7" s="30"/>
      <c r="LWT7" s="31"/>
      <c r="LWU7" s="30"/>
      <c r="LWV7" s="31"/>
      <c r="LWW7" s="30"/>
      <c r="LWX7" s="31"/>
      <c r="LWY7" s="30"/>
      <c r="LWZ7" s="31"/>
      <c r="LXA7" s="30"/>
      <c r="LXB7" s="31"/>
      <c r="LXC7" s="30"/>
      <c r="LXD7" s="31"/>
      <c r="LXE7" s="30"/>
      <c r="LXF7" s="31"/>
      <c r="LXG7" s="30"/>
      <c r="LXH7" s="31"/>
      <c r="LXI7" s="30"/>
      <c r="LXJ7" s="31"/>
      <c r="LXK7" s="30"/>
      <c r="LXL7" s="31"/>
      <c r="LXM7" s="30"/>
      <c r="LXN7" s="31"/>
      <c r="LXO7" s="30"/>
      <c r="LXP7" s="31"/>
      <c r="LXQ7" s="30"/>
      <c r="LXR7" s="31"/>
      <c r="LXS7" s="30"/>
      <c r="LXT7" s="31"/>
      <c r="LXU7" s="30"/>
      <c r="LXV7" s="31"/>
      <c r="LXW7" s="30"/>
      <c r="LXX7" s="31"/>
      <c r="LXY7" s="30"/>
      <c r="LXZ7" s="31"/>
      <c r="LYA7" s="30"/>
      <c r="LYB7" s="31"/>
      <c r="LYC7" s="30"/>
      <c r="LYD7" s="31"/>
      <c r="LYE7" s="30"/>
      <c r="LYF7" s="31"/>
      <c r="LYG7" s="30"/>
      <c r="LYH7" s="31"/>
      <c r="LYI7" s="30"/>
      <c r="LYJ7" s="31"/>
      <c r="LYK7" s="30"/>
      <c r="LYL7" s="31"/>
      <c r="LYM7" s="30"/>
      <c r="LYN7" s="31"/>
      <c r="LYO7" s="30"/>
      <c r="LYP7" s="31"/>
      <c r="LYQ7" s="30"/>
      <c r="LYR7" s="31"/>
      <c r="LYS7" s="30"/>
      <c r="LYT7" s="31"/>
      <c r="LYU7" s="30"/>
      <c r="LYV7" s="31"/>
      <c r="LYW7" s="30"/>
      <c r="LYX7" s="31"/>
      <c r="LYY7" s="30"/>
      <c r="LYZ7" s="31"/>
      <c r="LZA7" s="30"/>
      <c r="LZB7" s="31"/>
      <c r="LZC7" s="30"/>
      <c r="LZD7" s="31"/>
      <c r="LZE7" s="30"/>
      <c r="LZF7" s="31"/>
      <c r="LZG7" s="30"/>
      <c r="LZH7" s="31"/>
      <c r="LZI7" s="30"/>
      <c r="LZJ7" s="31"/>
      <c r="LZK7" s="30"/>
      <c r="LZL7" s="31"/>
      <c r="LZM7" s="30"/>
      <c r="LZN7" s="31"/>
      <c r="LZO7" s="30"/>
      <c r="LZP7" s="31"/>
      <c r="LZQ7" s="30"/>
      <c r="LZR7" s="31"/>
      <c r="LZS7" s="30"/>
      <c r="LZT7" s="31"/>
      <c r="LZU7" s="30"/>
      <c r="LZV7" s="31"/>
      <c r="LZW7" s="30"/>
      <c r="LZX7" s="31"/>
      <c r="LZY7" s="30"/>
      <c r="LZZ7" s="31"/>
      <c r="MAA7" s="30"/>
      <c r="MAB7" s="31"/>
      <c r="MAC7" s="30"/>
      <c r="MAD7" s="31"/>
      <c r="MAE7" s="30"/>
      <c r="MAF7" s="31"/>
      <c r="MAG7" s="30"/>
      <c r="MAH7" s="31"/>
      <c r="MAI7" s="30"/>
      <c r="MAJ7" s="31"/>
      <c r="MAK7" s="30"/>
      <c r="MAL7" s="31"/>
      <c r="MAM7" s="30"/>
      <c r="MAN7" s="31"/>
      <c r="MAO7" s="30"/>
      <c r="MAP7" s="31"/>
      <c r="MAQ7" s="30"/>
      <c r="MAR7" s="31"/>
      <c r="MAS7" s="30"/>
      <c r="MAT7" s="31"/>
      <c r="MAU7" s="30"/>
      <c r="MAV7" s="31"/>
      <c r="MAW7" s="30"/>
      <c r="MAX7" s="31"/>
      <c r="MAY7" s="30"/>
      <c r="MAZ7" s="31"/>
      <c r="MBA7" s="30"/>
      <c r="MBB7" s="31"/>
      <c r="MBC7" s="30"/>
      <c r="MBD7" s="31"/>
      <c r="MBE7" s="30"/>
      <c r="MBF7" s="31"/>
      <c r="MBG7" s="30"/>
      <c r="MBH7" s="31"/>
      <c r="MBI7" s="30"/>
      <c r="MBJ7" s="31"/>
      <c r="MBK7" s="30"/>
      <c r="MBL7" s="31"/>
      <c r="MBM7" s="30"/>
      <c r="MBN7" s="31"/>
      <c r="MBO7" s="30"/>
      <c r="MBP7" s="31"/>
      <c r="MBQ7" s="30"/>
      <c r="MBR7" s="31"/>
      <c r="MBS7" s="30"/>
      <c r="MBT7" s="31"/>
      <c r="MBU7" s="30"/>
      <c r="MBV7" s="31"/>
      <c r="MBW7" s="30"/>
      <c r="MBX7" s="31"/>
      <c r="MBY7" s="30"/>
      <c r="MBZ7" s="31"/>
      <c r="MCA7" s="30"/>
      <c r="MCB7" s="31"/>
      <c r="MCC7" s="30"/>
      <c r="MCD7" s="31"/>
      <c r="MCE7" s="30"/>
      <c r="MCF7" s="31"/>
      <c r="MCG7" s="30"/>
      <c r="MCH7" s="31"/>
      <c r="MCI7" s="30"/>
      <c r="MCJ7" s="31"/>
      <c r="MCK7" s="30"/>
      <c r="MCL7" s="31"/>
      <c r="MCM7" s="30"/>
      <c r="MCN7" s="31"/>
      <c r="MCO7" s="30"/>
      <c r="MCP7" s="31"/>
      <c r="MCQ7" s="30"/>
      <c r="MCR7" s="31"/>
      <c r="MCS7" s="30"/>
      <c r="MCT7" s="31"/>
      <c r="MCU7" s="30"/>
      <c r="MCV7" s="31"/>
      <c r="MCW7" s="30"/>
      <c r="MCX7" s="31"/>
      <c r="MCY7" s="30"/>
      <c r="MCZ7" s="31"/>
      <c r="MDA7" s="30"/>
      <c r="MDB7" s="31"/>
      <c r="MDC7" s="30"/>
      <c r="MDD7" s="31"/>
      <c r="MDE7" s="30"/>
      <c r="MDF7" s="31"/>
      <c r="MDG7" s="30"/>
      <c r="MDH7" s="31"/>
      <c r="MDI7" s="30"/>
      <c r="MDJ7" s="31"/>
      <c r="MDK7" s="30"/>
      <c r="MDL7" s="31"/>
      <c r="MDM7" s="30"/>
      <c r="MDN7" s="31"/>
      <c r="MDO7" s="30"/>
      <c r="MDP7" s="31"/>
      <c r="MDQ7" s="30"/>
      <c r="MDR7" s="31"/>
      <c r="MDS7" s="30"/>
      <c r="MDT7" s="31"/>
      <c r="MDU7" s="30"/>
      <c r="MDV7" s="31"/>
      <c r="MDW7" s="30"/>
      <c r="MDX7" s="31"/>
      <c r="MDY7" s="30"/>
      <c r="MDZ7" s="31"/>
      <c r="MEA7" s="30"/>
      <c r="MEB7" s="31"/>
      <c r="MEC7" s="30"/>
      <c r="MED7" s="31"/>
      <c r="MEE7" s="30"/>
      <c r="MEF7" s="31"/>
      <c r="MEG7" s="30"/>
      <c r="MEH7" s="31"/>
      <c r="MEI7" s="30"/>
      <c r="MEJ7" s="31"/>
      <c r="MEK7" s="30"/>
      <c r="MEL7" s="31"/>
      <c r="MEM7" s="30"/>
      <c r="MEN7" s="31"/>
      <c r="MEO7" s="30"/>
      <c r="MEP7" s="31"/>
      <c r="MEQ7" s="30"/>
      <c r="MER7" s="31"/>
      <c r="MES7" s="30"/>
      <c r="MET7" s="31"/>
      <c r="MEU7" s="30"/>
      <c r="MEV7" s="31"/>
      <c r="MEW7" s="30"/>
      <c r="MEX7" s="31"/>
      <c r="MEY7" s="30"/>
      <c r="MEZ7" s="31"/>
      <c r="MFA7" s="30"/>
      <c r="MFB7" s="31"/>
      <c r="MFC7" s="30"/>
      <c r="MFD7" s="31"/>
      <c r="MFE7" s="30"/>
      <c r="MFF7" s="31"/>
      <c r="MFG7" s="30"/>
      <c r="MFH7" s="31"/>
      <c r="MFI7" s="30"/>
      <c r="MFJ7" s="31"/>
      <c r="MFK7" s="30"/>
      <c r="MFL7" s="31"/>
      <c r="MFM7" s="30"/>
      <c r="MFN7" s="31"/>
      <c r="MFO7" s="30"/>
      <c r="MFP7" s="31"/>
      <c r="MFQ7" s="30"/>
      <c r="MFR7" s="31"/>
      <c r="MFS7" s="30"/>
      <c r="MFT7" s="31"/>
      <c r="MFU7" s="30"/>
      <c r="MFV7" s="31"/>
      <c r="MFW7" s="30"/>
      <c r="MFX7" s="31"/>
      <c r="MFY7" s="30"/>
      <c r="MFZ7" s="31"/>
      <c r="MGA7" s="30"/>
      <c r="MGB7" s="31"/>
      <c r="MGC7" s="30"/>
      <c r="MGD7" s="31"/>
      <c r="MGE7" s="30"/>
      <c r="MGF7" s="31"/>
      <c r="MGG7" s="30"/>
      <c r="MGH7" s="31"/>
      <c r="MGI7" s="30"/>
      <c r="MGJ7" s="31"/>
      <c r="MGK7" s="30"/>
      <c r="MGL7" s="31"/>
      <c r="MGM7" s="30"/>
      <c r="MGN7" s="31"/>
      <c r="MGO7" s="30"/>
      <c r="MGP7" s="31"/>
      <c r="MGQ7" s="30"/>
      <c r="MGR7" s="31"/>
      <c r="MGS7" s="30"/>
      <c r="MGT7" s="31"/>
      <c r="MGU7" s="30"/>
      <c r="MGV7" s="31"/>
      <c r="MGW7" s="30"/>
      <c r="MGX7" s="31"/>
      <c r="MGY7" s="30"/>
      <c r="MGZ7" s="31"/>
      <c r="MHA7" s="30"/>
      <c r="MHB7" s="31"/>
      <c r="MHC7" s="30"/>
      <c r="MHD7" s="31"/>
      <c r="MHE7" s="30"/>
      <c r="MHF7" s="31"/>
      <c r="MHG7" s="30"/>
      <c r="MHH7" s="31"/>
      <c r="MHI7" s="30"/>
      <c r="MHJ7" s="31"/>
      <c r="MHK7" s="30"/>
      <c r="MHL7" s="31"/>
      <c r="MHM7" s="30"/>
      <c r="MHN7" s="31"/>
      <c r="MHO7" s="30"/>
      <c r="MHP7" s="31"/>
      <c r="MHQ7" s="30"/>
      <c r="MHR7" s="31"/>
      <c r="MHS7" s="30"/>
      <c r="MHT7" s="31"/>
      <c r="MHU7" s="30"/>
      <c r="MHV7" s="31"/>
      <c r="MHW7" s="30"/>
      <c r="MHX7" s="31"/>
      <c r="MHY7" s="30"/>
      <c r="MHZ7" s="31"/>
      <c r="MIA7" s="30"/>
      <c r="MIB7" s="31"/>
      <c r="MIC7" s="30"/>
      <c r="MID7" s="31"/>
      <c r="MIE7" s="30"/>
      <c r="MIF7" s="31"/>
      <c r="MIG7" s="30"/>
      <c r="MIH7" s="31"/>
      <c r="MII7" s="30"/>
      <c r="MIJ7" s="31"/>
      <c r="MIK7" s="30"/>
      <c r="MIL7" s="31"/>
      <c r="MIM7" s="30"/>
      <c r="MIN7" s="31"/>
      <c r="MIO7" s="30"/>
      <c r="MIP7" s="31"/>
      <c r="MIQ7" s="30"/>
      <c r="MIR7" s="31"/>
      <c r="MIS7" s="30"/>
      <c r="MIT7" s="31"/>
      <c r="MIU7" s="30"/>
      <c r="MIV7" s="31"/>
      <c r="MIW7" s="30"/>
      <c r="MIX7" s="31"/>
      <c r="MIY7" s="30"/>
      <c r="MIZ7" s="31"/>
      <c r="MJA7" s="30"/>
      <c r="MJB7" s="31"/>
      <c r="MJC7" s="30"/>
      <c r="MJD7" s="31"/>
      <c r="MJE7" s="30"/>
      <c r="MJF7" s="31"/>
      <c r="MJG7" s="30"/>
      <c r="MJH7" s="31"/>
      <c r="MJI7" s="30"/>
      <c r="MJJ7" s="31"/>
      <c r="MJK7" s="30"/>
      <c r="MJL7" s="31"/>
      <c r="MJM7" s="30"/>
      <c r="MJN7" s="31"/>
      <c r="MJO7" s="30"/>
      <c r="MJP7" s="31"/>
      <c r="MJQ7" s="30"/>
      <c r="MJR7" s="31"/>
      <c r="MJS7" s="30"/>
      <c r="MJT7" s="31"/>
      <c r="MJU7" s="30"/>
      <c r="MJV7" s="31"/>
      <c r="MJW7" s="30"/>
      <c r="MJX7" s="31"/>
      <c r="MJY7" s="30"/>
      <c r="MJZ7" s="31"/>
      <c r="MKA7" s="30"/>
      <c r="MKB7" s="31"/>
      <c r="MKC7" s="30"/>
      <c r="MKD7" s="31"/>
      <c r="MKE7" s="30"/>
      <c r="MKF7" s="31"/>
      <c r="MKG7" s="30"/>
      <c r="MKH7" s="31"/>
      <c r="MKI7" s="30"/>
      <c r="MKJ7" s="31"/>
      <c r="MKK7" s="30"/>
      <c r="MKL7" s="31"/>
      <c r="MKM7" s="30"/>
      <c r="MKN7" s="31"/>
      <c r="MKO7" s="30"/>
      <c r="MKP7" s="31"/>
      <c r="MKQ7" s="30"/>
      <c r="MKR7" s="31"/>
      <c r="MKS7" s="30"/>
      <c r="MKT7" s="31"/>
      <c r="MKU7" s="30"/>
      <c r="MKV7" s="31"/>
      <c r="MKW7" s="30"/>
      <c r="MKX7" s="31"/>
      <c r="MKY7" s="30"/>
      <c r="MKZ7" s="31"/>
      <c r="MLA7" s="30"/>
      <c r="MLB7" s="31"/>
      <c r="MLC7" s="30"/>
      <c r="MLD7" s="31"/>
      <c r="MLE7" s="30"/>
      <c r="MLF7" s="31"/>
      <c r="MLG7" s="30"/>
      <c r="MLH7" s="31"/>
      <c r="MLI7" s="30"/>
      <c r="MLJ7" s="31"/>
      <c r="MLK7" s="30"/>
      <c r="MLL7" s="31"/>
      <c r="MLM7" s="30"/>
      <c r="MLN7" s="31"/>
      <c r="MLO7" s="30"/>
      <c r="MLP7" s="31"/>
      <c r="MLQ7" s="30"/>
      <c r="MLR7" s="31"/>
      <c r="MLS7" s="30"/>
      <c r="MLT7" s="31"/>
      <c r="MLU7" s="30"/>
      <c r="MLV7" s="31"/>
      <c r="MLW7" s="30"/>
      <c r="MLX7" s="31"/>
      <c r="MLY7" s="30"/>
      <c r="MLZ7" s="31"/>
      <c r="MMA7" s="30"/>
      <c r="MMB7" s="31"/>
      <c r="MMC7" s="30"/>
      <c r="MMD7" s="31"/>
      <c r="MME7" s="30"/>
      <c r="MMF7" s="31"/>
      <c r="MMG7" s="30"/>
      <c r="MMH7" s="31"/>
      <c r="MMI7" s="30"/>
      <c r="MMJ7" s="31"/>
      <c r="MMK7" s="30"/>
      <c r="MML7" s="31"/>
      <c r="MMM7" s="30"/>
      <c r="MMN7" s="31"/>
      <c r="MMO7" s="30"/>
      <c r="MMP7" s="31"/>
      <c r="MMQ7" s="30"/>
      <c r="MMR7" s="31"/>
      <c r="MMS7" s="30"/>
      <c r="MMT7" s="31"/>
      <c r="MMU7" s="30"/>
      <c r="MMV7" s="31"/>
      <c r="MMW7" s="30"/>
      <c r="MMX7" s="31"/>
      <c r="MMY7" s="30"/>
      <c r="MMZ7" s="31"/>
      <c r="MNA7" s="30"/>
      <c r="MNB7" s="31"/>
      <c r="MNC7" s="30"/>
      <c r="MND7" s="31"/>
      <c r="MNE7" s="30"/>
      <c r="MNF7" s="31"/>
      <c r="MNG7" s="30"/>
      <c r="MNH7" s="31"/>
      <c r="MNI7" s="30"/>
      <c r="MNJ7" s="31"/>
      <c r="MNK7" s="30"/>
      <c r="MNL7" s="31"/>
      <c r="MNM7" s="30"/>
      <c r="MNN7" s="31"/>
      <c r="MNO7" s="30"/>
      <c r="MNP7" s="31"/>
      <c r="MNQ7" s="30"/>
      <c r="MNR7" s="31"/>
      <c r="MNS7" s="30"/>
      <c r="MNT7" s="31"/>
      <c r="MNU7" s="30"/>
      <c r="MNV7" s="31"/>
      <c r="MNW7" s="30"/>
      <c r="MNX7" s="31"/>
      <c r="MNY7" s="30"/>
      <c r="MNZ7" s="31"/>
      <c r="MOA7" s="30"/>
      <c r="MOB7" s="31"/>
      <c r="MOC7" s="30"/>
      <c r="MOD7" s="31"/>
      <c r="MOE7" s="30"/>
      <c r="MOF7" s="31"/>
      <c r="MOG7" s="30"/>
      <c r="MOH7" s="31"/>
      <c r="MOI7" s="30"/>
      <c r="MOJ7" s="31"/>
      <c r="MOK7" s="30"/>
      <c r="MOL7" s="31"/>
      <c r="MOM7" s="30"/>
      <c r="MON7" s="31"/>
      <c r="MOO7" s="30"/>
      <c r="MOP7" s="31"/>
      <c r="MOQ7" s="30"/>
      <c r="MOR7" s="31"/>
      <c r="MOS7" s="30"/>
      <c r="MOT7" s="31"/>
      <c r="MOU7" s="30"/>
      <c r="MOV7" s="31"/>
      <c r="MOW7" s="30"/>
      <c r="MOX7" s="31"/>
      <c r="MOY7" s="30"/>
      <c r="MOZ7" s="31"/>
      <c r="MPA7" s="30"/>
      <c r="MPB7" s="31"/>
      <c r="MPC7" s="30"/>
      <c r="MPD7" s="31"/>
      <c r="MPE7" s="30"/>
      <c r="MPF7" s="31"/>
      <c r="MPG7" s="30"/>
      <c r="MPH7" s="31"/>
      <c r="MPI7" s="30"/>
      <c r="MPJ7" s="31"/>
      <c r="MPK7" s="30"/>
      <c r="MPL7" s="31"/>
      <c r="MPM7" s="30"/>
      <c r="MPN7" s="31"/>
      <c r="MPO7" s="30"/>
      <c r="MPP7" s="31"/>
      <c r="MPQ7" s="30"/>
      <c r="MPR7" s="31"/>
      <c r="MPS7" s="30"/>
      <c r="MPT7" s="31"/>
      <c r="MPU7" s="30"/>
      <c r="MPV7" s="31"/>
      <c r="MPW7" s="30"/>
      <c r="MPX7" s="31"/>
      <c r="MPY7" s="30"/>
      <c r="MPZ7" s="31"/>
      <c r="MQA7" s="30"/>
      <c r="MQB7" s="31"/>
      <c r="MQC7" s="30"/>
      <c r="MQD7" s="31"/>
      <c r="MQE7" s="30"/>
      <c r="MQF7" s="31"/>
      <c r="MQG7" s="30"/>
      <c r="MQH7" s="31"/>
      <c r="MQI7" s="30"/>
      <c r="MQJ7" s="31"/>
      <c r="MQK7" s="30"/>
      <c r="MQL7" s="31"/>
      <c r="MQM7" s="30"/>
      <c r="MQN7" s="31"/>
      <c r="MQO7" s="30"/>
      <c r="MQP7" s="31"/>
      <c r="MQQ7" s="30"/>
      <c r="MQR7" s="31"/>
      <c r="MQS7" s="30"/>
      <c r="MQT7" s="31"/>
      <c r="MQU7" s="30"/>
      <c r="MQV7" s="31"/>
      <c r="MQW7" s="30"/>
      <c r="MQX7" s="31"/>
      <c r="MQY7" s="30"/>
      <c r="MQZ7" s="31"/>
      <c r="MRA7" s="30"/>
      <c r="MRB7" s="31"/>
      <c r="MRC7" s="30"/>
      <c r="MRD7" s="31"/>
      <c r="MRE7" s="30"/>
      <c r="MRF7" s="31"/>
      <c r="MRG7" s="30"/>
      <c r="MRH7" s="31"/>
      <c r="MRI7" s="30"/>
      <c r="MRJ7" s="31"/>
      <c r="MRK7" s="30"/>
      <c r="MRL7" s="31"/>
      <c r="MRM7" s="30"/>
      <c r="MRN7" s="31"/>
      <c r="MRO7" s="30"/>
      <c r="MRP7" s="31"/>
      <c r="MRQ7" s="30"/>
      <c r="MRR7" s="31"/>
      <c r="MRS7" s="30"/>
      <c r="MRT7" s="31"/>
      <c r="MRU7" s="30"/>
      <c r="MRV7" s="31"/>
      <c r="MRW7" s="30"/>
      <c r="MRX7" s="31"/>
      <c r="MRY7" s="30"/>
      <c r="MRZ7" s="31"/>
      <c r="MSA7" s="30"/>
      <c r="MSB7" s="31"/>
      <c r="MSC7" s="30"/>
      <c r="MSD7" s="31"/>
      <c r="MSE7" s="30"/>
      <c r="MSF7" s="31"/>
      <c r="MSG7" s="30"/>
      <c r="MSH7" s="31"/>
      <c r="MSI7" s="30"/>
      <c r="MSJ7" s="31"/>
      <c r="MSK7" s="30"/>
      <c r="MSL7" s="31"/>
      <c r="MSM7" s="30"/>
      <c r="MSN7" s="31"/>
      <c r="MSO7" s="30"/>
      <c r="MSP7" s="31"/>
      <c r="MSQ7" s="30"/>
      <c r="MSR7" s="31"/>
      <c r="MSS7" s="30"/>
      <c r="MST7" s="31"/>
      <c r="MSU7" s="30"/>
      <c r="MSV7" s="31"/>
      <c r="MSW7" s="30"/>
      <c r="MSX7" s="31"/>
      <c r="MSY7" s="30"/>
      <c r="MSZ7" s="31"/>
      <c r="MTA7" s="30"/>
      <c r="MTB7" s="31"/>
      <c r="MTC7" s="30"/>
      <c r="MTD7" s="31"/>
      <c r="MTE7" s="30"/>
      <c r="MTF7" s="31"/>
      <c r="MTG7" s="30"/>
      <c r="MTH7" s="31"/>
      <c r="MTI7" s="30"/>
      <c r="MTJ7" s="31"/>
      <c r="MTK7" s="30"/>
      <c r="MTL7" s="31"/>
      <c r="MTM7" s="30"/>
      <c r="MTN7" s="31"/>
      <c r="MTO7" s="30"/>
      <c r="MTP7" s="31"/>
      <c r="MTQ7" s="30"/>
      <c r="MTR7" s="31"/>
      <c r="MTS7" s="30"/>
      <c r="MTT7" s="31"/>
      <c r="MTU7" s="30"/>
      <c r="MTV7" s="31"/>
      <c r="MTW7" s="30"/>
      <c r="MTX7" s="31"/>
      <c r="MTY7" s="30"/>
      <c r="MTZ7" s="31"/>
      <c r="MUA7" s="30"/>
      <c r="MUB7" s="31"/>
      <c r="MUC7" s="30"/>
      <c r="MUD7" s="31"/>
      <c r="MUE7" s="30"/>
      <c r="MUF7" s="31"/>
      <c r="MUG7" s="30"/>
      <c r="MUH7" s="31"/>
      <c r="MUI7" s="30"/>
      <c r="MUJ7" s="31"/>
      <c r="MUK7" s="30"/>
      <c r="MUL7" s="31"/>
      <c r="MUM7" s="30"/>
      <c r="MUN7" s="31"/>
      <c r="MUO7" s="30"/>
      <c r="MUP7" s="31"/>
      <c r="MUQ7" s="30"/>
      <c r="MUR7" s="31"/>
      <c r="MUS7" s="30"/>
      <c r="MUT7" s="31"/>
      <c r="MUU7" s="30"/>
      <c r="MUV7" s="31"/>
      <c r="MUW7" s="30"/>
      <c r="MUX7" s="31"/>
      <c r="MUY7" s="30"/>
      <c r="MUZ7" s="31"/>
      <c r="MVA7" s="30"/>
      <c r="MVB7" s="31"/>
      <c r="MVC7" s="30"/>
      <c r="MVD7" s="31"/>
      <c r="MVE7" s="30"/>
      <c r="MVF7" s="31"/>
      <c r="MVG7" s="30"/>
      <c r="MVH7" s="31"/>
      <c r="MVI7" s="30"/>
      <c r="MVJ7" s="31"/>
      <c r="MVK7" s="30"/>
      <c r="MVL7" s="31"/>
      <c r="MVM7" s="30"/>
      <c r="MVN7" s="31"/>
      <c r="MVO7" s="30"/>
      <c r="MVP7" s="31"/>
      <c r="MVQ7" s="30"/>
      <c r="MVR7" s="31"/>
      <c r="MVS7" s="30"/>
      <c r="MVT7" s="31"/>
      <c r="MVU7" s="30"/>
      <c r="MVV7" s="31"/>
      <c r="MVW7" s="30"/>
      <c r="MVX7" s="31"/>
      <c r="MVY7" s="30"/>
      <c r="MVZ7" s="31"/>
      <c r="MWA7" s="30"/>
      <c r="MWB7" s="31"/>
      <c r="MWC7" s="30"/>
      <c r="MWD7" s="31"/>
      <c r="MWE7" s="30"/>
      <c r="MWF7" s="31"/>
      <c r="MWG7" s="30"/>
      <c r="MWH7" s="31"/>
      <c r="MWI7" s="30"/>
      <c r="MWJ7" s="31"/>
      <c r="MWK7" s="30"/>
      <c r="MWL7" s="31"/>
      <c r="MWM7" s="30"/>
      <c r="MWN7" s="31"/>
      <c r="MWO7" s="30"/>
      <c r="MWP7" s="31"/>
      <c r="MWQ7" s="30"/>
      <c r="MWR7" s="31"/>
      <c r="MWS7" s="30"/>
      <c r="MWT7" s="31"/>
      <c r="MWU7" s="30"/>
      <c r="MWV7" s="31"/>
      <c r="MWW7" s="30"/>
      <c r="MWX7" s="31"/>
      <c r="MWY7" s="30"/>
      <c r="MWZ7" s="31"/>
      <c r="MXA7" s="30"/>
      <c r="MXB7" s="31"/>
      <c r="MXC7" s="30"/>
      <c r="MXD7" s="31"/>
      <c r="MXE7" s="30"/>
      <c r="MXF7" s="31"/>
      <c r="MXG7" s="30"/>
      <c r="MXH7" s="31"/>
      <c r="MXI7" s="30"/>
      <c r="MXJ7" s="31"/>
      <c r="MXK7" s="30"/>
      <c r="MXL7" s="31"/>
      <c r="MXM7" s="30"/>
      <c r="MXN7" s="31"/>
      <c r="MXO7" s="30"/>
      <c r="MXP7" s="31"/>
      <c r="MXQ7" s="30"/>
      <c r="MXR7" s="31"/>
      <c r="MXS7" s="30"/>
      <c r="MXT7" s="31"/>
      <c r="MXU7" s="30"/>
      <c r="MXV7" s="31"/>
      <c r="MXW7" s="30"/>
      <c r="MXX7" s="31"/>
      <c r="MXY7" s="30"/>
      <c r="MXZ7" s="31"/>
      <c r="MYA7" s="30"/>
      <c r="MYB7" s="31"/>
      <c r="MYC7" s="30"/>
      <c r="MYD7" s="31"/>
      <c r="MYE7" s="30"/>
      <c r="MYF7" s="31"/>
      <c r="MYG7" s="30"/>
      <c r="MYH7" s="31"/>
      <c r="MYI7" s="30"/>
      <c r="MYJ7" s="31"/>
      <c r="MYK7" s="30"/>
      <c r="MYL7" s="31"/>
      <c r="MYM7" s="30"/>
      <c r="MYN7" s="31"/>
      <c r="MYO7" s="30"/>
      <c r="MYP7" s="31"/>
      <c r="MYQ7" s="30"/>
      <c r="MYR7" s="31"/>
      <c r="MYS7" s="30"/>
      <c r="MYT7" s="31"/>
      <c r="MYU7" s="30"/>
      <c r="MYV7" s="31"/>
      <c r="MYW7" s="30"/>
      <c r="MYX7" s="31"/>
      <c r="MYY7" s="30"/>
      <c r="MYZ7" s="31"/>
      <c r="MZA7" s="30"/>
      <c r="MZB7" s="31"/>
      <c r="MZC7" s="30"/>
      <c r="MZD7" s="31"/>
      <c r="MZE7" s="30"/>
      <c r="MZF7" s="31"/>
      <c r="MZG7" s="30"/>
      <c r="MZH7" s="31"/>
      <c r="MZI7" s="30"/>
      <c r="MZJ7" s="31"/>
      <c r="MZK7" s="30"/>
      <c r="MZL7" s="31"/>
      <c r="MZM7" s="30"/>
      <c r="MZN7" s="31"/>
      <c r="MZO7" s="30"/>
      <c r="MZP7" s="31"/>
      <c r="MZQ7" s="30"/>
      <c r="MZR7" s="31"/>
      <c r="MZS7" s="30"/>
      <c r="MZT7" s="31"/>
      <c r="MZU7" s="30"/>
      <c r="MZV7" s="31"/>
      <c r="MZW7" s="30"/>
      <c r="MZX7" s="31"/>
      <c r="MZY7" s="30"/>
      <c r="MZZ7" s="31"/>
      <c r="NAA7" s="30"/>
      <c r="NAB7" s="31"/>
      <c r="NAC7" s="30"/>
      <c r="NAD7" s="31"/>
      <c r="NAE7" s="30"/>
      <c r="NAF7" s="31"/>
      <c r="NAG7" s="30"/>
      <c r="NAH7" s="31"/>
      <c r="NAI7" s="30"/>
      <c r="NAJ7" s="31"/>
      <c r="NAK7" s="30"/>
      <c r="NAL7" s="31"/>
      <c r="NAM7" s="30"/>
      <c r="NAN7" s="31"/>
      <c r="NAO7" s="30"/>
      <c r="NAP7" s="31"/>
      <c r="NAQ7" s="30"/>
      <c r="NAR7" s="31"/>
      <c r="NAS7" s="30"/>
      <c r="NAT7" s="31"/>
      <c r="NAU7" s="30"/>
      <c r="NAV7" s="31"/>
      <c r="NAW7" s="30"/>
      <c r="NAX7" s="31"/>
      <c r="NAY7" s="30"/>
      <c r="NAZ7" s="31"/>
      <c r="NBA7" s="30"/>
      <c r="NBB7" s="31"/>
      <c r="NBC7" s="30"/>
      <c r="NBD7" s="31"/>
      <c r="NBE7" s="30"/>
      <c r="NBF7" s="31"/>
      <c r="NBG7" s="30"/>
      <c r="NBH7" s="31"/>
      <c r="NBI7" s="30"/>
      <c r="NBJ7" s="31"/>
      <c r="NBK7" s="30"/>
      <c r="NBL7" s="31"/>
      <c r="NBM7" s="30"/>
      <c r="NBN7" s="31"/>
      <c r="NBO7" s="30"/>
      <c r="NBP7" s="31"/>
      <c r="NBQ7" s="30"/>
      <c r="NBR7" s="31"/>
      <c r="NBS7" s="30"/>
      <c r="NBT7" s="31"/>
      <c r="NBU7" s="30"/>
      <c r="NBV7" s="31"/>
      <c r="NBW7" s="30"/>
      <c r="NBX7" s="31"/>
      <c r="NBY7" s="30"/>
      <c r="NBZ7" s="31"/>
      <c r="NCA7" s="30"/>
      <c r="NCB7" s="31"/>
      <c r="NCC7" s="30"/>
      <c r="NCD7" s="31"/>
      <c r="NCE7" s="30"/>
      <c r="NCF7" s="31"/>
      <c r="NCG7" s="30"/>
      <c r="NCH7" s="31"/>
      <c r="NCI7" s="30"/>
      <c r="NCJ7" s="31"/>
      <c r="NCK7" s="30"/>
      <c r="NCL7" s="31"/>
      <c r="NCM7" s="30"/>
      <c r="NCN7" s="31"/>
      <c r="NCO7" s="30"/>
      <c r="NCP7" s="31"/>
      <c r="NCQ7" s="30"/>
      <c r="NCR7" s="31"/>
      <c r="NCS7" s="30"/>
      <c r="NCT7" s="31"/>
      <c r="NCU7" s="30"/>
      <c r="NCV7" s="31"/>
      <c r="NCW7" s="30"/>
      <c r="NCX7" s="31"/>
      <c r="NCY7" s="30"/>
      <c r="NCZ7" s="31"/>
      <c r="NDA7" s="30"/>
      <c r="NDB7" s="31"/>
      <c r="NDC7" s="30"/>
      <c r="NDD7" s="31"/>
      <c r="NDE7" s="30"/>
      <c r="NDF7" s="31"/>
      <c r="NDG7" s="30"/>
      <c r="NDH7" s="31"/>
      <c r="NDI7" s="30"/>
      <c r="NDJ7" s="31"/>
      <c r="NDK7" s="30"/>
      <c r="NDL7" s="31"/>
      <c r="NDM7" s="30"/>
      <c r="NDN7" s="31"/>
      <c r="NDO7" s="30"/>
      <c r="NDP7" s="31"/>
      <c r="NDQ7" s="30"/>
      <c r="NDR7" s="31"/>
      <c r="NDS7" s="30"/>
      <c r="NDT7" s="31"/>
      <c r="NDU7" s="30"/>
      <c r="NDV7" s="31"/>
      <c r="NDW7" s="30"/>
      <c r="NDX7" s="31"/>
      <c r="NDY7" s="30"/>
      <c r="NDZ7" s="31"/>
      <c r="NEA7" s="30"/>
      <c r="NEB7" s="31"/>
      <c r="NEC7" s="30"/>
      <c r="NED7" s="31"/>
      <c r="NEE7" s="30"/>
      <c r="NEF7" s="31"/>
      <c r="NEG7" s="30"/>
      <c r="NEH7" s="31"/>
      <c r="NEI7" s="30"/>
      <c r="NEJ7" s="31"/>
      <c r="NEK7" s="30"/>
      <c r="NEL7" s="31"/>
      <c r="NEM7" s="30"/>
      <c r="NEN7" s="31"/>
      <c r="NEO7" s="30"/>
      <c r="NEP7" s="31"/>
      <c r="NEQ7" s="30"/>
      <c r="NER7" s="31"/>
      <c r="NES7" s="30"/>
      <c r="NET7" s="31"/>
      <c r="NEU7" s="30"/>
      <c r="NEV7" s="31"/>
      <c r="NEW7" s="30"/>
      <c r="NEX7" s="31"/>
      <c r="NEY7" s="30"/>
      <c r="NEZ7" s="31"/>
      <c r="NFA7" s="30"/>
      <c r="NFB7" s="31"/>
      <c r="NFC7" s="30"/>
      <c r="NFD7" s="31"/>
      <c r="NFE7" s="30"/>
      <c r="NFF7" s="31"/>
      <c r="NFG7" s="30"/>
      <c r="NFH7" s="31"/>
      <c r="NFI7" s="30"/>
      <c r="NFJ7" s="31"/>
      <c r="NFK7" s="30"/>
      <c r="NFL7" s="31"/>
      <c r="NFM7" s="30"/>
      <c r="NFN7" s="31"/>
      <c r="NFO7" s="30"/>
      <c r="NFP7" s="31"/>
      <c r="NFQ7" s="30"/>
      <c r="NFR7" s="31"/>
      <c r="NFS7" s="30"/>
      <c r="NFT7" s="31"/>
      <c r="NFU7" s="30"/>
      <c r="NFV7" s="31"/>
      <c r="NFW7" s="30"/>
      <c r="NFX7" s="31"/>
      <c r="NFY7" s="30"/>
      <c r="NFZ7" s="31"/>
      <c r="NGA7" s="30"/>
      <c r="NGB7" s="31"/>
      <c r="NGC7" s="30"/>
      <c r="NGD7" s="31"/>
      <c r="NGE7" s="30"/>
      <c r="NGF7" s="31"/>
      <c r="NGG7" s="30"/>
      <c r="NGH7" s="31"/>
      <c r="NGI7" s="30"/>
      <c r="NGJ7" s="31"/>
      <c r="NGK7" s="30"/>
      <c r="NGL7" s="31"/>
      <c r="NGM7" s="30"/>
      <c r="NGN7" s="31"/>
      <c r="NGO7" s="30"/>
      <c r="NGP7" s="31"/>
      <c r="NGQ7" s="30"/>
      <c r="NGR7" s="31"/>
      <c r="NGS7" s="30"/>
      <c r="NGT7" s="31"/>
      <c r="NGU7" s="30"/>
      <c r="NGV7" s="31"/>
      <c r="NGW7" s="30"/>
      <c r="NGX7" s="31"/>
      <c r="NGY7" s="30"/>
      <c r="NGZ7" s="31"/>
      <c r="NHA7" s="30"/>
      <c r="NHB7" s="31"/>
      <c r="NHC7" s="30"/>
      <c r="NHD7" s="31"/>
      <c r="NHE7" s="30"/>
      <c r="NHF7" s="31"/>
      <c r="NHG7" s="30"/>
      <c r="NHH7" s="31"/>
      <c r="NHI7" s="30"/>
      <c r="NHJ7" s="31"/>
      <c r="NHK7" s="30"/>
      <c r="NHL7" s="31"/>
      <c r="NHM7" s="30"/>
      <c r="NHN7" s="31"/>
      <c r="NHO7" s="30"/>
      <c r="NHP7" s="31"/>
      <c r="NHQ7" s="30"/>
      <c r="NHR7" s="31"/>
      <c r="NHS7" s="30"/>
      <c r="NHT7" s="31"/>
      <c r="NHU7" s="30"/>
      <c r="NHV7" s="31"/>
      <c r="NHW7" s="30"/>
      <c r="NHX7" s="31"/>
      <c r="NHY7" s="30"/>
      <c r="NHZ7" s="31"/>
      <c r="NIA7" s="30"/>
      <c r="NIB7" s="31"/>
      <c r="NIC7" s="30"/>
      <c r="NID7" s="31"/>
      <c r="NIE7" s="30"/>
      <c r="NIF7" s="31"/>
      <c r="NIG7" s="30"/>
      <c r="NIH7" s="31"/>
      <c r="NII7" s="30"/>
      <c r="NIJ7" s="31"/>
      <c r="NIK7" s="30"/>
      <c r="NIL7" s="31"/>
      <c r="NIM7" s="30"/>
      <c r="NIN7" s="31"/>
      <c r="NIO7" s="30"/>
      <c r="NIP7" s="31"/>
      <c r="NIQ7" s="30"/>
      <c r="NIR7" s="31"/>
      <c r="NIS7" s="30"/>
      <c r="NIT7" s="31"/>
      <c r="NIU7" s="30"/>
      <c r="NIV7" s="31"/>
      <c r="NIW7" s="30"/>
      <c r="NIX7" s="31"/>
      <c r="NIY7" s="30"/>
      <c r="NIZ7" s="31"/>
      <c r="NJA7" s="30"/>
      <c r="NJB7" s="31"/>
      <c r="NJC7" s="30"/>
      <c r="NJD7" s="31"/>
      <c r="NJE7" s="30"/>
      <c r="NJF7" s="31"/>
      <c r="NJG7" s="30"/>
      <c r="NJH7" s="31"/>
      <c r="NJI7" s="30"/>
      <c r="NJJ7" s="31"/>
      <c r="NJK7" s="30"/>
      <c r="NJL7" s="31"/>
      <c r="NJM7" s="30"/>
      <c r="NJN7" s="31"/>
      <c r="NJO7" s="30"/>
      <c r="NJP7" s="31"/>
      <c r="NJQ7" s="30"/>
      <c r="NJR7" s="31"/>
      <c r="NJS7" s="30"/>
      <c r="NJT7" s="31"/>
      <c r="NJU7" s="30"/>
      <c r="NJV7" s="31"/>
      <c r="NJW7" s="30"/>
      <c r="NJX7" s="31"/>
      <c r="NJY7" s="30"/>
      <c r="NJZ7" s="31"/>
      <c r="NKA7" s="30"/>
      <c r="NKB7" s="31"/>
      <c r="NKC7" s="30"/>
      <c r="NKD7" s="31"/>
      <c r="NKE7" s="30"/>
      <c r="NKF7" s="31"/>
      <c r="NKG7" s="30"/>
      <c r="NKH7" s="31"/>
      <c r="NKI7" s="30"/>
      <c r="NKJ7" s="31"/>
      <c r="NKK7" s="30"/>
      <c r="NKL7" s="31"/>
      <c r="NKM7" s="30"/>
      <c r="NKN7" s="31"/>
      <c r="NKO7" s="30"/>
      <c r="NKP7" s="31"/>
      <c r="NKQ7" s="30"/>
      <c r="NKR7" s="31"/>
      <c r="NKS7" s="30"/>
      <c r="NKT7" s="31"/>
      <c r="NKU7" s="30"/>
      <c r="NKV7" s="31"/>
      <c r="NKW7" s="30"/>
      <c r="NKX7" s="31"/>
      <c r="NKY7" s="30"/>
      <c r="NKZ7" s="31"/>
      <c r="NLA7" s="30"/>
      <c r="NLB7" s="31"/>
      <c r="NLC7" s="30"/>
      <c r="NLD7" s="31"/>
      <c r="NLE7" s="30"/>
      <c r="NLF7" s="31"/>
      <c r="NLG7" s="30"/>
      <c r="NLH7" s="31"/>
      <c r="NLI7" s="30"/>
      <c r="NLJ7" s="31"/>
      <c r="NLK7" s="30"/>
      <c r="NLL7" s="31"/>
      <c r="NLM7" s="30"/>
      <c r="NLN7" s="31"/>
      <c r="NLO7" s="30"/>
      <c r="NLP7" s="31"/>
      <c r="NLQ7" s="30"/>
      <c r="NLR7" s="31"/>
      <c r="NLS7" s="30"/>
      <c r="NLT7" s="31"/>
      <c r="NLU7" s="30"/>
      <c r="NLV7" s="31"/>
      <c r="NLW7" s="30"/>
      <c r="NLX7" s="31"/>
      <c r="NLY7" s="30"/>
      <c r="NLZ7" s="31"/>
      <c r="NMA7" s="30"/>
      <c r="NMB7" s="31"/>
      <c r="NMC7" s="30"/>
      <c r="NMD7" s="31"/>
      <c r="NME7" s="30"/>
      <c r="NMF7" s="31"/>
      <c r="NMG7" s="30"/>
      <c r="NMH7" s="31"/>
      <c r="NMI7" s="30"/>
      <c r="NMJ7" s="31"/>
      <c r="NMK7" s="30"/>
      <c r="NML7" s="31"/>
      <c r="NMM7" s="30"/>
      <c r="NMN7" s="31"/>
      <c r="NMO7" s="30"/>
      <c r="NMP7" s="31"/>
      <c r="NMQ7" s="30"/>
      <c r="NMR7" s="31"/>
      <c r="NMS7" s="30"/>
      <c r="NMT7" s="31"/>
      <c r="NMU7" s="30"/>
      <c r="NMV7" s="31"/>
      <c r="NMW7" s="30"/>
      <c r="NMX7" s="31"/>
      <c r="NMY7" s="30"/>
      <c r="NMZ7" s="31"/>
      <c r="NNA7" s="30"/>
      <c r="NNB7" s="31"/>
      <c r="NNC7" s="30"/>
      <c r="NND7" s="31"/>
      <c r="NNE7" s="30"/>
      <c r="NNF7" s="31"/>
      <c r="NNG7" s="30"/>
      <c r="NNH7" s="31"/>
      <c r="NNI7" s="30"/>
      <c r="NNJ7" s="31"/>
      <c r="NNK7" s="30"/>
      <c r="NNL7" s="31"/>
      <c r="NNM7" s="30"/>
      <c r="NNN7" s="31"/>
      <c r="NNO7" s="30"/>
      <c r="NNP7" s="31"/>
      <c r="NNQ7" s="30"/>
      <c r="NNR7" s="31"/>
      <c r="NNS7" s="30"/>
      <c r="NNT7" s="31"/>
      <c r="NNU7" s="30"/>
      <c r="NNV7" s="31"/>
      <c r="NNW7" s="30"/>
      <c r="NNX7" s="31"/>
      <c r="NNY7" s="30"/>
      <c r="NNZ7" s="31"/>
      <c r="NOA7" s="30"/>
      <c r="NOB7" s="31"/>
      <c r="NOC7" s="30"/>
      <c r="NOD7" s="31"/>
      <c r="NOE7" s="30"/>
      <c r="NOF7" s="31"/>
      <c r="NOG7" s="30"/>
      <c r="NOH7" s="31"/>
      <c r="NOI7" s="30"/>
      <c r="NOJ7" s="31"/>
      <c r="NOK7" s="30"/>
      <c r="NOL7" s="31"/>
      <c r="NOM7" s="30"/>
      <c r="NON7" s="31"/>
      <c r="NOO7" s="30"/>
      <c r="NOP7" s="31"/>
      <c r="NOQ7" s="30"/>
      <c r="NOR7" s="31"/>
      <c r="NOS7" s="30"/>
      <c r="NOT7" s="31"/>
      <c r="NOU7" s="30"/>
      <c r="NOV7" s="31"/>
      <c r="NOW7" s="30"/>
      <c r="NOX7" s="31"/>
      <c r="NOY7" s="30"/>
      <c r="NOZ7" s="31"/>
      <c r="NPA7" s="30"/>
      <c r="NPB7" s="31"/>
      <c r="NPC7" s="30"/>
      <c r="NPD7" s="31"/>
      <c r="NPE7" s="30"/>
      <c r="NPF7" s="31"/>
      <c r="NPG7" s="30"/>
      <c r="NPH7" s="31"/>
      <c r="NPI7" s="30"/>
      <c r="NPJ7" s="31"/>
      <c r="NPK7" s="30"/>
      <c r="NPL7" s="31"/>
      <c r="NPM7" s="30"/>
      <c r="NPN7" s="31"/>
      <c r="NPO7" s="30"/>
      <c r="NPP7" s="31"/>
      <c r="NPQ7" s="30"/>
      <c r="NPR7" s="31"/>
      <c r="NPS7" s="30"/>
      <c r="NPT7" s="31"/>
      <c r="NPU7" s="30"/>
      <c r="NPV7" s="31"/>
      <c r="NPW7" s="30"/>
      <c r="NPX7" s="31"/>
      <c r="NPY7" s="30"/>
      <c r="NPZ7" s="31"/>
      <c r="NQA7" s="30"/>
      <c r="NQB7" s="31"/>
      <c r="NQC7" s="30"/>
      <c r="NQD7" s="31"/>
      <c r="NQE7" s="30"/>
      <c r="NQF7" s="31"/>
      <c r="NQG7" s="30"/>
      <c r="NQH7" s="31"/>
      <c r="NQI7" s="30"/>
      <c r="NQJ7" s="31"/>
      <c r="NQK7" s="30"/>
      <c r="NQL7" s="31"/>
      <c r="NQM7" s="30"/>
      <c r="NQN7" s="31"/>
      <c r="NQO7" s="30"/>
      <c r="NQP7" s="31"/>
      <c r="NQQ7" s="30"/>
      <c r="NQR7" s="31"/>
      <c r="NQS7" s="30"/>
      <c r="NQT7" s="31"/>
      <c r="NQU7" s="30"/>
      <c r="NQV7" s="31"/>
      <c r="NQW7" s="30"/>
      <c r="NQX7" s="31"/>
      <c r="NQY7" s="30"/>
      <c r="NQZ7" s="31"/>
      <c r="NRA7" s="30"/>
      <c r="NRB7" s="31"/>
      <c r="NRC7" s="30"/>
      <c r="NRD7" s="31"/>
      <c r="NRE7" s="30"/>
      <c r="NRF7" s="31"/>
      <c r="NRG7" s="30"/>
      <c r="NRH7" s="31"/>
      <c r="NRI7" s="30"/>
      <c r="NRJ7" s="31"/>
      <c r="NRK7" s="30"/>
      <c r="NRL7" s="31"/>
      <c r="NRM7" s="30"/>
      <c r="NRN7" s="31"/>
      <c r="NRO7" s="30"/>
      <c r="NRP7" s="31"/>
      <c r="NRQ7" s="30"/>
      <c r="NRR7" s="31"/>
      <c r="NRS7" s="30"/>
      <c r="NRT7" s="31"/>
      <c r="NRU7" s="30"/>
      <c r="NRV7" s="31"/>
      <c r="NRW7" s="30"/>
      <c r="NRX7" s="31"/>
      <c r="NRY7" s="30"/>
      <c r="NRZ7" s="31"/>
      <c r="NSA7" s="30"/>
      <c r="NSB7" s="31"/>
      <c r="NSC7" s="30"/>
      <c r="NSD7" s="31"/>
      <c r="NSE7" s="30"/>
      <c r="NSF7" s="31"/>
      <c r="NSG7" s="30"/>
      <c r="NSH7" s="31"/>
      <c r="NSI7" s="30"/>
      <c r="NSJ7" s="31"/>
      <c r="NSK7" s="30"/>
      <c r="NSL7" s="31"/>
      <c r="NSM7" s="30"/>
      <c r="NSN7" s="31"/>
      <c r="NSO7" s="30"/>
      <c r="NSP7" s="31"/>
      <c r="NSQ7" s="30"/>
      <c r="NSR7" s="31"/>
      <c r="NSS7" s="30"/>
      <c r="NST7" s="31"/>
      <c r="NSU7" s="30"/>
      <c r="NSV7" s="31"/>
      <c r="NSW7" s="30"/>
      <c r="NSX7" s="31"/>
      <c r="NSY7" s="30"/>
      <c r="NSZ7" s="31"/>
      <c r="NTA7" s="30"/>
      <c r="NTB7" s="31"/>
      <c r="NTC7" s="30"/>
      <c r="NTD7" s="31"/>
      <c r="NTE7" s="30"/>
      <c r="NTF7" s="31"/>
      <c r="NTG7" s="30"/>
      <c r="NTH7" s="31"/>
      <c r="NTI7" s="30"/>
      <c r="NTJ7" s="31"/>
      <c r="NTK7" s="30"/>
      <c r="NTL7" s="31"/>
      <c r="NTM7" s="30"/>
      <c r="NTN7" s="31"/>
      <c r="NTO7" s="30"/>
      <c r="NTP7" s="31"/>
      <c r="NTQ7" s="30"/>
      <c r="NTR7" s="31"/>
      <c r="NTS7" s="30"/>
      <c r="NTT7" s="31"/>
      <c r="NTU7" s="30"/>
      <c r="NTV7" s="31"/>
      <c r="NTW7" s="30"/>
      <c r="NTX7" s="31"/>
      <c r="NTY7" s="30"/>
      <c r="NTZ7" s="31"/>
      <c r="NUA7" s="30"/>
      <c r="NUB7" s="31"/>
      <c r="NUC7" s="30"/>
      <c r="NUD7" s="31"/>
      <c r="NUE7" s="30"/>
      <c r="NUF7" s="31"/>
      <c r="NUG7" s="30"/>
      <c r="NUH7" s="31"/>
      <c r="NUI7" s="30"/>
      <c r="NUJ7" s="31"/>
      <c r="NUK7" s="30"/>
      <c r="NUL7" s="31"/>
      <c r="NUM7" s="30"/>
      <c r="NUN7" s="31"/>
      <c r="NUO7" s="30"/>
      <c r="NUP7" s="31"/>
      <c r="NUQ7" s="30"/>
      <c r="NUR7" s="31"/>
      <c r="NUS7" s="30"/>
      <c r="NUT7" s="31"/>
      <c r="NUU7" s="30"/>
      <c r="NUV7" s="31"/>
      <c r="NUW7" s="30"/>
      <c r="NUX7" s="31"/>
      <c r="NUY7" s="30"/>
      <c r="NUZ7" s="31"/>
      <c r="NVA7" s="30"/>
      <c r="NVB7" s="31"/>
      <c r="NVC7" s="30"/>
      <c r="NVD7" s="31"/>
      <c r="NVE7" s="30"/>
      <c r="NVF7" s="31"/>
      <c r="NVG7" s="30"/>
      <c r="NVH7" s="31"/>
      <c r="NVI7" s="30"/>
      <c r="NVJ7" s="31"/>
      <c r="NVK7" s="30"/>
      <c r="NVL7" s="31"/>
      <c r="NVM7" s="30"/>
      <c r="NVN7" s="31"/>
      <c r="NVO7" s="30"/>
      <c r="NVP7" s="31"/>
      <c r="NVQ7" s="30"/>
      <c r="NVR7" s="31"/>
      <c r="NVS7" s="30"/>
      <c r="NVT7" s="31"/>
      <c r="NVU7" s="30"/>
      <c r="NVV7" s="31"/>
      <c r="NVW7" s="30"/>
      <c r="NVX7" s="31"/>
      <c r="NVY7" s="30"/>
      <c r="NVZ7" s="31"/>
      <c r="NWA7" s="30"/>
      <c r="NWB7" s="31"/>
      <c r="NWC7" s="30"/>
      <c r="NWD7" s="31"/>
      <c r="NWE7" s="30"/>
      <c r="NWF7" s="31"/>
      <c r="NWG7" s="30"/>
      <c r="NWH7" s="31"/>
      <c r="NWI7" s="30"/>
      <c r="NWJ7" s="31"/>
      <c r="NWK7" s="30"/>
      <c r="NWL7" s="31"/>
      <c r="NWM7" s="30"/>
      <c r="NWN7" s="31"/>
      <c r="NWO7" s="30"/>
      <c r="NWP7" s="31"/>
      <c r="NWQ7" s="30"/>
      <c r="NWR7" s="31"/>
      <c r="NWS7" s="30"/>
      <c r="NWT7" s="31"/>
      <c r="NWU7" s="30"/>
      <c r="NWV7" s="31"/>
      <c r="NWW7" s="30"/>
      <c r="NWX7" s="31"/>
      <c r="NWY7" s="30"/>
      <c r="NWZ7" s="31"/>
      <c r="NXA7" s="30"/>
      <c r="NXB7" s="31"/>
      <c r="NXC7" s="30"/>
      <c r="NXD7" s="31"/>
      <c r="NXE7" s="30"/>
      <c r="NXF7" s="31"/>
      <c r="NXG7" s="30"/>
      <c r="NXH7" s="31"/>
      <c r="NXI7" s="30"/>
      <c r="NXJ7" s="31"/>
      <c r="NXK7" s="30"/>
      <c r="NXL7" s="31"/>
      <c r="NXM7" s="30"/>
      <c r="NXN7" s="31"/>
      <c r="NXO7" s="30"/>
      <c r="NXP7" s="31"/>
      <c r="NXQ7" s="30"/>
      <c r="NXR7" s="31"/>
      <c r="NXS7" s="30"/>
      <c r="NXT7" s="31"/>
      <c r="NXU7" s="30"/>
      <c r="NXV7" s="31"/>
      <c r="NXW7" s="30"/>
      <c r="NXX7" s="31"/>
      <c r="NXY7" s="30"/>
      <c r="NXZ7" s="31"/>
      <c r="NYA7" s="30"/>
      <c r="NYB7" s="31"/>
      <c r="NYC7" s="30"/>
      <c r="NYD7" s="31"/>
      <c r="NYE7" s="30"/>
      <c r="NYF7" s="31"/>
      <c r="NYG7" s="30"/>
      <c r="NYH7" s="31"/>
      <c r="NYI7" s="30"/>
      <c r="NYJ7" s="31"/>
      <c r="NYK7" s="30"/>
      <c r="NYL7" s="31"/>
      <c r="NYM7" s="30"/>
      <c r="NYN7" s="31"/>
      <c r="NYO7" s="30"/>
      <c r="NYP7" s="31"/>
      <c r="NYQ7" s="30"/>
      <c r="NYR7" s="31"/>
      <c r="NYS7" s="30"/>
      <c r="NYT7" s="31"/>
      <c r="NYU7" s="30"/>
      <c r="NYV7" s="31"/>
      <c r="NYW7" s="30"/>
      <c r="NYX7" s="31"/>
      <c r="NYY7" s="30"/>
      <c r="NYZ7" s="31"/>
      <c r="NZA7" s="30"/>
      <c r="NZB7" s="31"/>
      <c r="NZC7" s="30"/>
      <c r="NZD7" s="31"/>
      <c r="NZE7" s="30"/>
      <c r="NZF7" s="31"/>
      <c r="NZG7" s="30"/>
      <c r="NZH7" s="31"/>
      <c r="NZI7" s="30"/>
      <c r="NZJ7" s="31"/>
      <c r="NZK7" s="30"/>
      <c r="NZL7" s="31"/>
      <c r="NZM7" s="30"/>
      <c r="NZN7" s="31"/>
      <c r="NZO7" s="30"/>
      <c r="NZP7" s="31"/>
      <c r="NZQ7" s="30"/>
      <c r="NZR7" s="31"/>
      <c r="NZS7" s="30"/>
      <c r="NZT7" s="31"/>
      <c r="NZU7" s="30"/>
      <c r="NZV7" s="31"/>
      <c r="NZW7" s="30"/>
      <c r="NZX7" s="31"/>
      <c r="NZY7" s="30"/>
      <c r="NZZ7" s="31"/>
      <c r="OAA7" s="30"/>
      <c r="OAB7" s="31"/>
      <c r="OAC7" s="30"/>
      <c r="OAD7" s="31"/>
      <c r="OAE7" s="30"/>
      <c r="OAF7" s="31"/>
      <c r="OAG7" s="30"/>
      <c r="OAH7" s="31"/>
      <c r="OAI7" s="30"/>
      <c r="OAJ7" s="31"/>
      <c r="OAK7" s="30"/>
      <c r="OAL7" s="31"/>
      <c r="OAM7" s="30"/>
      <c r="OAN7" s="31"/>
      <c r="OAO7" s="30"/>
      <c r="OAP7" s="31"/>
      <c r="OAQ7" s="30"/>
      <c r="OAR7" s="31"/>
      <c r="OAS7" s="30"/>
      <c r="OAT7" s="31"/>
      <c r="OAU7" s="30"/>
      <c r="OAV7" s="31"/>
      <c r="OAW7" s="30"/>
      <c r="OAX7" s="31"/>
      <c r="OAY7" s="30"/>
      <c r="OAZ7" s="31"/>
      <c r="OBA7" s="30"/>
      <c r="OBB7" s="31"/>
      <c r="OBC7" s="30"/>
      <c r="OBD7" s="31"/>
      <c r="OBE7" s="30"/>
      <c r="OBF7" s="31"/>
      <c r="OBG7" s="30"/>
      <c r="OBH7" s="31"/>
      <c r="OBI7" s="30"/>
      <c r="OBJ7" s="31"/>
      <c r="OBK7" s="30"/>
      <c r="OBL7" s="31"/>
      <c r="OBM7" s="30"/>
      <c r="OBN7" s="31"/>
      <c r="OBO7" s="30"/>
      <c r="OBP7" s="31"/>
      <c r="OBQ7" s="30"/>
      <c r="OBR7" s="31"/>
      <c r="OBS7" s="30"/>
      <c r="OBT7" s="31"/>
      <c r="OBU7" s="30"/>
      <c r="OBV7" s="31"/>
      <c r="OBW7" s="30"/>
      <c r="OBX7" s="31"/>
      <c r="OBY7" s="30"/>
      <c r="OBZ7" s="31"/>
      <c r="OCA7" s="30"/>
      <c r="OCB7" s="31"/>
      <c r="OCC7" s="30"/>
      <c r="OCD7" s="31"/>
      <c r="OCE7" s="30"/>
      <c r="OCF7" s="31"/>
      <c r="OCG7" s="30"/>
      <c r="OCH7" s="31"/>
      <c r="OCI7" s="30"/>
      <c r="OCJ7" s="31"/>
      <c r="OCK7" s="30"/>
      <c r="OCL7" s="31"/>
      <c r="OCM7" s="30"/>
      <c r="OCN7" s="31"/>
      <c r="OCO7" s="30"/>
      <c r="OCP7" s="31"/>
      <c r="OCQ7" s="30"/>
      <c r="OCR7" s="31"/>
      <c r="OCS7" s="30"/>
      <c r="OCT7" s="31"/>
      <c r="OCU7" s="30"/>
      <c r="OCV7" s="31"/>
      <c r="OCW7" s="30"/>
      <c r="OCX7" s="31"/>
      <c r="OCY7" s="30"/>
      <c r="OCZ7" s="31"/>
      <c r="ODA7" s="30"/>
      <c r="ODB7" s="31"/>
      <c r="ODC7" s="30"/>
      <c r="ODD7" s="31"/>
      <c r="ODE7" s="30"/>
      <c r="ODF7" s="31"/>
      <c r="ODG7" s="30"/>
      <c r="ODH7" s="31"/>
      <c r="ODI7" s="30"/>
      <c r="ODJ7" s="31"/>
      <c r="ODK7" s="30"/>
      <c r="ODL7" s="31"/>
      <c r="ODM7" s="30"/>
      <c r="ODN7" s="31"/>
      <c r="ODO7" s="30"/>
      <c r="ODP7" s="31"/>
      <c r="ODQ7" s="30"/>
      <c r="ODR7" s="31"/>
      <c r="ODS7" s="30"/>
      <c r="ODT7" s="31"/>
      <c r="ODU7" s="30"/>
      <c r="ODV7" s="31"/>
      <c r="ODW7" s="30"/>
      <c r="ODX7" s="31"/>
      <c r="ODY7" s="30"/>
      <c r="ODZ7" s="31"/>
      <c r="OEA7" s="30"/>
      <c r="OEB7" s="31"/>
      <c r="OEC7" s="30"/>
      <c r="OED7" s="31"/>
      <c r="OEE7" s="30"/>
      <c r="OEF7" s="31"/>
      <c r="OEG7" s="30"/>
      <c r="OEH7" s="31"/>
      <c r="OEI7" s="30"/>
      <c r="OEJ7" s="31"/>
      <c r="OEK7" s="30"/>
      <c r="OEL7" s="31"/>
      <c r="OEM7" s="30"/>
      <c r="OEN7" s="31"/>
      <c r="OEO7" s="30"/>
      <c r="OEP7" s="31"/>
      <c r="OEQ7" s="30"/>
      <c r="OER7" s="31"/>
      <c r="OES7" s="30"/>
      <c r="OET7" s="31"/>
      <c r="OEU7" s="30"/>
      <c r="OEV7" s="31"/>
      <c r="OEW7" s="30"/>
      <c r="OEX7" s="31"/>
      <c r="OEY7" s="30"/>
      <c r="OEZ7" s="31"/>
      <c r="OFA7" s="30"/>
      <c r="OFB7" s="31"/>
      <c r="OFC7" s="30"/>
      <c r="OFD7" s="31"/>
      <c r="OFE7" s="30"/>
      <c r="OFF7" s="31"/>
      <c r="OFG7" s="30"/>
      <c r="OFH7" s="31"/>
      <c r="OFI7" s="30"/>
      <c r="OFJ7" s="31"/>
      <c r="OFK7" s="30"/>
      <c r="OFL7" s="31"/>
      <c r="OFM7" s="30"/>
      <c r="OFN7" s="31"/>
      <c r="OFO7" s="30"/>
      <c r="OFP7" s="31"/>
      <c r="OFQ7" s="30"/>
      <c r="OFR7" s="31"/>
      <c r="OFS7" s="30"/>
      <c r="OFT7" s="31"/>
      <c r="OFU7" s="30"/>
      <c r="OFV7" s="31"/>
      <c r="OFW7" s="30"/>
      <c r="OFX7" s="31"/>
      <c r="OFY7" s="30"/>
      <c r="OFZ7" s="31"/>
      <c r="OGA7" s="30"/>
      <c r="OGB7" s="31"/>
      <c r="OGC7" s="30"/>
      <c r="OGD7" s="31"/>
      <c r="OGE7" s="30"/>
      <c r="OGF7" s="31"/>
      <c r="OGG7" s="30"/>
      <c r="OGH7" s="31"/>
      <c r="OGI7" s="30"/>
      <c r="OGJ7" s="31"/>
      <c r="OGK7" s="30"/>
      <c r="OGL7" s="31"/>
      <c r="OGM7" s="30"/>
      <c r="OGN7" s="31"/>
      <c r="OGO7" s="30"/>
      <c r="OGP7" s="31"/>
      <c r="OGQ7" s="30"/>
      <c r="OGR7" s="31"/>
      <c r="OGS7" s="30"/>
      <c r="OGT7" s="31"/>
      <c r="OGU7" s="30"/>
      <c r="OGV7" s="31"/>
      <c r="OGW7" s="30"/>
      <c r="OGX7" s="31"/>
      <c r="OGY7" s="30"/>
      <c r="OGZ7" s="31"/>
      <c r="OHA7" s="30"/>
      <c r="OHB7" s="31"/>
      <c r="OHC7" s="30"/>
      <c r="OHD7" s="31"/>
      <c r="OHE7" s="30"/>
      <c r="OHF7" s="31"/>
      <c r="OHG7" s="30"/>
      <c r="OHH7" s="31"/>
      <c r="OHI7" s="30"/>
      <c r="OHJ7" s="31"/>
      <c r="OHK7" s="30"/>
      <c r="OHL7" s="31"/>
      <c r="OHM7" s="30"/>
      <c r="OHN7" s="31"/>
      <c r="OHO7" s="30"/>
      <c r="OHP7" s="31"/>
      <c r="OHQ7" s="30"/>
      <c r="OHR7" s="31"/>
      <c r="OHS7" s="30"/>
      <c r="OHT7" s="31"/>
      <c r="OHU7" s="30"/>
      <c r="OHV7" s="31"/>
      <c r="OHW7" s="30"/>
      <c r="OHX7" s="31"/>
      <c r="OHY7" s="30"/>
      <c r="OHZ7" s="31"/>
      <c r="OIA7" s="30"/>
      <c r="OIB7" s="31"/>
      <c r="OIC7" s="30"/>
      <c r="OID7" s="31"/>
      <c r="OIE7" s="30"/>
      <c r="OIF7" s="31"/>
      <c r="OIG7" s="30"/>
      <c r="OIH7" s="31"/>
      <c r="OII7" s="30"/>
      <c r="OIJ7" s="31"/>
      <c r="OIK7" s="30"/>
      <c r="OIL7" s="31"/>
      <c r="OIM7" s="30"/>
      <c r="OIN7" s="31"/>
      <c r="OIO7" s="30"/>
      <c r="OIP7" s="31"/>
      <c r="OIQ7" s="30"/>
      <c r="OIR7" s="31"/>
      <c r="OIS7" s="30"/>
      <c r="OIT7" s="31"/>
      <c r="OIU7" s="30"/>
      <c r="OIV7" s="31"/>
      <c r="OIW7" s="30"/>
      <c r="OIX7" s="31"/>
      <c r="OIY7" s="30"/>
      <c r="OIZ7" s="31"/>
      <c r="OJA7" s="30"/>
      <c r="OJB7" s="31"/>
      <c r="OJC7" s="30"/>
      <c r="OJD7" s="31"/>
      <c r="OJE7" s="30"/>
      <c r="OJF7" s="31"/>
      <c r="OJG7" s="30"/>
      <c r="OJH7" s="31"/>
      <c r="OJI7" s="30"/>
      <c r="OJJ7" s="31"/>
      <c r="OJK7" s="30"/>
      <c r="OJL7" s="31"/>
      <c r="OJM7" s="30"/>
      <c r="OJN7" s="31"/>
      <c r="OJO7" s="30"/>
      <c r="OJP7" s="31"/>
      <c r="OJQ7" s="30"/>
      <c r="OJR7" s="31"/>
      <c r="OJS7" s="30"/>
      <c r="OJT7" s="31"/>
      <c r="OJU7" s="30"/>
      <c r="OJV7" s="31"/>
      <c r="OJW7" s="30"/>
      <c r="OJX7" s="31"/>
      <c r="OJY7" s="30"/>
      <c r="OJZ7" s="31"/>
      <c r="OKA7" s="30"/>
      <c r="OKB7" s="31"/>
      <c r="OKC7" s="30"/>
      <c r="OKD7" s="31"/>
      <c r="OKE7" s="30"/>
      <c r="OKF7" s="31"/>
      <c r="OKG7" s="30"/>
      <c r="OKH7" s="31"/>
      <c r="OKI7" s="30"/>
      <c r="OKJ7" s="31"/>
      <c r="OKK7" s="30"/>
      <c r="OKL7" s="31"/>
      <c r="OKM7" s="30"/>
      <c r="OKN7" s="31"/>
      <c r="OKO7" s="30"/>
      <c r="OKP7" s="31"/>
      <c r="OKQ7" s="30"/>
      <c r="OKR7" s="31"/>
      <c r="OKS7" s="30"/>
      <c r="OKT7" s="31"/>
      <c r="OKU7" s="30"/>
      <c r="OKV7" s="31"/>
      <c r="OKW7" s="30"/>
      <c r="OKX7" s="31"/>
      <c r="OKY7" s="30"/>
      <c r="OKZ7" s="31"/>
      <c r="OLA7" s="30"/>
      <c r="OLB7" s="31"/>
      <c r="OLC7" s="30"/>
      <c r="OLD7" s="31"/>
      <c r="OLE7" s="30"/>
      <c r="OLF7" s="31"/>
      <c r="OLG7" s="30"/>
      <c r="OLH7" s="31"/>
      <c r="OLI7" s="30"/>
      <c r="OLJ7" s="31"/>
      <c r="OLK7" s="30"/>
      <c r="OLL7" s="31"/>
      <c r="OLM7" s="30"/>
      <c r="OLN7" s="31"/>
      <c r="OLO7" s="30"/>
      <c r="OLP7" s="31"/>
      <c r="OLQ7" s="30"/>
      <c r="OLR7" s="31"/>
      <c r="OLS7" s="30"/>
      <c r="OLT7" s="31"/>
      <c r="OLU7" s="30"/>
      <c r="OLV7" s="31"/>
      <c r="OLW7" s="30"/>
      <c r="OLX7" s="31"/>
      <c r="OLY7" s="30"/>
      <c r="OLZ7" s="31"/>
      <c r="OMA7" s="30"/>
      <c r="OMB7" s="31"/>
      <c r="OMC7" s="30"/>
      <c r="OMD7" s="31"/>
      <c r="OME7" s="30"/>
      <c r="OMF7" s="31"/>
      <c r="OMG7" s="30"/>
      <c r="OMH7" s="31"/>
      <c r="OMI7" s="30"/>
      <c r="OMJ7" s="31"/>
      <c r="OMK7" s="30"/>
      <c r="OML7" s="31"/>
      <c r="OMM7" s="30"/>
      <c r="OMN7" s="31"/>
      <c r="OMO7" s="30"/>
      <c r="OMP7" s="31"/>
      <c r="OMQ7" s="30"/>
      <c r="OMR7" s="31"/>
      <c r="OMS7" s="30"/>
      <c r="OMT7" s="31"/>
      <c r="OMU7" s="30"/>
      <c r="OMV7" s="31"/>
      <c r="OMW7" s="30"/>
      <c r="OMX7" s="31"/>
      <c r="OMY7" s="30"/>
      <c r="OMZ7" s="31"/>
      <c r="ONA7" s="30"/>
      <c r="ONB7" s="31"/>
      <c r="ONC7" s="30"/>
      <c r="OND7" s="31"/>
      <c r="ONE7" s="30"/>
      <c r="ONF7" s="31"/>
      <c r="ONG7" s="30"/>
      <c r="ONH7" s="31"/>
      <c r="ONI7" s="30"/>
      <c r="ONJ7" s="31"/>
      <c r="ONK7" s="30"/>
      <c r="ONL7" s="31"/>
      <c r="ONM7" s="30"/>
      <c r="ONN7" s="31"/>
      <c r="ONO7" s="30"/>
      <c r="ONP7" s="31"/>
      <c r="ONQ7" s="30"/>
      <c r="ONR7" s="31"/>
      <c r="ONS7" s="30"/>
      <c r="ONT7" s="31"/>
      <c r="ONU7" s="30"/>
      <c r="ONV7" s="31"/>
      <c r="ONW7" s="30"/>
      <c r="ONX7" s="31"/>
      <c r="ONY7" s="30"/>
      <c r="ONZ7" s="31"/>
      <c r="OOA7" s="30"/>
      <c r="OOB7" s="31"/>
      <c r="OOC7" s="30"/>
      <c r="OOD7" s="31"/>
      <c r="OOE7" s="30"/>
      <c r="OOF7" s="31"/>
      <c r="OOG7" s="30"/>
      <c r="OOH7" s="31"/>
      <c r="OOI7" s="30"/>
      <c r="OOJ7" s="31"/>
      <c r="OOK7" s="30"/>
      <c r="OOL7" s="31"/>
      <c r="OOM7" s="30"/>
      <c r="OON7" s="31"/>
      <c r="OOO7" s="30"/>
      <c r="OOP7" s="31"/>
      <c r="OOQ7" s="30"/>
      <c r="OOR7" s="31"/>
      <c r="OOS7" s="30"/>
      <c r="OOT7" s="31"/>
      <c r="OOU7" s="30"/>
      <c r="OOV7" s="31"/>
      <c r="OOW7" s="30"/>
      <c r="OOX7" s="31"/>
      <c r="OOY7" s="30"/>
      <c r="OOZ7" s="31"/>
      <c r="OPA7" s="30"/>
      <c r="OPB7" s="31"/>
      <c r="OPC7" s="30"/>
      <c r="OPD7" s="31"/>
      <c r="OPE7" s="30"/>
      <c r="OPF7" s="31"/>
      <c r="OPG7" s="30"/>
      <c r="OPH7" s="31"/>
      <c r="OPI7" s="30"/>
      <c r="OPJ7" s="31"/>
      <c r="OPK7" s="30"/>
      <c r="OPL7" s="31"/>
      <c r="OPM7" s="30"/>
      <c r="OPN7" s="31"/>
      <c r="OPO7" s="30"/>
      <c r="OPP7" s="31"/>
      <c r="OPQ7" s="30"/>
      <c r="OPR7" s="31"/>
      <c r="OPS7" s="30"/>
      <c r="OPT7" s="31"/>
      <c r="OPU7" s="30"/>
      <c r="OPV7" s="31"/>
      <c r="OPW7" s="30"/>
      <c r="OPX7" s="31"/>
      <c r="OPY7" s="30"/>
      <c r="OPZ7" s="31"/>
      <c r="OQA7" s="30"/>
      <c r="OQB7" s="31"/>
      <c r="OQC7" s="30"/>
      <c r="OQD7" s="31"/>
      <c r="OQE7" s="30"/>
      <c r="OQF7" s="31"/>
      <c r="OQG7" s="30"/>
      <c r="OQH7" s="31"/>
      <c r="OQI7" s="30"/>
      <c r="OQJ7" s="31"/>
      <c r="OQK7" s="30"/>
      <c r="OQL7" s="31"/>
      <c r="OQM7" s="30"/>
      <c r="OQN7" s="31"/>
      <c r="OQO7" s="30"/>
      <c r="OQP7" s="31"/>
      <c r="OQQ7" s="30"/>
      <c r="OQR7" s="31"/>
      <c r="OQS7" s="30"/>
      <c r="OQT7" s="31"/>
      <c r="OQU7" s="30"/>
      <c r="OQV7" s="31"/>
      <c r="OQW7" s="30"/>
      <c r="OQX7" s="31"/>
      <c r="OQY7" s="30"/>
      <c r="OQZ7" s="31"/>
      <c r="ORA7" s="30"/>
      <c r="ORB7" s="31"/>
      <c r="ORC7" s="30"/>
      <c r="ORD7" s="31"/>
      <c r="ORE7" s="30"/>
      <c r="ORF7" s="31"/>
      <c r="ORG7" s="30"/>
      <c r="ORH7" s="31"/>
      <c r="ORI7" s="30"/>
      <c r="ORJ7" s="31"/>
      <c r="ORK7" s="30"/>
      <c r="ORL7" s="31"/>
      <c r="ORM7" s="30"/>
      <c r="ORN7" s="31"/>
      <c r="ORO7" s="30"/>
      <c r="ORP7" s="31"/>
      <c r="ORQ7" s="30"/>
      <c r="ORR7" s="31"/>
      <c r="ORS7" s="30"/>
      <c r="ORT7" s="31"/>
      <c r="ORU7" s="30"/>
      <c r="ORV7" s="31"/>
      <c r="ORW7" s="30"/>
      <c r="ORX7" s="31"/>
      <c r="ORY7" s="30"/>
      <c r="ORZ7" s="31"/>
      <c r="OSA7" s="30"/>
      <c r="OSB7" s="31"/>
      <c r="OSC7" s="30"/>
      <c r="OSD7" s="31"/>
      <c r="OSE7" s="30"/>
      <c r="OSF7" s="31"/>
      <c r="OSG7" s="30"/>
      <c r="OSH7" s="31"/>
      <c r="OSI7" s="30"/>
      <c r="OSJ7" s="31"/>
      <c r="OSK7" s="30"/>
      <c r="OSL7" s="31"/>
      <c r="OSM7" s="30"/>
      <c r="OSN7" s="31"/>
      <c r="OSO7" s="30"/>
      <c r="OSP7" s="31"/>
      <c r="OSQ7" s="30"/>
      <c r="OSR7" s="31"/>
      <c r="OSS7" s="30"/>
      <c r="OST7" s="31"/>
      <c r="OSU7" s="30"/>
      <c r="OSV7" s="31"/>
      <c r="OSW7" s="30"/>
      <c r="OSX7" s="31"/>
      <c r="OSY7" s="30"/>
      <c r="OSZ7" s="31"/>
      <c r="OTA7" s="30"/>
      <c r="OTB7" s="31"/>
      <c r="OTC7" s="30"/>
      <c r="OTD7" s="31"/>
      <c r="OTE7" s="30"/>
      <c r="OTF7" s="31"/>
      <c r="OTG7" s="30"/>
      <c r="OTH7" s="31"/>
      <c r="OTI7" s="30"/>
      <c r="OTJ7" s="31"/>
      <c r="OTK7" s="30"/>
      <c r="OTL7" s="31"/>
      <c r="OTM7" s="30"/>
      <c r="OTN7" s="31"/>
      <c r="OTO7" s="30"/>
      <c r="OTP7" s="31"/>
      <c r="OTQ7" s="30"/>
      <c r="OTR7" s="31"/>
      <c r="OTS7" s="30"/>
      <c r="OTT7" s="31"/>
      <c r="OTU7" s="30"/>
      <c r="OTV7" s="31"/>
      <c r="OTW7" s="30"/>
      <c r="OTX7" s="31"/>
      <c r="OTY7" s="30"/>
      <c r="OTZ7" s="31"/>
      <c r="OUA7" s="30"/>
      <c r="OUB7" s="31"/>
      <c r="OUC7" s="30"/>
      <c r="OUD7" s="31"/>
      <c r="OUE7" s="30"/>
      <c r="OUF7" s="31"/>
      <c r="OUG7" s="30"/>
      <c r="OUH7" s="31"/>
      <c r="OUI7" s="30"/>
      <c r="OUJ7" s="31"/>
      <c r="OUK7" s="30"/>
      <c r="OUL7" s="31"/>
      <c r="OUM7" s="30"/>
      <c r="OUN7" s="31"/>
      <c r="OUO7" s="30"/>
      <c r="OUP7" s="31"/>
      <c r="OUQ7" s="30"/>
      <c r="OUR7" s="31"/>
      <c r="OUS7" s="30"/>
      <c r="OUT7" s="31"/>
      <c r="OUU7" s="30"/>
      <c r="OUV7" s="31"/>
      <c r="OUW7" s="30"/>
      <c r="OUX7" s="31"/>
      <c r="OUY7" s="30"/>
      <c r="OUZ7" s="31"/>
      <c r="OVA7" s="30"/>
      <c r="OVB7" s="31"/>
      <c r="OVC7" s="30"/>
      <c r="OVD7" s="31"/>
      <c r="OVE7" s="30"/>
      <c r="OVF7" s="31"/>
      <c r="OVG7" s="30"/>
      <c r="OVH7" s="31"/>
      <c r="OVI7" s="30"/>
      <c r="OVJ7" s="31"/>
      <c r="OVK7" s="30"/>
      <c r="OVL7" s="31"/>
      <c r="OVM7" s="30"/>
      <c r="OVN7" s="31"/>
      <c r="OVO7" s="30"/>
      <c r="OVP7" s="31"/>
      <c r="OVQ7" s="30"/>
      <c r="OVR7" s="31"/>
      <c r="OVS7" s="30"/>
      <c r="OVT7" s="31"/>
      <c r="OVU7" s="30"/>
      <c r="OVV7" s="31"/>
      <c r="OVW7" s="30"/>
      <c r="OVX7" s="31"/>
      <c r="OVY7" s="30"/>
      <c r="OVZ7" s="31"/>
      <c r="OWA7" s="30"/>
      <c r="OWB7" s="31"/>
      <c r="OWC7" s="30"/>
      <c r="OWD7" s="31"/>
      <c r="OWE7" s="30"/>
      <c r="OWF7" s="31"/>
      <c r="OWG7" s="30"/>
      <c r="OWH7" s="31"/>
      <c r="OWI7" s="30"/>
      <c r="OWJ7" s="31"/>
      <c r="OWK7" s="30"/>
      <c r="OWL7" s="31"/>
      <c r="OWM7" s="30"/>
      <c r="OWN7" s="31"/>
      <c r="OWO7" s="30"/>
      <c r="OWP7" s="31"/>
      <c r="OWQ7" s="30"/>
      <c r="OWR7" s="31"/>
      <c r="OWS7" s="30"/>
      <c r="OWT7" s="31"/>
      <c r="OWU7" s="30"/>
      <c r="OWV7" s="31"/>
      <c r="OWW7" s="30"/>
      <c r="OWX7" s="31"/>
      <c r="OWY7" s="30"/>
      <c r="OWZ7" s="31"/>
      <c r="OXA7" s="30"/>
      <c r="OXB7" s="31"/>
      <c r="OXC7" s="30"/>
      <c r="OXD7" s="31"/>
      <c r="OXE7" s="30"/>
      <c r="OXF7" s="31"/>
      <c r="OXG7" s="30"/>
      <c r="OXH7" s="31"/>
      <c r="OXI7" s="30"/>
      <c r="OXJ7" s="31"/>
      <c r="OXK7" s="30"/>
      <c r="OXL7" s="31"/>
      <c r="OXM7" s="30"/>
      <c r="OXN7" s="31"/>
      <c r="OXO7" s="30"/>
      <c r="OXP7" s="31"/>
      <c r="OXQ7" s="30"/>
      <c r="OXR7" s="31"/>
      <c r="OXS7" s="30"/>
      <c r="OXT7" s="31"/>
      <c r="OXU7" s="30"/>
      <c r="OXV7" s="31"/>
      <c r="OXW7" s="30"/>
      <c r="OXX7" s="31"/>
      <c r="OXY7" s="30"/>
      <c r="OXZ7" s="31"/>
      <c r="OYA7" s="30"/>
      <c r="OYB7" s="31"/>
      <c r="OYC7" s="30"/>
      <c r="OYD7" s="31"/>
      <c r="OYE7" s="30"/>
      <c r="OYF7" s="31"/>
      <c r="OYG7" s="30"/>
      <c r="OYH7" s="31"/>
      <c r="OYI7" s="30"/>
      <c r="OYJ7" s="31"/>
      <c r="OYK7" s="30"/>
      <c r="OYL7" s="31"/>
      <c r="OYM7" s="30"/>
      <c r="OYN7" s="31"/>
      <c r="OYO7" s="30"/>
      <c r="OYP7" s="31"/>
      <c r="OYQ7" s="30"/>
      <c r="OYR7" s="31"/>
      <c r="OYS7" s="30"/>
      <c r="OYT7" s="31"/>
      <c r="OYU7" s="30"/>
      <c r="OYV7" s="31"/>
      <c r="OYW7" s="30"/>
      <c r="OYX7" s="31"/>
      <c r="OYY7" s="30"/>
      <c r="OYZ7" s="31"/>
      <c r="OZA7" s="30"/>
      <c r="OZB7" s="31"/>
      <c r="OZC7" s="30"/>
      <c r="OZD7" s="31"/>
      <c r="OZE7" s="30"/>
      <c r="OZF7" s="31"/>
      <c r="OZG7" s="30"/>
      <c r="OZH7" s="31"/>
      <c r="OZI7" s="30"/>
      <c r="OZJ7" s="31"/>
      <c r="OZK7" s="30"/>
      <c r="OZL7" s="31"/>
      <c r="OZM7" s="30"/>
      <c r="OZN7" s="31"/>
      <c r="OZO7" s="30"/>
      <c r="OZP7" s="31"/>
      <c r="OZQ7" s="30"/>
      <c r="OZR7" s="31"/>
      <c r="OZS7" s="30"/>
      <c r="OZT7" s="31"/>
      <c r="OZU7" s="30"/>
      <c r="OZV7" s="31"/>
      <c r="OZW7" s="30"/>
      <c r="OZX7" s="31"/>
      <c r="OZY7" s="30"/>
      <c r="OZZ7" s="31"/>
      <c r="PAA7" s="30"/>
      <c r="PAB7" s="31"/>
      <c r="PAC7" s="30"/>
      <c r="PAD7" s="31"/>
      <c r="PAE7" s="30"/>
      <c r="PAF7" s="31"/>
      <c r="PAG7" s="30"/>
      <c r="PAH7" s="31"/>
      <c r="PAI7" s="30"/>
      <c r="PAJ7" s="31"/>
      <c r="PAK7" s="30"/>
      <c r="PAL7" s="31"/>
      <c r="PAM7" s="30"/>
      <c r="PAN7" s="31"/>
      <c r="PAO7" s="30"/>
      <c r="PAP7" s="31"/>
      <c r="PAQ7" s="30"/>
      <c r="PAR7" s="31"/>
      <c r="PAS7" s="30"/>
      <c r="PAT7" s="31"/>
      <c r="PAU7" s="30"/>
      <c r="PAV7" s="31"/>
      <c r="PAW7" s="30"/>
      <c r="PAX7" s="31"/>
      <c r="PAY7" s="30"/>
      <c r="PAZ7" s="31"/>
      <c r="PBA7" s="30"/>
      <c r="PBB7" s="31"/>
      <c r="PBC7" s="30"/>
      <c r="PBD7" s="31"/>
      <c r="PBE7" s="30"/>
      <c r="PBF7" s="31"/>
      <c r="PBG7" s="30"/>
      <c r="PBH7" s="31"/>
      <c r="PBI7" s="30"/>
      <c r="PBJ7" s="31"/>
      <c r="PBK7" s="30"/>
      <c r="PBL7" s="31"/>
      <c r="PBM7" s="30"/>
      <c r="PBN7" s="31"/>
      <c r="PBO7" s="30"/>
      <c r="PBP7" s="31"/>
      <c r="PBQ7" s="30"/>
      <c r="PBR7" s="31"/>
      <c r="PBS7" s="30"/>
      <c r="PBT7" s="31"/>
      <c r="PBU7" s="30"/>
      <c r="PBV7" s="31"/>
      <c r="PBW7" s="30"/>
      <c r="PBX7" s="31"/>
      <c r="PBY7" s="30"/>
      <c r="PBZ7" s="31"/>
      <c r="PCA7" s="30"/>
      <c r="PCB7" s="31"/>
      <c r="PCC7" s="30"/>
      <c r="PCD7" s="31"/>
      <c r="PCE7" s="30"/>
      <c r="PCF7" s="31"/>
      <c r="PCG7" s="30"/>
      <c r="PCH7" s="31"/>
      <c r="PCI7" s="30"/>
      <c r="PCJ7" s="31"/>
      <c r="PCK7" s="30"/>
      <c r="PCL7" s="31"/>
      <c r="PCM7" s="30"/>
      <c r="PCN7" s="31"/>
      <c r="PCO7" s="30"/>
      <c r="PCP7" s="31"/>
      <c r="PCQ7" s="30"/>
      <c r="PCR7" s="31"/>
      <c r="PCS7" s="30"/>
      <c r="PCT7" s="31"/>
      <c r="PCU7" s="30"/>
      <c r="PCV7" s="31"/>
      <c r="PCW7" s="30"/>
      <c r="PCX7" s="31"/>
      <c r="PCY7" s="30"/>
      <c r="PCZ7" s="31"/>
      <c r="PDA7" s="30"/>
      <c r="PDB7" s="31"/>
      <c r="PDC7" s="30"/>
      <c r="PDD7" s="31"/>
      <c r="PDE7" s="30"/>
      <c r="PDF7" s="31"/>
      <c r="PDG7" s="30"/>
      <c r="PDH7" s="31"/>
      <c r="PDI7" s="30"/>
      <c r="PDJ7" s="31"/>
      <c r="PDK7" s="30"/>
      <c r="PDL7" s="31"/>
      <c r="PDM7" s="30"/>
      <c r="PDN7" s="31"/>
      <c r="PDO7" s="30"/>
      <c r="PDP7" s="31"/>
      <c r="PDQ7" s="30"/>
      <c r="PDR7" s="31"/>
      <c r="PDS7" s="30"/>
      <c r="PDT7" s="31"/>
      <c r="PDU7" s="30"/>
      <c r="PDV7" s="31"/>
      <c r="PDW7" s="30"/>
      <c r="PDX7" s="31"/>
      <c r="PDY7" s="30"/>
      <c r="PDZ7" s="31"/>
      <c r="PEA7" s="30"/>
      <c r="PEB7" s="31"/>
      <c r="PEC7" s="30"/>
      <c r="PED7" s="31"/>
      <c r="PEE7" s="30"/>
      <c r="PEF7" s="31"/>
      <c r="PEG7" s="30"/>
      <c r="PEH7" s="31"/>
      <c r="PEI7" s="30"/>
      <c r="PEJ7" s="31"/>
      <c r="PEK7" s="30"/>
      <c r="PEL7" s="31"/>
      <c r="PEM7" s="30"/>
      <c r="PEN7" s="31"/>
      <c r="PEO7" s="30"/>
      <c r="PEP7" s="31"/>
      <c r="PEQ7" s="30"/>
      <c r="PER7" s="31"/>
      <c r="PES7" s="30"/>
      <c r="PET7" s="31"/>
      <c r="PEU7" s="30"/>
      <c r="PEV7" s="31"/>
      <c r="PEW7" s="30"/>
      <c r="PEX7" s="31"/>
      <c r="PEY7" s="30"/>
      <c r="PEZ7" s="31"/>
      <c r="PFA7" s="30"/>
      <c r="PFB7" s="31"/>
      <c r="PFC7" s="30"/>
      <c r="PFD7" s="31"/>
      <c r="PFE7" s="30"/>
      <c r="PFF7" s="31"/>
      <c r="PFG7" s="30"/>
      <c r="PFH7" s="31"/>
      <c r="PFI7" s="30"/>
      <c r="PFJ7" s="31"/>
      <c r="PFK7" s="30"/>
      <c r="PFL7" s="31"/>
      <c r="PFM7" s="30"/>
      <c r="PFN7" s="31"/>
      <c r="PFO7" s="30"/>
      <c r="PFP7" s="31"/>
      <c r="PFQ7" s="30"/>
      <c r="PFR7" s="31"/>
      <c r="PFS7" s="30"/>
      <c r="PFT7" s="31"/>
      <c r="PFU7" s="30"/>
      <c r="PFV7" s="31"/>
      <c r="PFW7" s="30"/>
      <c r="PFX7" s="31"/>
      <c r="PFY7" s="30"/>
      <c r="PFZ7" s="31"/>
      <c r="PGA7" s="30"/>
      <c r="PGB7" s="31"/>
      <c r="PGC7" s="30"/>
      <c r="PGD7" s="31"/>
      <c r="PGE7" s="30"/>
      <c r="PGF7" s="31"/>
      <c r="PGG7" s="30"/>
      <c r="PGH7" s="31"/>
      <c r="PGI7" s="30"/>
      <c r="PGJ7" s="31"/>
      <c r="PGK7" s="30"/>
      <c r="PGL7" s="31"/>
      <c r="PGM7" s="30"/>
      <c r="PGN7" s="31"/>
      <c r="PGO7" s="30"/>
      <c r="PGP7" s="31"/>
      <c r="PGQ7" s="30"/>
      <c r="PGR7" s="31"/>
      <c r="PGS7" s="30"/>
      <c r="PGT7" s="31"/>
      <c r="PGU7" s="30"/>
      <c r="PGV7" s="31"/>
      <c r="PGW7" s="30"/>
      <c r="PGX7" s="31"/>
      <c r="PGY7" s="30"/>
      <c r="PGZ7" s="31"/>
      <c r="PHA7" s="30"/>
      <c r="PHB7" s="31"/>
      <c r="PHC7" s="30"/>
      <c r="PHD7" s="31"/>
      <c r="PHE7" s="30"/>
      <c r="PHF7" s="31"/>
      <c r="PHG7" s="30"/>
      <c r="PHH7" s="31"/>
      <c r="PHI7" s="30"/>
      <c r="PHJ7" s="31"/>
      <c r="PHK7" s="30"/>
      <c r="PHL7" s="31"/>
      <c r="PHM7" s="30"/>
      <c r="PHN7" s="31"/>
      <c r="PHO7" s="30"/>
      <c r="PHP7" s="31"/>
      <c r="PHQ7" s="30"/>
      <c r="PHR7" s="31"/>
      <c r="PHS7" s="30"/>
      <c r="PHT7" s="31"/>
      <c r="PHU7" s="30"/>
      <c r="PHV7" s="31"/>
      <c r="PHW7" s="30"/>
      <c r="PHX7" s="31"/>
      <c r="PHY7" s="30"/>
      <c r="PHZ7" s="31"/>
      <c r="PIA7" s="30"/>
      <c r="PIB7" s="31"/>
      <c r="PIC7" s="30"/>
      <c r="PID7" s="31"/>
      <c r="PIE7" s="30"/>
      <c r="PIF7" s="31"/>
      <c r="PIG7" s="30"/>
      <c r="PIH7" s="31"/>
      <c r="PII7" s="30"/>
      <c r="PIJ7" s="31"/>
      <c r="PIK7" s="30"/>
      <c r="PIL7" s="31"/>
      <c r="PIM7" s="30"/>
      <c r="PIN7" s="31"/>
      <c r="PIO7" s="30"/>
      <c r="PIP7" s="31"/>
      <c r="PIQ7" s="30"/>
      <c r="PIR7" s="31"/>
      <c r="PIS7" s="30"/>
      <c r="PIT7" s="31"/>
      <c r="PIU7" s="30"/>
      <c r="PIV7" s="31"/>
      <c r="PIW7" s="30"/>
      <c r="PIX7" s="31"/>
      <c r="PIY7" s="30"/>
      <c r="PIZ7" s="31"/>
      <c r="PJA7" s="30"/>
      <c r="PJB7" s="31"/>
      <c r="PJC7" s="30"/>
      <c r="PJD7" s="31"/>
      <c r="PJE7" s="30"/>
      <c r="PJF7" s="31"/>
      <c r="PJG7" s="30"/>
      <c r="PJH7" s="31"/>
      <c r="PJI7" s="30"/>
      <c r="PJJ7" s="31"/>
      <c r="PJK7" s="30"/>
      <c r="PJL7" s="31"/>
      <c r="PJM7" s="30"/>
      <c r="PJN7" s="31"/>
      <c r="PJO7" s="30"/>
      <c r="PJP7" s="31"/>
      <c r="PJQ7" s="30"/>
      <c r="PJR7" s="31"/>
      <c r="PJS7" s="30"/>
      <c r="PJT7" s="31"/>
      <c r="PJU7" s="30"/>
      <c r="PJV7" s="31"/>
      <c r="PJW7" s="30"/>
      <c r="PJX7" s="31"/>
      <c r="PJY7" s="30"/>
      <c r="PJZ7" s="31"/>
      <c r="PKA7" s="30"/>
      <c r="PKB7" s="31"/>
      <c r="PKC7" s="30"/>
      <c r="PKD7" s="31"/>
      <c r="PKE7" s="30"/>
      <c r="PKF7" s="31"/>
      <c r="PKG7" s="30"/>
      <c r="PKH7" s="31"/>
      <c r="PKI7" s="30"/>
      <c r="PKJ7" s="31"/>
      <c r="PKK7" s="30"/>
      <c r="PKL7" s="31"/>
      <c r="PKM7" s="30"/>
      <c r="PKN7" s="31"/>
      <c r="PKO7" s="30"/>
      <c r="PKP7" s="31"/>
      <c r="PKQ7" s="30"/>
      <c r="PKR7" s="31"/>
      <c r="PKS7" s="30"/>
      <c r="PKT7" s="31"/>
      <c r="PKU7" s="30"/>
      <c r="PKV7" s="31"/>
      <c r="PKW7" s="30"/>
      <c r="PKX7" s="31"/>
      <c r="PKY7" s="30"/>
      <c r="PKZ7" s="31"/>
      <c r="PLA7" s="30"/>
      <c r="PLB7" s="31"/>
      <c r="PLC7" s="30"/>
      <c r="PLD7" s="31"/>
      <c r="PLE7" s="30"/>
      <c r="PLF7" s="31"/>
      <c r="PLG7" s="30"/>
      <c r="PLH7" s="31"/>
      <c r="PLI7" s="30"/>
      <c r="PLJ7" s="31"/>
      <c r="PLK7" s="30"/>
      <c r="PLL7" s="31"/>
      <c r="PLM7" s="30"/>
      <c r="PLN7" s="31"/>
      <c r="PLO7" s="30"/>
      <c r="PLP7" s="31"/>
      <c r="PLQ7" s="30"/>
      <c r="PLR7" s="31"/>
      <c r="PLS7" s="30"/>
      <c r="PLT7" s="31"/>
      <c r="PLU7" s="30"/>
      <c r="PLV7" s="31"/>
      <c r="PLW7" s="30"/>
      <c r="PLX7" s="31"/>
      <c r="PLY7" s="30"/>
      <c r="PLZ7" s="31"/>
      <c r="PMA7" s="30"/>
      <c r="PMB7" s="31"/>
      <c r="PMC7" s="30"/>
      <c r="PMD7" s="31"/>
      <c r="PME7" s="30"/>
      <c r="PMF7" s="31"/>
      <c r="PMG7" s="30"/>
      <c r="PMH7" s="31"/>
      <c r="PMI7" s="30"/>
      <c r="PMJ7" s="31"/>
      <c r="PMK7" s="30"/>
      <c r="PML7" s="31"/>
      <c r="PMM7" s="30"/>
      <c r="PMN7" s="31"/>
      <c r="PMO7" s="30"/>
      <c r="PMP7" s="31"/>
      <c r="PMQ7" s="30"/>
      <c r="PMR7" s="31"/>
      <c r="PMS7" s="30"/>
      <c r="PMT7" s="31"/>
      <c r="PMU7" s="30"/>
      <c r="PMV7" s="31"/>
      <c r="PMW7" s="30"/>
      <c r="PMX7" s="31"/>
      <c r="PMY7" s="30"/>
      <c r="PMZ7" s="31"/>
      <c r="PNA7" s="30"/>
      <c r="PNB7" s="31"/>
      <c r="PNC7" s="30"/>
      <c r="PND7" s="31"/>
      <c r="PNE7" s="30"/>
      <c r="PNF7" s="31"/>
      <c r="PNG7" s="30"/>
      <c r="PNH7" s="31"/>
      <c r="PNI7" s="30"/>
      <c r="PNJ7" s="31"/>
      <c r="PNK7" s="30"/>
      <c r="PNL7" s="31"/>
      <c r="PNM7" s="30"/>
      <c r="PNN7" s="31"/>
      <c r="PNO7" s="30"/>
      <c r="PNP7" s="31"/>
      <c r="PNQ7" s="30"/>
      <c r="PNR7" s="31"/>
      <c r="PNS7" s="30"/>
      <c r="PNT7" s="31"/>
      <c r="PNU7" s="30"/>
      <c r="PNV7" s="31"/>
      <c r="PNW7" s="30"/>
      <c r="PNX7" s="31"/>
      <c r="PNY7" s="30"/>
      <c r="PNZ7" s="31"/>
      <c r="POA7" s="30"/>
      <c r="POB7" s="31"/>
      <c r="POC7" s="30"/>
      <c r="POD7" s="31"/>
      <c r="POE7" s="30"/>
      <c r="POF7" s="31"/>
      <c r="POG7" s="30"/>
      <c r="POH7" s="31"/>
      <c r="POI7" s="30"/>
      <c r="POJ7" s="31"/>
      <c r="POK7" s="30"/>
      <c r="POL7" s="31"/>
      <c r="POM7" s="30"/>
      <c r="PON7" s="31"/>
      <c r="POO7" s="30"/>
      <c r="POP7" s="31"/>
      <c r="POQ7" s="30"/>
      <c r="POR7" s="31"/>
      <c r="POS7" s="30"/>
      <c r="POT7" s="31"/>
      <c r="POU7" s="30"/>
      <c r="POV7" s="31"/>
      <c r="POW7" s="30"/>
      <c r="POX7" s="31"/>
      <c r="POY7" s="30"/>
      <c r="POZ7" s="31"/>
      <c r="PPA7" s="30"/>
      <c r="PPB7" s="31"/>
      <c r="PPC7" s="30"/>
      <c r="PPD7" s="31"/>
      <c r="PPE7" s="30"/>
      <c r="PPF7" s="31"/>
      <c r="PPG7" s="30"/>
      <c r="PPH7" s="31"/>
      <c r="PPI7" s="30"/>
      <c r="PPJ7" s="31"/>
      <c r="PPK7" s="30"/>
      <c r="PPL7" s="31"/>
      <c r="PPM7" s="30"/>
      <c r="PPN7" s="31"/>
      <c r="PPO7" s="30"/>
      <c r="PPP7" s="31"/>
      <c r="PPQ7" s="30"/>
      <c r="PPR7" s="31"/>
      <c r="PPS7" s="30"/>
      <c r="PPT7" s="31"/>
      <c r="PPU7" s="30"/>
      <c r="PPV7" s="31"/>
      <c r="PPW7" s="30"/>
      <c r="PPX7" s="31"/>
      <c r="PPY7" s="30"/>
      <c r="PPZ7" s="31"/>
      <c r="PQA7" s="30"/>
      <c r="PQB7" s="31"/>
      <c r="PQC7" s="30"/>
      <c r="PQD7" s="31"/>
      <c r="PQE7" s="30"/>
      <c r="PQF7" s="31"/>
      <c r="PQG7" s="30"/>
      <c r="PQH7" s="31"/>
      <c r="PQI7" s="30"/>
      <c r="PQJ7" s="31"/>
      <c r="PQK7" s="30"/>
      <c r="PQL7" s="31"/>
      <c r="PQM7" s="30"/>
      <c r="PQN7" s="31"/>
      <c r="PQO7" s="30"/>
      <c r="PQP7" s="31"/>
      <c r="PQQ7" s="30"/>
      <c r="PQR7" s="31"/>
      <c r="PQS7" s="30"/>
      <c r="PQT7" s="31"/>
      <c r="PQU7" s="30"/>
      <c r="PQV7" s="31"/>
      <c r="PQW7" s="30"/>
      <c r="PQX7" s="31"/>
      <c r="PQY7" s="30"/>
      <c r="PQZ7" s="31"/>
      <c r="PRA7" s="30"/>
      <c r="PRB7" s="31"/>
      <c r="PRC7" s="30"/>
      <c r="PRD7" s="31"/>
      <c r="PRE7" s="30"/>
      <c r="PRF7" s="31"/>
      <c r="PRG7" s="30"/>
      <c r="PRH7" s="31"/>
      <c r="PRI7" s="30"/>
      <c r="PRJ7" s="31"/>
      <c r="PRK7" s="30"/>
      <c r="PRL7" s="31"/>
      <c r="PRM7" s="30"/>
      <c r="PRN7" s="31"/>
      <c r="PRO7" s="30"/>
      <c r="PRP7" s="31"/>
      <c r="PRQ7" s="30"/>
      <c r="PRR7" s="31"/>
      <c r="PRS7" s="30"/>
      <c r="PRT7" s="31"/>
      <c r="PRU7" s="30"/>
      <c r="PRV7" s="31"/>
      <c r="PRW7" s="30"/>
      <c r="PRX7" s="31"/>
      <c r="PRY7" s="30"/>
      <c r="PRZ7" s="31"/>
      <c r="PSA7" s="30"/>
      <c r="PSB7" s="31"/>
      <c r="PSC7" s="30"/>
      <c r="PSD7" s="31"/>
      <c r="PSE7" s="30"/>
      <c r="PSF7" s="31"/>
      <c r="PSG7" s="30"/>
      <c r="PSH7" s="31"/>
      <c r="PSI7" s="30"/>
      <c r="PSJ7" s="31"/>
      <c r="PSK7" s="30"/>
      <c r="PSL7" s="31"/>
      <c r="PSM7" s="30"/>
      <c r="PSN7" s="31"/>
      <c r="PSO7" s="30"/>
      <c r="PSP7" s="31"/>
      <c r="PSQ7" s="30"/>
      <c r="PSR7" s="31"/>
      <c r="PSS7" s="30"/>
      <c r="PST7" s="31"/>
      <c r="PSU7" s="30"/>
      <c r="PSV7" s="31"/>
      <c r="PSW7" s="30"/>
      <c r="PSX7" s="31"/>
      <c r="PSY7" s="30"/>
      <c r="PSZ7" s="31"/>
      <c r="PTA7" s="30"/>
      <c r="PTB7" s="31"/>
      <c r="PTC7" s="30"/>
      <c r="PTD7" s="31"/>
      <c r="PTE7" s="30"/>
      <c r="PTF7" s="31"/>
      <c r="PTG7" s="30"/>
      <c r="PTH7" s="31"/>
      <c r="PTI7" s="30"/>
      <c r="PTJ7" s="31"/>
      <c r="PTK7" s="30"/>
      <c r="PTL7" s="31"/>
      <c r="PTM7" s="30"/>
      <c r="PTN7" s="31"/>
      <c r="PTO7" s="30"/>
      <c r="PTP7" s="31"/>
      <c r="PTQ7" s="30"/>
      <c r="PTR7" s="31"/>
      <c r="PTS7" s="30"/>
      <c r="PTT7" s="31"/>
      <c r="PTU7" s="30"/>
      <c r="PTV7" s="31"/>
      <c r="PTW7" s="30"/>
      <c r="PTX7" s="31"/>
      <c r="PTY7" s="30"/>
      <c r="PTZ7" s="31"/>
      <c r="PUA7" s="30"/>
      <c r="PUB7" s="31"/>
      <c r="PUC7" s="30"/>
      <c r="PUD7" s="31"/>
      <c r="PUE7" s="30"/>
      <c r="PUF7" s="31"/>
      <c r="PUG7" s="30"/>
      <c r="PUH7" s="31"/>
      <c r="PUI7" s="30"/>
      <c r="PUJ7" s="31"/>
      <c r="PUK7" s="30"/>
      <c r="PUL7" s="31"/>
      <c r="PUM7" s="30"/>
      <c r="PUN7" s="31"/>
      <c r="PUO7" s="30"/>
      <c r="PUP7" s="31"/>
      <c r="PUQ7" s="30"/>
      <c r="PUR7" s="31"/>
      <c r="PUS7" s="30"/>
      <c r="PUT7" s="31"/>
      <c r="PUU7" s="30"/>
      <c r="PUV7" s="31"/>
      <c r="PUW7" s="30"/>
      <c r="PUX7" s="31"/>
      <c r="PUY7" s="30"/>
      <c r="PUZ7" s="31"/>
      <c r="PVA7" s="30"/>
      <c r="PVB7" s="31"/>
      <c r="PVC7" s="30"/>
      <c r="PVD7" s="31"/>
      <c r="PVE7" s="30"/>
      <c r="PVF7" s="31"/>
      <c r="PVG7" s="30"/>
      <c r="PVH7" s="31"/>
      <c r="PVI7" s="30"/>
      <c r="PVJ7" s="31"/>
      <c r="PVK7" s="30"/>
      <c r="PVL7" s="31"/>
      <c r="PVM7" s="30"/>
      <c r="PVN7" s="31"/>
      <c r="PVO7" s="30"/>
      <c r="PVP7" s="31"/>
      <c r="PVQ7" s="30"/>
      <c r="PVR7" s="31"/>
      <c r="PVS7" s="30"/>
      <c r="PVT7" s="31"/>
      <c r="PVU7" s="30"/>
      <c r="PVV7" s="31"/>
      <c r="PVW7" s="30"/>
      <c r="PVX7" s="31"/>
      <c r="PVY7" s="30"/>
      <c r="PVZ7" s="31"/>
      <c r="PWA7" s="30"/>
      <c r="PWB7" s="31"/>
      <c r="PWC7" s="30"/>
      <c r="PWD7" s="31"/>
      <c r="PWE7" s="30"/>
      <c r="PWF7" s="31"/>
      <c r="PWG7" s="30"/>
      <c r="PWH7" s="31"/>
      <c r="PWI7" s="30"/>
      <c r="PWJ7" s="31"/>
      <c r="PWK7" s="30"/>
      <c r="PWL7" s="31"/>
      <c r="PWM7" s="30"/>
      <c r="PWN7" s="31"/>
      <c r="PWO7" s="30"/>
      <c r="PWP7" s="31"/>
      <c r="PWQ7" s="30"/>
      <c r="PWR7" s="31"/>
      <c r="PWS7" s="30"/>
      <c r="PWT7" s="31"/>
      <c r="PWU7" s="30"/>
      <c r="PWV7" s="31"/>
      <c r="PWW7" s="30"/>
      <c r="PWX7" s="31"/>
      <c r="PWY7" s="30"/>
      <c r="PWZ7" s="31"/>
      <c r="PXA7" s="30"/>
      <c r="PXB7" s="31"/>
      <c r="PXC7" s="30"/>
      <c r="PXD7" s="31"/>
      <c r="PXE7" s="30"/>
      <c r="PXF7" s="31"/>
      <c r="PXG7" s="30"/>
      <c r="PXH7" s="31"/>
      <c r="PXI7" s="30"/>
      <c r="PXJ7" s="31"/>
      <c r="PXK7" s="30"/>
      <c r="PXL7" s="31"/>
      <c r="PXM7" s="30"/>
      <c r="PXN7" s="31"/>
      <c r="PXO7" s="30"/>
      <c r="PXP7" s="31"/>
      <c r="PXQ7" s="30"/>
      <c r="PXR7" s="31"/>
      <c r="PXS7" s="30"/>
      <c r="PXT7" s="31"/>
      <c r="PXU7" s="30"/>
      <c r="PXV7" s="31"/>
      <c r="PXW7" s="30"/>
      <c r="PXX7" s="31"/>
      <c r="PXY7" s="30"/>
      <c r="PXZ7" s="31"/>
      <c r="PYA7" s="30"/>
      <c r="PYB7" s="31"/>
      <c r="PYC7" s="30"/>
      <c r="PYD7" s="31"/>
      <c r="PYE7" s="30"/>
      <c r="PYF7" s="31"/>
      <c r="PYG7" s="30"/>
      <c r="PYH7" s="31"/>
      <c r="PYI7" s="30"/>
      <c r="PYJ7" s="31"/>
      <c r="PYK7" s="30"/>
      <c r="PYL7" s="31"/>
      <c r="PYM7" s="30"/>
      <c r="PYN7" s="31"/>
      <c r="PYO7" s="30"/>
      <c r="PYP7" s="31"/>
      <c r="PYQ7" s="30"/>
      <c r="PYR7" s="31"/>
      <c r="PYS7" s="30"/>
      <c r="PYT7" s="31"/>
      <c r="PYU7" s="30"/>
      <c r="PYV7" s="31"/>
      <c r="PYW7" s="30"/>
      <c r="PYX7" s="31"/>
      <c r="PYY7" s="30"/>
      <c r="PYZ7" s="31"/>
      <c r="PZA7" s="30"/>
      <c r="PZB7" s="31"/>
      <c r="PZC7" s="30"/>
      <c r="PZD7" s="31"/>
      <c r="PZE7" s="30"/>
      <c r="PZF7" s="31"/>
      <c r="PZG7" s="30"/>
      <c r="PZH7" s="31"/>
      <c r="PZI7" s="30"/>
      <c r="PZJ7" s="31"/>
      <c r="PZK7" s="30"/>
      <c r="PZL7" s="31"/>
      <c r="PZM7" s="30"/>
      <c r="PZN7" s="31"/>
      <c r="PZO7" s="30"/>
      <c r="PZP7" s="31"/>
      <c r="PZQ7" s="30"/>
      <c r="PZR7" s="31"/>
      <c r="PZS7" s="30"/>
      <c r="PZT7" s="31"/>
      <c r="PZU7" s="30"/>
      <c r="PZV7" s="31"/>
      <c r="PZW7" s="30"/>
      <c r="PZX7" s="31"/>
      <c r="PZY7" s="30"/>
      <c r="PZZ7" s="31"/>
      <c r="QAA7" s="30"/>
      <c r="QAB7" s="31"/>
      <c r="QAC7" s="30"/>
      <c r="QAD7" s="31"/>
      <c r="QAE7" s="30"/>
      <c r="QAF7" s="31"/>
      <c r="QAG7" s="30"/>
      <c r="QAH7" s="31"/>
      <c r="QAI7" s="30"/>
      <c r="QAJ7" s="31"/>
      <c r="QAK7" s="30"/>
      <c r="QAL7" s="31"/>
      <c r="QAM7" s="30"/>
      <c r="QAN7" s="31"/>
      <c r="QAO7" s="30"/>
      <c r="QAP7" s="31"/>
      <c r="QAQ7" s="30"/>
      <c r="QAR7" s="31"/>
      <c r="QAS7" s="30"/>
      <c r="QAT7" s="31"/>
      <c r="QAU7" s="30"/>
      <c r="QAV7" s="31"/>
      <c r="QAW7" s="30"/>
      <c r="QAX7" s="31"/>
      <c r="QAY7" s="30"/>
      <c r="QAZ7" s="31"/>
      <c r="QBA7" s="30"/>
      <c r="QBB7" s="31"/>
      <c r="QBC7" s="30"/>
      <c r="QBD7" s="31"/>
      <c r="QBE7" s="30"/>
      <c r="QBF7" s="31"/>
      <c r="QBG7" s="30"/>
      <c r="QBH7" s="31"/>
      <c r="QBI7" s="30"/>
      <c r="QBJ7" s="31"/>
      <c r="QBK7" s="30"/>
      <c r="QBL7" s="31"/>
      <c r="QBM7" s="30"/>
      <c r="QBN7" s="31"/>
      <c r="QBO7" s="30"/>
      <c r="QBP7" s="31"/>
      <c r="QBQ7" s="30"/>
      <c r="QBR7" s="31"/>
      <c r="QBS7" s="30"/>
      <c r="QBT7" s="31"/>
      <c r="QBU7" s="30"/>
      <c r="QBV7" s="31"/>
      <c r="QBW7" s="30"/>
      <c r="QBX7" s="31"/>
      <c r="QBY7" s="30"/>
      <c r="QBZ7" s="31"/>
      <c r="QCA7" s="30"/>
      <c r="QCB7" s="31"/>
      <c r="QCC7" s="30"/>
      <c r="QCD7" s="31"/>
      <c r="QCE7" s="30"/>
      <c r="QCF7" s="31"/>
      <c r="QCG7" s="30"/>
      <c r="QCH7" s="31"/>
      <c r="QCI7" s="30"/>
      <c r="QCJ7" s="31"/>
      <c r="QCK7" s="30"/>
      <c r="QCL7" s="31"/>
      <c r="QCM7" s="30"/>
      <c r="QCN7" s="31"/>
      <c r="QCO7" s="30"/>
      <c r="QCP7" s="31"/>
      <c r="QCQ7" s="30"/>
      <c r="QCR7" s="31"/>
      <c r="QCS7" s="30"/>
      <c r="QCT7" s="31"/>
      <c r="QCU7" s="30"/>
      <c r="QCV7" s="31"/>
      <c r="QCW7" s="30"/>
      <c r="QCX7" s="31"/>
      <c r="QCY7" s="30"/>
      <c r="QCZ7" s="31"/>
      <c r="QDA7" s="30"/>
      <c r="QDB7" s="31"/>
      <c r="QDC7" s="30"/>
      <c r="QDD7" s="31"/>
      <c r="QDE7" s="30"/>
      <c r="QDF7" s="31"/>
      <c r="QDG7" s="30"/>
      <c r="QDH7" s="31"/>
      <c r="QDI7" s="30"/>
      <c r="QDJ7" s="31"/>
      <c r="QDK7" s="30"/>
      <c r="QDL7" s="31"/>
      <c r="QDM7" s="30"/>
      <c r="QDN7" s="31"/>
      <c r="QDO7" s="30"/>
      <c r="QDP7" s="31"/>
      <c r="QDQ7" s="30"/>
      <c r="QDR7" s="31"/>
      <c r="QDS7" s="30"/>
      <c r="QDT7" s="31"/>
      <c r="QDU7" s="30"/>
      <c r="QDV7" s="31"/>
      <c r="QDW7" s="30"/>
      <c r="QDX7" s="31"/>
      <c r="QDY7" s="30"/>
      <c r="QDZ7" s="31"/>
      <c r="QEA7" s="30"/>
      <c r="QEB7" s="31"/>
      <c r="QEC7" s="30"/>
      <c r="QED7" s="31"/>
      <c r="QEE7" s="30"/>
      <c r="QEF7" s="31"/>
      <c r="QEG7" s="30"/>
      <c r="QEH7" s="31"/>
      <c r="QEI7" s="30"/>
      <c r="QEJ7" s="31"/>
      <c r="QEK7" s="30"/>
      <c r="QEL7" s="31"/>
      <c r="QEM7" s="30"/>
      <c r="QEN7" s="31"/>
      <c r="QEO7" s="30"/>
      <c r="QEP7" s="31"/>
      <c r="QEQ7" s="30"/>
      <c r="QER7" s="31"/>
      <c r="QES7" s="30"/>
      <c r="QET7" s="31"/>
      <c r="QEU7" s="30"/>
      <c r="QEV7" s="31"/>
      <c r="QEW7" s="30"/>
      <c r="QEX7" s="31"/>
      <c r="QEY7" s="30"/>
      <c r="QEZ7" s="31"/>
      <c r="QFA7" s="30"/>
      <c r="QFB7" s="31"/>
      <c r="QFC7" s="30"/>
      <c r="QFD7" s="31"/>
      <c r="QFE7" s="30"/>
      <c r="QFF7" s="31"/>
      <c r="QFG7" s="30"/>
      <c r="QFH7" s="31"/>
      <c r="QFI7" s="30"/>
      <c r="QFJ7" s="31"/>
      <c r="QFK7" s="30"/>
      <c r="QFL7" s="31"/>
      <c r="QFM7" s="30"/>
      <c r="QFN7" s="31"/>
      <c r="QFO7" s="30"/>
      <c r="QFP7" s="31"/>
      <c r="QFQ7" s="30"/>
      <c r="QFR7" s="31"/>
      <c r="QFS7" s="30"/>
      <c r="QFT7" s="31"/>
      <c r="QFU7" s="30"/>
      <c r="QFV7" s="31"/>
      <c r="QFW7" s="30"/>
      <c r="QFX7" s="31"/>
      <c r="QFY7" s="30"/>
      <c r="QFZ7" s="31"/>
      <c r="QGA7" s="30"/>
      <c r="QGB7" s="31"/>
      <c r="QGC7" s="30"/>
      <c r="QGD7" s="31"/>
      <c r="QGE7" s="30"/>
      <c r="QGF7" s="31"/>
      <c r="QGG7" s="30"/>
      <c r="QGH7" s="31"/>
      <c r="QGI7" s="30"/>
      <c r="QGJ7" s="31"/>
      <c r="QGK7" s="30"/>
      <c r="QGL7" s="31"/>
      <c r="QGM7" s="30"/>
      <c r="QGN7" s="31"/>
      <c r="QGO7" s="30"/>
      <c r="QGP7" s="31"/>
      <c r="QGQ7" s="30"/>
      <c r="QGR7" s="31"/>
      <c r="QGS7" s="30"/>
      <c r="QGT7" s="31"/>
      <c r="QGU7" s="30"/>
      <c r="QGV7" s="31"/>
      <c r="QGW7" s="30"/>
      <c r="QGX7" s="31"/>
      <c r="QGY7" s="30"/>
      <c r="QGZ7" s="31"/>
      <c r="QHA7" s="30"/>
      <c r="QHB7" s="31"/>
      <c r="QHC7" s="30"/>
      <c r="QHD7" s="31"/>
      <c r="QHE7" s="30"/>
      <c r="QHF7" s="31"/>
      <c r="QHG7" s="30"/>
      <c r="QHH7" s="31"/>
      <c r="QHI7" s="30"/>
      <c r="QHJ7" s="31"/>
      <c r="QHK7" s="30"/>
      <c r="QHL7" s="31"/>
      <c r="QHM7" s="30"/>
      <c r="QHN7" s="31"/>
      <c r="QHO7" s="30"/>
      <c r="QHP7" s="31"/>
      <c r="QHQ7" s="30"/>
      <c r="QHR7" s="31"/>
      <c r="QHS7" s="30"/>
      <c r="QHT7" s="31"/>
      <c r="QHU7" s="30"/>
      <c r="QHV7" s="31"/>
      <c r="QHW7" s="30"/>
      <c r="QHX7" s="31"/>
      <c r="QHY7" s="30"/>
      <c r="QHZ7" s="31"/>
      <c r="QIA7" s="30"/>
      <c r="QIB7" s="31"/>
      <c r="QIC7" s="30"/>
      <c r="QID7" s="31"/>
      <c r="QIE7" s="30"/>
      <c r="QIF7" s="31"/>
      <c r="QIG7" s="30"/>
      <c r="QIH7" s="31"/>
      <c r="QII7" s="30"/>
      <c r="QIJ7" s="31"/>
      <c r="QIK7" s="30"/>
      <c r="QIL7" s="31"/>
      <c r="QIM7" s="30"/>
      <c r="QIN7" s="31"/>
      <c r="QIO7" s="30"/>
      <c r="QIP7" s="31"/>
      <c r="QIQ7" s="30"/>
      <c r="QIR7" s="31"/>
      <c r="QIS7" s="30"/>
      <c r="QIT7" s="31"/>
      <c r="QIU7" s="30"/>
      <c r="QIV7" s="31"/>
      <c r="QIW7" s="30"/>
      <c r="QIX7" s="31"/>
      <c r="QIY7" s="30"/>
      <c r="QIZ7" s="31"/>
      <c r="QJA7" s="30"/>
      <c r="QJB7" s="31"/>
      <c r="QJC7" s="30"/>
      <c r="QJD7" s="31"/>
      <c r="QJE7" s="30"/>
      <c r="QJF7" s="31"/>
      <c r="QJG7" s="30"/>
      <c r="QJH7" s="31"/>
      <c r="QJI7" s="30"/>
      <c r="QJJ7" s="31"/>
      <c r="QJK7" s="30"/>
      <c r="QJL7" s="31"/>
      <c r="QJM7" s="30"/>
      <c r="QJN7" s="31"/>
      <c r="QJO7" s="30"/>
      <c r="QJP7" s="31"/>
      <c r="QJQ7" s="30"/>
      <c r="QJR7" s="31"/>
      <c r="QJS7" s="30"/>
      <c r="QJT7" s="31"/>
      <c r="QJU7" s="30"/>
      <c r="QJV7" s="31"/>
      <c r="QJW7" s="30"/>
      <c r="QJX7" s="31"/>
      <c r="QJY7" s="30"/>
      <c r="QJZ7" s="31"/>
      <c r="QKA7" s="30"/>
      <c r="QKB7" s="31"/>
      <c r="QKC7" s="30"/>
      <c r="QKD7" s="31"/>
      <c r="QKE7" s="30"/>
      <c r="QKF7" s="31"/>
      <c r="QKG7" s="30"/>
      <c r="QKH7" s="31"/>
      <c r="QKI7" s="30"/>
      <c r="QKJ7" s="31"/>
      <c r="QKK7" s="30"/>
      <c r="QKL7" s="31"/>
      <c r="QKM7" s="30"/>
      <c r="QKN7" s="31"/>
      <c r="QKO7" s="30"/>
      <c r="QKP7" s="31"/>
      <c r="QKQ7" s="30"/>
      <c r="QKR7" s="31"/>
      <c r="QKS7" s="30"/>
      <c r="QKT7" s="31"/>
      <c r="QKU7" s="30"/>
      <c r="QKV7" s="31"/>
      <c r="QKW7" s="30"/>
      <c r="QKX7" s="31"/>
      <c r="QKY7" s="30"/>
      <c r="QKZ7" s="31"/>
      <c r="QLA7" s="30"/>
      <c r="QLB7" s="31"/>
      <c r="QLC7" s="30"/>
      <c r="QLD7" s="31"/>
      <c r="QLE7" s="30"/>
      <c r="QLF7" s="31"/>
      <c r="QLG7" s="30"/>
      <c r="QLH7" s="31"/>
      <c r="QLI7" s="30"/>
      <c r="QLJ7" s="31"/>
      <c r="QLK7" s="30"/>
      <c r="QLL7" s="31"/>
      <c r="QLM7" s="30"/>
      <c r="QLN7" s="31"/>
      <c r="QLO7" s="30"/>
      <c r="QLP7" s="31"/>
      <c r="QLQ7" s="30"/>
      <c r="QLR7" s="31"/>
      <c r="QLS7" s="30"/>
      <c r="QLT7" s="31"/>
      <c r="QLU7" s="30"/>
      <c r="QLV7" s="31"/>
      <c r="QLW7" s="30"/>
      <c r="QLX7" s="31"/>
      <c r="QLY7" s="30"/>
      <c r="QLZ7" s="31"/>
      <c r="QMA7" s="30"/>
      <c r="QMB7" s="31"/>
      <c r="QMC7" s="30"/>
      <c r="QMD7" s="31"/>
      <c r="QME7" s="30"/>
      <c r="QMF7" s="31"/>
      <c r="QMG7" s="30"/>
      <c r="QMH7" s="31"/>
      <c r="QMI7" s="30"/>
      <c r="QMJ7" s="31"/>
      <c r="QMK7" s="30"/>
      <c r="QML7" s="31"/>
      <c r="QMM7" s="30"/>
      <c r="QMN7" s="31"/>
      <c r="QMO7" s="30"/>
      <c r="QMP7" s="31"/>
      <c r="QMQ7" s="30"/>
      <c r="QMR7" s="31"/>
      <c r="QMS7" s="30"/>
      <c r="QMT7" s="31"/>
      <c r="QMU7" s="30"/>
      <c r="QMV7" s="31"/>
      <c r="QMW7" s="30"/>
      <c r="QMX7" s="31"/>
      <c r="QMY7" s="30"/>
      <c r="QMZ7" s="31"/>
      <c r="QNA7" s="30"/>
      <c r="QNB7" s="31"/>
      <c r="QNC7" s="30"/>
      <c r="QND7" s="31"/>
      <c r="QNE7" s="30"/>
      <c r="QNF7" s="31"/>
      <c r="QNG7" s="30"/>
      <c r="QNH7" s="31"/>
      <c r="QNI7" s="30"/>
      <c r="QNJ7" s="31"/>
      <c r="QNK7" s="30"/>
      <c r="QNL7" s="31"/>
      <c r="QNM7" s="30"/>
      <c r="QNN7" s="31"/>
      <c r="QNO7" s="30"/>
      <c r="QNP7" s="31"/>
      <c r="QNQ7" s="30"/>
      <c r="QNR7" s="31"/>
      <c r="QNS7" s="30"/>
      <c r="QNT7" s="31"/>
      <c r="QNU7" s="30"/>
      <c r="QNV7" s="31"/>
      <c r="QNW7" s="30"/>
      <c r="QNX7" s="31"/>
      <c r="QNY7" s="30"/>
      <c r="QNZ7" s="31"/>
      <c r="QOA7" s="30"/>
      <c r="QOB7" s="31"/>
      <c r="QOC7" s="30"/>
      <c r="QOD7" s="31"/>
      <c r="QOE7" s="30"/>
      <c r="QOF7" s="31"/>
      <c r="QOG7" s="30"/>
      <c r="QOH7" s="31"/>
      <c r="QOI7" s="30"/>
      <c r="QOJ7" s="31"/>
      <c r="QOK7" s="30"/>
      <c r="QOL7" s="31"/>
      <c r="QOM7" s="30"/>
      <c r="QON7" s="31"/>
      <c r="QOO7" s="30"/>
      <c r="QOP7" s="31"/>
      <c r="QOQ7" s="30"/>
      <c r="QOR7" s="31"/>
      <c r="QOS7" s="30"/>
      <c r="QOT7" s="31"/>
      <c r="QOU7" s="30"/>
      <c r="QOV7" s="31"/>
      <c r="QOW7" s="30"/>
      <c r="QOX7" s="31"/>
      <c r="QOY7" s="30"/>
      <c r="QOZ7" s="31"/>
      <c r="QPA7" s="30"/>
      <c r="QPB7" s="31"/>
      <c r="QPC7" s="30"/>
      <c r="QPD7" s="31"/>
      <c r="QPE7" s="30"/>
      <c r="QPF7" s="31"/>
      <c r="QPG7" s="30"/>
      <c r="QPH7" s="31"/>
      <c r="QPI7" s="30"/>
      <c r="QPJ7" s="31"/>
      <c r="QPK7" s="30"/>
      <c r="QPL7" s="31"/>
      <c r="QPM7" s="30"/>
      <c r="QPN7" s="31"/>
      <c r="QPO7" s="30"/>
      <c r="QPP7" s="31"/>
      <c r="QPQ7" s="30"/>
      <c r="QPR7" s="31"/>
      <c r="QPS7" s="30"/>
      <c r="QPT7" s="31"/>
      <c r="QPU7" s="30"/>
      <c r="QPV7" s="31"/>
      <c r="QPW7" s="30"/>
      <c r="QPX7" s="31"/>
      <c r="QPY7" s="30"/>
      <c r="QPZ7" s="31"/>
      <c r="QQA7" s="30"/>
      <c r="QQB7" s="31"/>
      <c r="QQC7" s="30"/>
      <c r="QQD7" s="31"/>
      <c r="QQE7" s="30"/>
      <c r="QQF7" s="31"/>
      <c r="QQG7" s="30"/>
      <c r="QQH7" s="31"/>
      <c r="QQI7" s="30"/>
      <c r="QQJ7" s="31"/>
      <c r="QQK7" s="30"/>
      <c r="QQL7" s="31"/>
      <c r="QQM7" s="30"/>
      <c r="QQN7" s="31"/>
      <c r="QQO7" s="30"/>
      <c r="QQP7" s="31"/>
      <c r="QQQ7" s="30"/>
      <c r="QQR7" s="31"/>
      <c r="QQS7" s="30"/>
      <c r="QQT7" s="31"/>
      <c r="QQU7" s="30"/>
      <c r="QQV7" s="31"/>
      <c r="QQW7" s="30"/>
      <c r="QQX7" s="31"/>
      <c r="QQY7" s="30"/>
      <c r="QQZ7" s="31"/>
      <c r="QRA7" s="30"/>
      <c r="QRB7" s="31"/>
      <c r="QRC7" s="30"/>
      <c r="QRD7" s="31"/>
      <c r="QRE7" s="30"/>
      <c r="QRF7" s="31"/>
      <c r="QRG7" s="30"/>
      <c r="QRH7" s="31"/>
      <c r="QRI7" s="30"/>
      <c r="QRJ7" s="31"/>
      <c r="QRK7" s="30"/>
      <c r="QRL7" s="31"/>
      <c r="QRM7" s="30"/>
      <c r="QRN7" s="31"/>
      <c r="QRO7" s="30"/>
      <c r="QRP7" s="31"/>
      <c r="QRQ7" s="30"/>
      <c r="QRR7" s="31"/>
      <c r="QRS7" s="30"/>
      <c r="QRT7" s="31"/>
      <c r="QRU7" s="30"/>
      <c r="QRV7" s="31"/>
      <c r="QRW7" s="30"/>
      <c r="QRX7" s="31"/>
      <c r="QRY7" s="30"/>
      <c r="QRZ7" s="31"/>
      <c r="QSA7" s="30"/>
      <c r="QSB7" s="31"/>
      <c r="QSC7" s="30"/>
      <c r="QSD7" s="31"/>
      <c r="QSE7" s="30"/>
      <c r="QSF7" s="31"/>
      <c r="QSG7" s="30"/>
      <c r="QSH7" s="31"/>
      <c r="QSI7" s="30"/>
      <c r="QSJ7" s="31"/>
      <c r="QSK7" s="30"/>
      <c r="QSL7" s="31"/>
      <c r="QSM7" s="30"/>
      <c r="QSN7" s="31"/>
      <c r="QSO7" s="30"/>
      <c r="QSP7" s="31"/>
      <c r="QSQ7" s="30"/>
      <c r="QSR7" s="31"/>
      <c r="QSS7" s="30"/>
      <c r="QST7" s="31"/>
      <c r="QSU7" s="30"/>
      <c r="QSV7" s="31"/>
      <c r="QSW7" s="30"/>
      <c r="QSX7" s="31"/>
      <c r="QSY7" s="30"/>
      <c r="QSZ7" s="31"/>
      <c r="QTA7" s="30"/>
      <c r="QTB7" s="31"/>
      <c r="QTC7" s="30"/>
      <c r="QTD7" s="31"/>
      <c r="QTE7" s="30"/>
      <c r="QTF7" s="31"/>
      <c r="QTG7" s="30"/>
      <c r="QTH7" s="31"/>
      <c r="QTI7" s="30"/>
      <c r="QTJ7" s="31"/>
      <c r="QTK7" s="30"/>
      <c r="QTL7" s="31"/>
      <c r="QTM7" s="30"/>
      <c r="QTN7" s="31"/>
      <c r="QTO7" s="30"/>
      <c r="QTP7" s="31"/>
      <c r="QTQ7" s="30"/>
      <c r="QTR7" s="31"/>
      <c r="QTS7" s="30"/>
      <c r="QTT7" s="31"/>
      <c r="QTU7" s="30"/>
      <c r="QTV7" s="31"/>
      <c r="QTW7" s="30"/>
      <c r="QTX7" s="31"/>
      <c r="QTY7" s="30"/>
      <c r="QTZ7" s="31"/>
      <c r="QUA7" s="30"/>
      <c r="QUB7" s="31"/>
      <c r="QUC7" s="30"/>
      <c r="QUD7" s="31"/>
      <c r="QUE7" s="30"/>
      <c r="QUF7" s="31"/>
      <c r="QUG7" s="30"/>
      <c r="QUH7" s="31"/>
      <c r="QUI7" s="30"/>
      <c r="QUJ7" s="31"/>
      <c r="QUK7" s="30"/>
      <c r="QUL7" s="31"/>
      <c r="QUM7" s="30"/>
      <c r="QUN7" s="31"/>
      <c r="QUO7" s="30"/>
      <c r="QUP7" s="31"/>
      <c r="QUQ7" s="30"/>
      <c r="QUR7" s="31"/>
      <c r="QUS7" s="30"/>
      <c r="QUT7" s="31"/>
      <c r="QUU7" s="30"/>
      <c r="QUV7" s="31"/>
      <c r="QUW7" s="30"/>
      <c r="QUX7" s="31"/>
      <c r="QUY7" s="30"/>
      <c r="QUZ7" s="31"/>
      <c r="QVA7" s="30"/>
      <c r="QVB7" s="31"/>
      <c r="QVC7" s="30"/>
      <c r="QVD7" s="31"/>
      <c r="QVE7" s="30"/>
      <c r="QVF7" s="31"/>
      <c r="QVG7" s="30"/>
      <c r="QVH7" s="31"/>
      <c r="QVI7" s="30"/>
      <c r="QVJ7" s="31"/>
      <c r="QVK7" s="30"/>
      <c r="QVL7" s="31"/>
      <c r="QVM7" s="30"/>
      <c r="QVN7" s="31"/>
      <c r="QVO7" s="30"/>
      <c r="QVP7" s="31"/>
      <c r="QVQ7" s="30"/>
      <c r="QVR7" s="31"/>
      <c r="QVS7" s="30"/>
      <c r="QVT7" s="31"/>
      <c r="QVU7" s="30"/>
      <c r="QVV7" s="31"/>
      <c r="QVW7" s="30"/>
      <c r="QVX7" s="31"/>
      <c r="QVY7" s="30"/>
      <c r="QVZ7" s="31"/>
      <c r="QWA7" s="30"/>
      <c r="QWB7" s="31"/>
      <c r="QWC7" s="30"/>
      <c r="QWD7" s="31"/>
      <c r="QWE7" s="30"/>
      <c r="QWF7" s="31"/>
      <c r="QWG7" s="30"/>
      <c r="QWH7" s="31"/>
      <c r="QWI7" s="30"/>
      <c r="QWJ7" s="31"/>
      <c r="QWK7" s="30"/>
      <c r="QWL7" s="31"/>
      <c r="QWM7" s="30"/>
      <c r="QWN7" s="31"/>
      <c r="QWO7" s="30"/>
      <c r="QWP7" s="31"/>
      <c r="QWQ7" s="30"/>
      <c r="QWR7" s="31"/>
      <c r="QWS7" s="30"/>
      <c r="QWT7" s="31"/>
      <c r="QWU7" s="30"/>
      <c r="QWV7" s="31"/>
      <c r="QWW7" s="30"/>
      <c r="QWX7" s="31"/>
      <c r="QWY7" s="30"/>
      <c r="QWZ7" s="31"/>
      <c r="QXA7" s="30"/>
      <c r="QXB7" s="31"/>
      <c r="QXC7" s="30"/>
      <c r="QXD7" s="31"/>
      <c r="QXE7" s="30"/>
      <c r="QXF7" s="31"/>
      <c r="QXG7" s="30"/>
      <c r="QXH7" s="31"/>
      <c r="QXI7" s="30"/>
      <c r="QXJ7" s="31"/>
      <c r="QXK7" s="30"/>
      <c r="QXL7" s="31"/>
      <c r="QXM7" s="30"/>
      <c r="QXN7" s="31"/>
      <c r="QXO7" s="30"/>
      <c r="QXP7" s="31"/>
      <c r="QXQ7" s="30"/>
      <c r="QXR7" s="31"/>
      <c r="QXS7" s="30"/>
      <c r="QXT7" s="31"/>
      <c r="QXU7" s="30"/>
      <c r="QXV7" s="31"/>
      <c r="QXW7" s="30"/>
      <c r="QXX7" s="31"/>
      <c r="QXY7" s="30"/>
      <c r="QXZ7" s="31"/>
      <c r="QYA7" s="30"/>
      <c r="QYB7" s="31"/>
      <c r="QYC7" s="30"/>
      <c r="QYD7" s="31"/>
      <c r="QYE7" s="30"/>
      <c r="QYF7" s="31"/>
      <c r="QYG7" s="30"/>
      <c r="QYH7" s="31"/>
      <c r="QYI7" s="30"/>
      <c r="QYJ7" s="31"/>
      <c r="QYK7" s="30"/>
      <c r="QYL7" s="31"/>
      <c r="QYM7" s="30"/>
      <c r="QYN7" s="31"/>
      <c r="QYO7" s="30"/>
      <c r="QYP7" s="31"/>
      <c r="QYQ7" s="30"/>
      <c r="QYR7" s="31"/>
      <c r="QYS7" s="30"/>
      <c r="QYT7" s="31"/>
      <c r="QYU7" s="30"/>
      <c r="QYV7" s="31"/>
      <c r="QYW7" s="30"/>
      <c r="QYX7" s="31"/>
      <c r="QYY7" s="30"/>
      <c r="QYZ7" s="31"/>
      <c r="QZA7" s="30"/>
      <c r="QZB7" s="31"/>
      <c r="QZC7" s="30"/>
      <c r="QZD7" s="31"/>
      <c r="QZE7" s="30"/>
      <c r="QZF7" s="31"/>
      <c r="QZG7" s="30"/>
      <c r="QZH7" s="31"/>
      <c r="QZI7" s="30"/>
      <c r="QZJ7" s="31"/>
      <c r="QZK7" s="30"/>
      <c r="QZL7" s="31"/>
      <c r="QZM7" s="30"/>
      <c r="QZN7" s="31"/>
      <c r="QZO7" s="30"/>
      <c r="QZP7" s="31"/>
      <c r="QZQ7" s="30"/>
      <c r="QZR7" s="31"/>
      <c r="QZS7" s="30"/>
      <c r="QZT7" s="31"/>
      <c r="QZU7" s="30"/>
      <c r="QZV7" s="31"/>
      <c r="QZW7" s="30"/>
      <c r="QZX7" s="31"/>
      <c r="QZY7" s="30"/>
      <c r="QZZ7" s="31"/>
      <c r="RAA7" s="30"/>
      <c r="RAB7" s="31"/>
      <c r="RAC7" s="30"/>
      <c r="RAD7" s="31"/>
      <c r="RAE7" s="30"/>
      <c r="RAF7" s="31"/>
      <c r="RAG7" s="30"/>
      <c r="RAH7" s="31"/>
      <c r="RAI7" s="30"/>
      <c r="RAJ7" s="31"/>
      <c r="RAK7" s="30"/>
      <c r="RAL7" s="31"/>
      <c r="RAM7" s="30"/>
      <c r="RAN7" s="31"/>
      <c r="RAO7" s="30"/>
      <c r="RAP7" s="31"/>
      <c r="RAQ7" s="30"/>
      <c r="RAR7" s="31"/>
      <c r="RAS7" s="30"/>
      <c r="RAT7" s="31"/>
      <c r="RAU7" s="30"/>
      <c r="RAV7" s="31"/>
      <c r="RAW7" s="30"/>
      <c r="RAX7" s="31"/>
      <c r="RAY7" s="30"/>
      <c r="RAZ7" s="31"/>
      <c r="RBA7" s="30"/>
      <c r="RBB7" s="31"/>
      <c r="RBC7" s="30"/>
      <c r="RBD7" s="31"/>
      <c r="RBE7" s="30"/>
      <c r="RBF7" s="31"/>
      <c r="RBG7" s="30"/>
      <c r="RBH7" s="31"/>
      <c r="RBI7" s="30"/>
      <c r="RBJ7" s="31"/>
      <c r="RBK7" s="30"/>
      <c r="RBL7" s="31"/>
      <c r="RBM7" s="30"/>
      <c r="RBN7" s="31"/>
      <c r="RBO7" s="30"/>
      <c r="RBP7" s="31"/>
      <c r="RBQ7" s="30"/>
      <c r="RBR7" s="31"/>
      <c r="RBS7" s="30"/>
      <c r="RBT7" s="31"/>
      <c r="RBU7" s="30"/>
      <c r="RBV7" s="31"/>
      <c r="RBW7" s="30"/>
      <c r="RBX7" s="31"/>
      <c r="RBY7" s="30"/>
      <c r="RBZ7" s="31"/>
      <c r="RCA7" s="30"/>
      <c r="RCB7" s="31"/>
      <c r="RCC7" s="30"/>
      <c r="RCD7" s="31"/>
      <c r="RCE7" s="30"/>
      <c r="RCF7" s="31"/>
      <c r="RCG7" s="30"/>
      <c r="RCH7" s="31"/>
      <c r="RCI7" s="30"/>
      <c r="RCJ7" s="31"/>
      <c r="RCK7" s="30"/>
      <c r="RCL7" s="31"/>
      <c r="RCM7" s="30"/>
      <c r="RCN7" s="31"/>
      <c r="RCO7" s="30"/>
      <c r="RCP7" s="31"/>
      <c r="RCQ7" s="30"/>
      <c r="RCR7" s="31"/>
      <c r="RCS7" s="30"/>
      <c r="RCT7" s="31"/>
      <c r="RCU7" s="30"/>
      <c r="RCV7" s="31"/>
      <c r="RCW7" s="30"/>
      <c r="RCX7" s="31"/>
      <c r="RCY7" s="30"/>
      <c r="RCZ7" s="31"/>
      <c r="RDA7" s="30"/>
      <c r="RDB7" s="31"/>
      <c r="RDC7" s="30"/>
      <c r="RDD7" s="31"/>
      <c r="RDE7" s="30"/>
      <c r="RDF7" s="31"/>
      <c r="RDG7" s="30"/>
      <c r="RDH7" s="31"/>
      <c r="RDI7" s="30"/>
      <c r="RDJ7" s="31"/>
      <c r="RDK7" s="30"/>
      <c r="RDL7" s="31"/>
      <c r="RDM7" s="30"/>
      <c r="RDN7" s="31"/>
      <c r="RDO7" s="30"/>
      <c r="RDP7" s="31"/>
      <c r="RDQ7" s="30"/>
      <c r="RDR7" s="31"/>
      <c r="RDS7" s="30"/>
      <c r="RDT7" s="31"/>
      <c r="RDU7" s="30"/>
      <c r="RDV7" s="31"/>
      <c r="RDW7" s="30"/>
      <c r="RDX7" s="31"/>
      <c r="RDY7" s="30"/>
      <c r="RDZ7" s="31"/>
      <c r="REA7" s="30"/>
      <c r="REB7" s="31"/>
      <c r="REC7" s="30"/>
      <c r="RED7" s="31"/>
      <c r="REE7" s="30"/>
      <c r="REF7" s="31"/>
      <c r="REG7" s="30"/>
      <c r="REH7" s="31"/>
      <c r="REI7" s="30"/>
      <c r="REJ7" s="31"/>
      <c r="REK7" s="30"/>
      <c r="REL7" s="31"/>
      <c r="REM7" s="30"/>
      <c r="REN7" s="31"/>
      <c r="REO7" s="30"/>
      <c r="REP7" s="31"/>
      <c r="REQ7" s="30"/>
      <c r="RER7" s="31"/>
      <c r="RES7" s="30"/>
      <c r="RET7" s="31"/>
      <c r="REU7" s="30"/>
      <c r="REV7" s="31"/>
      <c r="REW7" s="30"/>
      <c r="REX7" s="31"/>
      <c r="REY7" s="30"/>
      <c r="REZ7" s="31"/>
      <c r="RFA7" s="30"/>
      <c r="RFB7" s="31"/>
      <c r="RFC7" s="30"/>
      <c r="RFD7" s="31"/>
      <c r="RFE7" s="30"/>
      <c r="RFF7" s="31"/>
      <c r="RFG7" s="30"/>
      <c r="RFH7" s="31"/>
      <c r="RFI7" s="30"/>
      <c r="RFJ7" s="31"/>
      <c r="RFK7" s="30"/>
      <c r="RFL7" s="31"/>
      <c r="RFM7" s="30"/>
      <c r="RFN7" s="31"/>
      <c r="RFO7" s="30"/>
      <c r="RFP7" s="31"/>
      <c r="RFQ7" s="30"/>
      <c r="RFR7" s="31"/>
      <c r="RFS7" s="30"/>
      <c r="RFT7" s="31"/>
      <c r="RFU7" s="30"/>
      <c r="RFV7" s="31"/>
      <c r="RFW7" s="30"/>
      <c r="RFX7" s="31"/>
      <c r="RFY7" s="30"/>
      <c r="RFZ7" s="31"/>
      <c r="RGA7" s="30"/>
      <c r="RGB7" s="31"/>
      <c r="RGC7" s="30"/>
      <c r="RGD7" s="31"/>
      <c r="RGE7" s="30"/>
      <c r="RGF7" s="31"/>
      <c r="RGG7" s="30"/>
      <c r="RGH7" s="31"/>
      <c r="RGI7" s="30"/>
      <c r="RGJ7" s="31"/>
      <c r="RGK7" s="30"/>
      <c r="RGL7" s="31"/>
      <c r="RGM7" s="30"/>
      <c r="RGN7" s="31"/>
      <c r="RGO7" s="30"/>
      <c r="RGP7" s="31"/>
      <c r="RGQ7" s="30"/>
      <c r="RGR7" s="31"/>
      <c r="RGS7" s="30"/>
      <c r="RGT7" s="31"/>
      <c r="RGU7" s="30"/>
      <c r="RGV7" s="31"/>
      <c r="RGW7" s="30"/>
      <c r="RGX7" s="31"/>
      <c r="RGY7" s="30"/>
      <c r="RGZ7" s="31"/>
      <c r="RHA7" s="30"/>
      <c r="RHB7" s="31"/>
      <c r="RHC7" s="30"/>
      <c r="RHD7" s="31"/>
      <c r="RHE7" s="30"/>
      <c r="RHF7" s="31"/>
      <c r="RHG7" s="30"/>
      <c r="RHH7" s="31"/>
      <c r="RHI7" s="30"/>
      <c r="RHJ7" s="31"/>
      <c r="RHK7" s="30"/>
      <c r="RHL7" s="31"/>
      <c r="RHM7" s="30"/>
      <c r="RHN7" s="31"/>
      <c r="RHO7" s="30"/>
      <c r="RHP7" s="31"/>
      <c r="RHQ7" s="30"/>
      <c r="RHR7" s="31"/>
      <c r="RHS7" s="30"/>
      <c r="RHT7" s="31"/>
      <c r="RHU7" s="30"/>
      <c r="RHV7" s="31"/>
      <c r="RHW7" s="30"/>
      <c r="RHX7" s="31"/>
      <c r="RHY7" s="30"/>
      <c r="RHZ7" s="31"/>
      <c r="RIA7" s="30"/>
      <c r="RIB7" s="31"/>
      <c r="RIC7" s="30"/>
      <c r="RID7" s="31"/>
      <c r="RIE7" s="30"/>
      <c r="RIF7" s="31"/>
      <c r="RIG7" s="30"/>
      <c r="RIH7" s="31"/>
      <c r="RII7" s="30"/>
      <c r="RIJ7" s="31"/>
      <c r="RIK7" s="30"/>
      <c r="RIL7" s="31"/>
      <c r="RIM7" s="30"/>
      <c r="RIN7" s="31"/>
      <c r="RIO7" s="30"/>
      <c r="RIP7" s="31"/>
      <c r="RIQ7" s="30"/>
      <c r="RIR7" s="31"/>
      <c r="RIS7" s="30"/>
      <c r="RIT7" s="31"/>
      <c r="RIU7" s="30"/>
      <c r="RIV7" s="31"/>
      <c r="RIW7" s="30"/>
      <c r="RIX7" s="31"/>
      <c r="RIY7" s="30"/>
      <c r="RIZ7" s="31"/>
      <c r="RJA7" s="30"/>
      <c r="RJB7" s="31"/>
      <c r="RJC7" s="30"/>
      <c r="RJD7" s="31"/>
      <c r="RJE7" s="30"/>
      <c r="RJF7" s="31"/>
      <c r="RJG7" s="30"/>
      <c r="RJH7" s="31"/>
      <c r="RJI7" s="30"/>
      <c r="RJJ7" s="31"/>
      <c r="RJK7" s="30"/>
      <c r="RJL7" s="31"/>
      <c r="RJM7" s="30"/>
      <c r="RJN7" s="31"/>
      <c r="RJO7" s="30"/>
      <c r="RJP7" s="31"/>
      <c r="RJQ7" s="30"/>
      <c r="RJR7" s="31"/>
      <c r="RJS7" s="30"/>
      <c r="RJT7" s="31"/>
      <c r="RJU7" s="30"/>
      <c r="RJV7" s="31"/>
      <c r="RJW7" s="30"/>
      <c r="RJX7" s="31"/>
      <c r="RJY7" s="30"/>
      <c r="RJZ7" s="31"/>
      <c r="RKA7" s="30"/>
      <c r="RKB7" s="31"/>
      <c r="RKC7" s="30"/>
      <c r="RKD7" s="31"/>
      <c r="RKE7" s="30"/>
      <c r="RKF7" s="31"/>
      <c r="RKG7" s="30"/>
      <c r="RKH7" s="31"/>
      <c r="RKI7" s="30"/>
      <c r="RKJ7" s="31"/>
      <c r="RKK7" s="30"/>
      <c r="RKL7" s="31"/>
      <c r="RKM7" s="30"/>
      <c r="RKN7" s="31"/>
      <c r="RKO7" s="30"/>
      <c r="RKP7" s="31"/>
      <c r="RKQ7" s="30"/>
      <c r="RKR7" s="31"/>
      <c r="RKS7" s="30"/>
      <c r="RKT7" s="31"/>
      <c r="RKU7" s="30"/>
      <c r="RKV7" s="31"/>
      <c r="RKW7" s="30"/>
      <c r="RKX7" s="31"/>
      <c r="RKY7" s="30"/>
      <c r="RKZ7" s="31"/>
      <c r="RLA7" s="30"/>
      <c r="RLB7" s="31"/>
      <c r="RLC7" s="30"/>
      <c r="RLD7" s="31"/>
      <c r="RLE7" s="30"/>
      <c r="RLF7" s="31"/>
      <c r="RLG7" s="30"/>
      <c r="RLH7" s="31"/>
      <c r="RLI7" s="30"/>
      <c r="RLJ7" s="31"/>
      <c r="RLK7" s="30"/>
      <c r="RLL7" s="31"/>
      <c r="RLM7" s="30"/>
      <c r="RLN7" s="31"/>
      <c r="RLO7" s="30"/>
      <c r="RLP7" s="31"/>
      <c r="RLQ7" s="30"/>
      <c r="RLR7" s="31"/>
      <c r="RLS7" s="30"/>
      <c r="RLT7" s="31"/>
      <c r="RLU7" s="30"/>
      <c r="RLV7" s="31"/>
      <c r="RLW7" s="30"/>
      <c r="RLX7" s="31"/>
      <c r="RLY7" s="30"/>
      <c r="RLZ7" s="31"/>
      <c r="RMA7" s="30"/>
      <c r="RMB7" s="31"/>
      <c r="RMC7" s="30"/>
      <c r="RMD7" s="31"/>
      <c r="RME7" s="30"/>
      <c r="RMF7" s="31"/>
      <c r="RMG7" s="30"/>
      <c r="RMH7" s="31"/>
      <c r="RMI7" s="30"/>
      <c r="RMJ7" s="31"/>
      <c r="RMK7" s="30"/>
      <c r="RML7" s="31"/>
      <c r="RMM7" s="30"/>
      <c r="RMN7" s="31"/>
      <c r="RMO7" s="30"/>
      <c r="RMP7" s="31"/>
      <c r="RMQ7" s="30"/>
      <c r="RMR7" s="31"/>
      <c r="RMS7" s="30"/>
      <c r="RMT7" s="31"/>
      <c r="RMU7" s="30"/>
      <c r="RMV7" s="31"/>
      <c r="RMW7" s="30"/>
      <c r="RMX7" s="31"/>
      <c r="RMY7" s="30"/>
      <c r="RMZ7" s="31"/>
      <c r="RNA7" s="30"/>
      <c r="RNB7" s="31"/>
      <c r="RNC7" s="30"/>
      <c r="RND7" s="31"/>
      <c r="RNE7" s="30"/>
      <c r="RNF7" s="31"/>
      <c r="RNG7" s="30"/>
      <c r="RNH7" s="31"/>
      <c r="RNI7" s="30"/>
      <c r="RNJ7" s="31"/>
      <c r="RNK7" s="30"/>
      <c r="RNL7" s="31"/>
      <c r="RNM7" s="30"/>
      <c r="RNN7" s="31"/>
      <c r="RNO7" s="30"/>
      <c r="RNP7" s="31"/>
      <c r="RNQ7" s="30"/>
      <c r="RNR7" s="31"/>
      <c r="RNS7" s="30"/>
      <c r="RNT7" s="31"/>
      <c r="RNU7" s="30"/>
      <c r="RNV7" s="31"/>
      <c r="RNW7" s="30"/>
      <c r="RNX7" s="31"/>
      <c r="RNY7" s="30"/>
      <c r="RNZ7" s="31"/>
      <c r="ROA7" s="30"/>
      <c r="ROB7" s="31"/>
      <c r="ROC7" s="30"/>
      <c r="ROD7" s="31"/>
      <c r="ROE7" s="30"/>
      <c r="ROF7" s="31"/>
      <c r="ROG7" s="30"/>
      <c r="ROH7" s="31"/>
      <c r="ROI7" s="30"/>
      <c r="ROJ7" s="31"/>
      <c r="ROK7" s="30"/>
      <c r="ROL7" s="31"/>
      <c r="ROM7" s="30"/>
      <c r="RON7" s="31"/>
      <c r="ROO7" s="30"/>
      <c r="ROP7" s="31"/>
      <c r="ROQ7" s="30"/>
      <c r="ROR7" s="31"/>
      <c r="ROS7" s="30"/>
      <c r="ROT7" s="31"/>
      <c r="ROU7" s="30"/>
      <c r="ROV7" s="31"/>
      <c r="ROW7" s="30"/>
      <c r="ROX7" s="31"/>
      <c r="ROY7" s="30"/>
      <c r="ROZ7" s="31"/>
      <c r="RPA7" s="30"/>
      <c r="RPB7" s="31"/>
      <c r="RPC7" s="30"/>
      <c r="RPD7" s="31"/>
      <c r="RPE7" s="30"/>
      <c r="RPF7" s="31"/>
      <c r="RPG7" s="30"/>
      <c r="RPH7" s="31"/>
      <c r="RPI7" s="30"/>
      <c r="RPJ7" s="31"/>
      <c r="RPK7" s="30"/>
      <c r="RPL7" s="31"/>
      <c r="RPM7" s="30"/>
      <c r="RPN7" s="31"/>
      <c r="RPO7" s="30"/>
      <c r="RPP7" s="31"/>
      <c r="RPQ7" s="30"/>
      <c r="RPR7" s="31"/>
      <c r="RPS7" s="30"/>
      <c r="RPT7" s="31"/>
      <c r="RPU7" s="30"/>
      <c r="RPV7" s="31"/>
      <c r="RPW7" s="30"/>
      <c r="RPX7" s="31"/>
      <c r="RPY7" s="30"/>
      <c r="RPZ7" s="31"/>
      <c r="RQA7" s="30"/>
      <c r="RQB7" s="31"/>
      <c r="RQC7" s="30"/>
      <c r="RQD7" s="31"/>
      <c r="RQE7" s="30"/>
      <c r="RQF7" s="31"/>
      <c r="RQG7" s="30"/>
      <c r="RQH7" s="31"/>
      <c r="RQI7" s="30"/>
      <c r="RQJ7" s="31"/>
      <c r="RQK7" s="30"/>
      <c r="RQL7" s="31"/>
      <c r="RQM7" s="30"/>
      <c r="RQN7" s="31"/>
      <c r="RQO7" s="30"/>
      <c r="RQP7" s="31"/>
      <c r="RQQ7" s="30"/>
      <c r="RQR7" s="31"/>
      <c r="RQS7" s="30"/>
      <c r="RQT7" s="31"/>
      <c r="RQU7" s="30"/>
      <c r="RQV7" s="31"/>
      <c r="RQW7" s="30"/>
      <c r="RQX7" s="31"/>
      <c r="RQY7" s="30"/>
      <c r="RQZ7" s="31"/>
      <c r="RRA7" s="30"/>
      <c r="RRB7" s="31"/>
      <c r="RRC7" s="30"/>
      <c r="RRD7" s="31"/>
      <c r="RRE7" s="30"/>
      <c r="RRF7" s="31"/>
      <c r="RRG7" s="30"/>
      <c r="RRH7" s="31"/>
      <c r="RRI7" s="30"/>
      <c r="RRJ7" s="31"/>
      <c r="RRK7" s="30"/>
      <c r="RRL7" s="31"/>
      <c r="RRM7" s="30"/>
      <c r="RRN7" s="31"/>
      <c r="RRO7" s="30"/>
      <c r="RRP7" s="31"/>
      <c r="RRQ7" s="30"/>
      <c r="RRR7" s="31"/>
      <c r="RRS7" s="30"/>
      <c r="RRT7" s="31"/>
      <c r="RRU7" s="30"/>
      <c r="RRV7" s="31"/>
      <c r="RRW7" s="30"/>
      <c r="RRX7" s="31"/>
      <c r="RRY7" s="30"/>
      <c r="RRZ7" s="31"/>
      <c r="RSA7" s="30"/>
      <c r="RSB7" s="31"/>
      <c r="RSC7" s="30"/>
      <c r="RSD7" s="31"/>
      <c r="RSE7" s="30"/>
      <c r="RSF7" s="31"/>
      <c r="RSG7" s="30"/>
      <c r="RSH7" s="31"/>
      <c r="RSI7" s="30"/>
      <c r="RSJ7" s="31"/>
      <c r="RSK7" s="30"/>
      <c r="RSL7" s="31"/>
      <c r="RSM7" s="30"/>
      <c r="RSN7" s="31"/>
      <c r="RSO7" s="30"/>
      <c r="RSP7" s="31"/>
      <c r="RSQ7" s="30"/>
      <c r="RSR7" s="31"/>
      <c r="RSS7" s="30"/>
      <c r="RST7" s="31"/>
      <c r="RSU7" s="30"/>
      <c r="RSV7" s="31"/>
      <c r="RSW7" s="30"/>
      <c r="RSX7" s="31"/>
      <c r="RSY7" s="30"/>
      <c r="RSZ7" s="31"/>
      <c r="RTA7" s="30"/>
      <c r="RTB7" s="31"/>
      <c r="RTC7" s="30"/>
      <c r="RTD7" s="31"/>
      <c r="RTE7" s="30"/>
      <c r="RTF7" s="31"/>
      <c r="RTG7" s="30"/>
      <c r="RTH7" s="31"/>
      <c r="RTI7" s="30"/>
      <c r="RTJ7" s="31"/>
      <c r="RTK7" s="30"/>
      <c r="RTL7" s="31"/>
      <c r="RTM7" s="30"/>
      <c r="RTN7" s="31"/>
      <c r="RTO7" s="30"/>
      <c r="RTP7" s="31"/>
      <c r="RTQ7" s="30"/>
      <c r="RTR7" s="31"/>
      <c r="RTS7" s="30"/>
      <c r="RTT7" s="31"/>
      <c r="RTU7" s="30"/>
      <c r="RTV7" s="31"/>
      <c r="RTW7" s="30"/>
      <c r="RTX7" s="31"/>
      <c r="RTY7" s="30"/>
      <c r="RTZ7" s="31"/>
      <c r="RUA7" s="30"/>
      <c r="RUB7" s="31"/>
      <c r="RUC7" s="30"/>
      <c r="RUD7" s="31"/>
      <c r="RUE7" s="30"/>
      <c r="RUF7" s="31"/>
      <c r="RUG7" s="30"/>
      <c r="RUH7" s="31"/>
      <c r="RUI7" s="30"/>
      <c r="RUJ7" s="31"/>
      <c r="RUK7" s="30"/>
      <c r="RUL7" s="31"/>
      <c r="RUM7" s="30"/>
      <c r="RUN7" s="31"/>
      <c r="RUO7" s="30"/>
      <c r="RUP7" s="31"/>
      <c r="RUQ7" s="30"/>
      <c r="RUR7" s="31"/>
      <c r="RUS7" s="30"/>
      <c r="RUT7" s="31"/>
      <c r="RUU7" s="30"/>
      <c r="RUV7" s="31"/>
      <c r="RUW7" s="30"/>
      <c r="RUX7" s="31"/>
      <c r="RUY7" s="30"/>
      <c r="RUZ7" s="31"/>
      <c r="RVA7" s="30"/>
      <c r="RVB7" s="31"/>
      <c r="RVC7" s="30"/>
      <c r="RVD7" s="31"/>
      <c r="RVE7" s="30"/>
      <c r="RVF7" s="31"/>
      <c r="RVG7" s="30"/>
      <c r="RVH7" s="31"/>
      <c r="RVI7" s="30"/>
      <c r="RVJ7" s="31"/>
      <c r="RVK7" s="30"/>
      <c r="RVL7" s="31"/>
      <c r="RVM7" s="30"/>
      <c r="RVN7" s="31"/>
      <c r="RVO7" s="30"/>
      <c r="RVP7" s="31"/>
      <c r="RVQ7" s="30"/>
      <c r="RVR7" s="31"/>
      <c r="RVS7" s="30"/>
      <c r="RVT7" s="31"/>
      <c r="RVU7" s="30"/>
      <c r="RVV7" s="31"/>
      <c r="RVW7" s="30"/>
      <c r="RVX7" s="31"/>
      <c r="RVY7" s="30"/>
      <c r="RVZ7" s="31"/>
      <c r="RWA7" s="30"/>
      <c r="RWB7" s="31"/>
      <c r="RWC7" s="30"/>
      <c r="RWD7" s="31"/>
      <c r="RWE7" s="30"/>
      <c r="RWF7" s="31"/>
      <c r="RWG7" s="30"/>
      <c r="RWH7" s="31"/>
      <c r="RWI7" s="30"/>
      <c r="RWJ7" s="31"/>
      <c r="RWK7" s="30"/>
      <c r="RWL7" s="31"/>
      <c r="RWM7" s="30"/>
      <c r="RWN7" s="31"/>
      <c r="RWO7" s="30"/>
      <c r="RWP7" s="31"/>
      <c r="RWQ7" s="30"/>
      <c r="RWR7" s="31"/>
      <c r="RWS7" s="30"/>
      <c r="RWT7" s="31"/>
      <c r="RWU7" s="30"/>
      <c r="RWV7" s="31"/>
      <c r="RWW7" s="30"/>
      <c r="RWX7" s="31"/>
      <c r="RWY7" s="30"/>
      <c r="RWZ7" s="31"/>
      <c r="RXA7" s="30"/>
      <c r="RXB7" s="31"/>
      <c r="RXC7" s="30"/>
      <c r="RXD7" s="31"/>
      <c r="RXE7" s="30"/>
      <c r="RXF7" s="31"/>
      <c r="RXG7" s="30"/>
      <c r="RXH7" s="31"/>
      <c r="RXI7" s="30"/>
      <c r="RXJ7" s="31"/>
      <c r="RXK7" s="30"/>
      <c r="RXL7" s="31"/>
      <c r="RXM7" s="30"/>
      <c r="RXN7" s="31"/>
      <c r="RXO7" s="30"/>
      <c r="RXP7" s="31"/>
      <c r="RXQ7" s="30"/>
      <c r="RXR7" s="31"/>
      <c r="RXS7" s="30"/>
      <c r="RXT7" s="31"/>
      <c r="RXU7" s="30"/>
      <c r="RXV7" s="31"/>
      <c r="RXW7" s="30"/>
      <c r="RXX7" s="31"/>
      <c r="RXY7" s="30"/>
      <c r="RXZ7" s="31"/>
      <c r="RYA7" s="30"/>
      <c r="RYB7" s="31"/>
      <c r="RYC7" s="30"/>
      <c r="RYD7" s="31"/>
      <c r="RYE7" s="30"/>
      <c r="RYF7" s="31"/>
      <c r="RYG7" s="30"/>
      <c r="RYH7" s="31"/>
      <c r="RYI7" s="30"/>
      <c r="RYJ7" s="31"/>
      <c r="RYK7" s="30"/>
      <c r="RYL7" s="31"/>
      <c r="RYM7" s="30"/>
      <c r="RYN7" s="31"/>
      <c r="RYO7" s="30"/>
      <c r="RYP7" s="31"/>
      <c r="RYQ7" s="30"/>
      <c r="RYR7" s="31"/>
      <c r="RYS7" s="30"/>
      <c r="RYT7" s="31"/>
      <c r="RYU7" s="30"/>
      <c r="RYV7" s="31"/>
      <c r="RYW7" s="30"/>
      <c r="RYX7" s="31"/>
      <c r="RYY7" s="30"/>
      <c r="RYZ7" s="31"/>
      <c r="RZA7" s="30"/>
      <c r="RZB7" s="31"/>
      <c r="RZC7" s="30"/>
      <c r="RZD7" s="31"/>
      <c r="RZE7" s="30"/>
      <c r="RZF7" s="31"/>
      <c r="RZG7" s="30"/>
      <c r="RZH7" s="31"/>
      <c r="RZI7" s="30"/>
      <c r="RZJ7" s="31"/>
      <c r="RZK7" s="30"/>
      <c r="RZL7" s="31"/>
      <c r="RZM7" s="30"/>
      <c r="RZN7" s="31"/>
      <c r="RZO7" s="30"/>
      <c r="RZP7" s="31"/>
      <c r="RZQ7" s="30"/>
      <c r="RZR7" s="31"/>
      <c r="RZS7" s="30"/>
      <c r="RZT7" s="31"/>
      <c r="RZU7" s="30"/>
      <c r="RZV7" s="31"/>
      <c r="RZW7" s="30"/>
      <c r="RZX7" s="31"/>
      <c r="RZY7" s="30"/>
      <c r="RZZ7" s="31"/>
      <c r="SAA7" s="30"/>
      <c r="SAB7" s="31"/>
      <c r="SAC7" s="30"/>
      <c r="SAD7" s="31"/>
      <c r="SAE7" s="30"/>
      <c r="SAF7" s="31"/>
      <c r="SAG7" s="30"/>
      <c r="SAH7" s="31"/>
      <c r="SAI7" s="30"/>
      <c r="SAJ7" s="31"/>
      <c r="SAK7" s="30"/>
      <c r="SAL7" s="31"/>
      <c r="SAM7" s="30"/>
      <c r="SAN7" s="31"/>
      <c r="SAO7" s="30"/>
      <c r="SAP7" s="31"/>
      <c r="SAQ7" s="30"/>
      <c r="SAR7" s="31"/>
      <c r="SAS7" s="30"/>
      <c r="SAT7" s="31"/>
      <c r="SAU7" s="30"/>
      <c r="SAV7" s="31"/>
      <c r="SAW7" s="30"/>
      <c r="SAX7" s="31"/>
      <c r="SAY7" s="30"/>
      <c r="SAZ7" s="31"/>
      <c r="SBA7" s="30"/>
      <c r="SBB7" s="31"/>
      <c r="SBC7" s="30"/>
      <c r="SBD7" s="31"/>
      <c r="SBE7" s="30"/>
      <c r="SBF7" s="31"/>
      <c r="SBG7" s="30"/>
      <c r="SBH7" s="31"/>
      <c r="SBI7" s="30"/>
      <c r="SBJ7" s="31"/>
      <c r="SBK7" s="30"/>
      <c r="SBL7" s="31"/>
      <c r="SBM7" s="30"/>
      <c r="SBN7" s="31"/>
      <c r="SBO7" s="30"/>
      <c r="SBP7" s="31"/>
      <c r="SBQ7" s="30"/>
      <c r="SBR7" s="31"/>
      <c r="SBS7" s="30"/>
      <c r="SBT7" s="31"/>
      <c r="SBU7" s="30"/>
      <c r="SBV7" s="31"/>
      <c r="SBW7" s="30"/>
      <c r="SBX7" s="31"/>
      <c r="SBY7" s="30"/>
      <c r="SBZ7" s="31"/>
      <c r="SCA7" s="30"/>
      <c r="SCB7" s="31"/>
      <c r="SCC7" s="30"/>
      <c r="SCD7" s="31"/>
      <c r="SCE7" s="30"/>
      <c r="SCF7" s="31"/>
      <c r="SCG7" s="30"/>
      <c r="SCH7" s="31"/>
      <c r="SCI7" s="30"/>
      <c r="SCJ7" s="31"/>
      <c r="SCK7" s="30"/>
      <c r="SCL7" s="31"/>
      <c r="SCM7" s="30"/>
      <c r="SCN7" s="31"/>
      <c r="SCO7" s="30"/>
      <c r="SCP7" s="31"/>
      <c r="SCQ7" s="30"/>
      <c r="SCR7" s="31"/>
      <c r="SCS7" s="30"/>
      <c r="SCT7" s="31"/>
      <c r="SCU7" s="30"/>
      <c r="SCV7" s="31"/>
      <c r="SCW7" s="30"/>
      <c r="SCX7" s="31"/>
      <c r="SCY7" s="30"/>
      <c r="SCZ7" s="31"/>
      <c r="SDA7" s="30"/>
      <c r="SDB7" s="31"/>
      <c r="SDC7" s="30"/>
      <c r="SDD7" s="31"/>
      <c r="SDE7" s="30"/>
      <c r="SDF7" s="31"/>
      <c r="SDG7" s="30"/>
      <c r="SDH7" s="31"/>
      <c r="SDI7" s="30"/>
      <c r="SDJ7" s="31"/>
      <c r="SDK7" s="30"/>
      <c r="SDL7" s="31"/>
      <c r="SDM7" s="30"/>
      <c r="SDN7" s="31"/>
      <c r="SDO7" s="30"/>
      <c r="SDP7" s="31"/>
      <c r="SDQ7" s="30"/>
      <c r="SDR7" s="31"/>
      <c r="SDS7" s="30"/>
      <c r="SDT7" s="31"/>
      <c r="SDU7" s="30"/>
      <c r="SDV7" s="31"/>
      <c r="SDW7" s="30"/>
      <c r="SDX7" s="31"/>
      <c r="SDY7" s="30"/>
      <c r="SDZ7" s="31"/>
      <c r="SEA7" s="30"/>
      <c r="SEB7" s="31"/>
      <c r="SEC7" s="30"/>
      <c r="SED7" s="31"/>
      <c r="SEE7" s="30"/>
      <c r="SEF7" s="31"/>
      <c r="SEG7" s="30"/>
      <c r="SEH7" s="31"/>
      <c r="SEI7" s="30"/>
      <c r="SEJ7" s="31"/>
      <c r="SEK7" s="30"/>
      <c r="SEL7" s="31"/>
      <c r="SEM7" s="30"/>
      <c r="SEN7" s="31"/>
      <c r="SEO7" s="30"/>
      <c r="SEP7" s="31"/>
      <c r="SEQ7" s="30"/>
      <c r="SER7" s="31"/>
      <c r="SES7" s="30"/>
      <c r="SET7" s="31"/>
      <c r="SEU7" s="30"/>
      <c r="SEV7" s="31"/>
      <c r="SEW7" s="30"/>
      <c r="SEX7" s="31"/>
      <c r="SEY7" s="30"/>
      <c r="SEZ7" s="31"/>
      <c r="SFA7" s="30"/>
      <c r="SFB7" s="31"/>
      <c r="SFC7" s="30"/>
      <c r="SFD7" s="31"/>
      <c r="SFE7" s="30"/>
      <c r="SFF7" s="31"/>
      <c r="SFG7" s="30"/>
      <c r="SFH7" s="31"/>
      <c r="SFI7" s="30"/>
      <c r="SFJ7" s="31"/>
      <c r="SFK7" s="30"/>
      <c r="SFL7" s="31"/>
      <c r="SFM7" s="30"/>
      <c r="SFN7" s="31"/>
      <c r="SFO7" s="30"/>
      <c r="SFP7" s="31"/>
      <c r="SFQ7" s="30"/>
      <c r="SFR7" s="31"/>
      <c r="SFS7" s="30"/>
      <c r="SFT7" s="31"/>
      <c r="SFU7" s="30"/>
      <c r="SFV7" s="31"/>
      <c r="SFW7" s="30"/>
      <c r="SFX7" s="31"/>
      <c r="SFY7" s="30"/>
      <c r="SFZ7" s="31"/>
      <c r="SGA7" s="30"/>
      <c r="SGB7" s="31"/>
      <c r="SGC7" s="30"/>
      <c r="SGD7" s="31"/>
      <c r="SGE7" s="30"/>
      <c r="SGF7" s="31"/>
      <c r="SGG7" s="30"/>
      <c r="SGH7" s="31"/>
      <c r="SGI7" s="30"/>
      <c r="SGJ7" s="31"/>
      <c r="SGK7" s="30"/>
      <c r="SGL7" s="31"/>
      <c r="SGM7" s="30"/>
      <c r="SGN7" s="31"/>
      <c r="SGO7" s="30"/>
      <c r="SGP7" s="31"/>
      <c r="SGQ7" s="30"/>
      <c r="SGR7" s="31"/>
      <c r="SGS7" s="30"/>
      <c r="SGT7" s="31"/>
      <c r="SGU7" s="30"/>
      <c r="SGV7" s="31"/>
      <c r="SGW7" s="30"/>
      <c r="SGX7" s="31"/>
      <c r="SGY7" s="30"/>
      <c r="SGZ7" s="31"/>
      <c r="SHA7" s="30"/>
      <c r="SHB7" s="31"/>
      <c r="SHC7" s="30"/>
      <c r="SHD7" s="31"/>
      <c r="SHE7" s="30"/>
      <c r="SHF7" s="31"/>
      <c r="SHG7" s="30"/>
      <c r="SHH7" s="31"/>
      <c r="SHI7" s="30"/>
      <c r="SHJ7" s="31"/>
      <c r="SHK7" s="30"/>
      <c r="SHL7" s="31"/>
      <c r="SHM7" s="30"/>
      <c r="SHN7" s="31"/>
      <c r="SHO7" s="30"/>
      <c r="SHP7" s="31"/>
      <c r="SHQ7" s="30"/>
      <c r="SHR7" s="31"/>
      <c r="SHS7" s="30"/>
      <c r="SHT7" s="31"/>
      <c r="SHU7" s="30"/>
      <c r="SHV7" s="31"/>
      <c r="SHW7" s="30"/>
      <c r="SHX7" s="31"/>
      <c r="SHY7" s="30"/>
      <c r="SHZ7" s="31"/>
      <c r="SIA7" s="30"/>
      <c r="SIB7" s="31"/>
      <c r="SIC7" s="30"/>
      <c r="SID7" s="31"/>
      <c r="SIE7" s="30"/>
      <c r="SIF7" s="31"/>
      <c r="SIG7" s="30"/>
      <c r="SIH7" s="31"/>
      <c r="SII7" s="30"/>
      <c r="SIJ7" s="31"/>
      <c r="SIK7" s="30"/>
      <c r="SIL7" s="31"/>
      <c r="SIM7" s="30"/>
      <c r="SIN7" s="31"/>
      <c r="SIO7" s="30"/>
      <c r="SIP7" s="31"/>
      <c r="SIQ7" s="30"/>
      <c r="SIR7" s="31"/>
      <c r="SIS7" s="30"/>
      <c r="SIT7" s="31"/>
      <c r="SIU7" s="30"/>
      <c r="SIV7" s="31"/>
      <c r="SIW7" s="30"/>
      <c r="SIX7" s="31"/>
      <c r="SIY7" s="30"/>
      <c r="SIZ7" s="31"/>
      <c r="SJA7" s="30"/>
      <c r="SJB7" s="31"/>
      <c r="SJC7" s="30"/>
      <c r="SJD7" s="31"/>
      <c r="SJE7" s="30"/>
      <c r="SJF7" s="31"/>
      <c r="SJG7" s="30"/>
      <c r="SJH7" s="31"/>
      <c r="SJI7" s="30"/>
      <c r="SJJ7" s="31"/>
      <c r="SJK7" s="30"/>
      <c r="SJL7" s="31"/>
      <c r="SJM7" s="30"/>
      <c r="SJN7" s="31"/>
      <c r="SJO7" s="30"/>
      <c r="SJP7" s="31"/>
      <c r="SJQ7" s="30"/>
      <c r="SJR7" s="31"/>
      <c r="SJS7" s="30"/>
      <c r="SJT7" s="31"/>
      <c r="SJU7" s="30"/>
      <c r="SJV7" s="31"/>
      <c r="SJW7" s="30"/>
      <c r="SJX7" s="31"/>
      <c r="SJY7" s="30"/>
      <c r="SJZ7" s="31"/>
      <c r="SKA7" s="30"/>
      <c r="SKB7" s="31"/>
      <c r="SKC7" s="30"/>
      <c r="SKD7" s="31"/>
      <c r="SKE7" s="30"/>
      <c r="SKF7" s="31"/>
      <c r="SKG7" s="30"/>
      <c r="SKH7" s="31"/>
      <c r="SKI7" s="30"/>
      <c r="SKJ7" s="31"/>
      <c r="SKK7" s="30"/>
      <c r="SKL7" s="31"/>
      <c r="SKM7" s="30"/>
      <c r="SKN7" s="31"/>
      <c r="SKO7" s="30"/>
      <c r="SKP7" s="31"/>
      <c r="SKQ7" s="30"/>
      <c r="SKR7" s="31"/>
      <c r="SKS7" s="30"/>
      <c r="SKT7" s="31"/>
      <c r="SKU7" s="30"/>
      <c r="SKV7" s="31"/>
      <c r="SKW7" s="30"/>
      <c r="SKX7" s="31"/>
      <c r="SKY7" s="30"/>
      <c r="SKZ7" s="31"/>
      <c r="SLA7" s="30"/>
      <c r="SLB7" s="31"/>
      <c r="SLC7" s="30"/>
      <c r="SLD7" s="31"/>
      <c r="SLE7" s="30"/>
      <c r="SLF7" s="31"/>
      <c r="SLG7" s="30"/>
      <c r="SLH7" s="31"/>
      <c r="SLI7" s="30"/>
      <c r="SLJ7" s="31"/>
      <c r="SLK7" s="30"/>
      <c r="SLL7" s="31"/>
      <c r="SLM7" s="30"/>
      <c r="SLN7" s="31"/>
      <c r="SLO7" s="30"/>
      <c r="SLP7" s="31"/>
      <c r="SLQ7" s="30"/>
      <c r="SLR7" s="31"/>
      <c r="SLS7" s="30"/>
      <c r="SLT7" s="31"/>
      <c r="SLU7" s="30"/>
      <c r="SLV7" s="31"/>
      <c r="SLW7" s="30"/>
      <c r="SLX7" s="31"/>
      <c r="SLY7" s="30"/>
      <c r="SLZ7" s="31"/>
      <c r="SMA7" s="30"/>
      <c r="SMB7" s="31"/>
      <c r="SMC7" s="30"/>
      <c r="SMD7" s="31"/>
      <c r="SME7" s="30"/>
      <c r="SMF7" s="31"/>
      <c r="SMG7" s="30"/>
      <c r="SMH7" s="31"/>
      <c r="SMI7" s="30"/>
      <c r="SMJ7" s="31"/>
      <c r="SMK7" s="30"/>
      <c r="SML7" s="31"/>
      <c r="SMM7" s="30"/>
      <c r="SMN7" s="31"/>
      <c r="SMO7" s="30"/>
      <c r="SMP7" s="31"/>
      <c r="SMQ7" s="30"/>
      <c r="SMR7" s="31"/>
      <c r="SMS7" s="30"/>
      <c r="SMT7" s="31"/>
      <c r="SMU7" s="30"/>
      <c r="SMV7" s="31"/>
      <c r="SMW7" s="30"/>
      <c r="SMX7" s="31"/>
      <c r="SMY7" s="30"/>
      <c r="SMZ7" s="31"/>
      <c r="SNA7" s="30"/>
      <c r="SNB7" s="31"/>
      <c r="SNC7" s="30"/>
      <c r="SND7" s="31"/>
      <c r="SNE7" s="30"/>
      <c r="SNF7" s="31"/>
      <c r="SNG7" s="30"/>
      <c r="SNH7" s="31"/>
      <c r="SNI7" s="30"/>
      <c r="SNJ7" s="31"/>
      <c r="SNK7" s="30"/>
      <c r="SNL7" s="31"/>
      <c r="SNM7" s="30"/>
      <c r="SNN7" s="31"/>
      <c r="SNO7" s="30"/>
      <c r="SNP7" s="31"/>
      <c r="SNQ7" s="30"/>
      <c r="SNR7" s="31"/>
      <c r="SNS7" s="30"/>
      <c r="SNT7" s="31"/>
      <c r="SNU7" s="30"/>
      <c r="SNV7" s="31"/>
      <c r="SNW7" s="30"/>
      <c r="SNX7" s="31"/>
      <c r="SNY7" s="30"/>
      <c r="SNZ7" s="31"/>
      <c r="SOA7" s="30"/>
      <c r="SOB7" s="31"/>
      <c r="SOC7" s="30"/>
      <c r="SOD7" s="31"/>
      <c r="SOE7" s="30"/>
      <c r="SOF7" s="31"/>
      <c r="SOG7" s="30"/>
      <c r="SOH7" s="31"/>
      <c r="SOI7" s="30"/>
      <c r="SOJ7" s="31"/>
      <c r="SOK7" s="30"/>
      <c r="SOL7" s="31"/>
      <c r="SOM7" s="30"/>
      <c r="SON7" s="31"/>
      <c r="SOO7" s="30"/>
      <c r="SOP7" s="31"/>
      <c r="SOQ7" s="30"/>
      <c r="SOR7" s="31"/>
      <c r="SOS7" s="30"/>
      <c r="SOT7" s="31"/>
      <c r="SOU7" s="30"/>
      <c r="SOV7" s="31"/>
      <c r="SOW7" s="30"/>
      <c r="SOX7" s="31"/>
      <c r="SOY7" s="30"/>
      <c r="SOZ7" s="31"/>
      <c r="SPA7" s="30"/>
      <c r="SPB7" s="31"/>
      <c r="SPC7" s="30"/>
      <c r="SPD7" s="31"/>
      <c r="SPE7" s="30"/>
      <c r="SPF7" s="31"/>
      <c r="SPG7" s="30"/>
      <c r="SPH7" s="31"/>
      <c r="SPI7" s="30"/>
      <c r="SPJ7" s="31"/>
      <c r="SPK7" s="30"/>
      <c r="SPL7" s="31"/>
      <c r="SPM7" s="30"/>
      <c r="SPN7" s="31"/>
      <c r="SPO7" s="30"/>
      <c r="SPP7" s="31"/>
      <c r="SPQ7" s="30"/>
      <c r="SPR7" s="31"/>
      <c r="SPS7" s="30"/>
      <c r="SPT7" s="31"/>
      <c r="SPU7" s="30"/>
      <c r="SPV7" s="31"/>
      <c r="SPW7" s="30"/>
      <c r="SPX7" s="31"/>
      <c r="SPY7" s="30"/>
      <c r="SPZ7" s="31"/>
      <c r="SQA7" s="30"/>
      <c r="SQB7" s="31"/>
      <c r="SQC7" s="30"/>
      <c r="SQD7" s="31"/>
      <c r="SQE7" s="30"/>
      <c r="SQF7" s="31"/>
      <c r="SQG7" s="30"/>
      <c r="SQH7" s="31"/>
      <c r="SQI7" s="30"/>
      <c r="SQJ7" s="31"/>
      <c r="SQK7" s="30"/>
      <c r="SQL7" s="31"/>
      <c r="SQM7" s="30"/>
      <c r="SQN7" s="31"/>
      <c r="SQO7" s="30"/>
      <c r="SQP7" s="31"/>
      <c r="SQQ7" s="30"/>
      <c r="SQR7" s="31"/>
      <c r="SQS7" s="30"/>
      <c r="SQT7" s="31"/>
      <c r="SQU7" s="30"/>
      <c r="SQV7" s="31"/>
      <c r="SQW7" s="30"/>
      <c r="SQX7" s="31"/>
      <c r="SQY7" s="30"/>
      <c r="SQZ7" s="31"/>
      <c r="SRA7" s="30"/>
      <c r="SRB7" s="31"/>
      <c r="SRC7" s="30"/>
      <c r="SRD7" s="31"/>
      <c r="SRE7" s="30"/>
      <c r="SRF7" s="31"/>
      <c r="SRG7" s="30"/>
      <c r="SRH7" s="31"/>
      <c r="SRI7" s="30"/>
      <c r="SRJ7" s="31"/>
      <c r="SRK7" s="30"/>
      <c r="SRL7" s="31"/>
      <c r="SRM7" s="30"/>
      <c r="SRN7" s="31"/>
      <c r="SRO7" s="30"/>
      <c r="SRP7" s="31"/>
      <c r="SRQ7" s="30"/>
      <c r="SRR7" s="31"/>
      <c r="SRS7" s="30"/>
      <c r="SRT7" s="31"/>
      <c r="SRU7" s="30"/>
      <c r="SRV7" s="31"/>
      <c r="SRW7" s="30"/>
      <c r="SRX7" s="31"/>
      <c r="SRY7" s="30"/>
      <c r="SRZ7" s="31"/>
      <c r="SSA7" s="30"/>
      <c r="SSB7" s="31"/>
      <c r="SSC7" s="30"/>
      <c r="SSD7" s="31"/>
      <c r="SSE7" s="30"/>
      <c r="SSF7" s="31"/>
      <c r="SSG7" s="30"/>
      <c r="SSH7" s="31"/>
      <c r="SSI7" s="30"/>
      <c r="SSJ7" s="31"/>
      <c r="SSK7" s="30"/>
      <c r="SSL7" s="31"/>
      <c r="SSM7" s="30"/>
      <c r="SSN7" s="31"/>
      <c r="SSO7" s="30"/>
      <c r="SSP7" s="31"/>
      <c r="SSQ7" s="30"/>
      <c r="SSR7" s="31"/>
      <c r="SSS7" s="30"/>
      <c r="SST7" s="31"/>
      <c r="SSU7" s="30"/>
      <c r="SSV7" s="31"/>
      <c r="SSW7" s="30"/>
      <c r="SSX7" s="31"/>
      <c r="SSY7" s="30"/>
      <c r="SSZ7" s="31"/>
      <c r="STA7" s="30"/>
      <c r="STB7" s="31"/>
      <c r="STC7" s="30"/>
      <c r="STD7" s="31"/>
      <c r="STE7" s="30"/>
      <c r="STF7" s="31"/>
      <c r="STG7" s="30"/>
      <c r="STH7" s="31"/>
      <c r="STI7" s="30"/>
      <c r="STJ7" s="31"/>
      <c r="STK7" s="30"/>
      <c r="STL7" s="31"/>
      <c r="STM7" s="30"/>
      <c r="STN7" s="31"/>
      <c r="STO7" s="30"/>
      <c r="STP7" s="31"/>
      <c r="STQ7" s="30"/>
      <c r="STR7" s="31"/>
      <c r="STS7" s="30"/>
      <c r="STT7" s="31"/>
      <c r="STU7" s="30"/>
      <c r="STV7" s="31"/>
      <c r="STW7" s="30"/>
      <c r="STX7" s="31"/>
      <c r="STY7" s="30"/>
      <c r="STZ7" s="31"/>
      <c r="SUA7" s="30"/>
      <c r="SUB7" s="31"/>
      <c r="SUC7" s="30"/>
      <c r="SUD7" s="31"/>
      <c r="SUE7" s="30"/>
      <c r="SUF7" s="31"/>
      <c r="SUG7" s="30"/>
      <c r="SUH7" s="31"/>
      <c r="SUI7" s="30"/>
      <c r="SUJ7" s="31"/>
      <c r="SUK7" s="30"/>
      <c r="SUL7" s="31"/>
      <c r="SUM7" s="30"/>
      <c r="SUN7" s="31"/>
      <c r="SUO7" s="30"/>
      <c r="SUP7" s="31"/>
      <c r="SUQ7" s="30"/>
      <c r="SUR7" s="31"/>
      <c r="SUS7" s="30"/>
      <c r="SUT7" s="31"/>
      <c r="SUU7" s="30"/>
      <c r="SUV7" s="31"/>
      <c r="SUW7" s="30"/>
      <c r="SUX7" s="31"/>
      <c r="SUY7" s="30"/>
      <c r="SUZ7" s="31"/>
      <c r="SVA7" s="30"/>
      <c r="SVB7" s="31"/>
      <c r="SVC7" s="30"/>
      <c r="SVD7" s="31"/>
      <c r="SVE7" s="30"/>
      <c r="SVF7" s="31"/>
      <c r="SVG7" s="30"/>
      <c r="SVH7" s="31"/>
      <c r="SVI7" s="30"/>
      <c r="SVJ7" s="31"/>
      <c r="SVK7" s="30"/>
      <c r="SVL7" s="31"/>
      <c r="SVM7" s="30"/>
      <c r="SVN7" s="31"/>
      <c r="SVO7" s="30"/>
      <c r="SVP7" s="31"/>
      <c r="SVQ7" s="30"/>
      <c r="SVR7" s="31"/>
      <c r="SVS7" s="30"/>
      <c r="SVT7" s="31"/>
      <c r="SVU7" s="30"/>
      <c r="SVV7" s="31"/>
      <c r="SVW7" s="30"/>
      <c r="SVX7" s="31"/>
      <c r="SVY7" s="30"/>
      <c r="SVZ7" s="31"/>
      <c r="SWA7" s="30"/>
      <c r="SWB7" s="31"/>
      <c r="SWC7" s="30"/>
      <c r="SWD7" s="31"/>
      <c r="SWE7" s="30"/>
      <c r="SWF7" s="31"/>
      <c r="SWG7" s="30"/>
      <c r="SWH7" s="31"/>
      <c r="SWI7" s="30"/>
      <c r="SWJ7" s="31"/>
      <c r="SWK7" s="30"/>
      <c r="SWL7" s="31"/>
      <c r="SWM7" s="30"/>
      <c r="SWN7" s="31"/>
      <c r="SWO7" s="30"/>
      <c r="SWP7" s="31"/>
      <c r="SWQ7" s="30"/>
      <c r="SWR7" s="31"/>
      <c r="SWS7" s="30"/>
      <c r="SWT7" s="31"/>
      <c r="SWU7" s="30"/>
      <c r="SWV7" s="31"/>
      <c r="SWW7" s="30"/>
      <c r="SWX7" s="31"/>
      <c r="SWY7" s="30"/>
      <c r="SWZ7" s="31"/>
      <c r="SXA7" s="30"/>
      <c r="SXB7" s="31"/>
      <c r="SXC7" s="30"/>
      <c r="SXD7" s="31"/>
      <c r="SXE7" s="30"/>
      <c r="SXF7" s="31"/>
      <c r="SXG7" s="30"/>
      <c r="SXH7" s="31"/>
      <c r="SXI7" s="30"/>
      <c r="SXJ7" s="31"/>
      <c r="SXK7" s="30"/>
      <c r="SXL7" s="31"/>
      <c r="SXM7" s="30"/>
      <c r="SXN7" s="31"/>
      <c r="SXO7" s="30"/>
      <c r="SXP7" s="31"/>
      <c r="SXQ7" s="30"/>
      <c r="SXR7" s="31"/>
      <c r="SXS7" s="30"/>
      <c r="SXT7" s="31"/>
      <c r="SXU7" s="30"/>
      <c r="SXV7" s="31"/>
      <c r="SXW7" s="30"/>
      <c r="SXX7" s="31"/>
      <c r="SXY7" s="30"/>
      <c r="SXZ7" s="31"/>
      <c r="SYA7" s="30"/>
      <c r="SYB7" s="31"/>
      <c r="SYC7" s="30"/>
      <c r="SYD7" s="31"/>
      <c r="SYE7" s="30"/>
      <c r="SYF7" s="31"/>
      <c r="SYG7" s="30"/>
      <c r="SYH7" s="31"/>
      <c r="SYI7" s="30"/>
      <c r="SYJ7" s="31"/>
      <c r="SYK7" s="30"/>
      <c r="SYL7" s="31"/>
      <c r="SYM7" s="30"/>
      <c r="SYN7" s="31"/>
      <c r="SYO7" s="30"/>
      <c r="SYP7" s="31"/>
      <c r="SYQ7" s="30"/>
      <c r="SYR7" s="31"/>
      <c r="SYS7" s="30"/>
      <c r="SYT7" s="31"/>
      <c r="SYU7" s="30"/>
      <c r="SYV7" s="31"/>
      <c r="SYW7" s="30"/>
      <c r="SYX7" s="31"/>
      <c r="SYY7" s="30"/>
      <c r="SYZ7" s="31"/>
      <c r="SZA7" s="30"/>
      <c r="SZB7" s="31"/>
      <c r="SZC7" s="30"/>
      <c r="SZD7" s="31"/>
      <c r="SZE7" s="30"/>
      <c r="SZF7" s="31"/>
      <c r="SZG7" s="30"/>
      <c r="SZH7" s="31"/>
      <c r="SZI7" s="30"/>
      <c r="SZJ7" s="31"/>
      <c r="SZK7" s="30"/>
      <c r="SZL7" s="31"/>
      <c r="SZM7" s="30"/>
      <c r="SZN7" s="31"/>
      <c r="SZO7" s="30"/>
      <c r="SZP7" s="31"/>
      <c r="SZQ7" s="30"/>
      <c r="SZR7" s="31"/>
      <c r="SZS7" s="30"/>
      <c r="SZT7" s="31"/>
      <c r="SZU7" s="30"/>
      <c r="SZV7" s="31"/>
      <c r="SZW7" s="30"/>
      <c r="SZX7" s="31"/>
      <c r="SZY7" s="30"/>
      <c r="SZZ7" s="31"/>
      <c r="TAA7" s="30"/>
      <c r="TAB7" s="31"/>
      <c r="TAC7" s="30"/>
      <c r="TAD7" s="31"/>
      <c r="TAE7" s="30"/>
      <c r="TAF7" s="31"/>
      <c r="TAG7" s="30"/>
      <c r="TAH7" s="31"/>
      <c r="TAI7" s="30"/>
      <c r="TAJ7" s="31"/>
      <c r="TAK7" s="30"/>
      <c r="TAL7" s="31"/>
      <c r="TAM7" s="30"/>
      <c r="TAN7" s="31"/>
      <c r="TAO7" s="30"/>
      <c r="TAP7" s="31"/>
      <c r="TAQ7" s="30"/>
      <c r="TAR7" s="31"/>
      <c r="TAS7" s="30"/>
      <c r="TAT7" s="31"/>
      <c r="TAU7" s="30"/>
      <c r="TAV7" s="31"/>
      <c r="TAW7" s="30"/>
      <c r="TAX7" s="31"/>
      <c r="TAY7" s="30"/>
      <c r="TAZ7" s="31"/>
      <c r="TBA7" s="30"/>
      <c r="TBB7" s="31"/>
      <c r="TBC7" s="30"/>
      <c r="TBD7" s="31"/>
      <c r="TBE7" s="30"/>
      <c r="TBF7" s="31"/>
      <c r="TBG7" s="30"/>
      <c r="TBH7" s="31"/>
      <c r="TBI7" s="30"/>
      <c r="TBJ7" s="31"/>
      <c r="TBK7" s="30"/>
      <c r="TBL7" s="31"/>
      <c r="TBM7" s="30"/>
      <c r="TBN7" s="31"/>
      <c r="TBO7" s="30"/>
      <c r="TBP7" s="31"/>
      <c r="TBQ7" s="30"/>
      <c r="TBR7" s="31"/>
      <c r="TBS7" s="30"/>
      <c r="TBT7" s="31"/>
      <c r="TBU7" s="30"/>
      <c r="TBV7" s="31"/>
      <c r="TBW7" s="30"/>
      <c r="TBX7" s="31"/>
      <c r="TBY7" s="30"/>
      <c r="TBZ7" s="31"/>
      <c r="TCA7" s="30"/>
      <c r="TCB7" s="31"/>
      <c r="TCC7" s="30"/>
      <c r="TCD7" s="31"/>
      <c r="TCE7" s="30"/>
      <c r="TCF7" s="31"/>
      <c r="TCG7" s="30"/>
      <c r="TCH7" s="31"/>
      <c r="TCI7" s="30"/>
      <c r="TCJ7" s="31"/>
      <c r="TCK7" s="30"/>
      <c r="TCL7" s="31"/>
      <c r="TCM7" s="30"/>
      <c r="TCN7" s="31"/>
      <c r="TCO7" s="30"/>
      <c r="TCP7" s="31"/>
      <c r="TCQ7" s="30"/>
      <c r="TCR7" s="31"/>
      <c r="TCS7" s="30"/>
      <c r="TCT7" s="31"/>
      <c r="TCU7" s="30"/>
      <c r="TCV7" s="31"/>
      <c r="TCW7" s="30"/>
      <c r="TCX7" s="31"/>
      <c r="TCY7" s="30"/>
      <c r="TCZ7" s="31"/>
      <c r="TDA7" s="30"/>
      <c r="TDB7" s="31"/>
      <c r="TDC7" s="30"/>
      <c r="TDD7" s="31"/>
      <c r="TDE7" s="30"/>
      <c r="TDF7" s="31"/>
      <c r="TDG7" s="30"/>
      <c r="TDH7" s="31"/>
      <c r="TDI7" s="30"/>
      <c r="TDJ7" s="31"/>
      <c r="TDK7" s="30"/>
      <c r="TDL7" s="31"/>
      <c r="TDM7" s="30"/>
      <c r="TDN7" s="31"/>
      <c r="TDO7" s="30"/>
      <c r="TDP7" s="31"/>
      <c r="TDQ7" s="30"/>
      <c r="TDR7" s="31"/>
      <c r="TDS7" s="30"/>
      <c r="TDT7" s="31"/>
      <c r="TDU7" s="30"/>
      <c r="TDV7" s="31"/>
      <c r="TDW7" s="30"/>
      <c r="TDX7" s="31"/>
      <c r="TDY7" s="30"/>
      <c r="TDZ7" s="31"/>
      <c r="TEA7" s="30"/>
      <c r="TEB7" s="31"/>
      <c r="TEC7" s="30"/>
      <c r="TED7" s="31"/>
      <c r="TEE7" s="30"/>
      <c r="TEF7" s="31"/>
      <c r="TEG7" s="30"/>
      <c r="TEH7" s="31"/>
      <c r="TEI7" s="30"/>
      <c r="TEJ7" s="31"/>
      <c r="TEK7" s="30"/>
      <c r="TEL7" s="31"/>
      <c r="TEM7" s="30"/>
      <c r="TEN7" s="31"/>
      <c r="TEO7" s="30"/>
      <c r="TEP7" s="31"/>
      <c r="TEQ7" s="30"/>
      <c r="TER7" s="31"/>
      <c r="TES7" s="30"/>
      <c r="TET7" s="31"/>
      <c r="TEU7" s="30"/>
      <c r="TEV7" s="31"/>
      <c r="TEW7" s="30"/>
      <c r="TEX7" s="31"/>
      <c r="TEY7" s="30"/>
      <c r="TEZ7" s="31"/>
      <c r="TFA7" s="30"/>
      <c r="TFB7" s="31"/>
      <c r="TFC7" s="30"/>
      <c r="TFD7" s="31"/>
      <c r="TFE7" s="30"/>
      <c r="TFF7" s="31"/>
      <c r="TFG7" s="30"/>
      <c r="TFH7" s="31"/>
      <c r="TFI7" s="30"/>
      <c r="TFJ7" s="31"/>
      <c r="TFK7" s="30"/>
      <c r="TFL7" s="31"/>
      <c r="TFM7" s="30"/>
      <c r="TFN7" s="31"/>
      <c r="TFO7" s="30"/>
      <c r="TFP7" s="31"/>
      <c r="TFQ7" s="30"/>
      <c r="TFR7" s="31"/>
      <c r="TFS7" s="30"/>
      <c r="TFT7" s="31"/>
      <c r="TFU7" s="30"/>
      <c r="TFV7" s="31"/>
      <c r="TFW7" s="30"/>
      <c r="TFX7" s="31"/>
      <c r="TFY7" s="30"/>
      <c r="TFZ7" s="31"/>
      <c r="TGA7" s="30"/>
      <c r="TGB7" s="31"/>
      <c r="TGC7" s="30"/>
      <c r="TGD7" s="31"/>
      <c r="TGE7" s="30"/>
      <c r="TGF7" s="31"/>
      <c r="TGG7" s="30"/>
      <c r="TGH7" s="31"/>
      <c r="TGI7" s="30"/>
      <c r="TGJ7" s="31"/>
      <c r="TGK7" s="30"/>
      <c r="TGL7" s="31"/>
      <c r="TGM7" s="30"/>
      <c r="TGN7" s="31"/>
      <c r="TGO7" s="30"/>
      <c r="TGP7" s="31"/>
      <c r="TGQ7" s="30"/>
      <c r="TGR7" s="31"/>
      <c r="TGS7" s="30"/>
      <c r="TGT7" s="31"/>
      <c r="TGU7" s="30"/>
      <c r="TGV7" s="31"/>
      <c r="TGW7" s="30"/>
      <c r="TGX7" s="31"/>
      <c r="TGY7" s="30"/>
      <c r="TGZ7" s="31"/>
      <c r="THA7" s="30"/>
      <c r="THB7" s="31"/>
      <c r="THC7" s="30"/>
      <c r="THD7" s="31"/>
      <c r="THE7" s="30"/>
      <c r="THF7" s="31"/>
      <c r="THG7" s="30"/>
      <c r="THH7" s="31"/>
      <c r="THI7" s="30"/>
      <c r="THJ7" s="31"/>
      <c r="THK7" s="30"/>
      <c r="THL7" s="31"/>
      <c r="THM7" s="30"/>
      <c r="THN7" s="31"/>
      <c r="THO7" s="30"/>
      <c r="THP7" s="31"/>
      <c r="THQ7" s="30"/>
      <c r="THR7" s="31"/>
      <c r="THS7" s="30"/>
      <c r="THT7" s="31"/>
      <c r="THU7" s="30"/>
      <c r="THV7" s="31"/>
      <c r="THW7" s="30"/>
      <c r="THX7" s="31"/>
      <c r="THY7" s="30"/>
      <c r="THZ7" s="31"/>
      <c r="TIA7" s="30"/>
      <c r="TIB7" s="31"/>
      <c r="TIC7" s="30"/>
      <c r="TID7" s="31"/>
      <c r="TIE7" s="30"/>
      <c r="TIF7" s="31"/>
      <c r="TIG7" s="30"/>
      <c r="TIH7" s="31"/>
      <c r="TII7" s="30"/>
      <c r="TIJ7" s="31"/>
      <c r="TIK7" s="30"/>
      <c r="TIL7" s="31"/>
      <c r="TIM7" s="30"/>
      <c r="TIN7" s="31"/>
      <c r="TIO7" s="30"/>
      <c r="TIP7" s="31"/>
      <c r="TIQ7" s="30"/>
      <c r="TIR7" s="31"/>
      <c r="TIS7" s="30"/>
      <c r="TIT7" s="31"/>
      <c r="TIU7" s="30"/>
      <c r="TIV7" s="31"/>
      <c r="TIW7" s="30"/>
      <c r="TIX7" s="31"/>
      <c r="TIY7" s="30"/>
      <c r="TIZ7" s="31"/>
      <c r="TJA7" s="30"/>
      <c r="TJB7" s="31"/>
      <c r="TJC7" s="30"/>
      <c r="TJD7" s="31"/>
      <c r="TJE7" s="30"/>
      <c r="TJF7" s="31"/>
      <c r="TJG7" s="30"/>
      <c r="TJH7" s="31"/>
      <c r="TJI7" s="30"/>
      <c r="TJJ7" s="31"/>
      <c r="TJK7" s="30"/>
      <c r="TJL7" s="31"/>
      <c r="TJM7" s="30"/>
      <c r="TJN7" s="31"/>
      <c r="TJO7" s="30"/>
      <c r="TJP7" s="31"/>
      <c r="TJQ7" s="30"/>
      <c r="TJR7" s="31"/>
      <c r="TJS7" s="30"/>
      <c r="TJT7" s="31"/>
      <c r="TJU7" s="30"/>
      <c r="TJV7" s="31"/>
      <c r="TJW7" s="30"/>
      <c r="TJX7" s="31"/>
      <c r="TJY7" s="30"/>
      <c r="TJZ7" s="31"/>
      <c r="TKA7" s="30"/>
      <c r="TKB7" s="31"/>
      <c r="TKC7" s="30"/>
      <c r="TKD7" s="31"/>
      <c r="TKE7" s="30"/>
      <c r="TKF7" s="31"/>
      <c r="TKG7" s="30"/>
      <c r="TKH7" s="31"/>
      <c r="TKI7" s="30"/>
      <c r="TKJ7" s="31"/>
      <c r="TKK7" s="30"/>
      <c r="TKL7" s="31"/>
      <c r="TKM7" s="30"/>
      <c r="TKN7" s="31"/>
      <c r="TKO7" s="30"/>
      <c r="TKP7" s="31"/>
      <c r="TKQ7" s="30"/>
      <c r="TKR7" s="31"/>
      <c r="TKS7" s="30"/>
      <c r="TKT7" s="31"/>
      <c r="TKU7" s="30"/>
      <c r="TKV7" s="31"/>
      <c r="TKW7" s="30"/>
      <c r="TKX7" s="31"/>
      <c r="TKY7" s="30"/>
      <c r="TKZ7" s="31"/>
      <c r="TLA7" s="30"/>
      <c r="TLB7" s="31"/>
      <c r="TLC7" s="30"/>
      <c r="TLD7" s="31"/>
      <c r="TLE7" s="30"/>
      <c r="TLF7" s="31"/>
      <c r="TLG7" s="30"/>
      <c r="TLH7" s="31"/>
      <c r="TLI7" s="30"/>
      <c r="TLJ7" s="31"/>
      <c r="TLK7" s="30"/>
      <c r="TLL7" s="31"/>
      <c r="TLM7" s="30"/>
      <c r="TLN7" s="31"/>
      <c r="TLO7" s="30"/>
      <c r="TLP7" s="31"/>
      <c r="TLQ7" s="30"/>
      <c r="TLR7" s="31"/>
      <c r="TLS7" s="30"/>
      <c r="TLT7" s="31"/>
      <c r="TLU7" s="30"/>
      <c r="TLV7" s="31"/>
      <c r="TLW7" s="30"/>
      <c r="TLX7" s="31"/>
      <c r="TLY7" s="30"/>
      <c r="TLZ7" s="31"/>
      <c r="TMA7" s="30"/>
      <c r="TMB7" s="31"/>
      <c r="TMC7" s="30"/>
      <c r="TMD7" s="31"/>
      <c r="TME7" s="30"/>
      <c r="TMF7" s="31"/>
      <c r="TMG7" s="30"/>
      <c r="TMH7" s="31"/>
      <c r="TMI7" s="30"/>
      <c r="TMJ7" s="31"/>
      <c r="TMK7" s="30"/>
      <c r="TML7" s="31"/>
      <c r="TMM7" s="30"/>
      <c r="TMN7" s="31"/>
      <c r="TMO7" s="30"/>
      <c r="TMP7" s="31"/>
      <c r="TMQ7" s="30"/>
      <c r="TMR7" s="31"/>
      <c r="TMS7" s="30"/>
      <c r="TMT7" s="31"/>
      <c r="TMU7" s="30"/>
      <c r="TMV7" s="31"/>
      <c r="TMW7" s="30"/>
      <c r="TMX7" s="31"/>
      <c r="TMY7" s="30"/>
      <c r="TMZ7" s="31"/>
      <c r="TNA7" s="30"/>
      <c r="TNB7" s="31"/>
      <c r="TNC7" s="30"/>
      <c r="TND7" s="31"/>
      <c r="TNE7" s="30"/>
      <c r="TNF7" s="31"/>
      <c r="TNG7" s="30"/>
      <c r="TNH7" s="31"/>
      <c r="TNI7" s="30"/>
      <c r="TNJ7" s="31"/>
      <c r="TNK7" s="30"/>
      <c r="TNL7" s="31"/>
      <c r="TNM7" s="30"/>
      <c r="TNN7" s="31"/>
      <c r="TNO7" s="30"/>
      <c r="TNP7" s="31"/>
      <c r="TNQ7" s="30"/>
      <c r="TNR7" s="31"/>
      <c r="TNS7" s="30"/>
      <c r="TNT7" s="31"/>
      <c r="TNU7" s="30"/>
      <c r="TNV7" s="31"/>
      <c r="TNW7" s="30"/>
      <c r="TNX7" s="31"/>
      <c r="TNY7" s="30"/>
      <c r="TNZ7" s="31"/>
      <c r="TOA7" s="30"/>
      <c r="TOB7" s="31"/>
      <c r="TOC7" s="30"/>
      <c r="TOD7" s="31"/>
      <c r="TOE7" s="30"/>
      <c r="TOF7" s="31"/>
      <c r="TOG7" s="30"/>
      <c r="TOH7" s="31"/>
      <c r="TOI7" s="30"/>
      <c r="TOJ7" s="31"/>
      <c r="TOK7" s="30"/>
      <c r="TOL7" s="31"/>
      <c r="TOM7" s="30"/>
      <c r="TON7" s="31"/>
      <c r="TOO7" s="30"/>
      <c r="TOP7" s="31"/>
      <c r="TOQ7" s="30"/>
      <c r="TOR7" s="31"/>
      <c r="TOS7" s="30"/>
      <c r="TOT7" s="31"/>
      <c r="TOU7" s="30"/>
      <c r="TOV7" s="31"/>
      <c r="TOW7" s="30"/>
      <c r="TOX7" s="31"/>
      <c r="TOY7" s="30"/>
      <c r="TOZ7" s="31"/>
      <c r="TPA7" s="30"/>
      <c r="TPB7" s="31"/>
      <c r="TPC7" s="30"/>
      <c r="TPD7" s="31"/>
      <c r="TPE7" s="30"/>
      <c r="TPF7" s="31"/>
      <c r="TPG7" s="30"/>
      <c r="TPH7" s="31"/>
      <c r="TPI7" s="30"/>
      <c r="TPJ7" s="31"/>
      <c r="TPK7" s="30"/>
      <c r="TPL7" s="31"/>
      <c r="TPM7" s="30"/>
      <c r="TPN7" s="31"/>
      <c r="TPO7" s="30"/>
      <c r="TPP7" s="31"/>
      <c r="TPQ7" s="30"/>
      <c r="TPR7" s="31"/>
      <c r="TPS7" s="30"/>
      <c r="TPT7" s="31"/>
      <c r="TPU7" s="30"/>
      <c r="TPV7" s="31"/>
      <c r="TPW7" s="30"/>
      <c r="TPX7" s="31"/>
      <c r="TPY7" s="30"/>
      <c r="TPZ7" s="31"/>
      <c r="TQA7" s="30"/>
      <c r="TQB7" s="31"/>
      <c r="TQC7" s="30"/>
      <c r="TQD7" s="31"/>
      <c r="TQE7" s="30"/>
      <c r="TQF7" s="31"/>
      <c r="TQG7" s="30"/>
      <c r="TQH7" s="31"/>
      <c r="TQI7" s="30"/>
      <c r="TQJ7" s="31"/>
      <c r="TQK7" s="30"/>
      <c r="TQL7" s="31"/>
      <c r="TQM7" s="30"/>
      <c r="TQN7" s="31"/>
      <c r="TQO7" s="30"/>
      <c r="TQP7" s="31"/>
      <c r="TQQ7" s="30"/>
      <c r="TQR7" s="31"/>
      <c r="TQS7" s="30"/>
      <c r="TQT7" s="31"/>
      <c r="TQU7" s="30"/>
      <c r="TQV7" s="31"/>
      <c r="TQW7" s="30"/>
      <c r="TQX7" s="31"/>
      <c r="TQY7" s="30"/>
      <c r="TQZ7" s="31"/>
      <c r="TRA7" s="30"/>
      <c r="TRB7" s="31"/>
      <c r="TRC7" s="30"/>
      <c r="TRD7" s="31"/>
      <c r="TRE7" s="30"/>
      <c r="TRF7" s="31"/>
      <c r="TRG7" s="30"/>
      <c r="TRH7" s="31"/>
      <c r="TRI7" s="30"/>
      <c r="TRJ7" s="31"/>
      <c r="TRK7" s="30"/>
      <c r="TRL7" s="31"/>
      <c r="TRM7" s="30"/>
      <c r="TRN7" s="31"/>
      <c r="TRO7" s="30"/>
      <c r="TRP7" s="31"/>
      <c r="TRQ7" s="30"/>
      <c r="TRR7" s="31"/>
      <c r="TRS7" s="30"/>
      <c r="TRT7" s="31"/>
      <c r="TRU7" s="30"/>
      <c r="TRV7" s="31"/>
      <c r="TRW7" s="30"/>
      <c r="TRX7" s="31"/>
      <c r="TRY7" s="30"/>
      <c r="TRZ7" s="31"/>
      <c r="TSA7" s="30"/>
      <c r="TSB7" s="31"/>
      <c r="TSC7" s="30"/>
      <c r="TSD7" s="31"/>
      <c r="TSE7" s="30"/>
      <c r="TSF7" s="31"/>
      <c r="TSG7" s="30"/>
      <c r="TSH7" s="31"/>
      <c r="TSI7" s="30"/>
      <c r="TSJ7" s="31"/>
      <c r="TSK7" s="30"/>
      <c r="TSL7" s="31"/>
      <c r="TSM7" s="30"/>
      <c r="TSN7" s="31"/>
      <c r="TSO7" s="30"/>
      <c r="TSP7" s="31"/>
      <c r="TSQ7" s="30"/>
      <c r="TSR7" s="31"/>
      <c r="TSS7" s="30"/>
      <c r="TST7" s="31"/>
      <c r="TSU7" s="30"/>
      <c r="TSV7" s="31"/>
      <c r="TSW7" s="30"/>
      <c r="TSX7" s="31"/>
      <c r="TSY7" s="30"/>
      <c r="TSZ7" s="31"/>
      <c r="TTA7" s="30"/>
      <c r="TTB7" s="31"/>
      <c r="TTC7" s="30"/>
      <c r="TTD7" s="31"/>
      <c r="TTE7" s="30"/>
      <c r="TTF7" s="31"/>
      <c r="TTG7" s="30"/>
      <c r="TTH7" s="31"/>
      <c r="TTI7" s="30"/>
      <c r="TTJ7" s="31"/>
      <c r="TTK7" s="30"/>
      <c r="TTL7" s="31"/>
      <c r="TTM7" s="30"/>
      <c r="TTN7" s="31"/>
      <c r="TTO7" s="30"/>
      <c r="TTP7" s="31"/>
      <c r="TTQ7" s="30"/>
      <c r="TTR7" s="31"/>
      <c r="TTS7" s="30"/>
      <c r="TTT7" s="31"/>
      <c r="TTU7" s="30"/>
      <c r="TTV7" s="31"/>
      <c r="TTW7" s="30"/>
      <c r="TTX7" s="31"/>
      <c r="TTY7" s="30"/>
      <c r="TTZ7" s="31"/>
      <c r="TUA7" s="30"/>
      <c r="TUB7" s="31"/>
      <c r="TUC7" s="30"/>
      <c r="TUD7" s="31"/>
      <c r="TUE7" s="30"/>
      <c r="TUF7" s="31"/>
      <c r="TUG7" s="30"/>
      <c r="TUH7" s="31"/>
      <c r="TUI7" s="30"/>
      <c r="TUJ7" s="31"/>
      <c r="TUK7" s="30"/>
      <c r="TUL7" s="31"/>
      <c r="TUM7" s="30"/>
      <c r="TUN7" s="31"/>
      <c r="TUO7" s="30"/>
      <c r="TUP7" s="31"/>
      <c r="TUQ7" s="30"/>
      <c r="TUR7" s="31"/>
      <c r="TUS7" s="30"/>
      <c r="TUT7" s="31"/>
      <c r="TUU7" s="30"/>
      <c r="TUV7" s="31"/>
      <c r="TUW7" s="30"/>
      <c r="TUX7" s="31"/>
      <c r="TUY7" s="30"/>
      <c r="TUZ7" s="31"/>
      <c r="TVA7" s="30"/>
      <c r="TVB7" s="31"/>
      <c r="TVC7" s="30"/>
      <c r="TVD7" s="31"/>
      <c r="TVE7" s="30"/>
      <c r="TVF7" s="31"/>
      <c r="TVG7" s="30"/>
      <c r="TVH7" s="31"/>
      <c r="TVI7" s="30"/>
      <c r="TVJ7" s="31"/>
      <c r="TVK7" s="30"/>
      <c r="TVL7" s="31"/>
      <c r="TVM7" s="30"/>
      <c r="TVN7" s="31"/>
      <c r="TVO7" s="30"/>
      <c r="TVP7" s="31"/>
      <c r="TVQ7" s="30"/>
      <c r="TVR7" s="31"/>
      <c r="TVS7" s="30"/>
      <c r="TVT7" s="31"/>
      <c r="TVU7" s="30"/>
      <c r="TVV7" s="31"/>
      <c r="TVW7" s="30"/>
      <c r="TVX7" s="31"/>
      <c r="TVY7" s="30"/>
      <c r="TVZ7" s="31"/>
      <c r="TWA7" s="30"/>
      <c r="TWB7" s="31"/>
      <c r="TWC7" s="30"/>
      <c r="TWD7" s="31"/>
      <c r="TWE7" s="30"/>
      <c r="TWF7" s="31"/>
      <c r="TWG7" s="30"/>
      <c r="TWH7" s="31"/>
      <c r="TWI7" s="30"/>
      <c r="TWJ7" s="31"/>
      <c r="TWK7" s="30"/>
      <c r="TWL7" s="31"/>
      <c r="TWM7" s="30"/>
      <c r="TWN7" s="31"/>
      <c r="TWO7" s="30"/>
      <c r="TWP7" s="31"/>
      <c r="TWQ7" s="30"/>
      <c r="TWR7" s="31"/>
      <c r="TWS7" s="30"/>
      <c r="TWT7" s="31"/>
      <c r="TWU7" s="30"/>
      <c r="TWV7" s="31"/>
      <c r="TWW7" s="30"/>
      <c r="TWX7" s="31"/>
      <c r="TWY7" s="30"/>
      <c r="TWZ7" s="31"/>
      <c r="TXA7" s="30"/>
      <c r="TXB7" s="31"/>
      <c r="TXC7" s="30"/>
      <c r="TXD7" s="31"/>
      <c r="TXE7" s="30"/>
      <c r="TXF7" s="31"/>
      <c r="TXG7" s="30"/>
      <c r="TXH7" s="31"/>
      <c r="TXI7" s="30"/>
      <c r="TXJ7" s="31"/>
      <c r="TXK7" s="30"/>
      <c r="TXL7" s="31"/>
      <c r="TXM7" s="30"/>
      <c r="TXN7" s="31"/>
      <c r="TXO7" s="30"/>
      <c r="TXP7" s="31"/>
      <c r="TXQ7" s="30"/>
      <c r="TXR7" s="31"/>
      <c r="TXS7" s="30"/>
      <c r="TXT7" s="31"/>
      <c r="TXU7" s="30"/>
      <c r="TXV7" s="31"/>
      <c r="TXW7" s="30"/>
      <c r="TXX7" s="31"/>
      <c r="TXY7" s="30"/>
      <c r="TXZ7" s="31"/>
      <c r="TYA7" s="30"/>
      <c r="TYB7" s="31"/>
      <c r="TYC7" s="30"/>
      <c r="TYD7" s="31"/>
      <c r="TYE7" s="30"/>
      <c r="TYF7" s="31"/>
      <c r="TYG7" s="30"/>
      <c r="TYH7" s="31"/>
      <c r="TYI7" s="30"/>
      <c r="TYJ7" s="31"/>
      <c r="TYK7" s="30"/>
      <c r="TYL7" s="31"/>
      <c r="TYM7" s="30"/>
      <c r="TYN7" s="31"/>
      <c r="TYO7" s="30"/>
      <c r="TYP7" s="31"/>
      <c r="TYQ7" s="30"/>
      <c r="TYR7" s="31"/>
      <c r="TYS7" s="30"/>
      <c r="TYT7" s="31"/>
      <c r="TYU7" s="30"/>
      <c r="TYV7" s="31"/>
      <c r="TYW7" s="30"/>
      <c r="TYX7" s="31"/>
      <c r="TYY7" s="30"/>
      <c r="TYZ7" s="31"/>
      <c r="TZA7" s="30"/>
      <c r="TZB7" s="31"/>
      <c r="TZC7" s="30"/>
      <c r="TZD7" s="31"/>
      <c r="TZE7" s="30"/>
      <c r="TZF7" s="31"/>
      <c r="TZG7" s="30"/>
      <c r="TZH7" s="31"/>
      <c r="TZI7" s="30"/>
      <c r="TZJ7" s="31"/>
      <c r="TZK7" s="30"/>
      <c r="TZL7" s="31"/>
      <c r="TZM7" s="30"/>
      <c r="TZN7" s="31"/>
      <c r="TZO7" s="30"/>
      <c r="TZP7" s="31"/>
      <c r="TZQ7" s="30"/>
      <c r="TZR7" s="31"/>
      <c r="TZS7" s="30"/>
      <c r="TZT7" s="31"/>
      <c r="TZU7" s="30"/>
      <c r="TZV7" s="31"/>
      <c r="TZW7" s="30"/>
      <c r="TZX7" s="31"/>
      <c r="TZY7" s="30"/>
      <c r="TZZ7" s="31"/>
      <c r="UAA7" s="30"/>
      <c r="UAB7" s="31"/>
      <c r="UAC7" s="30"/>
      <c r="UAD7" s="31"/>
      <c r="UAE7" s="30"/>
      <c r="UAF7" s="31"/>
      <c r="UAG7" s="30"/>
      <c r="UAH7" s="31"/>
      <c r="UAI7" s="30"/>
      <c r="UAJ7" s="31"/>
      <c r="UAK7" s="30"/>
      <c r="UAL7" s="31"/>
      <c r="UAM7" s="30"/>
      <c r="UAN7" s="31"/>
      <c r="UAO7" s="30"/>
      <c r="UAP7" s="31"/>
      <c r="UAQ7" s="30"/>
      <c r="UAR7" s="31"/>
      <c r="UAS7" s="30"/>
      <c r="UAT7" s="31"/>
      <c r="UAU7" s="30"/>
      <c r="UAV7" s="31"/>
      <c r="UAW7" s="30"/>
      <c r="UAX7" s="31"/>
      <c r="UAY7" s="30"/>
      <c r="UAZ7" s="31"/>
      <c r="UBA7" s="30"/>
      <c r="UBB7" s="31"/>
      <c r="UBC7" s="30"/>
      <c r="UBD7" s="31"/>
      <c r="UBE7" s="30"/>
      <c r="UBF7" s="31"/>
      <c r="UBG7" s="30"/>
      <c r="UBH7" s="31"/>
      <c r="UBI7" s="30"/>
      <c r="UBJ7" s="31"/>
      <c r="UBK7" s="30"/>
      <c r="UBL7" s="31"/>
      <c r="UBM7" s="30"/>
      <c r="UBN7" s="31"/>
      <c r="UBO7" s="30"/>
      <c r="UBP7" s="31"/>
      <c r="UBQ7" s="30"/>
      <c r="UBR7" s="31"/>
      <c r="UBS7" s="30"/>
      <c r="UBT7" s="31"/>
      <c r="UBU7" s="30"/>
      <c r="UBV7" s="31"/>
      <c r="UBW7" s="30"/>
      <c r="UBX7" s="31"/>
      <c r="UBY7" s="30"/>
      <c r="UBZ7" s="31"/>
      <c r="UCA7" s="30"/>
      <c r="UCB7" s="31"/>
      <c r="UCC7" s="30"/>
      <c r="UCD7" s="31"/>
      <c r="UCE7" s="30"/>
      <c r="UCF7" s="31"/>
      <c r="UCG7" s="30"/>
      <c r="UCH7" s="31"/>
      <c r="UCI7" s="30"/>
      <c r="UCJ7" s="31"/>
      <c r="UCK7" s="30"/>
      <c r="UCL7" s="31"/>
      <c r="UCM7" s="30"/>
      <c r="UCN7" s="31"/>
      <c r="UCO7" s="30"/>
      <c r="UCP7" s="31"/>
      <c r="UCQ7" s="30"/>
      <c r="UCR7" s="31"/>
      <c r="UCS7" s="30"/>
      <c r="UCT7" s="31"/>
      <c r="UCU7" s="30"/>
      <c r="UCV7" s="31"/>
      <c r="UCW7" s="30"/>
      <c r="UCX7" s="31"/>
      <c r="UCY7" s="30"/>
      <c r="UCZ7" s="31"/>
      <c r="UDA7" s="30"/>
      <c r="UDB7" s="31"/>
      <c r="UDC7" s="30"/>
      <c r="UDD7" s="31"/>
      <c r="UDE7" s="30"/>
      <c r="UDF7" s="31"/>
      <c r="UDG7" s="30"/>
      <c r="UDH7" s="31"/>
      <c r="UDI7" s="30"/>
      <c r="UDJ7" s="31"/>
      <c r="UDK7" s="30"/>
      <c r="UDL7" s="31"/>
      <c r="UDM7" s="30"/>
      <c r="UDN7" s="31"/>
      <c r="UDO7" s="30"/>
      <c r="UDP7" s="31"/>
      <c r="UDQ7" s="30"/>
      <c r="UDR7" s="31"/>
      <c r="UDS7" s="30"/>
      <c r="UDT7" s="31"/>
      <c r="UDU7" s="30"/>
      <c r="UDV7" s="31"/>
      <c r="UDW7" s="30"/>
      <c r="UDX7" s="31"/>
      <c r="UDY7" s="30"/>
      <c r="UDZ7" s="31"/>
      <c r="UEA7" s="30"/>
      <c r="UEB7" s="31"/>
      <c r="UEC7" s="30"/>
      <c r="UED7" s="31"/>
      <c r="UEE7" s="30"/>
      <c r="UEF7" s="31"/>
      <c r="UEG7" s="30"/>
      <c r="UEH7" s="31"/>
      <c r="UEI7" s="30"/>
      <c r="UEJ7" s="31"/>
      <c r="UEK7" s="30"/>
      <c r="UEL7" s="31"/>
      <c r="UEM7" s="30"/>
      <c r="UEN7" s="31"/>
      <c r="UEO7" s="30"/>
      <c r="UEP7" s="31"/>
      <c r="UEQ7" s="30"/>
      <c r="UER7" s="31"/>
      <c r="UES7" s="30"/>
      <c r="UET7" s="31"/>
      <c r="UEU7" s="30"/>
      <c r="UEV7" s="31"/>
      <c r="UEW7" s="30"/>
      <c r="UEX7" s="31"/>
      <c r="UEY7" s="30"/>
      <c r="UEZ7" s="31"/>
      <c r="UFA7" s="30"/>
      <c r="UFB7" s="31"/>
      <c r="UFC7" s="30"/>
      <c r="UFD7" s="31"/>
      <c r="UFE7" s="30"/>
      <c r="UFF7" s="31"/>
      <c r="UFG7" s="30"/>
      <c r="UFH7" s="31"/>
      <c r="UFI7" s="30"/>
      <c r="UFJ7" s="31"/>
      <c r="UFK7" s="30"/>
      <c r="UFL7" s="31"/>
      <c r="UFM7" s="30"/>
      <c r="UFN7" s="31"/>
      <c r="UFO7" s="30"/>
      <c r="UFP7" s="31"/>
      <c r="UFQ7" s="30"/>
      <c r="UFR7" s="31"/>
      <c r="UFS7" s="30"/>
      <c r="UFT7" s="31"/>
      <c r="UFU7" s="30"/>
      <c r="UFV7" s="31"/>
      <c r="UFW7" s="30"/>
      <c r="UFX7" s="31"/>
      <c r="UFY7" s="30"/>
      <c r="UFZ7" s="31"/>
      <c r="UGA7" s="30"/>
      <c r="UGB7" s="31"/>
      <c r="UGC7" s="30"/>
      <c r="UGD7" s="31"/>
      <c r="UGE7" s="30"/>
      <c r="UGF7" s="31"/>
      <c r="UGG7" s="30"/>
      <c r="UGH7" s="31"/>
      <c r="UGI7" s="30"/>
      <c r="UGJ7" s="31"/>
      <c r="UGK7" s="30"/>
      <c r="UGL7" s="31"/>
      <c r="UGM7" s="30"/>
      <c r="UGN7" s="31"/>
      <c r="UGO7" s="30"/>
      <c r="UGP7" s="31"/>
      <c r="UGQ7" s="30"/>
      <c r="UGR7" s="31"/>
      <c r="UGS7" s="30"/>
      <c r="UGT7" s="31"/>
      <c r="UGU7" s="30"/>
      <c r="UGV7" s="31"/>
      <c r="UGW7" s="30"/>
      <c r="UGX7" s="31"/>
      <c r="UGY7" s="30"/>
      <c r="UGZ7" s="31"/>
      <c r="UHA7" s="30"/>
      <c r="UHB7" s="31"/>
      <c r="UHC7" s="30"/>
      <c r="UHD7" s="31"/>
      <c r="UHE7" s="30"/>
      <c r="UHF7" s="31"/>
      <c r="UHG7" s="30"/>
      <c r="UHH7" s="31"/>
      <c r="UHI7" s="30"/>
      <c r="UHJ7" s="31"/>
      <c r="UHK7" s="30"/>
      <c r="UHL7" s="31"/>
      <c r="UHM7" s="30"/>
      <c r="UHN7" s="31"/>
      <c r="UHO7" s="30"/>
      <c r="UHP7" s="31"/>
      <c r="UHQ7" s="30"/>
      <c r="UHR7" s="31"/>
      <c r="UHS7" s="30"/>
      <c r="UHT7" s="31"/>
      <c r="UHU7" s="30"/>
      <c r="UHV7" s="31"/>
      <c r="UHW7" s="30"/>
      <c r="UHX7" s="31"/>
      <c r="UHY7" s="30"/>
      <c r="UHZ7" s="31"/>
      <c r="UIA7" s="30"/>
      <c r="UIB7" s="31"/>
      <c r="UIC7" s="30"/>
      <c r="UID7" s="31"/>
      <c r="UIE7" s="30"/>
      <c r="UIF7" s="31"/>
      <c r="UIG7" s="30"/>
      <c r="UIH7" s="31"/>
      <c r="UII7" s="30"/>
      <c r="UIJ7" s="31"/>
      <c r="UIK7" s="30"/>
      <c r="UIL7" s="31"/>
      <c r="UIM7" s="30"/>
      <c r="UIN7" s="31"/>
      <c r="UIO7" s="30"/>
      <c r="UIP7" s="31"/>
      <c r="UIQ7" s="30"/>
      <c r="UIR7" s="31"/>
      <c r="UIS7" s="30"/>
      <c r="UIT7" s="31"/>
      <c r="UIU7" s="30"/>
      <c r="UIV7" s="31"/>
      <c r="UIW7" s="30"/>
      <c r="UIX7" s="31"/>
      <c r="UIY7" s="30"/>
      <c r="UIZ7" s="31"/>
      <c r="UJA7" s="30"/>
      <c r="UJB7" s="31"/>
      <c r="UJC7" s="30"/>
      <c r="UJD7" s="31"/>
      <c r="UJE7" s="30"/>
      <c r="UJF7" s="31"/>
      <c r="UJG7" s="30"/>
      <c r="UJH7" s="31"/>
      <c r="UJI7" s="30"/>
      <c r="UJJ7" s="31"/>
      <c r="UJK7" s="30"/>
      <c r="UJL7" s="31"/>
      <c r="UJM7" s="30"/>
      <c r="UJN7" s="31"/>
      <c r="UJO7" s="30"/>
      <c r="UJP7" s="31"/>
      <c r="UJQ7" s="30"/>
      <c r="UJR7" s="31"/>
      <c r="UJS7" s="30"/>
      <c r="UJT7" s="31"/>
      <c r="UJU7" s="30"/>
      <c r="UJV7" s="31"/>
      <c r="UJW7" s="30"/>
      <c r="UJX7" s="31"/>
      <c r="UJY7" s="30"/>
      <c r="UJZ7" s="31"/>
      <c r="UKA7" s="30"/>
      <c r="UKB7" s="31"/>
      <c r="UKC7" s="30"/>
      <c r="UKD7" s="31"/>
      <c r="UKE7" s="30"/>
      <c r="UKF7" s="31"/>
      <c r="UKG7" s="30"/>
      <c r="UKH7" s="31"/>
      <c r="UKI7" s="30"/>
      <c r="UKJ7" s="31"/>
      <c r="UKK7" s="30"/>
      <c r="UKL7" s="31"/>
      <c r="UKM7" s="30"/>
      <c r="UKN7" s="31"/>
      <c r="UKO7" s="30"/>
      <c r="UKP7" s="31"/>
      <c r="UKQ7" s="30"/>
      <c r="UKR7" s="31"/>
      <c r="UKS7" s="30"/>
      <c r="UKT7" s="31"/>
      <c r="UKU7" s="30"/>
      <c r="UKV7" s="31"/>
      <c r="UKW7" s="30"/>
      <c r="UKX7" s="31"/>
      <c r="UKY7" s="30"/>
      <c r="UKZ7" s="31"/>
      <c r="ULA7" s="30"/>
      <c r="ULB7" s="31"/>
      <c r="ULC7" s="30"/>
      <c r="ULD7" s="31"/>
      <c r="ULE7" s="30"/>
      <c r="ULF7" s="31"/>
      <c r="ULG7" s="30"/>
      <c r="ULH7" s="31"/>
      <c r="ULI7" s="30"/>
      <c r="ULJ7" s="31"/>
      <c r="ULK7" s="30"/>
      <c r="ULL7" s="31"/>
      <c r="ULM7" s="30"/>
      <c r="ULN7" s="31"/>
      <c r="ULO7" s="30"/>
      <c r="ULP7" s="31"/>
      <c r="ULQ7" s="30"/>
      <c r="ULR7" s="31"/>
      <c r="ULS7" s="30"/>
      <c r="ULT7" s="31"/>
      <c r="ULU7" s="30"/>
      <c r="ULV7" s="31"/>
      <c r="ULW7" s="30"/>
      <c r="ULX7" s="31"/>
      <c r="ULY7" s="30"/>
      <c r="ULZ7" s="31"/>
      <c r="UMA7" s="30"/>
      <c r="UMB7" s="31"/>
      <c r="UMC7" s="30"/>
      <c r="UMD7" s="31"/>
      <c r="UME7" s="30"/>
      <c r="UMF7" s="31"/>
      <c r="UMG7" s="30"/>
      <c r="UMH7" s="31"/>
      <c r="UMI7" s="30"/>
      <c r="UMJ7" s="31"/>
      <c r="UMK7" s="30"/>
      <c r="UML7" s="31"/>
      <c r="UMM7" s="30"/>
      <c r="UMN7" s="31"/>
      <c r="UMO7" s="30"/>
      <c r="UMP7" s="31"/>
      <c r="UMQ7" s="30"/>
      <c r="UMR7" s="31"/>
      <c r="UMS7" s="30"/>
      <c r="UMT7" s="31"/>
      <c r="UMU7" s="30"/>
      <c r="UMV7" s="31"/>
      <c r="UMW7" s="30"/>
      <c r="UMX7" s="31"/>
      <c r="UMY7" s="30"/>
      <c r="UMZ7" s="31"/>
      <c r="UNA7" s="30"/>
      <c r="UNB7" s="31"/>
      <c r="UNC7" s="30"/>
      <c r="UND7" s="31"/>
      <c r="UNE7" s="30"/>
      <c r="UNF7" s="31"/>
      <c r="UNG7" s="30"/>
      <c r="UNH7" s="31"/>
      <c r="UNI7" s="30"/>
      <c r="UNJ7" s="31"/>
      <c r="UNK7" s="30"/>
      <c r="UNL7" s="31"/>
      <c r="UNM7" s="30"/>
      <c r="UNN7" s="31"/>
      <c r="UNO7" s="30"/>
      <c r="UNP7" s="31"/>
      <c r="UNQ7" s="30"/>
      <c r="UNR7" s="31"/>
      <c r="UNS7" s="30"/>
      <c r="UNT7" s="31"/>
      <c r="UNU7" s="30"/>
      <c r="UNV7" s="31"/>
      <c r="UNW7" s="30"/>
      <c r="UNX7" s="31"/>
      <c r="UNY7" s="30"/>
      <c r="UNZ7" s="31"/>
      <c r="UOA7" s="30"/>
      <c r="UOB7" s="31"/>
      <c r="UOC7" s="30"/>
      <c r="UOD7" s="31"/>
      <c r="UOE7" s="30"/>
      <c r="UOF7" s="31"/>
      <c r="UOG7" s="30"/>
      <c r="UOH7" s="31"/>
      <c r="UOI7" s="30"/>
      <c r="UOJ7" s="31"/>
      <c r="UOK7" s="30"/>
      <c r="UOL7" s="31"/>
      <c r="UOM7" s="30"/>
      <c r="UON7" s="31"/>
      <c r="UOO7" s="30"/>
      <c r="UOP7" s="31"/>
      <c r="UOQ7" s="30"/>
      <c r="UOR7" s="31"/>
      <c r="UOS7" s="30"/>
      <c r="UOT7" s="31"/>
      <c r="UOU7" s="30"/>
      <c r="UOV7" s="31"/>
      <c r="UOW7" s="30"/>
      <c r="UOX7" s="31"/>
      <c r="UOY7" s="30"/>
      <c r="UOZ7" s="31"/>
      <c r="UPA7" s="30"/>
      <c r="UPB7" s="31"/>
      <c r="UPC7" s="30"/>
      <c r="UPD7" s="31"/>
      <c r="UPE7" s="30"/>
      <c r="UPF7" s="31"/>
      <c r="UPG7" s="30"/>
      <c r="UPH7" s="31"/>
      <c r="UPI7" s="30"/>
      <c r="UPJ7" s="31"/>
      <c r="UPK7" s="30"/>
      <c r="UPL7" s="31"/>
      <c r="UPM7" s="30"/>
      <c r="UPN7" s="31"/>
      <c r="UPO7" s="30"/>
      <c r="UPP7" s="31"/>
      <c r="UPQ7" s="30"/>
      <c r="UPR7" s="31"/>
      <c r="UPS7" s="30"/>
      <c r="UPT7" s="31"/>
      <c r="UPU7" s="30"/>
      <c r="UPV7" s="31"/>
      <c r="UPW7" s="30"/>
      <c r="UPX7" s="31"/>
      <c r="UPY7" s="30"/>
      <c r="UPZ7" s="31"/>
      <c r="UQA7" s="30"/>
      <c r="UQB7" s="31"/>
      <c r="UQC7" s="30"/>
      <c r="UQD7" s="31"/>
      <c r="UQE7" s="30"/>
      <c r="UQF7" s="31"/>
      <c r="UQG7" s="30"/>
      <c r="UQH7" s="31"/>
      <c r="UQI7" s="30"/>
      <c r="UQJ7" s="31"/>
      <c r="UQK7" s="30"/>
      <c r="UQL7" s="31"/>
      <c r="UQM7" s="30"/>
      <c r="UQN7" s="31"/>
      <c r="UQO7" s="30"/>
      <c r="UQP7" s="31"/>
      <c r="UQQ7" s="30"/>
      <c r="UQR7" s="31"/>
      <c r="UQS7" s="30"/>
      <c r="UQT7" s="31"/>
      <c r="UQU7" s="30"/>
      <c r="UQV7" s="31"/>
      <c r="UQW7" s="30"/>
      <c r="UQX7" s="31"/>
      <c r="UQY7" s="30"/>
      <c r="UQZ7" s="31"/>
      <c r="URA7" s="30"/>
      <c r="URB7" s="31"/>
      <c r="URC7" s="30"/>
      <c r="URD7" s="31"/>
      <c r="URE7" s="30"/>
      <c r="URF7" s="31"/>
      <c r="URG7" s="30"/>
      <c r="URH7" s="31"/>
      <c r="URI7" s="30"/>
      <c r="URJ7" s="31"/>
      <c r="URK7" s="30"/>
      <c r="URL7" s="31"/>
      <c r="URM7" s="30"/>
      <c r="URN7" s="31"/>
      <c r="URO7" s="30"/>
      <c r="URP7" s="31"/>
      <c r="URQ7" s="30"/>
      <c r="URR7" s="31"/>
      <c r="URS7" s="30"/>
      <c r="URT7" s="31"/>
      <c r="URU7" s="30"/>
      <c r="URV7" s="31"/>
      <c r="URW7" s="30"/>
      <c r="URX7" s="31"/>
      <c r="URY7" s="30"/>
      <c r="URZ7" s="31"/>
      <c r="USA7" s="30"/>
      <c r="USB7" s="31"/>
      <c r="USC7" s="30"/>
      <c r="USD7" s="31"/>
      <c r="USE7" s="30"/>
      <c r="USF7" s="31"/>
      <c r="USG7" s="30"/>
      <c r="USH7" s="31"/>
      <c r="USI7" s="30"/>
      <c r="USJ7" s="31"/>
      <c r="USK7" s="30"/>
      <c r="USL7" s="31"/>
      <c r="USM7" s="30"/>
      <c r="USN7" s="31"/>
      <c r="USO7" s="30"/>
      <c r="USP7" s="31"/>
      <c r="USQ7" s="30"/>
      <c r="USR7" s="31"/>
      <c r="USS7" s="30"/>
      <c r="UST7" s="31"/>
      <c r="USU7" s="30"/>
      <c r="USV7" s="31"/>
      <c r="USW7" s="30"/>
      <c r="USX7" s="31"/>
      <c r="USY7" s="30"/>
      <c r="USZ7" s="31"/>
      <c r="UTA7" s="30"/>
      <c r="UTB7" s="31"/>
      <c r="UTC7" s="30"/>
      <c r="UTD7" s="31"/>
      <c r="UTE7" s="30"/>
      <c r="UTF7" s="31"/>
      <c r="UTG7" s="30"/>
      <c r="UTH7" s="31"/>
      <c r="UTI7" s="30"/>
      <c r="UTJ7" s="31"/>
      <c r="UTK7" s="30"/>
      <c r="UTL7" s="31"/>
      <c r="UTM7" s="30"/>
      <c r="UTN7" s="31"/>
      <c r="UTO7" s="30"/>
      <c r="UTP7" s="31"/>
      <c r="UTQ7" s="30"/>
      <c r="UTR7" s="31"/>
      <c r="UTS7" s="30"/>
      <c r="UTT7" s="31"/>
      <c r="UTU7" s="30"/>
      <c r="UTV7" s="31"/>
      <c r="UTW7" s="30"/>
      <c r="UTX7" s="31"/>
      <c r="UTY7" s="30"/>
      <c r="UTZ7" s="31"/>
      <c r="UUA7" s="30"/>
      <c r="UUB7" s="31"/>
      <c r="UUC7" s="30"/>
      <c r="UUD7" s="31"/>
      <c r="UUE7" s="30"/>
      <c r="UUF7" s="31"/>
      <c r="UUG7" s="30"/>
      <c r="UUH7" s="31"/>
      <c r="UUI7" s="30"/>
      <c r="UUJ7" s="31"/>
      <c r="UUK7" s="30"/>
      <c r="UUL7" s="31"/>
      <c r="UUM7" s="30"/>
      <c r="UUN7" s="31"/>
      <c r="UUO7" s="30"/>
      <c r="UUP7" s="31"/>
      <c r="UUQ7" s="30"/>
      <c r="UUR7" s="31"/>
      <c r="UUS7" s="30"/>
      <c r="UUT7" s="31"/>
      <c r="UUU7" s="30"/>
      <c r="UUV7" s="31"/>
      <c r="UUW7" s="30"/>
      <c r="UUX7" s="31"/>
      <c r="UUY7" s="30"/>
      <c r="UUZ7" s="31"/>
      <c r="UVA7" s="30"/>
      <c r="UVB7" s="31"/>
      <c r="UVC7" s="30"/>
      <c r="UVD7" s="31"/>
      <c r="UVE7" s="30"/>
      <c r="UVF7" s="31"/>
      <c r="UVG7" s="30"/>
      <c r="UVH7" s="31"/>
      <c r="UVI7" s="30"/>
      <c r="UVJ7" s="31"/>
      <c r="UVK7" s="30"/>
      <c r="UVL7" s="31"/>
      <c r="UVM7" s="30"/>
      <c r="UVN7" s="31"/>
      <c r="UVO7" s="30"/>
      <c r="UVP7" s="31"/>
      <c r="UVQ7" s="30"/>
      <c r="UVR7" s="31"/>
      <c r="UVS7" s="30"/>
      <c r="UVT7" s="31"/>
      <c r="UVU7" s="30"/>
      <c r="UVV7" s="31"/>
      <c r="UVW7" s="30"/>
      <c r="UVX7" s="31"/>
      <c r="UVY7" s="30"/>
      <c r="UVZ7" s="31"/>
      <c r="UWA7" s="30"/>
      <c r="UWB7" s="31"/>
      <c r="UWC7" s="30"/>
      <c r="UWD7" s="31"/>
      <c r="UWE7" s="30"/>
      <c r="UWF7" s="31"/>
      <c r="UWG7" s="30"/>
      <c r="UWH7" s="31"/>
      <c r="UWI7" s="30"/>
      <c r="UWJ7" s="31"/>
      <c r="UWK7" s="30"/>
      <c r="UWL7" s="31"/>
      <c r="UWM7" s="30"/>
      <c r="UWN7" s="31"/>
      <c r="UWO7" s="30"/>
      <c r="UWP7" s="31"/>
      <c r="UWQ7" s="30"/>
      <c r="UWR7" s="31"/>
      <c r="UWS7" s="30"/>
      <c r="UWT7" s="31"/>
      <c r="UWU7" s="30"/>
      <c r="UWV7" s="31"/>
      <c r="UWW7" s="30"/>
      <c r="UWX7" s="31"/>
      <c r="UWY7" s="30"/>
      <c r="UWZ7" s="31"/>
      <c r="UXA7" s="30"/>
      <c r="UXB7" s="31"/>
      <c r="UXC7" s="30"/>
      <c r="UXD7" s="31"/>
      <c r="UXE7" s="30"/>
      <c r="UXF7" s="31"/>
      <c r="UXG7" s="30"/>
      <c r="UXH7" s="31"/>
      <c r="UXI7" s="30"/>
      <c r="UXJ7" s="31"/>
      <c r="UXK7" s="30"/>
      <c r="UXL7" s="31"/>
      <c r="UXM7" s="30"/>
      <c r="UXN7" s="31"/>
      <c r="UXO7" s="30"/>
      <c r="UXP7" s="31"/>
      <c r="UXQ7" s="30"/>
      <c r="UXR7" s="31"/>
      <c r="UXS7" s="30"/>
      <c r="UXT7" s="31"/>
      <c r="UXU7" s="30"/>
      <c r="UXV7" s="31"/>
      <c r="UXW7" s="30"/>
      <c r="UXX7" s="31"/>
      <c r="UXY7" s="30"/>
      <c r="UXZ7" s="31"/>
      <c r="UYA7" s="30"/>
      <c r="UYB7" s="31"/>
      <c r="UYC7" s="30"/>
      <c r="UYD7" s="31"/>
      <c r="UYE7" s="30"/>
      <c r="UYF7" s="31"/>
      <c r="UYG7" s="30"/>
      <c r="UYH7" s="31"/>
      <c r="UYI7" s="30"/>
      <c r="UYJ7" s="31"/>
      <c r="UYK7" s="30"/>
      <c r="UYL7" s="31"/>
      <c r="UYM7" s="30"/>
      <c r="UYN7" s="31"/>
      <c r="UYO7" s="30"/>
      <c r="UYP7" s="31"/>
      <c r="UYQ7" s="30"/>
      <c r="UYR7" s="31"/>
      <c r="UYS7" s="30"/>
      <c r="UYT7" s="31"/>
      <c r="UYU7" s="30"/>
      <c r="UYV7" s="31"/>
      <c r="UYW7" s="30"/>
      <c r="UYX7" s="31"/>
      <c r="UYY7" s="30"/>
      <c r="UYZ7" s="31"/>
      <c r="UZA7" s="30"/>
      <c r="UZB7" s="31"/>
      <c r="UZC7" s="30"/>
      <c r="UZD7" s="31"/>
      <c r="UZE7" s="30"/>
      <c r="UZF7" s="31"/>
      <c r="UZG7" s="30"/>
      <c r="UZH7" s="31"/>
      <c r="UZI7" s="30"/>
      <c r="UZJ7" s="31"/>
      <c r="UZK7" s="30"/>
      <c r="UZL7" s="31"/>
      <c r="UZM7" s="30"/>
      <c r="UZN7" s="31"/>
      <c r="UZO7" s="30"/>
      <c r="UZP7" s="31"/>
      <c r="UZQ7" s="30"/>
      <c r="UZR7" s="31"/>
      <c r="UZS7" s="30"/>
      <c r="UZT7" s="31"/>
      <c r="UZU7" s="30"/>
      <c r="UZV7" s="31"/>
      <c r="UZW7" s="30"/>
      <c r="UZX7" s="31"/>
      <c r="UZY7" s="30"/>
      <c r="UZZ7" s="31"/>
      <c r="VAA7" s="30"/>
      <c r="VAB7" s="31"/>
      <c r="VAC7" s="30"/>
      <c r="VAD7" s="31"/>
      <c r="VAE7" s="30"/>
      <c r="VAF7" s="31"/>
      <c r="VAG7" s="30"/>
      <c r="VAH7" s="31"/>
      <c r="VAI7" s="30"/>
      <c r="VAJ7" s="31"/>
      <c r="VAK7" s="30"/>
      <c r="VAL7" s="31"/>
      <c r="VAM7" s="30"/>
      <c r="VAN7" s="31"/>
      <c r="VAO7" s="30"/>
      <c r="VAP7" s="31"/>
      <c r="VAQ7" s="30"/>
      <c r="VAR7" s="31"/>
      <c r="VAS7" s="30"/>
      <c r="VAT7" s="31"/>
      <c r="VAU7" s="30"/>
      <c r="VAV7" s="31"/>
      <c r="VAW7" s="30"/>
      <c r="VAX7" s="31"/>
      <c r="VAY7" s="30"/>
      <c r="VAZ7" s="31"/>
      <c r="VBA7" s="30"/>
      <c r="VBB7" s="31"/>
      <c r="VBC7" s="30"/>
      <c r="VBD7" s="31"/>
      <c r="VBE7" s="30"/>
      <c r="VBF7" s="31"/>
      <c r="VBG7" s="30"/>
      <c r="VBH7" s="31"/>
      <c r="VBI7" s="30"/>
      <c r="VBJ7" s="31"/>
      <c r="VBK7" s="30"/>
      <c r="VBL7" s="31"/>
      <c r="VBM7" s="30"/>
      <c r="VBN7" s="31"/>
      <c r="VBO7" s="30"/>
      <c r="VBP7" s="31"/>
      <c r="VBQ7" s="30"/>
      <c r="VBR7" s="31"/>
      <c r="VBS7" s="30"/>
      <c r="VBT7" s="31"/>
      <c r="VBU7" s="30"/>
      <c r="VBV7" s="31"/>
      <c r="VBW7" s="30"/>
      <c r="VBX7" s="31"/>
      <c r="VBY7" s="30"/>
      <c r="VBZ7" s="31"/>
      <c r="VCA7" s="30"/>
      <c r="VCB7" s="31"/>
      <c r="VCC7" s="30"/>
      <c r="VCD7" s="31"/>
      <c r="VCE7" s="30"/>
      <c r="VCF7" s="31"/>
      <c r="VCG7" s="30"/>
      <c r="VCH7" s="31"/>
      <c r="VCI7" s="30"/>
      <c r="VCJ7" s="31"/>
      <c r="VCK7" s="30"/>
      <c r="VCL7" s="31"/>
      <c r="VCM7" s="30"/>
      <c r="VCN7" s="31"/>
      <c r="VCO7" s="30"/>
      <c r="VCP7" s="31"/>
      <c r="VCQ7" s="30"/>
      <c r="VCR7" s="31"/>
      <c r="VCS7" s="30"/>
      <c r="VCT7" s="31"/>
      <c r="VCU7" s="30"/>
      <c r="VCV7" s="31"/>
      <c r="VCW7" s="30"/>
      <c r="VCX7" s="31"/>
      <c r="VCY7" s="30"/>
      <c r="VCZ7" s="31"/>
      <c r="VDA7" s="30"/>
      <c r="VDB7" s="31"/>
      <c r="VDC7" s="30"/>
      <c r="VDD7" s="31"/>
      <c r="VDE7" s="30"/>
      <c r="VDF7" s="31"/>
      <c r="VDG7" s="30"/>
      <c r="VDH7" s="31"/>
      <c r="VDI7" s="30"/>
      <c r="VDJ7" s="31"/>
      <c r="VDK7" s="30"/>
      <c r="VDL7" s="31"/>
      <c r="VDM7" s="30"/>
      <c r="VDN7" s="31"/>
      <c r="VDO7" s="30"/>
      <c r="VDP7" s="31"/>
      <c r="VDQ7" s="30"/>
      <c r="VDR7" s="31"/>
      <c r="VDS7" s="30"/>
      <c r="VDT7" s="31"/>
      <c r="VDU7" s="30"/>
      <c r="VDV7" s="31"/>
      <c r="VDW7" s="30"/>
      <c r="VDX7" s="31"/>
      <c r="VDY7" s="30"/>
      <c r="VDZ7" s="31"/>
      <c r="VEA7" s="30"/>
      <c r="VEB7" s="31"/>
      <c r="VEC7" s="30"/>
      <c r="VED7" s="31"/>
      <c r="VEE7" s="30"/>
      <c r="VEF7" s="31"/>
      <c r="VEG7" s="30"/>
      <c r="VEH7" s="31"/>
      <c r="VEI7" s="30"/>
      <c r="VEJ7" s="31"/>
      <c r="VEK7" s="30"/>
      <c r="VEL7" s="31"/>
      <c r="VEM7" s="30"/>
      <c r="VEN7" s="31"/>
      <c r="VEO7" s="30"/>
      <c r="VEP7" s="31"/>
      <c r="VEQ7" s="30"/>
      <c r="VER7" s="31"/>
      <c r="VES7" s="30"/>
      <c r="VET7" s="31"/>
      <c r="VEU7" s="30"/>
      <c r="VEV7" s="31"/>
      <c r="VEW7" s="30"/>
      <c r="VEX7" s="31"/>
      <c r="VEY7" s="30"/>
      <c r="VEZ7" s="31"/>
      <c r="VFA7" s="30"/>
      <c r="VFB7" s="31"/>
      <c r="VFC7" s="30"/>
      <c r="VFD7" s="31"/>
      <c r="VFE7" s="30"/>
      <c r="VFF7" s="31"/>
      <c r="VFG7" s="30"/>
      <c r="VFH7" s="31"/>
      <c r="VFI7" s="30"/>
      <c r="VFJ7" s="31"/>
      <c r="VFK7" s="30"/>
      <c r="VFL7" s="31"/>
      <c r="VFM7" s="30"/>
      <c r="VFN7" s="31"/>
      <c r="VFO7" s="30"/>
      <c r="VFP7" s="31"/>
      <c r="VFQ7" s="30"/>
      <c r="VFR7" s="31"/>
      <c r="VFS7" s="30"/>
      <c r="VFT7" s="31"/>
      <c r="VFU7" s="30"/>
      <c r="VFV7" s="31"/>
      <c r="VFW7" s="30"/>
      <c r="VFX7" s="31"/>
      <c r="VFY7" s="30"/>
      <c r="VFZ7" s="31"/>
      <c r="VGA7" s="30"/>
      <c r="VGB7" s="31"/>
      <c r="VGC7" s="30"/>
      <c r="VGD7" s="31"/>
      <c r="VGE7" s="30"/>
      <c r="VGF7" s="31"/>
      <c r="VGG7" s="30"/>
      <c r="VGH7" s="31"/>
      <c r="VGI7" s="30"/>
      <c r="VGJ7" s="31"/>
      <c r="VGK7" s="30"/>
      <c r="VGL7" s="31"/>
      <c r="VGM7" s="30"/>
      <c r="VGN7" s="31"/>
      <c r="VGO7" s="30"/>
      <c r="VGP7" s="31"/>
      <c r="VGQ7" s="30"/>
      <c r="VGR7" s="31"/>
      <c r="VGS7" s="30"/>
      <c r="VGT7" s="31"/>
      <c r="VGU7" s="30"/>
      <c r="VGV7" s="31"/>
      <c r="VGW7" s="30"/>
      <c r="VGX7" s="31"/>
      <c r="VGY7" s="30"/>
      <c r="VGZ7" s="31"/>
      <c r="VHA7" s="30"/>
      <c r="VHB7" s="31"/>
      <c r="VHC7" s="30"/>
      <c r="VHD7" s="31"/>
      <c r="VHE7" s="30"/>
      <c r="VHF7" s="31"/>
      <c r="VHG7" s="30"/>
      <c r="VHH7" s="31"/>
      <c r="VHI7" s="30"/>
      <c r="VHJ7" s="31"/>
      <c r="VHK7" s="30"/>
      <c r="VHL7" s="31"/>
      <c r="VHM7" s="30"/>
      <c r="VHN7" s="31"/>
      <c r="VHO7" s="30"/>
      <c r="VHP7" s="31"/>
      <c r="VHQ7" s="30"/>
      <c r="VHR7" s="31"/>
      <c r="VHS7" s="30"/>
      <c r="VHT7" s="31"/>
      <c r="VHU7" s="30"/>
      <c r="VHV7" s="31"/>
      <c r="VHW7" s="30"/>
      <c r="VHX7" s="31"/>
      <c r="VHY7" s="30"/>
      <c r="VHZ7" s="31"/>
      <c r="VIA7" s="30"/>
      <c r="VIB7" s="31"/>
      <c r="VIC7" s="30"/>
      <c r="VID7" s="31"/>
      <c r="VIE7" s="30"/>
      <c r="VIF7" s="31"/>
      <c r="VIG7" s="30"/>
      <c r="VIH7" s="31"/>
      <c r="VII7" s="30"/>
      <c r="VIJ7" s="31"/>
      <c r="VIK7" s="30"/>
      <c r="VIL7" s="31"/>
      <c r="VIM7" s="30"/>
      <c r="VIN7" s="31"/>
      <c r="VIO7" s="30"/>
      <c r="VIP7" s="31"/>
      <c r="VIQ7" s="30"/>
      <c r="VIR7" s="31"/>
      <c r="VIS7" s="30"/>
      <c r="VIT7" s="31"/>
      <c r="VIU7" s="30"/>
      <c r="VIV7" s="31"/>
      <c r="VIW7" s="30"/>
      <c r="VIX7" s="31"/>
      <c r="VIY7" s="30"/>
      <c r="VIZ7" s="31"/>
      <c r="VJA7" s="30"/>
      <c r="VJB7" s="31"/>
      <c r="VJC7" s="30"/>
      <c r="VJD7" s="31"/>
      <c r="VJE7" s="30"/>
      <c r="VJF7" s="31"/>
      <c r="VJG7" s="30"/>
      <c r="VJH7" s="31"/>
      <c r="VJI7" s="30"/>
      <c r="VJJ7" s="31"/>
      <c r="VJK7" s="30"/>
      <c r="VJL7" s="31"/>
      <c r="VJM7" s="30"/>
      <c r="VJN7" s="31"/>
      <c r="VJO7" s="30"/>
      <c r="VJP7" s="31"/>
      <c r="VJQ7" s="30"/>
      <c r="VJR7" s="31"/>
      <c r="VJS7" s="30"/>
      <c r="VJT7" s="31"/>
      <c r="VJU7" s="30"/>
      <c r="VJV7" s="31"/>
      <c r="VJW7" s="30"/>
      <c r="VJX7" s="31"/>
      <c r="VJY7" s="30"/>
      <c r="VJZ7" s="31"/>
      <c r="VKA7" s="30"/>
      <c r="VKB7" s="31"/>
      <c r="VKC7" s="30"/>
      <c r="VKD7" s="31"/>
      <c r="VKE7" s="30"/>
      <c r="VKF7" s="31"/>
      <c r="VKG7" s="30"/>
      <c r="VKH7" s="31"/>
      <c r="VKI7" s="30"/>
      <c r="VKJ7" s="31"/>
      <c r="VKK7" s="30"/>
      <c r="VKL7" s="31"/>
      <c r="VKM7" s="30"/>
      <c r="VKN7" s="31"/>
      <c r="VKO7" s="30"/>
      <c r="VKP7" s="31"/>
      <c r="VKQ7" s="30"/>
      <c r="VKR7" s="31"/>
      <c r="VKS7" s="30"/>
      <c r="VKT7" s="31"/>
      <c r="VKU7" s="30"/>
      <c r="VKV7" s="31"/>
      <c r="VKW7" s="30"/>
      <c r="VKX7" s="31"/>
      <c r="VKY7" s="30"/>
      <c r="VKZ7" s="31"/>
      <c r="VLA7" s="30"/>
      <c r="VLB7" s="31"/>
      <c r="VLC7" s="30"/>
      <c r="VLD7" s="31"/>
      <c r="VLE7" s="30"/>
      <c r="VLF7" s="31"/>
      <c r="VLG7" s="30"/>
      <c r="VLH7" s="31"/>
      <c r="VLI7" s="30"/>
      <c r="VLJ7" s="31"/>
      <c r="VLK7" s="30"/>
      <c r="VLL7" s="31"/>
      <c r="VLM7" s="30"/>
      <c r="VLN7" s="31"/>
      <c r="VLO7" s="30"/>
      <c r="VLP7" s="31"/>
      <c r="VLQ7" s="30"/>
      <c r="VLR7" s="31"/>
      <c r="VLS7" s="30"/>
      <c r="VLT7" s="31"/>
      <c r="VLU7" s="30"/>
      <c r="VLV7" s="31"/>
      <c r="VLW7" s="30"/>
      <c r="VLX7" s="31"/>
      <c r="VLY7" s="30"/>
      <c r="VLZ7" s="31"/>
      <c r="VMA7" s="30"/>
      <c r="VMB7" s="31"/>
      <c r="VMC7" s="30"/>
      <c r="VMD7" s="31"/>
      <c r="VME7" s="30"/>
      <c r="VMF7" s="31"/>
      <c r="VMG7" s="30"/>
      <c r="VMH7" s="31"/>
      <c r="VMI7" s="30"/>
      <c r="VMJ7" s="31"/>
      <c r="VMK7" s="30"/>
      <c r="VML7" s="31"/>
      <c r="VMM7" s="30"/>
      <c r="VMN7" s="31"/>
      <c r="VMO7" s="30"/>
      <c r="VMP7" s="31"/>
      <c r="VMQ7" s="30"/>
      <c r="VMR7" s="31"/>
      <c r="VMS7" s="30"/>
      <c r="VMT7" s="31"/>
      <c r="VMU7" s="30"/>
      <c r="VMV7" s="31"/>
      <c r="VMW7" s="30"/>
      <c r="VMX7" s="31"/>
      <c r="VMY7" s="30"/>
      <c r="VMZ7" s="31"/>
      <c r="VNA7" s="30"/>
      <c r="VNB7" s="31"/>
      <c r="VNC7" s="30"/>
      <c r="VND7" s="31"/>
      <c r="VNE7" s="30"/>
      <c r="VNF7" s="31"/>
      <c r="VNG7" s="30"/>
      <c r="VNH7" s="31"/>
      <c r="VNI7" s="30"/>
      <c r="VNJ7" s="31"/>
      <c r="VNK7" s="30"/>
      <c r="VNL7" s="31"/>
      <c r="VNM7" s="30"/>
      <c r="VNN7" s="31"/>
      <c r="VNO7" s="30"/>
      <c r="VNP7" s="31"/>
      <c r="VNQ7" s="30"/>
      <c r="VNR7" s="31"/>
      <c r="VNS7" s="30"/>
      <c r="VNT7" s="31"/>
      <c r="VNU7" s="30"/>
      <c r="VNV7" s="31"/>
      <c r="VNW7" s="30"/>
      <c r="VNX7" s="31"/>
      <c r="VNY7" s="30"/>
      <c r="VNZ7" s="31"/>
      <c r="VOA7" s="30"/>
      <c r="VOB7" s="31"/>
      <c r="VOC7" s="30"/>
      <c r="VOD7" s="31"/>
      <c r="VOE7" s="30"/>
      <c r="VOF7" s="31"/>
      <c r="VOG7" s="30"/>
      <c r="VOH7" s="31"/>
      <c r="VOI7" s="30"/>
      <c r="VOJ7" s="31"/>
      <c r="VOK7" s="30"/>
      <c r="VOL7" s="31"/>
      <c r="VOM7" s="30"/>
      <c r="VON7" s="31"/>
      <c r="VOO7" s="30"/>
      <c r="VOP7" s="31"/>
      <c r="VOQ7" s="30"/>
      <c r="VOR7" s="31"/>
      <c r="VOS7" s="30"/>
      <c r="VOT7" s="31"/>
      <c r="VOU7" s="30"/>
      <c r="VOV7" s="31"/>
      <c r="VOW7" s="30"/>
      <c r="VOX7" s="31"/>
      <c r="VOY7" s="30"/>
      <c r="VOZ7" s="31"/>
      <c r="VPA7" s="30"/>
      <c r="VPB7" s="31"/>
      <c r="VPC7" s="30"/>
      <c r="VPD7" s="31"/>
      <c r="VPE7" s="30"/>
      <c r="VPF7" s="31"/>
      <c r="VPG7" s="30"/>
      <c r="VPH7" s="31"/>
      <c r="VPI7" s="30"/>
      <c r="VPJ7" s="31"/>
      <c r="VPK7" s="30"/>
      <c r="VPL7" s="31"/>
      <c r="VPM7" s="30"/>
      <c r="VPN7" s="31"/>
      <c r="VPO7" s="30"/>
      <c r="VPP7" s="31"/>
      <c r="VPQ7" s="30"/>
      <c r="VPR7" s="31"/>
      <c r="VPS7" s="30"/>
      <c r="VPT7" s="31"/>
      <c r="VPU7" s="30"/>
      <c r="VPV7" s="31"/>
      <c r="VPW7" s="30"/>
      <c r="VPX7" s="31"/>
      <c r="VPY7" s="30"/>
      <c r="VPZ7" s="31"/>
      <c r="VQA7" s="30"/>
      <c r="VQB7" s="31"/>
      <c r="VQC7" s="30"/>
      <c r="VQD7" s="31"/>
      <c r="VQE7" s="30"/>
      <c r="VQF7" s="31"/>
      <c r="VQG7" s="30"/>
      <c r="VQH7" s="31"/>
      <c r="VQI7" s="30"/>
      <c r="VQJ7" s="31"/>
      <c r="VQK7" s="30"/>
      <c r="VQL7" s="31"/>
      <c r="VQM7" s="30"/>
      <c r="VQN7" s="31"/>
      <c r="VQO7" s="30"/>
      <c r="VQP7" s="31"/>
      <c r="VQQ7" s="30"/>
      <c r="VQR7" s="31"/>
      <c r="VQS7" s="30"/>
      <c r="VQT7" s="31"/>
      <c r="VQU7" s="30"/>
      <c r="VQV7" s="31"/>
      <c r="VQW7" s="30"/>
      <c r="VQX7" s="31"/>
      <c r="VQY7" s="30"/>
      <c r="VQZ7" s="31"/>
      <c r="VRA7" s="30"/>
      <c r="VRB7" s="31"/>
      <c r="VRC7" s="30"/>
      <c r="VRD7" s="31"/>
      <c r="VRE7" s="30"/>
      <c r="VRF7" s="31"/>
      <c r="VRG7" s="30"/>
      <c r="VRH7" s="31"/>
      <c r="VRI7" s="30"/>
      <c r="VRJ7" s="31"/>
      <c r="VRK7" s="30"/>
      <c r="VRL7" s="31"/>
      <c r="VRM7" s="30"/>
      <c r="VRN7" s="31"/>
      <c r="VRO7" s="30"/>
      <c r="VRP7" s="31"/>
      <c r="VRQ7" s="30"/>
      <c r="VRR7" s="31"/>
      <c r="VRS7" s="30"/>
      <c r="VRT7" s="31"/>
      <c r="VRU7" s="30"/>
      <c r="VRV7" s="31"/>
      <c r="VRW7" s="30"/>
      <c r="VRX7" s="31"/>
      <c r="VRY7" s="30"/>
      <c r="VRZ7" s="31"/>
      <c r="VSA7" s="30"/>
      <c r="VSB7" s="31"/>
      <c r="VSC7" s="30"/>
      <c r="VSD7" s="31"/>
      <c r="VSE7" s="30"/>
      <c r="VSF7" s="31"/>
      <c r="VSG7" s="30"/>
      <c r="VSH7" s="31"/>
      <c r="VSI7" s="30"/>
      <c r="VSJ7" s="31"/>
      <c r="VSK7" s="30"/>
      <c r="VSL7" s="31"/>
      <c r="VSM7" s="30"/>
      <c r="VSN7" s="31"/>
      <c r="VSO7" s="30"/>
      <c r="VSP7" s="31"/>
      <c r="VSQ7" s="30"/>
      <c r="VSR7" s="31"/>
      <c r="VSS7" s="30"/>
      <c r="VST7" s="31"/>
      <c r="VSU7" s="30"/>
      <c r="VSV7" s="31"/>
      <c r="VSW7" s="30"/>
      <c r="VSX7" s="31"/>
      <c r="VSY7" s="30"/>
      <c r="VSZ7" s="31"/>
      <c r="VTA7" s="30"/>
      <c r="VTB7" s="31"/>
      <c r="VTC7" s="30"/>
      <c r="VTD7" s="31"/>
      <c r="VTE7" s="30"/>
      <c r="VTF7" s="31"/>
      <c r="VTG7" s="30"/>
      <c r="VTH7" s="31"/>
      <c r="VTI7" s="30"/>
      <c r="VTJ7" s="31"/>
      <c r="VTK7" s="30"/>
      <c r="VTL7" s="31"/>
      <c r="VTM7" s="30"/>
      <c r="VTN7" s="31"/>
      <c r="VTO7" s="30"/>
      <c r="VTP7" s="31"/>
      <c r="VTQ7" s="30"/>
      <c r="VTR7" s="31"/>
      <c r="VTS7" s="30"/>
      <c r="VTT7" s="31"/>
      <c r="VTU7" s="30"/>
      <c r="VTV7" s="31"/>
      <c r="VTW7" s="30"/>
      <c r="VTX7" s="31"/>
      <c r="VTY7" s="30"/>
      <c r="VTZ7" s="31"/>
      <c r="VUA7" s="30"/>
      <c r="VUB7" s="31"/>
      <c r="VUC7" s="30"/>
      <c r="VUD7" s="31"/>
      <c r="VUE7" s="30"/>
      <c r="VUF7" s="31"/>
      <c r="VUG7" s="30"/>
      <c r="VUH7" s="31"/>
      <c r="VUI7" s="30"/>
      <c r="VUJ7" s="31"/>
      <c r="VUK7" s="30"/>
      <c r="VUL7" s="31"/>
      <c r="VUM7" s="30"/>
      <c r="VUN7" s="31"/>
      <c r="VUO7" s="30"/>
      <c r="VUP7" s="31"/>
      <c r="VUQ7" s="30"/>
      <c r="VUR7" s="31"/>
      <c r="VUS7" s="30"/>
      <c r="VUT7" s="31"/>
      <c r="VUU7" s="30"/>
      <c r="VUV7" s="31"/>
      <c r="VUW7" s="30"/>
      <c r="VUX7" s="31"/>
      <c r="VUY7" s="30"/>
      <c r="VUZ7" s="31"/>
      <c r="VVA7" s="30"/>
      <c r="VVB7" s="31"/>
      <c r="VVC7" s="30"/>
      <c r="VVD7" s="31"/>
      <c r="VVE7" s="30"/>
      <c r="VVF7" s="31"/>
      <c r="VVG7" s="30"/>
      <c r="VVH7" s="31"/>
      <c r="VVI7" s="30"/>
      <c r="VVJ7" s="31"/>
      <c r="VVK7" s="30"/>
      <c r="VVL7" s="31"/>
      <c r="VVM7" s="30"/>
      <c r="VVN7" s="31"/>
      <c r="VVO7" s="30"/>
      <c r="VVP7" s="31"/>
      <c r="VVQ7" s="30"/>
      <c r="VVR7" s="31"/>
      <c r="VVS7" s="30"/>
      <c r="VVT7" s="31"/>
      <c r="VVU7" s="30"/>
      <c r="VVV7" s="31"/>
      <c r="VVW7" s="30"/>
      <c r="VVX7" s="31"/>
      <c r="VVY7" s="30"/>
      <c r="VVZ7" s="31"/>
      <c r="VWA7" s="30"/>
      <c r="VWB7" s="31"/>
      <c r="VWC7" s="30"/>
      <c r="VWD7" s="31"/>
      <c r="VWE7" s="30"/>
      <c r="VWF7" s="31"/>
      <c r="VWG7" s="30"/>
      <c r="VWH7" s="31"/>
      <c r="VWI7" s="30"/>
      <c r="VWJ7" s="31"/>
      <c r="VWK7" s="30"/>
      <c r="VWL7" s="31"/>
      <c r="VWM7" s="30"/>
      <c r="VWN7" s="31"/>
      <c r="VWO7" s="30"/>
      <c r="VWP7" s="31"/>
      <c r="VWQ7" s="30"/>
      <c r="VWR7" s="31"/>
      <c r="VWS7" s="30"/>
      <c r="VWT7" s="31"/>
      <c r="VWU7" s="30"/>
      <c r="VWV7" s="31"/>
      <c r="VWW7" s="30"/>
      <c r="VWX7" s="31"/>
      <c r="VWY7" s="30"/>
      <c r="VWZ7" s="31"/>
      <c r="VXA7" s="30"/>
      <c r="VXB7" s="31"/>
      <c r="VXC7" s="30"/>
      <c r="VXD7" s="31"/>
      <c r="VXE7" s="30"/>
      <c r="VXF7" s="31"/>
      <c r="VXG7" s="30"/>
      <c r="VXH7" s="31"/>
      <c r="VXI7" s="30"/>
      <c r="VXJ7" s="31"/>
      <c r="VXK7" s="30"/>
      <c r="VXL7" s="31"/>
      <c r="VXM7" s="30"/>
      <c r="VXN7" s="31"/>
      <c r="VXO7" s="30"/>
      <c r="VXP7" s="31"/>
      <c r="VXQ7" s="30"/>
      <c r="VXR7" s="31"/>
      <c r="VXS7" s="30"/>
      <c r="VXT7" s="31"/>
      <c r="VXU7" s="30"/>
      <c r="VXV7" s="31"/>
      <c r="VXW7" s="30"/>
      <c r="VXX7" s="31"/>
      <c r="VXY7" s="30"/>
      <c r="VXZ7" s="31"/>
      <c r="VYA7" s="30"/>
      <c r="VYB7" s="31"/>
      <c r="VYC7" s="30"/>
      <c r="VYD7" s="31"/>
      <c r="VYE7" s="30"/>
      <c r="VYF7" s="31"/>
      <c r="VYG7" s="30"/>
      <c r="VYH7" s="31"/>
      <c r="VYI7" s="30"/>
      <c r="VYJ7" s="31"/>
      <c r="VYK7" s="30"/>
      <c r="VYL7" s="31"/>
      <c r="VYM7" s="30"/>
      <c r="VYN7" s="31"/>
      <c r="VYO7" s="30"/>
      <c r="VYP7" s="31"/>
      <c r="VYQ7" s="30"/>
      <c r="VYR7" s="31"/>
      <c r="VYS7" s="30"/>
      <c r="VYT7" s="31"/>
      <c r="VYU7" s="30"/>
      <c r="VYV7" s="31"/>
      <c r="VYW7" s="30"/>
      <c r="VYX7" s="31"/>
      <c r="VYY7" s="30"/>
      <c r="VYZ7" s="31"/>
      <c r="VZA7" s="30"/>
      <c r="VZB7" s="31"/>
      <c r="VZC7" s="30"/>
      <c r="VZD7" s="31"/>
      <c r="VZE7" s="30"/>
      <c r="VZF7" s="31"/>
      <c r="VZG7" s="30"/>
      <c r="VZH7" s="31"/>
      <c r="VZI7" s="30"/>
      <c r="VZJ7" s="31"/>
      <c r="VZK7" s="30"/>
      <c r="VZL7" s="31"/>
      <c r="VZM7" s="30"/>
      <c r="VZN7" s="31"/>
      <c r="VZO7" s="30"/>
      <c r="VZP7" s="31"/>
      <c r="VZQ7" s="30"/>
      <c r="VZR7" s="31"/>
      <c r="VZS7" s="30"/>
      <c r="VZT7" s="31"/>
      <c r="VZU7" s="30"/>
      <c r="VZV7" s="31"/>
      <c r="VZW7" s="30"/>
      <c r="VZX7" s="31"/>
      <c r="VZY7" s="30"/>
      <c r="VZZ7" s="31"/>
      <c r="WAA7" s="30"/>
      <c r="WAB7" s="31"/>
      <c r="WAC7" s="30"/>
      <c r="WAD7" s="31"/>
      <c r="WAE7" s="30"/>
      <c r="WAF7" s="31"/>
      <c r="WAG7" s="30"/>
      <c r="WAH7" s="31"/>
      <c r="WAI7" s="30"/>
      <c r="WAJ7" s="31"/>
      <c r="WAK7" s="30"/>
      <c r="WAL7" s="31"/>
      <c r="WAM7" s="30"/>
      <c r="WAN7" s="31"/>
      <c r="WAO7" s="30"/>
      <c r="WAP7" s="31"/>
      <c r="WAQ7" s="30"/>
      <c r="WAR7" s="31"/>
      <c r="WAS7" s="30"/>
      <c r="WAT7" s="31"/>
      <c r="WAU7" s="30"/>
      <c r="WAV7" s="31"/>
      <c r="WAW7" s="30"/>
      <c r="WAX7" s="31"/>
      <c r="WAY7" s="30"/>
      <c r="WAZ7" s="31"/>
      <c r="WBA7" s="30"/>
      <c r="WBB7" s="31"/>
      <c r="WBC7" s="30"/>
      <c r="WBD7" s="31"/>
      <c r="WBE7" s="30"/>
      <c r="WBF7" s="31"/>
      <c r="WBG7" s="30"/>
      <c r="WBH7" s="31"/>
      <c r="WBI7" s="30"/>
      <c r="WBJ7" s="31"/>
      <c r="WBK7" s="30"/>
      <c r="WBL7" s="31"/>
      <c r="WBM7" s="30"/>
      <c r="WBN7" s="31"/>
      <c r="WBO7" s="30"/>
      <c r="WBP7" s="31"/>
      <c r="WBQ7" s="30"/>
      <c r="WBR7" s="31"/>
      <c r="WBS7" s="30"/>
      <c r="WBT7" s="31"/>
      <c r="WBU7" s="30"/>
      <c r="WBV7" s="31"/>
      <c r="WBW7" s="30"/>
      <c r="WBX7" s="31"/>
      <c r="WBY7" s="30"/>
      <c r="WBZ7" s="31"/>
      <c r="WCA7" s="30"/>
      <c r="WCB7" s="31"/>
      <c r="WCC7" s="30"/>
      <c r="WCD7" s="31"/>
      <c r="WCE7" s="30"/>
      <c r="WCF7" s="31"/>
      <c r="WCG7" s="30"/>
      <c r="WCH7" s="31"/>
      <c r="WCI7" s="30"/>
      <c r="WCJ7" s="31"/>
      <c r="WCK7" s="30"/>
      <c r="WCL7" s="31"/>
      <c r="WCM7" s="30"/>
      <c r="WCN7" s="31"/>
      <c r="WCO7" s="30"/>
      <c r="WCP7" s="31"/>
      <c r="WCQ7" s="30"/>
      <c r="WCR7" s="31"/>
      <c r="WCS7" s="30"/>
      <c r="WCT7" s="31"/>
      <c r="WCU7" s="30"/>
      <c r="WCV7" s="31"/>
      <c r="WCW7" s="30"/>
      <c r="WCX7" s="31"/>
      <c r="WCY7" s="30"/>
      <c r="WCZ7" s="31"/>
      <c r="WDA7" s="30"/>
      <c r="WDB7" s="31"/>
      <c r="WDC7" s="30"/>
      <c r="WDD7" s="31"/>
      <c r="WDE7" s="30"/>
      <c r="WDF7" s="31"/>
      <c r="WDG7" s="30"/>
      <c r="WDH7" s="31"/>
      <c r="WDI7" s="30"/>
      <c r="WDJ7" s="31"/>
      <c r="WDK7" s="30"/>
      <c r="WDL7" s="31"/>
      <c r="WDM7" s="30"/>
      <c r="WDN7" s="31"/>
      <c r="WDO7" s="30"/>
      <c r="WDP7" s="31"/>
      <c r="WDQ7" s="30"/>
      <c r="WDR7" s="31"/>
      <c r="WDS7" s="30"/>
      <c r="WDT7" s="31"/>
      <c r="WDU7" s="30"/>
      <c r="WDV7" s="31"/>
      <c r="WDW7" s="30"/>
      <c r="WDX7" s="31"/>
      <c r="WDY7" s="30"/>
      <c r="WDZ7" s="31"/>
      <c r="WEA7" s="30"/>
      <c r="WEB7" s="31"/>
      <c r="WEC7" s="30"/>
      <c r="WED7" s="31"/>
      <c r="WEE7" s="30"/>
      <c r="WEF7" s="31"/>
      <c r="WEG7" s="30"/>
      <c r="WEH7" s="31"/>
      <c r="WEI7" s="30"/>
      <c r="WEJ7" s="31"/>
      <c r="WEK7" s="30"/>
      <c r="WEL7" s="31"/>
      <c r="WEM7" s="30"/>
      <c r="WEN7" s="31"/>
      <c r="WEO7" s="30"/>
      <c r="WEP7" s="31"/>
      <c r="WEQ7" s="30"/>
      <c r="WER7" s="31"/>
      <c r="WES7" s="30"/>
      <c r="WET7" s="31"/>
      <c r="WEU7" s="30"/>
      <c r="WEV7" s="31"/>
      <c r="WEW7" s="30"/>
      <c r="WEX7" s="31"/>
      <c r="WEY7" s="30"/>
      <c r="WEZ7" s="31"/>
      <c r="WFA7" s="30"/>
      <c r="WFB7" s="31"/>
      <c r="WFC7" s="30"/>
      <c r="WFD7" s="31"/>
      <c r="WFE7" s="30"/>
      <c r="WFF7" s="31"/>
      <c r="WFG7" s="30"/>
      <c r="WFH7" s="31"/>
      <c r="WFI7" s="30"/>
      <c r="WFJ7" s="31"/>
      <c r="WFK7" s="30"/>
      <c r="WFL7" s="31"/>
      <c r="WFM7" s="30"/>
      <c r="WFN7" s="31"/>
      <c r="WFO7" s="30"/>
      <c r="WFP7" s="31"/>
      <c r="WFQ7" s="30"/>
      <c r="WFR7" s="31"/>
      <c r="WFS7" s="30"/>
      <c r="WFT7" s="31"/>
      <c r="WFU7" s="30"/>
      <c r="WFV7" s="31"/>
      <c r="WFW7" s="30"/>
      <c r="WFX7" s="31"/>
      <c r="WFY7" s="30"/>
      <c r="WFZ7" s="31"/>
      <c r="WGA7" s="30"/>
      <c r="WGB7" s="31"/>
      <c r="WGC7" s="30"/>
      <c r="WGD7" s="31"/>
      <c r="WGE7" s="30"/>
      <c r="WGF7" s="31"/>
      <c r="WGG7" s="30"/>
      <c r="WGH7" s="31"/>
      <c r="WGI7" s="30"/>
      <c r="WGJ7" s="31"/>
      <c r="WGK7" s="30"/>
      <c r="WGL7" s="31"/>
      <c r="WGM7" s="30"/>
      <c r="WGN7" s="31"/>
      <c r="WGO7" s="30"/>
      <c r="WGP7" s="31"/>
      <c r="WGQ7" s="30"/>
      <c r="WGR7" s="31"/>
      <c r="WGS7" s="30"/>
      <c r="WGT7" s="31"/>
      <c r="WGU7" s="30"/>
      <c r="WGV7" s="31"/>
      <c r="WGW7" s="30"/>
      <c r="WGX7" s="31"/>
      <c r="WGY7" s="30"/>
      <c r="WGZ7" s="31"/>
      <c r="WHA7" s="30"/>
      <c r="WHB7" s="31"/>
      <c r="WHC7" s="30"/>
      <c r="WHD7" s="31"/>
      <c r="WHE7" s="30"/>
      <c r="WHF7" s="31"/>
      <c r="WHG7" s="30"/>
      <c r="WHH7" s="31"/>
      <c r="WHI7" s="30"/>
      <c r="WHJ7" s="31"/>
      <c r="WHK7" s="30"/>
      <c r="WHL7" s="31"/>
      <c r="WHM7" s="30"/>
      <c r="WHN7" s="31"/>
      <c r="WHO7" s="30"/>
      <c r="WHP7" s="31"/>
      <c r="WHQ7" s="30"/>
      <c r="WHR7" s="31"/>
      <c r="WHS7" s="30"/>
      <c r="WHT7" s="31"/>
      <c r="WHU7" s="30"/>
      <c r="WHV7" s="31"/>
      <c r="WHW7" s="30"/>
      <c r="WHX7" s="31"/>
      <c r="WHY7" s="30"/>
      <c r="WHZ7" s="31"/>
      <c r="WIA7" s="30"/>
      <c r="WIB7" s="31"/>
      <c r="WIC7" s="30"/>
      <c r="WID7" s="31"/>
      <c r="WIE7" s="30"/>
      <c r="WIF7" s="31"/>
      <c r="WIG7" s="30"/>
      <c r="WIH7" s="31"/>
      <c r="WII7" s="30"/>
      <c r="WIJ7" s="31"/>
      <c r="WIK7" s="30"/>
      <c r="WIL7" s="31"/>
      <c r="WIM7" s="30"/>
      <c r="WIN7" s="31"/>
      <c r="WIO7" s="30"/>
      <c r="WIP7" s="31"/>
      <c r="WIQ7" s="30"/>
      <c r="WIR7" s="31"/>
      <c r="WIS7" s="30"/>
      <c r="WIT7" s="31"/>
      <c r="WIU7" s="30"/>
      <c r="WIV7" s="31"/>
      <c r="WIW7" s="30"/>
      <c r="WIX7" s="31"/>
      <c r="WIY7" s="30"/>
      <c r="WIZ7" s="31"/>
      <c r="WJA7" s="30"/>
      <c r="WJB7" s="31"/>
      <c r="WJC7" s="30"/>
      <c r="WJD7" s="31"/>
      <c r="WJE7" s="30"/>
      <c r="WJF7" s="31"/>
      <c r="WJG7" s="30"/>
      <c r="WJH7" s="31"/>
      <c r="WJI7" s="30"/>
      <c r="WJJ7" s="31"/>
      <c r="WJK7" s="30"/>
      <c r="WJL7" s="31"/>
      <c r="WJM7" s="30"/>
      <c r="WJN7" s="31"/>
      <c r="WJO7" s="30"/>
      <c r="WJP7" s="31"/>
      <c r="WJQ7" s="30"/>
      <c r="WJR7" s="31"/>
      <c r="WJS7" s="30"/>
      <c r="WJT7" s="31"/>
      <c r="WJU7" s="30"/>
      <c r="WJV7" s="31"/>
      <c r="WJW7" s="30"/>
      <c r="WJX7" s="31"/>
      <c r="WJY7" s="30"/>
      <c r="WJZ7" s="31"/>
      <c r="WKA7" s="30"/>
      <c r="WKB7" s="31"/>
      <c r="WKC7" s="30"/>
      <c r="WKD7" s="31"/>
      <c r="WKE7" s="30"/>
      <c r="WKF7" s="31"/>
      <c r="WKG7" s="30"/>
      <c r="WKH7" s="31"/>
      <c r="WKI7" s="30"/>
      <c r="WKJ7" s="31"/>
      <c r="WKK7" s="30"/>
      <c r="WKL7" s="31"/>
      <c r="WKM7" s="30"/>
      <c r="WKN7" s="31"/>
      <c r="WKO7" s="30"/>
      <c r="WKP7" s="31"/>
      <c r="WKQ7" s="30"/>
      <c r="WKR7" s="31"/>
      <c r="WKS7" s="30"/>
      <c r="WKT7" s="31"/>
      <c r="WKU7" s="30"/>
      <c r="WKV7" s="31"/>
      <c r="WKW7" s="30"/>
      <c r="WKX7" s="31"/>
      <c r="WKY7" s="30"/>
      <c r="WKZ7" s="31"/>
      <c r="WLA7" s="30"/>
      <c r="WLB7" s="31"/>
      <c r="WLC7" s="30"/>
      <c r="WLD7" s="31"/>
      <c r="WLE7" s="30"/>
      <c r="WLF7" s="31"/>
      <c r="WLG7" s="30"/>
      <c r="WLH7" s="31"/>
      <c r="WLI7" s="30"/>
      <c r="WLJ7" s="31"/>
      <c r="WLK7" s="30"/>
      <c r="WLL7" s="31"/>
      <c r="WLM7" s="30"/>
      <c r="WLN7" s="31"/>
      <c r="WLO7" s="30"/>
      <c r="WLP7" s="31"/>
      <c r="WLQ7" s="30"/>
      <c r="WLR7" s="31"/>
      <c r="WLS7" s="30"/>
      <c r="WLT7" s="31"/>
      <c r="WLU7" s="30"/>
      <c r="WLV7" s="31"/>
      <c r="WLW7" s="30"/>
      <c r="WLX7" s="31"/>
      <c r="WLY7" s="30"/>
      <c r="WLZ7" s="31"/>
      <c r="WMA7" s="30"/>
      <c r="WMB7" s="31"/>
      <c r="WMC7" s="30"/>
      <c r="WMD7" s="31"/>
      <c r="WME7" s="30"/>
      <c r="WMF7" s="31"/>
      <c r="WMG7" s="30"/>
      <c r="WMH7" s="31"/>
      <c r="WMI7" s="30"/>
      <c r="WMJ7" s="31"/>
      <c r="WMK7" s="30"/>
      <c r="WML7" s="31"/>
      <c r="WMM7" s="30"/>
      <c r="WMN7" s="31"/>
      <c r="WMO7" s="30"/>
      <c r="WMP7" s="31"/>
      <c r="WMQ7" s="30"/>
      <c r="WMR7" s="31"/>
      <c r="WMS7" s="30"/>
      <c r="WMT7" s="31"/>
      <c r="WMU7" s="30"/>
      <c r="WMV7" s="31"/>
      <c r="WMW7" s="30"/>
      <c r="WMX7" s="31"/>
      <c r="WMY7" s="30"/>
      <c r="WMZ7" s="31"/>
      <c r="WNA7" s="30"/>
      <c r="WNB7" s="31"/>
      <c r="WNC7" s="30"/>
      <c r="WND7" s="31"/>
      <c r="WNE7" s="30"/>
      <c r="WNF7" s="31"/>
      <c r="WNG7" s="30"/>
      <c r="WNH7" s="31"/>
      <c r="WNI7" s="30"/>
      <c r="WNJ7" s="31"/>
      <c r="WNK7" s="30"/>
      <c r="WNL7" s="31"/>
      <c r="WNM7" s="30"/>
      <c r="WNN7" s="31"/>
      <c r="WNO7" s="30"/>
      <c r="WNP7" s="31"/>
      <c r="WNQ7" s="30"/>
      <c r="WNR7" s="31"/>
      <c r="WNS7" s="30"/>
      <c r="WNT7" s="31"/>
      <c r="WNU7" s="30"/>
      <c r="WNV7" s="31"/>
      <c r="WNW7" s="30"/>
      <c r="WNX7" s="31"/>
      <c r="WNY7" s="30"/>
      <c r="WNZ7" s="31"/>
      <c r="WOA7" s="30"/>
      <c r="WOB7" s="31"/>
      <c r="WOC7" s="30"/>
      <c r="WOD7" s="31"/>
      <c r="WOE7" s="30"/>
      <c r="WOF7" s="31"/>
      <c r="WOG7" s="30"/>
      <c r="WOH7" s="31"/>
      <c r="WOI7" s="30"/>
      <c r="WOJ7" s="31"/>
      <c r="WOK7" s="30"/>
      <c r="WOL7" s="31"/>
      <c r="WOM7" s="30"/>
      <c r="WON7" s="31"/>
      <c r="WOO7" s="30"/>
      <c r="WOP7" s="31"/>
      <c r="WOQ7" s="30"/>
      <c r="WOR7" s="31"/>
      <c r="WOS7" s="30"/>
      <c r="WOT7" s="31"/>
      <c r="WOU7" s="30"/>
      <c r="WOV7" s="31"/>
      <c r="WOW7" s="30"/>
      <c r="WOX7" s="31"/>
      <c r="WOY7" s="30"/>
      <c r="WOZ7" s="31"/>
      <c r="WPA7" s="30"/>
      <c r="WPB7" s="31"/>
      <c r="WPC7" s="30"/>
      <c r="WPD7" s="31"/>
      <c r="WPE7" s="30"/>
      <c r="WPF7" s="31"/>
      <c r="WPG7" s="30"/>
      <c r="WPH7" s="31"/>
      <c r="WPI7" s="30"/>
      <c r="WPJ7" s="31"/>
      <c r="WPK7" s="30"/>
      <c r="WPL7" s="31"/>
      <c r="WPM7" s="30"/>
      <c r="WPN7" s="31"/>
      <c r="WPO7" s="30"/>
      <c r="WPP7" s="31"/>
      <c r="WPQ7" s="30"/>
      <c r="WPR7" s="31"/>
      <c r="WPS7" s="30"/>
      <c r="WPT7" s="31"/>
      <c r="WPU7" s="30"/>
      <c r="WPV7" s="31"/>
      <c r="WPW7" s="30"/>
      <c r="WPX7" s="31"/>
      <c r="WPY7" s="30"/>
      <c r="WPZ7" s="31"/>
      <c r="WQA7" s="30"/>
      <c r="WQB7" s="31"/>
      <c r="WQC7" s="30"/>
      <c r="WQD7" s="31"/>
      <c r="WQE7" s="30"/>
      <c r="WQF7" s="31"/>
      <c r="WQG7" s="30"/>
      <c r="WQH7" s="31"/>
      <c r="WQI7" s="30"/>
      <c r="WQJ7" s="31"/>
      <c r="WQK7" s="30"/>
      <c r="WQL7" s="31"/>
      <c r="WQM7" s="30"/>
      <c r="WQN7" s="31"/>
      <c r="WQO7" s="30"/>
      <c r="WQP7" s="31"/>
      <c r="WQQ7" s="30"/>
      <c r="WQR7" s="31"/>
      <c r="WQS7" s="30"/>
      <c r="WQT7" s="31"/>
      <c r="WQU7" s="30"/>
      <c r="WQV7" s="31"/>
      <c r="WQW7" s="30"/>
      <c r="WQX7" s="31"/>
      <c r="WQY7" s="30"/>
      <c r="WQZ7" s="31"/>
      <c r="WRA7" s="30"/>
      <c r="WRB7" s="31"/>
      <c r="WRC7" s="30"/>
      <c r="WRD7" s="31"/>
      <c r="WRE7" s="30"/>
      <c r="WRF7" s="31"/>
      <c r="WRG7" s="30"/>
      <c r="WRH7" s="31"/>
      <c r="WRI7" s="30"/>
      <c r="WRJ7" s="31"/>
      <c r="WRK7" s="30"/>
      <c r="WRL7" s="31"/>
      <c r="WRM7" s="30"/>
      <c r="WRN7" s="31"/>
      <c r="WRO7" s="30"/>
      <c r="WRP7" s="31"/>
      <c r="WRQ7" s="30"/>
      <c r="WRR7" s="31"/>
      <c r="WRS7" s="30"/>
      <c r="WRT7" s="31"/>
      <c r="WRU7" s="30"/>
      <c r="WRV7" s="31"/>
      <c r="WRW7" s="30"/>
      <c r="WRX7" s="31"/>
      <c r="WRY7" s="30"/>
      <c r="WRZ7" s="31"/>
      <c r="WSA7" s="30"/>
      <c r="WSB7" s="31"/>
      <c r="WSC7" s="30"/>
      <c r="WSD7" s="31"/>
      <c r="WSE7" s="30"/>
      <c r="WSF7" s="31"/>
      <c r="WSG7" s="30"/>
      <c r="WSH7" s="31"/>
      <c r="WSI7" s="30"/>
      <c r="WSJ7" s="31"/>
      <c r="WSK7" s="30"/>
      <c r="WSL7" s="31"/>
      <c r="WSM7" s="30"/>
      <c r="WSN7" s="31"/>
      <c r="WSO7" s="30"/>
      <c r="WSP7" s="31"/>
      <c r="WSQ7" s="30"/>
      <c r="WSR7" s="31"/>
      <c r="WSS7" s="30"/>
      <c r="WST7" s="31"/>
      <c r="WSU7" s="30"/>
      <c r="WSV7" s="31"/>
      <c r="WSW7" s="30"/>
      <c r="WSX7" s="31"/>
      <c r="WSY7" s="30"/>
      <c r="WSZ7" s="31"/>
      <c r="WTA7" s="30"/>
      <c r="WTB7" s="31"/>
      <c r="WTC7" s="30"/>
      <c r="WTD7" s="31"/>
      <c r="WTE7" s="30"/>
      <c r="WTF7" s="31"/>
      <c r="WTG7" s="30"/>
      <c r="WTH7" s="31"/>
      <c r="WTI7" s="30"/>
      <c r="WTJ7" s="31"/>
      <c r="WTK7" s="30"/>
      <c r="WTL7" s="31"/>
      <c r="WTM7" s="30"/>
      <c r="WTN7" s="31"/>
      <c r="WTO7" s="30"/>
      <c r="WTP7" s="31"/>
      <c r="WTQ7" s="30"/>
      <c r="WTR7" s="31"/>
      <c r="WTS7" s="30"/>
      <c r="WTT7" s="31"/>
      <c r="WTU7" s="30"/>
      <c r="WTV7" s="31"/>
      <c r="WTW7" s="30"/>
      <c r="WTX7" s="31"/>
      <c r="WTY7" s="30"/>
      <c r="WTZ7" s="31"/>
      <c r="WUA7" s="30"/>
      <c r="WUB7" s="31"/>
      <c r="WUC7" s="30"/>
      <c r="WUD7" s="31"/>
      <c r="WUE7" s="30"/>
      <c r="WUF7" s="31"/>
      <c r="WUG7" s="30"/>
      <c r="WUH7" s="31"/>
      <c r="WUI7" s="30"/>
      <c r="WUJ7" s="31"/>
      <c r="WUK7" s="30"/>
      <c r="WUL7" s="31"/>
      <c r="WUM7" s="30"/>
      <c r="WUN7" s="31"/>
      <c r="WUO7" s="30"/>
      <c r="WUP7" s="31"/>
      <c r="WUQ7" s="30"/>
      <c r="WUR7" s="31"/>
      <c r="WUS7" s="30"/>
      <c r="WUT7" s="31"/>
      <c r="WUU7" s="30"/>
      <c r="WUV7" s="31"/>
      <c r="WUW7" s="30"/>
      <c r="WUX7" s="31"/>
      <c r="WUY7" s="30"/>
      <c r="WUZ7" s="31"/>
      <c r="WVA7" s="30"/>
      <c r="WVB7" s="31"/>
      <c r="WVC7" s="30"/>
      <c r="WVD7" s="31"/>
      <c r="WVE7" s="30"/>
      <c r="WVF7" s="31"/>
      <c r="WVG7" s="30"/>
      <c r="WVH7" s="31"/>
      <c r="WVI7" s="30"/>
      <c r="WVJ7" s="31"/>
      <c r="WVK7" s="30"/>
      <c r="WVL7" s="31"/>
      <c r="WVM7" s="30"/>
      <c r="WVN7" s="31"/>
      <c r="WVO7" s="30"/>
      <c r="WVP7" s="31"/>
      <c r="WVQ7" s="30"/>
      <c r="WVR7" s="31"/>
      <c r="WVS7" s="30"/>
      <c r="WVT7" s="31"/>
      <c r="WVU7" s="30"/>
      <c r="WVV7" s="31"/>
      <c r="WVW7" s="30"/>
      <c r="WVX7" s="31"/>
      <c r="WVY7" s="30"/>
      <c r="WVZ7" s="31"/>
      <c r="WWA7" s="30"/>
      <c r="WWB7" s="31"/>
      <c r="WWC7" s="30"/>
      <c r="WWD7" s="31"/>
      <c r="WWE7" s="30"/>
      <c r="WWF7" s="31"/>
      <c r="WWG7" s="30"/>
      <c r="WWH7" s="31"/>
      <c r="WWI7" s="30"/>
      <c r="WWJ7" s="31"/>
      <c r="WWK7" s="30"/>
      <c r="WWL7" s="31"/>
      <c r="WWM7" s="30"/>
      <c r="WWN7" s="31"/>
      <c r="WWO7" s="30"/>
      <c r="WWP7" s="31"/>
      <c r="WWQ7" s="30"/>
      <c r="WWR7" s="31"/>
      <c r="WWS7" s="30"/>
      <c r="WWT7" s="31"/>
      <c r="WWU7" s="30"/>
      <c r="WWV7" s="31"/>
      <c r="WWW7" s="30"/>
      <c r="WWX7" s="31"/>
      <c r="WWY7" s="30"/>
      <c r="WWZ7" s="31"/>
      <c r="WXA7" s="30"/>
      <c r="WXB7" s="31"/>
      <c r="WXC7" s="30"/>
      <c r="WXD7" s="31"/>
      <c r="WXE7" s="30"/>
      <c r="WXF7" s="31"/>
      <c r="WXG7" s="30"/>
      <c r="WXH7" s="31"/>
      <c r="WXI7" s="30"/>
      <c r="WXJ7" s="31"/>
      <c r="WXK7" s="30"/>
      <c r="WXL7" s="31"/>
      <c r="WXM7" s="30"/>
      <c r="WXN7" s="31"/>
      <c r="WXO7" s="30"/>
      <c r="WXP7" s="31"/>
      <c r="WXQ7" s="30"/>
      <c r="WXR7" s="31"/>
      <c r="WXS7" s="30"/>
      <c r="WXT7" s="31"/>
      <c r="WXU7" s="30"/>
      <c r="WXV7" s="31"/>
      <c r="WXW7" s="30"/>
      <c r="WXX7" s="31"/>
      <c r="WXY7" s="30"/>
      <c r="WXZ7" s="31"/>
      <c r="WYA7" s="30"/>
      <c r="WYB7" s="31"/>
      <c r="WYC7" s="30"/>
      <c r="WYD7" s="31"/>
      <c r="WYE7" s="30"/>
      <c r="WYF7" s="31"/>
      <c r="WYG7" s="30"/>
      <c r="WYH7" s="31"/>
      <c r="WYI7" s="30"/>
      <c r="WYJ7" s="31"/>
      <c r="WYK7" s="30"/>
      <c r="WYL7" s="31"/>
      <c r="WYM7" s="30"/>
      <c r="WYN7" s="31"/>
      <c r="WYO7" s="30"/>
      <c r="WYP7" s="31"/>
      <c r="WYQ7" s="30"/>
      <c r="WYR7" s="31"/>
      <c r="WYS7" s="30"/>
      <c r="WYT7" s="31"/>
      <c r="WYU7" s="30"/>
      <c r="WYV7" s="31"/>
      <c r="WYW7" s="30"/>
      <c r="WYX7" s="31"/>
      <c r="WYY7" s="30"/>
      <c r="WYZ7" s="31"/>
      <c r="WZA7" s="30"/>
      <c r="WZB7" s="31"/>
      <c r="WZC7" s="30"/>
      <c r="WZD7" s="31"/>
      <c r="WZE7" s="30"/>
      <c r="WZF7" s="31"/>
      <c r="WZG7" s="30"/>
      <c r="WZH7" s="31"/>
      <c r="WZI7" s="30"/>
      <c r="WZJ7" s="31"/>
      <c r="WZK7" s="30"/>
      <c r="WZL7" s="31"/>
      <c r="WZM7" s="30"/>
      <c r="WZN7" s="31"/>
      <c r="WZO7" s="30"/>
      <c r="WZP7" s="31"/>
      <c r="WZQ7" s="30"/>
      <c r="WZR7" s="31"/>
      <c r="WZS7" s="30"/>
      <c r="WZT7" s="31"/>
      <c r="WZU7" s="30"/>
      <c r="WZV7" s="31"/>
      <c r="WZW7" s="30"/>
      <c r="WZX7" s="31"/>
      <c r="WZY7" s="30"/>
      <c r="WZZ7" s="31"/>
      <c r="XAA7" s="30"/>
      <c r="XAB7" s="31"/>
      <c r="XAC7" s="30"/>
      <c r="XAD7" s="31"/>
      <c r="XAE7" s="30"/>
      <c r="XAF7" s="31"/>
      <c r="XAG7" s="30"/>
      <c r="XAH7" s="31"/>
      <c r="XAI7" s="30"/>
      <c r="XAJ7" s="31"/>
      <c r="XAK7" s="30"/>
      <c r="XAL7" s="31"/>
      <c r="XAM7" s="30"/>
      <c r="XAN7" s="31"/>
      <c r="XAO7" s="30"/>
      <c r="XAP7" s="31"/>
      <c r="XAQ7" s="30"/>
      <c r="XAR7" s="31"/>
      <c r="XAS7" s="30"/>
      <c r="XAT7" s="31"/>
      <c r="XAU7" s="30"/>
      <c r="XAV7" s="31"/>
      <c r="XAW7" s="30"/>
      <c r="XAX7" s="31"/>
      <c r="XAY7" s="30"/>
      <c r="XAZ7" s="31"/>
      <c r="XBA7" s="30"/>
      <c r="XBB7" s="31"/>
      <c r="XBC7" s="30"/>
      <c r="XBD7" s="31"/>
      <c r="XBE7" s="30"/>
      <c r="XBF7" s="31"/>
      <c r="XBG7" s="30"/>
      <c r="XBH7" s="31"/>
      <c r="XBI7" s="30"/>
      <c r="XBJ7" s="31"/>
      <c r="XBK7" s="30"/>
      <c r="XBL7" s="31"/>
      <c r="XBM7" s="30"/>
      <c r="XBN7" s="31"/>
      <c r="XBO7" s="30"/>
      <c r="XBP7" s="31"/>
      <c r="XBQ7" s="30"/>
      <c r="XBR7" s="31"/>
      <c r="XBS7" s="30"/>
      <c r="XBT7" s="31"/>
      <c r="XBU7" s="30"/>
      <c r="XBV7" s="31"/>
      <c r="XBW7" s="30"/>
      <c r="XBX7" s="31"/>
      <c r="XBY7" s="30"/>
      <c r="XBZ7" s="31"/>
      <c r="XCA7" s="30"/>
      <c r="XCB7" s="31"/>
      <c r="XCC7" s="30"/>
      <c r="XCD7" s="31"/>
      <c r="XCE7" s="30"/>
      <c r="XCF7" s="31"/>
      <c r="XCG7" s="30"/>
      <c r="XCH7" s="31"/>
      <c r="XCI7" s="30"/>
      <c r="XCJ7" s="31"/>
      <c r="XCK7" s="30"/>
      <c r="XCL7" s="31"/>
      <c r="XCM7" s="30"/>
      <c r="XCN7" s="31"/>
      <c r="XCO7" s="30"/>
      <c r="XCP7" s="31"/>
      <c r="XCQ7" s="30"/>
      <c r="XCR7" s="31"/>
      <c r="XCS7" s="30"/>
      <c r="XCT7" s="31"/>
      <c r="XCU7" s="30"/>
      <c r="XCV7" s="31"/>
      <c r="XCW7" s="30"/>
      <c r="XCX7" s="31"/>
      <c r="XCY7" s="30"/>
      <c r="XCZ7" s="31"/>
      <c r="XDA7" s="30"/>
      <c r="XDB7" s="31"/>
      <c r="XDC7" s="30"/>
      <c r="XDD7" s="31"/>
      <c r="XDE7" s="30"/>
      <c r="XDF7" s="31"/>
      <c r="XDG7" s="30"/>
      <c r="XDH7" s="31"/>
      <c r="XDI7" s="30"/>
      <c r="XDJ7" s="31"/>
      <c r="XDK7" s="30"/>
      <c r="XDL7" s="31"/>
      <c r="XDM7" s="30"/>
      <c r="XDN7" s="31"/>
      <c r="XDO7" s="30"/>
      <c r="XDP7" s="31"/>
      <c r="XDQ7" s="30"/>
      <c r="XDR7" s="31"/>
      <c r="XDS7" s="30"/>
      <c r="XDT7" s="31"/>
      <c r="XDU7" s="30"/>
      <c r="XDV7" s="31"/>
      <c r="XDW7" s="30"/>
      <c r="XDX7" s="31"/>
      <c r="XDY7" s="30"/>
      <c r="XDZ7" s="31"/>
      <c r="XEA7" s="30"/>
      <c r="XEB7" s="31"/>
      <c r="XEC7" s="30"/>
      <c r="XED7" s="31"/>
      <c r="XEE7" s="30"/>
      <c r="XEF7" s="31"/>
      <c r="XEG7" s="30"/>
      <c r="XEH7" s="31"/>
      <c r="XEI7" s="30"/>
      <c r="XEJ7" s="31"/>
      <c r="XEK7" s="30"/>
      <c r="XEL7" s="31"/>
      <c r="XEM7" s="30"/>
      <c r="XEN7" s="31"/>
      <c r="XEO7" s="30"/>
      <c r="XEP7" s="31"/>
      <c r="XEQ7" s="30"/>
      <c r="XER7" s="31"/>
      <c r="XES7" s="30"/>
      <c r="XET7" s="31"/>
      <c r="XEU7" s="30"/>
      <c r="XEV7" s="31"/>
      <c r="XEW7" s="30"/>
      <c r="XEX7" s="31"/>
      <c r="XEY7" s="30"/>
      <c r="XEZ7" s="31"/>
      <c r="XFA7" s="30"/>
      <c r="XFB7" s="31"/>
      <c r="XFC7" s="30"/>
    </row>
    <row r="8" spans="2:16383" s="28" customFormat="1" ht="17" customHeight="1" thickBot="1">
      <c r="B8" s="34"/>
      <c r="C8" s="34" t="s">
        <v>10</v>
      </c>
      <c r="D8" s="34">
        <f>D3/D5</f>
        <v>1.090721649484536</v>
      </c>
      <c r="E8" s="34"/>
      <c r="F8" s="34"/>
      <c r="G8" s="244"/>
      <c r="H8" s="244"/>
      <c r="I8" s="34"/>
      <c r="J8" s="31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1"/>
      <c r="AA8" s="30"/>
      <c r="AB8" s="31"/>
      <c r="AC8" s="30"/>
      <c r="AD8" s="31"/>
      <c r="AE8" s="30"/>
      <c r="AF8" s="31"/>
      <c r="AG8" s="30"/>
      <c r="AH8" s="31"/>
      <c r="AI8" s="30"/>
      <c r="AJ8" s="31"/>
      <c r="AK8" s="30"/>
      <c r="AL8" s="31"/>
      <c r="AM8" s="30"/>
      <c r="AN8" s="31"/>
      <c r="AO8" s="30"/>
      <c r="AP8" s="31"/>
      <c r="AQ8" s="30"/>
      <c r="AR8" s="31"/>
      <c r="AS8" s="30"/>
      <c r="AT8" s="31"/>
      <c r="AU8" s="30"/>
      <c r="AV8" s="31"/>
      <c r="AW8" s="30"/>
      <c r="AX8" s="31"/>
      <c r="AY8" s="30"/>
      <c r="AZ8" s="31"/>
      <c r="BA8" s="30"/>
      <c r="BB8" s="31"/>
      <c r="BC8" s="30"/>
      <c r="BD8" s="31"/>
      <c r="BE8" s="30"/>
      <c r="BF8" s="31"/>
      <c r="BG8" s="30"/>
      <c r="BH8" s="31"/>
      <c r="BI8" s="30"/>
      <c r="BJ8" s="31"/>
      <c r="BK8" s="30"/>
      <c r="BL8" s="31"/>
      <c r="BM8" s="30"/>
      <c r="BN8" s="31"/>
      <c r="BO8" s="30"/>
      <c r="BP8" s="31"/>
      <c r="BQ8" s="30"/>
      <c r="BR8" s="31"/>
      <c r="BS8" s="30"/>
      <c r="BT8" s="31"/>
      <c r="BU8" s="30"/>
      <c r="BV8" s="31"/>
      <c r="BW8" s="30"/>
      <c r="BX8" s="31"/>
      <c r="BY8" s="30"/>
      <c r="BZ8" s="31"/>
      <c r="CA8" s="30"/>
      <c r="CB8" s="31"/>
      <c r="CC8" s="30"/>
      <c r="CD8" s="31"/>
      <c r="CE8" s="30"/>
      <c r="CF8" s="31"/>
      <c r="CG8" s="30"/>
      <c r="CH8" s="31"/>
      <c r="CI8" s="30"/>
      <c r="CJ8" s="31"/>
      <c r="CK8" s="30"/>
      <c r="CL8" s="31"/>
      <c r="CM8" s="30"/>
      <c r="CN8" s="31"/>
      <c r="CO8" s="30"/>
      <c r="CP8" s="31"/>
      <c r="CQ8" s="30"/>
      <c r="CR8" s="31"/>
      <c r="CS8" s="30"/>
      <c r="CT8" s="31"/>
      <c r="CU8" s="30"/>
      <c r="CV8" s="31"/>
      <c r="CW8" s="30"/>
      <c r="CX8" s="31"/>
      <c r="CY8" s="30"/>
      <c r="CZ8" s="31"/>
      <c r="DA8" s="30"/>
      <c r="DB8" s="31"/>
      <c r="DC8" s="30"/>
      <c r="DD8" s="31"/>
      <c r="DE8" s="30"/>
      <c r="DF8" s="31"/>
      <c r="DG8" s="30"/>
      <c r="DH8" s="31"/>
      <c r="DI8" s="30"/>
      <c r="DJ8" s="31"/>
      <c r="DK8" s="30"/>
      <c r="DL8" s="31"/>
      <c r="DM8" s="30"/>
      <c r="DN8" s="31"/>
      <c r="DO8" s="30"/>
      <c r="DP8" s="31"/>
      <c r="DQ8" s="30"/>
      <c r="DR8" s="31"/>
      <c r="DS8" s="30"/>
      <c r="DT8" s="31"/>
      <c r="DU8" s="30"/>
      <c r="DV8" s="31"/>
      <c r="DW8" s="30"/>
      <c r="DX8" s="31"/>
      <c r="DY8" s="30"/>
      <c r="DZ8" s="31"/>
      <c r="EA8" s="30"/>
      <c r="EB8" s="31"/>
      <c r="EC8" s="30"/>
      <c r="ED8" s="31"/>
      <c r="EE8" s="30"/>
      <c r="EF8" s="31"/>
      <c r="EG8" s="30"/>
      <c r="EH8" s="31"/>
      <c r="EI8" s="30"/>
      <c r="EJ8" s="31"/>
      <c r="EK8" s="30"/>
      <c r="EL8" s="31"/>
      <c r="EM8" s="30"/>
      <c r="EN8" s="31"/>
      <c r="EO8" s="30"/>
      <c r="EP8" s="31"/>
      <c r="EQ8" s="30"/>
      <c r="ER8" s="31"/>
      <c r="ES8" s="30"/>
      <c r="ET8" s="31"/>
      <c r="EU8" s="30"/>
      <c r="EV8" s="31"/>
      <c r="EW8" s="30"/>
      <c r="EX8" s="31"/>
      <c r="EY8" s="30"/>
      <c r="EZ8" s="31"/>
      <c r="FA8" s="30"/>
      <c r="FB8" s="31"/>
      <c r="FC8" s="30"/>
      <c r="FD8" s="31"/>
      <c r="FE8" s="30"/>
      <c r="FF8" s="31"/>
      <c r="FG8" s="30"/>
      <c r="FH8" s="31"/>
      <c r="FI8" s="30"/>
      <c r="FJ8" s="31"/>
      <c r="FK8" s="30"/>
      <c r="FL8" s="31"/>
      <c r="FM8" s="30"/>
      <c r="FN8" s="31"/>
      <c r="FO8" s="30"/>
      <c r="FP8" s="31"/>
      <c r="FQ8" s="30"/>
      <c r="FR8" s="31"/>
      <c r="FS8" s="30"/>
      <c r="FT8" s="31"/>
      <c r="FU8" s="30"/>
      <c r="FV8" s="31"/>
      <c r="FW8" s="30"/>
      <c r="FX8" s="31"/>
      <c r="FY8" s="30"/>
      <c r="FZ8" s="31"/>
      <c r="GA8" s="30"/>
      <c r="GB8" s="31"/>
      <c r="GC8" s="30"/>
      <c r="GD8" s="31"/>
      <c r="GE8" s="30"/>
      <c r="GF8" s="31"/>
      <c r="GG8" s="30"/>
      <c r="GH8" s="31"/>
      <c r="GI8" s="30"/>
      <c r="GJ8" s="31"/>
      <c r="GK8" s="30"/>
      <c r="GL8" s="31"/>
      <c r="GM8" s="30"/>
      <c r="GN8" s="31"/>
      <c r="GO8" s="30"/>
      <c r="GP8" s="31"/>
      <c r="GQ8" s="30"/>
      <c r="GR8" s="31"/>
      <c r="GS8" s="30"/>
      <c r="GT8" s="31"/>
      <c r="GU8" s="30"/>
      <c r="GV8" s="31"/>
      <c r="GW8" s="30"/>
      <c r="GX8" s="31"/>
      <c r="GY8" s="30"/>
      <c r="GZ8" s="31"/>
      <c r="HA8" s="30"/>
      <c r="HB8" s="31"/>
      <c r="HC8" s="30"/>
      <c r="HD8" s="31"/>
      <c r="HE8" s="30"/>
      <c r="HF8" s="31"/>
      <c r="HG8" s="30"/>
      <c r="HH8" s="31"/>
      <c r="HI8" s="30"/>
      <c r="HJ8" s="31"/>
      <c r="HK8" s="30"/>
      <c r="HL8" s="31"/>
      <c r="HM8" s="30"/>
      <c r="HN8" s="31"/>
      <c r="HO8" s="30"/>
      <c r="HP8" s="31"/>
      <c r="HQ8" s="30"/>
      <c r="HR8" s="31"/>
      <c r="HS8" s="30"/>
      <c r="HT8" s="31"/>
      <c r="HU8" s="30"/>
      <c r="HV8" s="31"/>
      <c r="HW8" s="30"/>
      <c r="HX8" s="31"/>
      <c r="HY8" s="30"/>
      <c r="HZ8" s="31"/>
      <c r="IA8" s="30"/>
      <c r="IB8" s="31"/>
      <c r="IC8" s="30"/>
      <c r="ID8" s="31"/>
      <c r="IE8" s="30"/>
      <c r="IF8" s="31"/>
      <c r="IG8" s="30"/>
      <c r="IH8" s="31"/>
      <c r="II8" s="30"/>
      <c r="IJ8" s="31"/>
      <c r="IK8" s="30"/>
      <c r="IL8" s="31"/>
      <c r="IM8" s="30"/>
      <c r="IN8" s="31"/>
      <c r="IO8" s="30"/>
      <c r="IP8" s="31"/>
      <c r="IQ8" s="30"/>
      <c r="IR8" s="31"/>
      <c r="IS8" s="30"/>
      <c r="IT8" s="31"/>
      <c r="IU8" s="30"/>
      <c r="IV8" s="31"/>
      <c r="IW8" s="30"/>
      <c r="IX8" s="31"/>
      <c r="IY8" s="30"/>
      <c r="IZ8" s="31"/>
      <c r="JA8" s="30"/>
      <c r="JB8" s="31"/>
      <c r="JC8" s="30"/>
      <c r="JD8" s="31"/>
      <c r="JE8" s="30"/>
      <c r="JF8" s="31"/>
      <c r="JG8" s="30"/>
      <c r="JH8" s="31"/>
      <c r="JI8" s="30"/>
      <c r="JJ8" s="31"/>
      <c r="JK8" s="30"/>
      <c r="JL8" s="31"/>
      <c r="JM8" s="30"/>
      <c r="JN8" s="31"/>
      <c r="JO8" s="30"/>
      <c r="JP8" s="31"/>
      <c r="JQ8" s="30"/>
      <c r="JR8" s="31"/>
      <c r="JS8" s="30"/>
      <c r="JT8" s="31"/>
      <c r="JU8" s="30"/>
      <c r="JV8" s="31"/>
      <c r="JW8" s="30"/>
      <c r="JX8" s="31"/>
      <c r="JY8" s="30"/>
      <c r="JZ8" s="31"/>
      <c r="KA8" s="30"/>
      <c r="KB8" s="31"/>
      <c r="KC8" s="30"/>
      <c r="KD8" s="31"/>
      <c r="KE8" s="30"/>
      <c r="KF8" s="31"/>
      <c r="KG8" s="30"/>
      <c r="KH8" s="31"/>
      <c r="KI8" s="30"/>
      <c r="KJ8" s="31"/>
      <c r="KK8" s="30"/>
      <c r="KL8" s="31"/>
      <c r="KM8" s="30"/>
      <c r="KN8" s="31"/>
      <c r="KO8" s="30"/>
      <c r="KP8" s="31"/>
      <c r="KQ8" s="30"/>
      <c r="KR8" s="31"/>
      <c r="KS8" s="30"/>
      <c r="KT8" s="31"/>
      <c r="KU8" s="30"/>
      <c r="KV8" s="31"/>
      <c r="KW8" s="30"/>
      <c r="KX8" s="31"/>
      <c r="KY8" s="30"/>
      <c r="KZ8" s="31"/>
      <c r="LA8" s="30"/>
      <c r="LB8" s="31"/>
      <c r="LC8" s="30"/>
      <c r="LD8" s="31"/>
      <c r="LE8" s="30"/>
      <c r="LF8" s="31"/>
      <c r="LG8" s="30"/>
      <c r="LH8" s="31"/>
      <c r="LI8" s="30"/>
      <c r="LJ8" s="31"/>
      <c r="LK8" s="30"/>
      <c r="LL8" s="31"/>
      <c r="LM8" s="30"/>
      <c r="LN8" s="31"/>
      <c r="LO8" s="30"/>
      <c r="LP8" s="31"/>
      <c r="LQ8" s="30"/>
      <c r="LR8" s="31"/>
      <c r="LS8" s="30"/>
      <c r="LT8" s="31"/>
      <c r="LU8" s="30"/>
      <c r="LV8" s="31"/>
      <c r="LW8" s="30"/>
      <c r="LX8" s="31"/>
      <c r="LY8" s="30"/>
      <c r="LZ8" s="31"/>
      <c r="MA8" s="30"/>
      <c r="MB8" s="31"/>
      <c r="MC8" s="30"/>
      <c r="MD8" s="31"/>
      <c r="ME8" s="30"/>
      <c r="MF8" s="31"/>
      <c r="MG8" s="30"/>
      <c r="MH8" s="31"/>
      <c r="MI8" s="30"/>
      <c r="MJ8" s="31"/>
      <c r="MK8" s="30"/>
      <c r="ML8" s="31"/>
      <c r="MM8" s="30"/>
      <c r="MN8" s="31"/>
      <c r="MO8" s="30"/>
      <c r="MP8" s="31"/>
      <c r="MQ8" s="30"/>
      <c r="MR8" s="31"/>
      <c r="MS8" s="30"/>
      <c r="MT8" s="31"/>
      <c r="MU8" s="30"/>
      <c r="MV8" s="31"/>
      <c r="MW8" s="30"/>
      <c r="MX8" s="31"/>
      <c r="MY8" s="30"/>
      <c r="MZ8" s="31"/>
      <c r="NA8" s="30"/>
      <c r="NB8" s="31"/>
      <c r="NC8" s="30"/>
      <c r="ND8" s="31"/>
      <c r="NE8" s="30"/>
      <c r="NF8" s="31"/>
      <c r="NG8" s="30"/>
      <c r="NH8" s="31"/>
      <c r="NI8" s="30"/>
      <c r="NJ8" s="31"/>
      <c r="NK8" s="30"/>
      <c r="NL8" s="31"/>
      <c r="NM8" s="30"/>
      <c r="NN8" s="31"/>
      <c r="NO8" s="30"/>
      <c r="NP8" s="31"/>
      <c r="NQ8" s="30"/>
      <c r="NR8" s="31"/>
      <c r="NS8" s="30"/>
      <c r="NT8" s="31"/>
      <c r="NU8" s="30"/>
      <c r="NV8" s="31"/>
      <c r="NW8" s="30"/>
      <c r="NX8" s="31"/>
      <c r="NY8" s="30"/>
      <c r="NZ8" s="31"/>
      <c r="OA8" s="30"/>
      <c r="OB8" s="31"/>
      <c r="OC8" s="30"/>
      <c r="OD8" s="31"/>
      <c r="OE8" s="30"/>
      <c r="OF8" s="31"/>
      <c r="OG8" s="30"/>
      <c r="OH8" s="31"/>
      <c r="OI8" s="30"/>
      <c r="OJ8" s="31"/>
      <c r="OK8" s="30"/>
      <c r="OL8" s="31"/>
      <c r="OM8" s="30"/>
      <c r="ON8" s="31"/>
      <c r="OO8" s="30"/>
      <c r="OP8" s="31"/>
      <c r="OQ8" s="30"/>
      <c r="OR8" s="31"/>
      <c r="OS8" s="30"/>
      <c r="OT8" s="31"/>
      <c r="OU8" s="30"/>
      <c r="OV8" s="31"/>
      <c r="OW8" s="30"/>
      <c r="OX8" s="31"/>
      <c r="OY8" s="30"/>
      <c r="OZ8" s="31"/>
      <c r="PA8" s="30"/>
      <c r="PB8" s="31"/>
      <c r="PC8" s="30"/>
      <c r="PD8" s="31"/>
      <c r="PE8" s="30"/>
      <c r="PF8" s="31"/>
      <c r="PG8" s="30"/>
      <c r="PH8" s="31"/>
      <c r="PI8" s="30"/>
      <c r="PJ8" s="31"/>
      <c r="PK8" s="30"/>
      <c r="PL8" s="31"/>
      <c r="PM8" s="30"/>
      <c r="PN8" s="31"/>
      <c r="PO8" s="30"/>
      <c r="PP8" s="31"/>
      <c r="PQ8" s="30"/>
      <c r="PR8" s="31"/>
      <c r="PS8" s="30"/>
      <c r="PT8" s="31"/>
      <c r="PU8" s="30"/>
      <c r="PV8" s="31"/>
      <c r="PW8" s="30"/>
      <c r="PX8" s="31"/>
      <c r="PY8" s="30"/>
      <c r="PZ8" s="31"/>
      <c r="QA8" s="30"/>
      <c r="QB8" s="31"/>
      <c r="QC8" s="30"/>
      <c r="QD8" s="31"/>
      <c r="QE8" s="30"/>
      <c r="QF8" s="31"/>
      <c r="QG8" s="30"/>
      <c r="QH8" s="31"/>
      <c r="QI8" s="30"/>
      <c r="QJ8" s="31"/>
      <c r="QK8" s="30"/>
      <c r="QL8" s="31"/>
      <c r="QM8" s="30"/>
      <c r="QN8" s="31"/>
      <c r="QO8" s="30"/>
      <c r="QP8" s="31"/>
      <c r="QQ8" s="30"/>
      <c r="QR8" s="31"/>
      <c r="QS8" s="30"/>
      <c r="QT8" s="31"/>
      <c r="QU8" s="30"/>
      <c r="QV8" s="31"/>
      <c r="QW8" s="30"/>
      <c r="QX8" s="31"/>
      <c r="QY8" s="30"/>
      <c r="QZ8" s="31"/>
      <c r="RA8" s="30"/>
      <c r="RB8" s="31"/>
      <c r="RC8" s="30"/>
      <c r="RD8" s="31"/>
      <c r="RE8" s="30"/>
      <c r="RF8" s="31"/>
      <c r="RG8" s="30"/>
      <c r="RH8" s="31"/>
      <c r="RI8" s="30"/>
      <c r="RJ8" s="31"/>
      <c r="RK8" s="30"/>
      <c r="RL8" s="31"/>
      <c r="RM8" s="30"/>
      <c r="RN8" s="31"/>
      <c r="RO8" s="30"/>
      <c r="RP8" s="31"/>
      <c r="RQ8" s="30"/>
      <c r="RR8" s="31"/>
      <c r="RS8" s="30"/>
      <c r="RT8" s="31"/>
      <c r="RU8" s="30"/>
      <c r="RV8" s="31"/>
      <c r="RW8" s="30"/>
      <c r="RX8" s="31"/>
      <c r="RY8" s="30"/>
      <c r="RZ8" s="31"/>
      <c r="SA8" s="30"/>
      <c r="SB8" s="31"/>
      <c r="SC8" s="30"/>
      <c r="SD8" s="31"/>
      <c r="SE8" s="30"/>
      <c r="SF8" s="31"/>
      <c r="SG8" s="30"/>
      <c r="SH8" s="31"/>
      <c r="SI8" s="30"/>
      <c r="SJ8" s="31"/>
      <c r="SK8" s="30"/>
      <c r="SL8" s="31"/>
      <c r="SM8" s="30"/>
      <c r="SN8" s="31"/>
      <c r="SO8" s="30"/>
      <c r="SP8" s="31"/>
      <c r="SQ8" s="30"/>
      <c r="SR8" s="31"/>
      <c r="SS8" s="30"/>
      <c r="ST8" s="31"/>
      <c r="SU8" s="30"/>
      <c r="SV8" s="31"/>
      <c r="SW8" s="30"/>
      <c r="SX8" s="31"/>
      <c r="SY8" s="30"/>
      <c r="SZ8" s="31"/>
      <c r="TA8" s="30"/>
      <c r="TB8" s="31"/>
      <c r="TC8" s="30"/>
      <c r="TD8" s="31"/>
      <c r="TE8" s="30"/>
      <c r="TF8" s="31"/>
      <c r="TG8" s="30"/>
      <c r="TH8" s="31"/>
      <c r="TI8" s="30"/>
      <c r="TJ8" s="31"/>
      <c r="TK8" s="30"/>
      <c r="TL8" s="31"/>
      <c r="TM8" s="30"/>
      <c r="TN8" s="31"/>
      <c r="TO8" s="30"/>
      <c r="TP8" s="31"/>
      <c r="TQ8" s="30"/>
      <c r="TR8" s="31"/>
      <c r="TS8" s="30"/>
      <c r="TT8" s="31"/>
      <c r="TU8" s="30"/>
      <c r="TV8" s="31"/>
      <c r="TW8" s="30"/>
      <c r="TX8" s="31"/>
      <c r="TY8" s="30"/>
      <c r="TZ8" s="31"/>
      <c r="UA8" s="30"/>
      <c r="UB8" s="31"/>
      <c r="UC8" s="30"/>
      <c r="UD8" s="31"/>
      <c r="UE8" s="30"/>
      <c r="UF8" s="31"/>
      <c r="UG8" s="30"/>
      <c r="UH8" s="31"/>
      <c r="UI8" s="30"/>
      <c r="UJ8" s="31"/>
      <c r="UK8" s="30"/>
      <c r="UL8" s="31"/>
      <c r="UM8" s="30"/>
      <c r="UN8" s="31"/>
      <c r="UO8" s="30"/>
      <c r="UP8" s="31"/>
      <c r="UQ8" s="30"/>
      <c r="UR8" s="31"/>
      <c r="US8" s="30"/>
      <c r="UT8" s="31"/>
      <c r="UU8" s="30"/>
      <c r="UV8" s="31"/>
      <c r="UW8" s="30"/>
      <c r="UX8" s="31"/>
      <c r="UY8" s="30"/>
      <c r="UZ8" s="31"/>
      <c r="VA8" s="30"/>
      <c r="VB8" s="31"/>
      <c r="VC8" s="30"/>
      <c r="VD8" s="31"/>
      <c r="VE8" s="30"/>
      <c r="VF8" s="31"/>
      <c r="VG8" s="30"/>
      <c r="VH8" s="31"/>
      <c r="VI8" s="30"/>
      <c r="VJ8" s="31"/>
      <c r="VK8" s="30"/>
      <c r="VL8" s="31"/>
      <c r="VM8" s="30"/>
      <c r="VN8" s="31"/>
      <c r="VO8" s="30"/>
      <c r="VP8" s="31"/>
      <c r="VQ8" s="30"/>
      <c r="VR8" s="31"/>
      <c r="VS8" s="30"/>
      <c r="VT8" s="31"/>
      <c r="VU8" s="30"/>
      <c r="VV8" s="31"/>
      <c r="VW8" s="30"/>
      <c r="VX8" s="31"/>
      <c r="VY8" s="30"/>
      <c r="VZ8" s="31"/>
      <c r="WA8" s="30"/>
      <c r="WB8" s="31"/>
      <c r="WC8" s="30"/>
      <c r="WD8" s="31"/>
      <c r="WE8" s="30"/>
      <c r="WF8" s="31"/>
      <c r="WG8" s="30"/>
      <c r="WH8" s="31"/>
      <c r="WI8" s="30"/>
      <c r="WJ8" s="31"/>
      <c r="WK8" s="30"/>
      <c r="WL8" s="31"/>
      <c r="WM8" s="30"/>
      <c r="WN8" s="31"/>
      <c r="WO8" s="30"/>
      <c r="WP8" s="31"/>
      <c r="WQ8" s="30"/>
      <c r="WR8" s="31"/>
      <c r="WS8" s="30"/>
      <c r="WT8" s="31"/>
      <c r="WU8" s="30"/>
      <c r="WV8" s="31"/>
      <c r="WW8" s="30"/>
      <c r="WX8" s="31"/>
      <c r="WY8" s="30"/>
      <c r="WZ8" s="31"/>
      <c r="XA8" s="30"/>
      <c r="XB8" s="31"/>
      <c r="XC8" s="30"/>
      <c r="XD8" s="31"/>
      <c r="XE8" s="30"/>
      <c r="XF8" s="31"/>
      <c r="XG8" s="30"/>
      <c r="XH8" s="31"/>
      <c r="XI8" s="30"/>
      <c r="XJ8" s="31"/>
      <c r="XK8" s="30"/>
      <c r="XL8" s="31"/>
      <c r="XM8" s="30"/>
      <c r="XN8" s="31"/>
      <c r="XO8" s="30"/>
      <c r="XP8" s="31"/>
      <c r="XQ8" s="30"/>
      <c r="XR8" s="31"/>
      <c r="XS8" s="30"/>
      <c r="XT8" s="31"/>
      <c r="XU8" s="30"/>
      <c r="XV8" s="31"/>
      <c r="XW8" s="30"/>
      <c r="XX8" s="31"/>
      <c r="XY8" s="30"/>
      <c r="XZ8" s="31"/>
      <c r="YA8" s="30"/>
      <c r="YB8" s="31"/>
      <c r="YC8" s="30"/>
      <c r="YD8" s="31"/>
      <c r="YE8" s="30"/>
      <c r="YF8" s="31"/>
      <c r="YG8" s="30"/>
      <c r="YH8" s="31"/>
      <c r="YI8" s="30"/>
      <c r="YJ8" s="31"/>
      <c r="YK8" s="30"/>
      <c r="YL8" s="31"/>
      <c r="YM8" s="30"/>
      <c r="YN8" s="31"/>
      <c r="YO8" s="30"/>
      <c r="YP8" s="31"/>
      <c r="YQ8" s="30"/>
      <c r="YR8" s="31"/>
      <c r="YS8" s="30"/>
      <c r="YT8" s="31"/>
      <c r="YU8" s="30"/>
      <c r="YV8" s="31"/>
      <c r="YW8" s="30"/>
      <c r="YX8" s="31"/>
      <c r="YY8" s="30"/>
      <c r="YZ8" s="31"/>
      <c r="ZA8" s="30"/>
      <c r="ZB8" s="31"/>
      <c r="ZC8" s="30"/>
      <c r="ZD8" s="31"/>
      <c r="ZE8" s="30"/>
      <c r="ZF8" s="31"/>
      <c r="ZG8" s="30"/>
      <c r="ZH8" s="31"/>
      <c r="ZI8" s="30"/>
      <c r="ZJ8" s="31"/>
      <c r="ZK8" s="30"/>
      <c r="ZL8" s="31"/>
      <c r="ZM8" s="30"/>
      <c r="ZN8" s="31"/>
      <c r="ZO8" s="30"/>
      <c r="ZP8" s="31"/>
      <c r="ZQ8" s="30"/>
      <c r="ZR8" s="31"/>
      <c r="ZS8" s="30"/>
      <c r="ZT8" s="31"/>
      <c r="ZU8" s="30"/>
      <c r="ZV8" s="31"/>
      <c r="ZW8" s="30"/>
      <c r="ZX8" s="31"/>
      <c r="ZY8" s="30"/>
      <c r="ZZ8" s="31"/>
      <c r="AAA8" s="30"/>
      <c r="AAB8" s="31"/>
      <c r="AAC8" s="30"/>
      <c r="AAD8" s="31"/>
      <c r="AAE8" s="30"/>
      <c r="AAF8" s="31"/>
      <c r="AAG8" s="30"/>
      <c r="AAH8" s="31"/>
      <c r="AAI8" s="30"/>
      <c r="AAJ8" s="31"/>
      <c r="AAK8" s="30"/>
      <c r="AAL8" s="31"/>
      <c r="AAM8" s="30"/>
      <c r="AAN8" s="31"/>
      <c r="AAO8" s="30"/>
      <c r="AAP8" s="31"/>
      <c r="AAQ8" s="30"/>
      <c r="AAR8" s="31"/>
      <c r="AAS8" s="30"/>
      <c r="AAT8" s="31"/>
      <c r="AAU8" s="30"/>
      <c r="AAV8" s="31"/>
      <c r="AAW8" s="30"/>
      <c r="AAX8" s="31"/>
      <c r="AAY8" s="30"/>
      <c r="AAZ8" s="31"/>
      <c r="ABA8" s="30"/>
      <c r="ABB8" s="31"/>
      <c r="ABC8" s="30"/>
      <c r="ABD8" s="31"/>
      <c r="ABE8" s="30"/>
      <c r="ABF8" s="31"/>
      <c r="ABG8" s="30"/>
      <c r="ABH8" s="31"/>
      <c r="ABI8" s="30"/>
      <c r="ABJ8" s="31"/>
      <c r="ABK8" s="30"/>
      <c r="ABL8" s="31"/>
      <c r="ABM8" s="30"/>
      <c r="ABN8" s="31"/>
      <c r="ABO8" s="30"/>
      <c r="ABP8" s="31"/>
      <c r="ABQ8" s="30"/>
      <c r="ABR8" s="31"/>
      <c r="ABS8" s="30"/>
      <c r="ABT8" s="31"/>
      <c r="ABU8" s="30"/>
      <c r="ABV8" s="31"/>
      <c r="ABW8" s="30"/>
      <c r="ABX8" s="31"/>
      <c r="ABY8" s="30"/>
      <c r="ABZ8" s="31"/>
      <c r="ACA8" s="30"/>
      <c r="ACB8" s="31"/>
      <c r="ACC8" s="30"/>
      <c r="ACD8" s="31"/>
      <c r="ACE8" s="30"/>
      <c r="ACF8" s="31"/>
      <c r="ACG8" s="30"/>
      <c r="ACH8" s="31"/>
      <c r="ACI8" s="30"/>
      <c r="ACJ8" s="31"/>
      <c r="ACK8" s="30"/>
      <c r="ACL8" s="31"/>
      <c r="ACM8" s="30"/>
      <c r="ACN8" s="31"/>
      <c r="ACO8" s="30"/>
      <c r="ACP8" s="31"/>
      <c r="ACQ8" s="30"/>
      <c r="ACR8" s="31"/>
      <c r="ACS8" s="30"/>
      <c r="ACT8" s="31"/>
      <c r="ACU8" s="30"/>
      <c r="ACV8" s="31"/>
      <c r="ACW8" s="30"/>
      <c r="ACX8" s="31"/>
      <c r="ACY8" s="30"/>
      <c r="ACZ8" s="31"/>
      <c r="ADA8" s="30"/>
      <c r="ADB8" s="31"/>
      <c r="ADC8" s="30"/>
      <c r="ADD8" s="31"/>
      <c r="ADE8" s="30"/>
      <c r="ADF8" s="31"/>
      <c r="ADG8" s="30"/>
      <c r="ADH8" s="31"/>
      <c r="ADI8" s="30"/>
      <c r="ADJ8" s="31"/>
      <c r="ADK8" s="30"/>
      <c r="ADL8" s="31"/>
      <c r="ADM8" s="30"/>
      <c r="ADN8" s="31"/>
      <c r="ADO8" s="30"/>
      <c r="ADP8" s="31"/>
      <c r="ADQ8" s="30"/>
      <c r="ADR8" s="31"/>
      <c r="ADS8" s="30"/>
      <c r="ADT8" s="31"/>
      <c r="ADU8" s="30"/>
      <c r="ADV8" s="31"/>
      <c r="ADW8" s="30"/>
      <c r="ADX8" s="31"/>
      <c r="ADY8" s="30"/>
      <c r="ADZ8" s="31"/>
      <c r="AEA8" s="30"/>
      <c r="AEB8" s="31"/>
      <c r="AEC8" s="30"/>
      <c r="AED8" s="31"/>
      <c r="AEE8" s="30"/>
      <c r="AEF8" s="31"/>
      <c r="AEG8" s="30"/>
      <c r="AEH8" s="31"/>
      <c r="AEI8" s="30"/>
      <c r="AEJ8" s="31"/>
      <c r="AEK8" s="30"/>
      <c r="AEL8" s="31"/>
      <c r="AEM8" s="30"/>
      <c r="AEN8" s="31"/>
      <c r="AEO8" s="30"/>
      <c r="AEP8" s="31"/>
      <c r="AEQ8" s="30"/>
      <c r="AER8" s="31"/>
      <c r="AES8" s="30"/>
      <c r="AET8" s="31"/>
      <c r="AEU8" s="30"/>
      <c r="AEV8" s="31"/>
      <c r="AEW8" s="30"/>
      <c r="AEX8" s="31"/>
      <c r="AEY8" s="30"/>
      <c r="AEZ8" s="31"/>
      <c r="AFA8" s="30"/>
      <c r="AFB8" s="31"/>
      <c r="AFC8" s="30"/>
      <c r="AFD8" s="31"/>
      <c r="AFE8" s="30"/>
      <c r="AFF8" s="31"/>
      <c r="AFG8" s="30"/>
      <c r="AFH8" s="31"/>
      <c r="AFI8" s="30"/>
      <c r="AFJ8" s="31"/>
      <c r="AFK8" s="30"/>
      <c r="AFL8" s="31"/>
      <c r="AFM8" s="30"/>
      <c r="AFN8" s="31"/>
      <c r="AFO8" s="30"/>
      <c r="AFP8" s="31"/>
      <c r="AFQ8" s="30"/>
      <c r="AFR8" s="31"/>
      <c r="AFS8" s="30"/>
      <c r="AFT8" s="31"/>
      <c r="AFU8" s="30"/>
      <c r="AFV8" s="31"/>
      <c r="AFW8" s="30"/>
      <c r="AFX8" s="31"/>
      <c r="AFY8" s="30"/>
      <c r="AFZ8" s="31"/>
      <c r="AGA8" s="30"/>
      <c r="AGB8" s="31"/>
      <c r="AGC8" s="30"/>
      <c r="AGD8" s="31"/>
      <c r="AGE8" s="30"/>
      <c r="AGF8" s="31"/>
      <c r="AGG8" s="30"/>
      <c r="AGH8" s="31"/>
      <c r="AGI8" s="30"/>
      <c r="AGJ8" s="31"/>
      <c r="AGK8" s="30"/>
      <c r="AGL8" s="31"/>
      <c r="AGM8" s="30"/>
      <c r="AGN8" s="31"/>
      <c r="AGO8" s="30"/>
      <c r="AGP8" s="31"/>
      <c r="AGQ8" s="30"/>
      <c r="AGR8" s="31"/>
      <c r="AGS8" s="30"/>
      <c r="AGT8" s="31"/>
      <c r="AGU8" s="30"/>
      <c r="AGV8" s="31"/>
      <c r="AGW8" s="30"/>
      <c r="AGX8" s="31"/>
      <c r="AGY8" s="30"/>
      <c r="AGZ8" s="31"/>
      <c r="AHA8" s="30"/>
      <c r="AHB8" s="31"/>
      <c r="AHC8" s="30"/>
      <c r="AHD8" s="31"/>
      <c r="AHE8" s="30"/>
      <c r="AHF8" s="31"/>
      <c r="AHG8" s="30"/>
      <c r="AHH8" s="31"/>
      <c r="AHI8" s="30"/>
      <c r="AHJ8" s="31"/>
      <c r="AHK8" s="30"/>
      <c r="AHL8" s="31"/>
      <c r="AHM8" s="30"/>
      <c r="AHN8" s="31"/>
      <c r="AHO8" s="30"/>
      <c r="AHP8" s="31"/>
      <c r="AHQ8" s="30"/>
      <c r="AHR8" s="31"/>
      <c r="AHS8" s="30"/>
      <c r="AHT8" s="31"/>
      <c r="AHU8" s="30"/>
      <c r="AHV8" s="31"/>
      <c r="AHW8" s="30"/>
      <c r="AHX8" s="31"/>
      <c r="AHY8" s="30"/>
      <c r="AHZ8" s="31"/>
      <c r="AIA8" s="30"/>
      <c r="AIB8" s="31"/>
      <c r="AIC8" s="30"/>
      <c r="AID8" s="31"/>
      <c r="AIE8" s="30"/>
      <c r="AIF8" s="31"/>
      <c r="AIG8" s="30"/>
      <c r="AIH8" s="31"/>
      <c r="AII8" s="30"/>
      <c r="AIJ8" s="31"/>
      <c r="AIK8" s="30"/>
      <c r="AIL8" s="31"/>
      <c r="AIM8" s="30"/>
      <c r="AIN8" s="31"/>
      <c r="AIO8" s="30"/>
      <c r="AIP8" s="31"/>
      <c r="AIQ8" s="30"/>
      <c r="AIR8" s="31"/>
      <c r="AIS8" s="30"/>
      <c r="AIT8" s="31"/>
      <c r="AIU8" s="30"/>
      <c r="AIV8" s="31"/>
      <c r="AIW8" s="30"/>
      <c r="AIX8" s="31"/>
      <c r="AIY8" s="30"/>
      <c r="AIZ8" s="31"/>
      <c r="AJA8" s="30"/>
      <c r="AJB8" s="31"/>
      <c r="AJC8" s="30"/>
      <c r="AJD8" s="31"/>
      <c r="AJE8" s="30"/>
      <c r="AJF8" s="31"/>
      <c r="AJG8" s="30"/>
      <c r="AJH8" s="31"/>
      <c r="AJI8" s="30"/>
      <c r="AJJ8" s="31"/>
      <c r="AJK8" s="30"/>
      <c r="AJL8" s="31"/>
      <c r="AJM8" s="30"/>
      <c r="AJN8" s="31"/>
      <c r="AJO8" s="30"/>
      <c r="AJP8" s="31"/>
      <c r="AJQ8" s="30"/>
      <c r="AJR8" s="31"/>
      <c r="AJS8" s="30"/>
      <c r="AJT8" s="31"/>
      <c r="AJU8" s="30"/>
      <c r="AJV8" s="31"/>
      <c r="AJW8" s="30"/>
      <c r="AJX8" s="31"/>
      <c r="AJY8" s="30"/>
      <c r="AJZ8" s="31"/>
      <c r="AKA8" s="30"/>
      <c r="AKB8" s="31"/>
      <c r="AKC8" s="30"/>
      <c r="AKD8" s="31"/>
      <c r="AKE8" s="30"/>
      <c r="AKF8" s="31"/>
      <c r="AKG8" s="30"/>
      <c r="AKH8" s="31"/>
      <c r="AKI8" s="30"/>
      <c r="AKJ8" s="31"/>
      <c r="AKK8" s="30"/>
      <c r="AKL8" s="31"/>
      <c r="AKM8" s="30"/>
      <c r="AKN8" s="31"/>
      <c r="AKO8" s="30"/>
      <c r="AKP8" s="31"/>
      <c r="AKQ8" s="30"/>
      <c r="AKR8" s="31"/>
      <c r="AKS8" s="30"/>
      <c r="AKT8" s="31"/>
      <c r="AKU8" s="30"/>
      <c r="AKV8" s="31"/>
      <c r="AKW8" s="30"/>
      <c r="AKX8" s="31"/>
      <c r="AKY8" s="30"/>
      <c r="AKZ8" s="31"/>
      <c r="ALA8" s="30"/>
      <c r="ALB8" s="31"/>
      <c r="ALC8" s="30"/>
      <c r="ALD8" s="31"/>
      <c r="ALE8" s="30"/>
      <c r="ALF8" s="31"/>
      <c r="ALG8" s="30"/>
      <c r="ALH8" s="31"/>
      <c r="ALI8" s="30"/>
      <c r="ALJ8" s="31"/>
      <c r="ALK8" s="30"/>
      <c r="ALL8" s="31"/>
      <c r="ALM8" s="30"/>
      <c r="ALN8" s="31"/>
      <c r="ALO8" s="30"/>
      <c r="ALP8" s="31"/>
      <c r="ALQ8" s="30"/>
      <c r="ALR8" s="31"/>
      <c r="ALS8" s="30"/>
      <c r="ALT8" s="31"/>
      <c r="ALU8" s="30"/>
      <c r="ALV8" s="31"/>
      <c r="ALW8" s="30"/>
      <c r="ALX8" s="31"/>
      <c r="ALY8" s="30"/>
      <c r="ALZ8" s="31"/>
      <c r="AMA8" s="30"/>
      <c r="AMB8" s="31"/>
      <c r="AMC8" s="30"/>
      <c r="AMD8" s="31"/>
      <c r="AME8" s="30"/>
      <c r="AMF8" s="31"/>
      <c r="AMG8" s="30"/>
      <c r="AMH8" s="31"/>
      <c r="AMI8" s="30"/>
      <c r="AMJ8" s="31"/>
      <c r="AMK8" s="30"/>
      <c r="AML8" s="31"/>
      <c r="AMM8" s="30"/>
      <c r="AMN8" s="31"/>
      <c r="AMO8" s="30"/>
      <c r="AMP8" s="31"/>
      <c r="AMQ8" s="30"/>
      <c r="AMR8" s="31"/>
      <c r="AMS8" s="30"/>
      <c r="AMT8" s="31"/>
      <c r="AMU8" s="30"/>
      <c r="AMV8" s="31"/>
      <c r="AMW8" s="30"/>
      <c r="AMX8" s="31"/>
      <c r="AMY8" s="30"/>
      <c r="AMZ8" s="31"/>
      <c r="ANA8" s="30"/>
      <c r="ANB8" s="31"/>
      <c r="ANC8" s="30"/>
      <c r="AND8" s="31"/>
      <c r="ANE8" s="30"/>
      <c r="ANF8" s="31"/>
      <c r="ANG8" s="30"/>
      <c r="ANH8" s="31"/>
      <c r="ANI8" s="30"/>
      <c r="ANJ8" s="31"/>
      <c r="ANK8" s="30"/>
      <c r="ANL8" s="31"/>
      <c r="ANM8" s="30"/>
      <c r="ANN8" s="31"/>
      <c r="ANO8" s="30"/>
      <c r="ANP8" s="31"/>
      <c r="ANQ8" s="30"/>
      <c r="ANR8" s="31"/>
      <c r="ANS8" s="30"/>
      <c r="ANT8" s="31"/>
      <c r="ANU8" s="30"/>
      <c r="ANV8" s="31"/>
      <c r="ANW8" s="30"/>
      <c r="ANX8" s="31"/>
      <c r="ANY8" s="30"/>
      <c r="ANZ8" s="31"/>
      <c r="AOA8" s="30"/>
      <c r="AOB8" s="31"/>
      <c r="AOC8" s="30"/>
      <c r="AOD8" s="31"/>
      <c r="AOE8" s="30"/>
      <c r="AOF8" s="31"/>
      <c r="AOG8" s="30"/>
      <c r="AOH8" s="31"/>
      <c r="AOI8" s="30"/>
      <c r="AOJ8" s="31"/>
      <c r="AOK8" s="30"/>
      <c r="AOL8" s="31"/>
      <c r="AOM8" s="30"/>
      <c r="AON8" s="31"/>
      <c r="AOO8" s="30"/>
      <c r="AOP8" s="31"/>
      <c r="AOQ8" s="30"/>
      <c r="AOR8" s="31"/>
      <c r="AOS8" s="30"/>
      <c r="AOT8" s="31"/>
      <c r="AOU8" s="30"/>
      <c r="AOV8" s="31"/>
      <c r="AOW8" s="30"/>
      <c r="AOX8" s="31"/>
      <c r="AOY8" s="30"/>
      <c r="AOZ8" s="31"/>
      <c r="APA8" s="30"/>
      <c r="APB8" s="31"/>
      <c r="APC8" s="30"/>
      <c r="APD8" s="31"/>
      <c r="APE8" s="30"/>
      <c r="APF8" s="31"/>
      <c r="APG8" s="30"/>
      <c r="APH8" s="31"/>
      <c r="API8" s="30"/>
      <c r="APJ8" s="31"/>
      <c r="APK8" s="30"/>
      <c r="APL8" s="31"/>
      <c r="APM8" s="30"/>
      <c r="APN8" s="31"/>
      <c r="APO8" s="30"/>
      <c r="APP8" s="31"/>
      <c r="APQ8" s="30"/>
      <c r="APR8" s="31"/>
      <c r="APS8" s="30"/>
      <c r="APT8" s="31"/>
      <c r="APU8" s="30"/>
      <c r="APV8" s="31"/>
      <c r="APW8" s="30"/>
      <c r="APX8" s="31"/>
      <c r="APY8" s="30"/>
      <c r="APZ8" s="31"/>
      <c r="AQA8" s="30"/>
      <c r="AQB8" s="31"/>
      <c r="AQC8" s="30"/>
      <c r="AQD8" s="31"/>
      <c r="AQE8" s="30"/>
      <c r="AQF8" s="31"/>
      <c r="AQG8" s="30"/>
      <c r="AQH8" s="31"/>
      <c r="AQI8" s="30"/>
      <c r="AQJ8" s="31"/>
      <c r="AQK8" s="30"/>
      <c r="AQL8" s="31"/>
      <c r="AQM8" s="30"/>
      <c r="AQN8" s="31"/>
      <c r="AQO8" s="30"/>
      <c r="AQP8" s="31"/>
      <c r="AQQ8" s="30"/>
      <c r="AQR8" s="31"/>
      <c r="AQS8" s="30"/>
      <c r="AQT8" s="31"/>
      <c r="AQU8" s="30"/>
      <c r="AQV8" s="31"/>
      <c r="AQW8" s="30"/>
      <c r="AQX8" s="31"/>
      <c r="AQY8" s="30"/>
      <c r="AQZ8" s="31"/>
      <c r="ARA8" s="30"/>
      <c r="ARB8" s="31"/>
      <c r="ARC8" s="30"/>
      <c r="ARD8" s="31"/>
      <c r="ARE8" s="30"/>
      <c r="ARF8" s="31"/>
      <c r="ARG8" s="30"/>
      <c r="ARH8" s="31"/>
      <c r="ARI8" s="30"/>
      <c r="ARJ8" s="31"/>
      <c r="ARK8" s="30"/>
      <c r="ARL8" s="31"/>
      <c r="ARM8" s="30"/>
      <c r="ARN8" s="31"/>
      <c r="ARO8" s="30"/>
      <c r="ARP8" s="31"/>
      <c r="ARQ8" s="30"/>
      <c r="ARR8" s="31"/>
      <c r="ARS8" s="30"/>
      <c r="ART8" s="31"/>
      <c r="ARU8" s="30"/>
      <c r="ARV8" s="31"/>
      <c r="ARW8" s="30"/>
      <c r="ARX8" s="31"/>
      <c r="ARY8" s="30"/>
      <c r="ARZ8" s="31"/>
      <c r="ASA8" s="30"/>
      <c r="ASB8" s="31"/>
      <c r="ASC8" s="30"/>
      <c r="ASD8" s="31"/>
      <c r="ASE8" s="30"/>
      <c r="ASF8" s="31"/>
      <c r="ASG8" s="30"/>
      <c r="ASH8" s="31"/>
      <c r="ASI8" s="30"/>
      <c r="ASJ8" s="31"/>
      <c r="ASK8" s="30"/>
      <c r="ASL8" s="31"/>
      <c r="ASM8" s="30"/>
      <c r="ASN8" s="31"/>
      <c r="ASO8" s="30"/>
      <c r="ASP8" s="31"/>
      <c r="ASQ8" s="30"/>
      <c r="ASR8" s="31"/>
      <c r="ASS8" s="30"/>
      <c r="AST8" s="31"/>
      <c r="ASU8" s="30"/>
      <c r="ASV8" s="31"/>
      <c r="ASW8" s="30"/>
      <c r="ASX8" s="31"/>
      <c r="ASY8" s="30"/>
      <c r="ASZ8" s="31"/>
      <c r="ATA8" s="30"/>
      <c r="ATB8" s="31"/>
      <c r="ATC8" s="30"/>
      <c r="ATD8" s="31"/>
      <c r="ATE8" s="30"/>
      <c r="ATF8" s="31"/>
      <c r="ATG8" s="30"/>
      <c r="ATH8" s="31"/>
      <c r="ATI8" s="30"/>
      <c r="ATJ8" s="31"/>
      <c r="ATK8" s="30"/>
      <c r="ATL8" s="31"/>
      <c r="ATM8" s="30"/>
      <c r="ATN8" s="31"/>
      <c r="ATO8" s="30"/>
      <c r="ATP8" s="31"/>
      <c r="ATQ8" s="30"/>
      <c r="ATR8" s="31"/>
      <c r="ATS8" s="30"/>
      <c r="ATT8" s="31"/>
      <c r="ATU8" s="30"/>
      <c r="ATV8" s="31"/>
      <c r="ATW8" s="30"/>
      <c r="ATX8" s="31"/>
      <c r="ATY8" s="30"/>
      <c r="ATZ8" s="31"/>
      <c r="AUA8" s="30"/>
      <c r="AUB8" s="31"/>
      <c r="AUC8" s="30"/>
      <c r="AUD8" s="31"/>
      <c r="AUE8" s="30"/>
      <c r="AUF8" s="31"/>
      <c r="AUG8" s="30"/>
      <c r="AUH8" s="31"/>
      <c r="AUI8" s="30"/>
      <c r="AUJ8" s="31"/>
      <c r="AUK8" s="30"/>
      <c r="AUL8" s="31"/>
      <c r="AUM8" s="30"/>
      <c r="AUN8" s="31"/>
      <c r="AUO8" s="30"/>
      <c r="AUP8" s="31"/>
      <c r="AUQ8" s="30"/>
      <c r="AUR8" s="31"/>
      <c r="AUS8" s="30"/>
      <c r="AUT8" s="31"/>
      <c r="AUU8" s="30"/>
      <c r="AUV8" s="31"/>
      <c r="AUW8" s="30"/>
      <c r="AUX8" s="31"/>
      <c r="AUY8" s="30"/>
      <c r="AUZ8" s="31"/>
      <c r="AVA8" s="30"/>
      <c r="AVB8" s="31"/>
      <c r="AVC8" s="30"/>
      <c r="AVD8" s="31"/>
      <c r="AVE8" s="30"/>
      <c r="AVF8" s="31"/>
      <c r="AVG8" s="30"/>
      <c r="AVH8" s="31"/>
      <c r="AVI8" s="30"/>
      <c r="AVJ8" s="31"/>
      <c r="AVK8" s="30"/>
      <c r="AVL8" s="31"/>
      <c r="AVM8" s="30"/>
      <c r="AVN8" s="31"/>
      <c r="AVO8" s="30"/>
      <c r="AVP8" s="31"/>
      <c r="AVQ8" s="30"/>
      <c r="AVR8" s="31"/>
      <c r="AVS8" s="30"/>
      <c r="AVT8" s="31"/>
      <c r="AVU8" s="30"/>
      <c r="AVV8" s="31"/>
      <c r="AVW8" s="30"/>
      <c r="AVX8" s="31"/>
      <c r="AVY8" s="30"/>
      <c r="AVZ8" s="31"/>
      <c r="AWA8" s="30"/>
      <c r="AWB8" s="31"/>
      <c r="AWC8" s="30"/>
      <c r="AWD8" s="31"/>
      <c r="AWE8" s="30"/>
      <c r="AWF8" s="31"/>
      <c r="AWG8" s="30"/>
      <c r="AWH8" s="31"/>
      <c r="AWI8" s="30"/>
      <c r="AWJ8" s="31"/>
      <c r="AWK8" s="30"/>
      <c r="AWL8" s="31"/>
      <c r="AWM8" s="30"/>
      <c r="AWN8" s="31"/>
      <c r="AWO8" s="30"/>
      <c r="AWP8" s="31"/>
      <c r="AWQ8" s="30"/>
      <c r="AWR8" s="31"/>
      <c r="AWS8" s="30"/>
      <c r="AWT8" s="31"/>
      <c r="AWU8" s="30"/>
      <c r="AWV8" s="31"/>
      <c r="AWW8" s="30"/>
      <c r="AWX8" s="31"/>
      <c r="AWY8" s="30"/>
      <c r="AWZ8" s="31"/>
      <c r="AXA8" s="30"/>
      <c r="AXB8" s="31"/>
      <c r="AXC8" s="30"/>
      <c r="AXD8" s="31"/>
      <c r="AXE8" s="30"/>
      <c r="AXF8" s="31"/>
      <c r="AXG8" s="30"/>
      <c r="AXH8" s="31"/>
      <c r="AXI8" s="30"/>
      <c r="AXJ8" s="31"/>
      <c r="AXK8" s="30"/>
      <c r="AXL8" s="31"/>
      <c r="AXM8" s="30"/>
      <c r="AXN8" s="31"/>
      <c r="AXO8" s="30"/>
      <c r="AXP8" s="31"/>
      <c r="AXQ8" s="30"/>
      <c r="AXR8" s="31"/>
      <c r="AXS8" s="30"/>
      <c r="AXT8" s="31"/>
      <c r="AXU8" s="30"/>
      <c r="AXV8" s="31"/>
      <c r="AXW8" s="30"/>
      <c r="AXX8" s="31"/>
      <c r="AXY8" s="30"/>
      <c r="AXZ8" s="31"/>
      <c r="AYA8" s="30"/>
      <c r="AYB8" s="31"/>
      <c r="AYC8" s="30"/>
      <c r="AYD8" s="31"/>
      <c r="AYE8" s="30"/>
      <c r="AYF8" s="31"/>
      <c r="AYG8" s="30"/>
      <c r="AYH8" s="31"/>
      <c r="AYI8" s="30"/>
      <c r="AYJ8" s="31"/>
      <c r="AYK8" s="30"/>
      <c r="AYL8" s="31"/>
      <c r="AYM8" s="30"/>
      <c r="AYN8" s="31"/>
      <c r="AYO8" s="30"/>
      <c r="AYP8" s="31"/>
      <c r="AYQ8" s="30"/>
      <c r="AYR8" s="31"/>
      <c r="AYS8" s="30"/>
      <c r="AYT8" s="31"/>
      <c r="AYU8" s="30"/>
      <c r="AYV8" s="31"/>
      <c r="AYW8" s="30"/>
      <c r="AYX8" s="31"/>
      <c r="AYY8" s="30"/>
      <c r="AYZ8" s="31"/>
      <c r="AZA8" s="30"/>
      <c r="AZB8" s="31"/>
      <c r="AZC8" s="30"/>
      <c r="AZD8" s="31"/>
      <c r="AZE8" s="30"/>
      <c r="AZF8" s="31"/>
      <c r="AZG8" s="30"/>
      <c r="AZH8" s="31"/>
      <c r="AZI8" s="30"/>
      <c r="AZJ8" s="31"/>
      <c r="AZK8" s="30"/>
      <c r="AZL8" s="31"/>
      <c r="AZM8" s="30"/>
      <c r="AZN8" s="31"/>
      <c r="AZO8" s="30"/>
      <c r="AZP8" s="31"/>
      <c r="AZQ8" s="30"/>
      <c r="AZR8" s="31"/>
      <c r="AZS8" s="30"/>
      <c r="AZT8" s="31"/>
      <c r="AZU8" s="30"/>
      <c r="AZV8" s="31"/>
      <c r="AZW8" s="30"/>
      <c r="AZX8" s="31"/>
      <c r="AZY8" s="30"/>
      <c r="AZZ8" s="31"/>
      <c r="BAA8" s="30"/>
      <c r="BAB8" s="31"/>
      <c r="BAC8" s="30"/>
      <c r="BAD8" s="31"/>
      <c r="BAE8" s="30"/>
      <c r="BAF8" s="31"/>
      <c r="BAG8" s="30"/>
      <c r="BAH8" s="31"/>
      <c r="BAI8" s="30"/>
      <c r="BAJ8" s="31"/>
      <c r="BAK8" s="30"/>
      <c r="BAL8" s="31"/>
      <c r="BAM8" s="30"/>
      <c r="BAN8" s="31"/>
      <c r="BAO8" s="30"/>
      <c r="BAP8" s="31"/>
      <c r="BAQ8" s="30"/>
      <c r="BAR8" s="31"/>
      <c r="BAS8" s="30"/>
      <c r="BAT8" s="31"/>
      <c r="BAU8" s="30"/>
      <c r="BAV8" s="31"/>
      <c r="BAW8" s="30"/>
      <c r="BAX8" s="31"/>
      <c r="BAY8" s="30"/>
      <c r="BAZ8" s="31"/>
      <c r="BBA8" s="30"/>
      <c r="BBB8" s="31"/>
      <c r="BBC8" s="30"/>
      <c r="BBD8" s="31"/>
      <c r="BBE8" s="30"/>
      <c r="BBF8" s="31"/>
      <c r="BBG8" s="30"/>
      <c r="BBH8" s="31"/>
      <c r="BBI8" s="30"/>
      <c r="BBJ8" s="31"/>
      <c r="BBK8" s="30"/>
      <c r="BBL8" s="31"/>
      <c r="BBM8" s="30"/>
      <c r="BBN8" s="31"/>
      <c r="BBO8" s="30"/>
      <c r="BBP8" s="31"/>
      <c r="BBQ8" s="30"/>
      <c r="BBR8" s="31"/>
      <c r="BBS8" s="30"/>
      <c r="BBT8" s="31"/>
      <c r="BBU8" s="30"/>
      <c r="BBV8" s="31"/>
      <c r="BBW8" s="30"/>
      <c r="BBX8" s="31"/>
      <c r="BBY8" s="30"/>
      <c r="BBZ8" s="31"/>
      <c r="BCA8" s="30"/>
      <c r="BCB8" s="31"/>
      <c r="BCC8" s="30"/>
      <c r="BCD8" s="31"/>
      <c r="BCE8" s="30"/>
      <c r="BCF8" s="31"/>
      <c r="BCG8" s="30"/>
      <c r="BCH8" s="31"/>
      <c r="BCI8" s="30"/>
      <c r="BCJ8" s="31"/>
      <c r="BCK8" s="30"/>
      <c r="BCL8" s="31"/>
      <c r="BCM8" s="30"/>
      <c r="BCN8" s="31"/>
      <c r="BCO8" s="30"/>
      <c r="BCP8" s="31"/>
      <c r="BCQ8" s="30"/>
      <c r="BCR8" s="31"/>
      <c r="BCS8" s="30"/>
      <c r="BCT8" s="31"/>
      <c r="BCU8" s="30"/>
      <c r="BCV8" s="31"/>
      <c r="BCW8" s="30"/>
      <c r="BCX8" s="31"/>
      <c r="BCY8" s="30"/>
      <c r="BCZ8" s="31"/>
      <c r="BDA8" s="30"/>
      <c r="BDB8" s="31"/>
      <c r="BDC8" s="30"/>
      <c r="BDD8" s="31"/>
      <c r="BDE8" s="30"/>
      <c r="BDF8" s="31"/>
      <c r="BDG8" s="30"/>
      <c r="BDH8" s="31"/>
      <c r="BDI8" s="30"/>
      <c r="BDJ8" s="31"/>
      <c r="BDK8" s="30"/>
      <c r="BDL8" s="31"/>
      <c r="BDM8" s="30"/>
      <c r="BDN8" s="31"/>
      <c r="BDO8" s="30"/>
      <c r="BDP8" s="31"/>
      <c r="BDQ8" s="30"/>
      <c r="BDR8" s="31"/>
      <c r="BDS8" s="30"/>
      <c r="BDT8" s="31"/>
      <c r="BDU8" s="30"/>
      <c r="BDV8" s="31"/>
      <c r="BDW8" s="30"/>
      <c r="BDX8" s="31"/>
      <c r="BDY8" s="30"/>
      <c r="BDZ8" s="31"/>
      <c r="BEA8" s="30"/>
      <c r="BEB8" s="31"/>
      <c r="BEC8" s="30"/>
      <c r="BED8" s="31"/>
      <c r="BEE8" s="30"/>
      <c r="BEF8" s="31"/>
      <c r="BEG8" s="30"/>
      <c r="BEH8" s="31"/>
      <c r="BEI8" s="30"/>
      <c r="BEJ8" s="31"/>
      <c r="BEK8" s="30"/>
      <c r="BEL8" s="31"/>
      <c r="BEM8" s="30"/>
      <c r="BEN8" s="31"/>
      <c r="BEO8" s="30"/>
      <c r="BEP8" s="31"/>
      <c r="BEQ8" s="30"/>
      <c r="BER8" s="31"/>
      <c r="BES8" s="30"/>
      <c r="BET8" s="31"/>
      <c r="BEU8" s="30"/>
      <c r="BEV8" s="31"/>
      <c r="BEW8" s="30"/>
      <c r="BEX8" s="31"/>
      <c r="BEY8" s="30"/>
      <c r="BEZ8" s="31"/>
      <c r="BFA8" s="30"/>
      <c r="BFB8" s="31"/>
      <c r="BFC8" s="30"/>
      <c r="BFD8" s="31"/>
      <c r="BFE8" s="30"/>
      <c r="BFF8" s="31"/>
      <c r="BFG8" s="30"/>
      <c r="BFH8" s="31"/>
      <c r="BFI8" s="30"/>
      <c r="BFJ8" s="31"/>
      <c r="BFK8" s="30"/>
      <c r="BFL8" s="31"/>
      <c r="BFM8" s="30"/>
      <c r="BFN8" s="31"/>
      <c r="BFO8" s="30"/>
      <c r="BFP8" s="31"/>
      <c r="BFQ8" s="30"/>
      <c r="BFR8" s="31"/>
      <c r="BFS8" s="30"/>
      <c r="BFT8" s="31"/>
      <c r="BFU8" s="30"/>
      <c r="BFV8" s="31"/>
      <c r="BFW8" s="30"/>
      <c r="BFX8" s="31"/>
      <c r="BFY8" s="30"/>
      <c r="BFZ8" s="31"/>
      <c r="BGA8" s="30"/>
      <c r="BGB8" s="31"/>
      <c r="BGC8" s="30"/>
      <c r="BGD8" s="31"/>
      <c r="BGE8" s="30"/>
      <c r="BGF8" s="31"/>
      <c r="BGG8" s="30"/>
      <c r="BGH8" s="31"/>
      <c r="BGI8" s="30"/>
      <c r="BGJ8" s="31"/>
      <c r="BGK8" s="30"/>
      <c r="BGL8" s="31"/>
      <c r="BGM8" s="30"/>
      <c r="BGN8" s="31"/>
      <c r="BGO8" s="30"/>
      <c r="BGP8" s="31"/>
      <c r="BGQ8" s="30"/>
      <c r="BGR8" s="31"/>
      <c r="BGS8" s="30"/>
      <c r="BGT8" s="31"/>
      <c r="BGU8" s="30"/>
      <c r="BGV8" s="31"/>
      <c r="BGW8" s="30"/>
      <c r="BGX8" s="31"/>
      <c r="BGY8" s="30"/>
      <c r="BGZ8" s="31"/>
      <c r="BHA8" s="30"/>
      <c r="BHB8" s="31"/>
      <c r="BHC8" s="30"/>
      <c r="BHD8" s="31"/>
      <c r="BHE8" s="30"/>
      <c r="BHF8" s="31"/>
      <c r="BHG8" s="30"/>
      <c r="BHH8" s="31"/>
      <c r="BHI8" s="30"/>
      <c r="BHJ8" s="31"/>
      <c r="BHK8" s="30"/>
      <c r="BHL8" s="31"/>
      <c r="BHM8" s="30"/>
      <c r="BHN8" s="31"/>
      <c r="BHO8" s="30"/>
      <c r="BHP8" s="31"/>
      <c r="BHQ8" s="30"/>
      <c r="BHR8" s="31"/>
      <c r="BHS8" s="30"/>
      <c r="BHT8" s="31"/>
      <c r="BHU8" s="30"/>
      <c r="BHV8" s="31"/>
      <c r="BHW8" s="30"/>
      <c r="BHX8" s="31"/>
      <c r="BHY8" s="30"/>
      <c r="BHZ8" s="31"/>
      <c r="BIA8" s="30"/>
      <c r="BIB8" s="31"/>
      <c r="BIC8" s="30"/>
      <c r="BID8" s="31"/>
      <c r="BIE8" s="30"/>
      <c r="BIF8" s="31"/>
      <c r="BIG8" s="30"/>
      <c r="BIH8" s="31"/>
      <c r="BII8" s="30"/>
      <c r="BIJ8" s="31"/>
      <c r="BIK8" s="30"/>
      <c r="BIL8" s="31"/>
      <c r="BIM8" s="30"/>
      <c r="BIN8" s="31"/>
      <c r="BIO8" s="30"/>
      <c r="BIP8" s="31"/>
      <c r="BIQ8" s="30"/>
      <c r="BIR8" s="31"/>
      <c r="BIS8" s="30"/>
      <c r="BIT8" s="31"/>
      <c r="BIU8" s="30"/>
      <c r="BIV8" s="31"/>
      <c r="BIW8" s="30"/>
      <c r="BIX8" s="31"/>
      <c r="BIY8" s="30"/>
      <c r="BIZ8" s="31"/>
      <c r="BJA8" s="30"/>
      <c r="BJB8" s="31"/>
      <c r="BJC8" s="30"/>
      <c r="BJD8" s="31"/>
      <c r="BJE8" s="30"/>
      <c r="BJF8" s="31"/>
      <c r="BJG8" s="30"/>
      <c r="BJH8" s="31"/>
      <c r="BJI8" s="30"/>
      <c r="BJJ8" s="31"/>
      <c r="BJK8" s="30"/>
      <c r="BJL8" s="31"/>
      <c r="BJM8" s="30"/>
      <c r="BJN8" s="31"/>
      <c r="BJO8" s="30"/>
      <c r="BJP8" s="31"/>
      <c r="BJQ8" s="30"/>
      <c r="BJR8" s="31"/>
      <c r="BJS8" s="30"/>
      <c r="BJT8" s="31"/>
      <c r="BJU8" s="30"/>
      <c r="BJV8" s="31"/>
      <c r="BJW8" s="30"/>
      <c r="BJX8" s="31"/>
      <c r="BJY8" s="30"/>
      <c r="BJZ8" s="31"/>
      <c r="BKA8" s="30"/>
      <c r="BKB8" s="31"/>
      <c r="BKC8" s="30"/>
      <c r="BKD8" s="31"/>
      <c r="BKE8" s="30"/>
      <c r="BKF8" s="31"/>
      <c r="BKG8" s="30"/>
      <c r="BKH8" s="31"/>
      <c r="BKI8" s="30"/>
      <c r="BKJ8" s="31"/>
      <c r="BKK8" s="30"/>
      <c r="BKL8" s="31"/>
      <c r="BKM8" s="30"/>
      <c r="BKN8" s="31"/>
      <c r="BKO8" s="30"/>
      <c r="BKP8" s="31"/>
      <c r="BKQ8" s="30"/>
      <c r="BKR8" s="31"/>
      <c r="BKS8" s="30"/>
      <c r="BKT8" s="31"/>
      <c r="BKU8" s="30"/>
      <c r="BKV8" s="31"/>
      <c r="BKW8" s="30"/>
      <c r="BKX8" s="31"/>
      <c r="BKY8" s="30"/>
      <c r="BKZ8" s="31"/>
      <c r="BLA8" s="30"/>
      <c r="BLB8" s="31"/>
      <c r="BLC8" s="30"/>
      <c r="BLD8" s="31"/>
      <c r="BLE8" s="30"/>
      <c r="BLF8" s="31"/>
      <c r="BLG8" s="30"/>
      <c r="BLH8" s="31"/>
      <c r="BLI8" s="30"/>
      <c r="BLJ8" s="31"/>
      <c r="BLK8" s="30"/>
      <c r="BLL8" s="31"/>
      <c r="BLM8" s="30"/>
      <c r="BLN8" s="31"/>
      <c r="BLO8" s="30"/>
      <c r="BLP8" s="31"/>
      <c r="BLQ8" s="30"/>
      <c r="BLR8" s="31"/>
      <c r="BLS8" s="30"/>
      <c r="BLT8" s="31"/>
      <c r="BLU8" s="30"/>
      <c r="BLV8" s="31"/>
      <c r="BLW8" s="30"/>
      <c r="BLX8" s="31"/>
      <c r="BLY8" s="30"/>
      <c r="BLZ8" s="31"/>
      <c r="BMA8" s="30"/>
      <c r="BMB8" s="31"/>
      <c r="BMC8" s="30"/>
      <c r="BMD8" s="31"/>
      <c r="BME8" s="30"/>
      <c r="BMF8" s="31"/>
      <c r="BMG8" s="30"/>
      <c r="BMH8" s="31"/>
      <c r="BMI8" s="30"/>
      <c r="BMJ8" s="31"/>
      <c r="BMK8" s="30"/>
      <c r="BML8" s="31"/>
      <c r="BMM8" s="30"/>
      <c r="BMN8" s="31"/>
      <c r="BMO8" s="30"/>
      <c r="BMP8" s="31"/>
      <c r="BMQ8" s="30"/>
      <c r="BMR8" s="31"/>
      <c r="BMS8" s="30"/>
      <c r="BMT8" s="31"/>
      <c r="BMU8" s="30"/>
      <c r="BMV8" s="31"/>
      <c r="BMW8" s="30"/>
      <c r="BMX8" s="31"/>
      <c r="BMY8" s="30"/>
      <c r="BMZ8" s="31"/>
      <c r="BNA8" s="30"/>
      <c r="BNB8" s="31"/>
      <c r="BNC8" s="30"/>
      <c r="BND8" s="31"/>
      <c r="BNE8" s="30"/>
      <c r="BNF8" s="31"/>
      <c r="BNG8" s="30"/>
      <c r="BNH8" s="31"/>
      <c r="BNI8" s="30"/>
      <c r="BNJ8" s="31"/>
      <c r="BNK8" s="30"/>
      <c r="BNL8" s="31"/>
      <c r="BNM8" s="30"/>
      <c r="BNN8" s="31"/>
      <c r="BNO8" s="30"/>
      <c r="BNP8" s="31"/>
      <c r="BNQ8" s="30"/>
      <c r="BNR8" s="31"/>
      <c r="BNS8" s="30"/>
      <c r="BNT8" s="31"/>
      <c r="BNU8" s="30"/>
      <c r="BNV8" s="31"/>
      <c r="BNW8" s="30"/>
      <c r="BNX8" s="31"/>
      <c r="BNY8" s="30"/>
      <c r="BNZ8" s="31"/>
      <c r="BOA8" s="30"/>
      <c r="BOB8" s="31"/>
      <c r="BOC8" s="30"/>
      <c r="BOD8" s="31"/>
      <c r="BOE8" s="30"/>
      <c r="BOF8" s="31"/>
      <c r="BOG8" s="30"/>
      <c r="BOH8" s="31"/>
      <c r="BOI8" s="30"/>
      <c r="BOJ8" s="31"/>
      <c r="BOK8" s="30"/>
      <c r="BOL8" s="31"/>
      <c r="BOM8" s="30"/>
      <c r="BON8" s="31"/>
      <c r="BOO8" s="30"/>
      <c r="BOP8" s="31"/>
      <c r="BOQ8" s="30"/>
      <c r="BOR8" s="31"/>
      <c r="BOS8" s="30"/>
      <c r="BOT8" s="31"/>
      <c r="BOU8" s="30"/>
      <c r="BOV8" s="31"/>
      <c r="BOW8" s="30"/>
      <c r="BOX8" s="31"/>
      <c r="BOY8" s="30"/>
      <c r="BOZ8" s="31"/>
      <c r="BPA8" s="30"/>
      <c r="BPB8" s="31"/>
      <c r="BPC8" s="30"/>
      <c r="BPD8" s="31"/>
      <c r="BPE8" s="30"/>
      <c r="BPF8" s="31"/>
      <c r="BPG8" s="30"/>
      <c r="BPH8" s="31"/>
      <c r="BPI8" s="30"/>
      <c r="BPJ8" s="31"/>
      <c r="BPK8" s="30"/>
      <c r="BPL8" s="31"/>
      <c r="BPM8" s="30"/>
      <c r="BPN8" s="31"/>
      <c r="BPO8" s="30"/>
      <c r="BPP8" s="31"/>
      <c r="BPQ8" s="30"/>
      <c r="BPR8" s="31"/>
      <c r="BPS8" s="30"/>
      <c r="BPT8" s="31"/>
      <c r="BPU8" s="30"/>
      <c r="BPV8" s="31"/>
      <c r="BPW8" s="30"/>
      <c r="BPX8" s="31"/>
      <c r="BPY8" s="30"/>
      <c r="BPZ8" s="31"/>
      <c r="BQA8" s="30"/>
      <c r="BQB8" s="31"/>
      <c r="BQC8" s="30"/>
      <c r="BQD8" s="31"/>
      <c r="BQE8" s="30"/>
      <c r="BQF8" s="31"/>
      <c r="BQG8" s="30"/>
      <c r="BQH8" s="31"/>
      <c r="BQI8" s="30"/>
      <c r="BQJ8" s="31"/>
      <c r="BQK8" s="30"/>
      <c r="BQL8" s="31"/>
      <c r="BQM8" s="30"/>
      <c r="BQN8" s="31"/>
      <c r="BQO8" s="30"/>
      <c r="BQP8" s="31"/>
      <c r="BQQ8" s="30"/>
      <c r="BQR8" s="31"/>
      <c r="BQS8" s="30"/>
      <c r="BQT8" s="31"/>
      <c r="BQU8" s="30"/>
      <c r="BQV8" s="31"/>
      <c r="BQW8" s="30"/>
      <c r="BQX8" s="31"/>
      <c r="BQY8" s="30"/>
      <c r="BQZ8" s="31"/>
      <c r="BRA8" s="30"/>
      <c r="BRB8" s="31"/>
      <c r="BRC8" s="30"/>
      <c r="BRD8" s="31"/>
      <c r="BRE8" s="30"/>
      <c r="BRF8" s="31"/>
      <c r="BRG8" s="30"/>
      <c r="BRH8" s="31"/>
      <c r="BRI8" s="30"/>
      <c r="BRJ8" s="31"/>
      <c r="BRK8" s="30"/>
      <c r="BRL8" s="31"/>
      <c r="BRM8" s="30"/>
      <c r="BRN8" s="31"/>
      <c r="BRO8" s="30"/>
      <c r="BRP8" s="31"/>
      <c r="BRQ8" s="30"/>
      <c r="BRR8" s="31"/>
      <c r="BRS8" s="30"/>
      <c r="BRT8" s="31"/>
      <c r="BRU8" s="30"/>
      <c r="BRV8" s="31"/>
      <c r="BRW8" s="30"/>
      <c r="BRX8" s="31"/>
      <c r="BRY8" s="30"/>
      <c r="BRZ8" s="31"/>
      <c r="BSA8" s="30"/>
      <c r="BSB8" s="31"/>
      <c r="BSC8" s="30"/>
      <c r="BSD8" s="31"/>
      <c r="BSE8" s="30"/>
      <c r="BSF8" s="31"/>
      <c r="BSG8" s="30"/>
      <c r="BSH8" s="31"/>
      <c r="BSI8" s="30"/>
      <c r="BSJ8" s="31"/>
      <c r="BSK8" s="30"/>
      <c r="BSL8" s="31"/>
      <c r="BSM8" s="30"/>
      <c r="BSN8" s="31"/>
      <c r="BSO8" s="30"/>
      <c r="BSP8" s="31"/>
      <c r="BSQ8" s="30"/>
      <c r="BSR8" s="31"/>
      <c r="BSS8" s="30"/>
      <c r="BST8" s="31"/>
      <c r="BSU8" s="30"/>
      <c r="BSV8" s="31"/>
      <c r="BSW8" s="30"/>
      <c r="BSX8" s="31"/>
      <c r="BSY8" s="30"/>
      <c r="BSZ8" s="31"/>
      <c r="BTA8" s="30"/>
      <c r="BTB8" s="31"/>
      <c r="BTC8" s="30"/>
      <c r="BTD8" s="31"/>
      <c r="BTE8" s="30"/>
      <c r="BTF8" s="31"/>
      <c r="BTG8" s="30"/>
      <c r="BTH8" s="31"/>
      <c r="BTI8" s="30"/>
      <c r="BTJ8" s="31"/>
      <c r="BTK8" s="30"/>
      <c r="BTL8" s="31"/>
      <c r="BTM8" s="30"/>
      <c r="BTN8" s="31"/>
      <c r="BTO8" s="30"/>
      <c r="BTP8" s="31"/>
      <c r="BTQ8" s="30"/>
      <c r="BTR8" s="31"/>
      <c r="BTS8" s="30"/>
      <c r="BTT8" s="31"/>
      <c r="BTU8" s="30"/>
      <c r="BTV8" s="31"/>
      <c r="BTW8" s="30"/>
      <c r="BTX8" s="31"/>
      <c r="BTY8" s="30"/>
      <c r="BTZ8" s="31"/>
      <c r="BUA8" s="30"/>
      <c r="BUB8" s="31"/>
      <c r="BUC8" s="30"/>
      <c r="BUD8" s="31"/>
      <c r="BUE8" s="30"/>
      <c r="BUF8" s="31"/>
      <c r="BUG8" s="30"/>
      <c r="BUH8" s="31"/>
      <c r="BUI8" s="30"/>
      <c r="BUJ8" s="31"/>
      <c r="BUK8" s="30"/>
      <c r="BUL8" s="31"/>
      <c r="BUM8" s="30"/>
      <c r="BUN8" s="31"/>
      <c r="BUO8" s="30"/>
      <c r="BUP8" s="31"/>
      <c r="BUQ8" s="30"/>
      <c r="BUR8" s="31"/>
      <c r="BUS8" s="30"/>
      <c r="BUT8" s="31"/>
      <c r="BUU8" s="30"/>
      <c r="BUV8" s="31"/>
      <c r="BUW8" s="30"/>
      <c r="BUX8" s="31"/>
      <c r="BUY8" s="30"/>
      <c r="BUZ8" s="31"/>
      <c r="BVA8" s="30"/>
      <c r="BVB8" s="31"/>
      <c r="BVC8" s="30"/>
      <c r="BVD8" s="31"/>
      <c r="BVE8" s="30"/>
      <c r="BVF8" s="31"/>
      <c r="BVG8" s="30"/>
      <c r="BVH8" s="31"/>
      <c r="BVI8" s="30"/>
      <c r="BVJ8" s="31"/>
      <c r="BVK8" s="30"/>
      <c r="BVL8" s="31"/>
      <c r="BVM8" s="30"/>
      <c r="BVN8" s="31"/>
      <c r="BVO8" s="30"/>
      <c r="BVP8" s="31"/>
      <c r="BVQ8" s="30"/>
      <c r="BVR8" s="31"/>
      <c r="BVS8" s="30"/>
      <c r="BVT8" s="31"/>
      <c r="BVU8" s="30"/>
      <c r="BVV8" s="31"/>
      <c r="BVW8" s="30"/>
      <c r="BVX8" s="31"/>
      <c r="BVY8" s="30"/>
      <c r="BVZ8" s="31"/>
      <c r="BWA8" s="30"/>
      <c r="BWB8" s="31"/>
      <c r="BWC8" s="30"/>
      <c r="BWD8" s="31"/>
      <c r="BWE8" s="30"/>
      <c r="BWF8" s="31"/>
      <c r="BWG8" s="30"/>
      <c r="BWH8" s="31"/>
      <c r="BWI8" s="30"/>
      <c r="BWJ8" s="31"/>
      <c r="BWK8" s="30"/>
      <c r="BWL8" s="31"/>
      <c r="BWM8" s="30"/>
      <c r="BWN8" s="31"/>
      <c r="BWO8" s="30"/>
      <c r="BWP8" s="31"/>
      <c r="BWQ8" s="30"/>
      <c r="BWR8" s="31"/>
      <c r="BWS8" s="30"/>
      <c r="BWT8" s="31"/>
      <c r="BWU8" s="30"/>
      <c r="BWV8" s="31"/>
      <c r="BWW8" s="30"/>
      <c r="BWX8" s="31"/>
      <c r="BWY8" s="30"/>
      <c r="BWZ8" s="31"/>
      <c r="BXA8" s="30"/>
      <c r="BXB8" s="31"/>
      <c r="BXC8" s="30"/>
      <c r="BXD8" s="31"/>
      <c r="BXE8" s="30"/>
      <c r="BXF8" s="31"/>
      <c r="BXG8" s="30"/>
      <c r="BXH8" s="31"/>
      <c r="BXI8" s="30"/>
      <c r="BXJ8" s="31"/>
      <c r="BXK8" s="30"/>
      <c r="BXL8" s="31"/>
      <c r="BXM8" s="30"/>
      <c r="BXN8" s="31"/>
      <c r="BXO8" s="30"/>
      <c r="BXP8" s="31"/>
      <c r="BXQ8" s="30"/>
      <c r="BXR8" s="31"/>
      <c r="BXS8" s="30"/>
      <c r="BXT8" s="31"/>
      <c r="BXU8" s="30"/>
      <c r="BXV8" s="31"/>
      <c r="BXW8" s="30"/>
      <c r="BXX8" s="31"/>
      <c r="BXY8" s="30"/>
      <c r="BXZ8" s="31"/>
      <c r="BYA8" s="30"/>
      <c r="BYB8" s="31"/>
      <c r="BYC8" s="30"/>
      <c r="BYD8" s="31"/>
      <c r="BYE8" s="30"/>
      <c r="BYF8" s="31"/>
      <c r="BYG8" s="30"/>
      <c r="BYH8" s="31"/>
      <c r="BYI8" s="30"/>
      <c r="BYJ8" s="31"/>
      <c r="BYK8" s="30"/>
      <c r="BYL8" s="31"/>
      <c r="BYM8" s="30"/>
      <c r="BYN8" s="31"/>
      <c r="BYO8" s="30"/>
      <c r="BYP8" s="31"/>
      <c r="BYQ8" s="30"/>
      <c r="BYR8" s="31"/>
      <c r="BYS8" s="30"/>
      <c r="BYT8" s="31"/>
      <c r="BYU8" s="30"/>
      <c r="BYV8" s="31"/>
      <c r="BYW8" s="30"/>
      <c r="BYX8" s="31"/>
      <c r="BYY8" s="30"/>
      <c r="BYZ8" s="31"/>
      <c r="BZA8" s="30"/>
      <c r="BZB8" s="31"/>
      <c r="BZC8" s="30"/>
      <c r="BZD8" s="31"/>
      <c r="BZE8" s="30"/>
      <c r="BZF8" s="31"/>
      <c r="BZG8" s="30"/>
      <c r="BZH8" s="31"/>
      <c r="BZI8" s="30"/>
      <c r="BZJ8" s="31"/>
      <c r="BZK8" s="30"/>
      <c r="BZL8" s="31"/>
      <c r="BZM8" s="30"/>
      <c r="BZN8" s="31"/>
      <c r="BZO8" s="30"/>
      <c r="BZP8" s="31"/>
      <c r="BZQ8" s="30"/>
      <c r="BZR8" s="31"/>
      <c r="BZS8" s="30"/>
      <c r="BZT8" s="31"/>
      <c r="BZU8" s="30"/>
      <c r="BZV8" s="31"/>
      <c r="BZW8" s="30"/>
      <c r="BZX8" s="31"/>
      <c r="BZY8" s="30"/>
      <c r="BZZ8" s="31"/>
      <c r="CAA8" s="30"/>
      <c r="CAB8" s="31"/>
      <c r="CAC8" s="30"/>
      <c r="CAD8" s="31"/>
      <c r="CAE8" s="30"/>
      <c r="CAF8" s="31"/>
      <c r="CAG8" s="30"/>
      <c r="CAH8" s="31"/>
      <c r="CAI8" s="30"/>
      <c r="CAJ8" s="31"/>
      <c r="CAK8" s="30"/>
      <c r="CAL8" s="31"/>
      <c r="CAM8" s="30"/>
      <c r="CAN8" s="31"/>
      <c r="CAO8" s="30"/>
      <c r="CAP8" s="31"/>
      <c r="CAQ8" s="30"/>
      <c r="CAR8" s="31"/>
      <c r="CAS8" s="30"/>
      <c r="CAT8" s="31"/>
      <c r="CAU8" s="30"/>
      <c r="CAV8" s="31"/>
      <c r="CAW8" s="30"/>
      <c r="CAX8" s="31"/>
      <c r="CAY8" s="30"/>
      <c r="CAZ8" s="31"/>
      <c r="CBA8" s="30"/>
      <c r="CBB8" s="31"/>
      <c r="CBC8" s="30"/>
      <c r="CBD8" s="31"/>
      <c r="CBE8" s="30"/>
      <c r="CBF8" s="31"/>
      <c r="CBG8" s="30"/>
      <c r="CBH8" s="31"/>
      <c r="CBI8" s="30"/>
      <c r="CBJ8" s="31"/>
      <c r="CBK8" s="30"/>
      <c r="CBL8" s="31"/>
      <c r="CBM8" s="30"/>
      <c r="CBN8" s="31"/>
      <c r="CBO8" s="30"/>
      <c r="CBP8" s="31"/>
      <c r="CBQ8" s="30"/>
      <c r="CBR8" s="31"/>
      <c r="CBS8" s="30"/>
      <c r="CBT8" s="31"/>
      <c r="CBU8" s="30"/>
      <c r="CBV8" s="31"/>
      <c r="CBW8" s="30"/>
      <c r="CBX8" s="31"/>
      <c r="CBY8" s="30"/>
      <c r="CBZ8" s="31"/>
      <c r="CCA8" s="30"/>
      <c r="CCB8" s="31"/>
      <c r="CCC8" s="30"/>
      <c r="CCD8" s="31"/>
      <c r="CCE8" s="30"/>
      <c r="CCF8" s="31"/>
      <c r="CCG8" s="30"/>
      <c r="CCH8" s="31"/>
      <c r="CCI8" s="30"/>
      <c r="CCJ8" s="31"/>
      <c r="CCK8" s="30"/>
      <c r="CCL8" s="31"/>
      <c r="CCM8" s="30"/>
      <c r="CCN8" s="31"/>
      <c r="CCO8" s="30"/>
      <c r="CCP8" s="31"/>
      <c r="CCQ8" s="30"/>
      <c r="CCR8" s="31"/>
      <c r="CCS8" s="30"/>
      <c r="CCT8" s="31"/>
      <c r="CCU8" s="30"/>
      <c r="CCV8" s="31"/>
      <c r="CCW8" s="30"/>
      <c r="CCX8" s="31"/>
      <c r="CCY8" s="30"/>
      <c r="CCZ8" s="31"/>
      <c r="CDA8" s="30"/>
      <c r="CDB8" s="31"/>
      <c r="CDC8" s="30"/>
      <c r="CDD8" s="31"/>
      <c r="CDE8" s="30"/>
      <c r="CDF8" s="31"/>
      <c r="CDG8" s="30"/>
      <c r="CDH8" s="31"/>
      <c r="CDI8" s="30"/>
      <c r="CDJ8" s="31"/>
      <c r="CDK8" s="30"/>
      <c r="CDL8" s="31"/>
      <c r="CDM8" s="30"/>
      <c r="CDN8" s="31"/>
      <c r="CDO8" s="30"/>
      <c r="CDP8" s="31"/>
      <c r="CDQ8" s="30"/>
      <c r="CDR8" s="31"/>
      <c r="CDS8" s="30"/>
      <c r="CDT8" s="31"/>
      <c r="CDU8" s="30"/>
      <c r="CDV8" s="31"/>
      <c r="CDW8" s="30"/>
      <c r="CDX8" s="31"/>
      <c r="CDY8" s="30"/>
      <c r="CDZ8" s="31"/>
      <c r="CEA8" s="30"/>
      <c r="CEB8" s="31"/>
      <c r="CEC8" s="30"/>
      <c r="CED8" s="31"/>
      <c r="CEE8" s="30"/>
      <c r="CEF8" s="31"/>
      <c r="CEG8" s="30"/>
      <c r="CEH8" s="31"/>
      <c r="CEI8" s="30"/>
      <c r="CEJ8" s="31"/>
      <c r="CEK8" s="30"/>
      <c r="CEL8" s="31"/>
      <c r="CEM8" s="30"/>
      <c r="CEN8" s="31"/>
      <c r="CEO8" s="30"/>
      <c r="CEP8" s="31"/>
      <c r="CEQ8" s="30"/>
      <c r="CER8" s="31"/>
      <c r="CES8" s="30"/>
      <c r="CET8" s="31"/>
      <c r="CEU8" s="30"/>
      <c r="CEV8" s="31"/>
      <c r="CEW8" s="30"/>
      <c r="CEX8" s="31"/>
      <c r="CEY8" s="30"/>
      <c r="CEZ8" s="31"/>
      <c r="CFA8" s="30"/>
      <c r="CFB8" s="31"/>
      <c r="CFC8" s="30"/>
      <c r="CFD8" s="31"/>
      <c r="CFE8" s="30"/>
      <c r="CFF8" s="31"/>
      <c r="CFG8" s="30"/>
      <c r="CFH8" s="31"/>
      <c r="CFI8" s="30"/>
      <c r="CFJ8" s="31"/>
      <c r="CFK8" s="30"/>
      <c r="CFL8" s="31"/>
      <c r="CFM8" s="30"/>
      <c r="CFN8" s="31"/>
      <c r="CFO8" s="30"/>
      <c r="CFP8" s="31"/>
      <c r="CFQ8" s="30"/>
      <c r="CFR8" s="31"/>
      <c r="CFS8" s="30"/>
      <c r="CFT8" s="31"/>
      <c r="CFU8" s="30"/>
      <c r="CFV8" s="31"/>
      <c r="CFW8" s="30"/>
      <c r="CFX8" s="31"/>
      <c r="CFY8" s="30"/>
      <c r="CFZ8" s="31"/>
      <c r="CGA8" s="30"/>
      <c r="CGB8" s="31"/>
      <c r="CGC8" s="30"/>
      <c r="CGD8" s="31"/>
      <c r="CGE8" s="30"/>
      <c r="CGF8" s="31"/>
      <c r="CGG8" s="30"/>
      <c r="CGH8" s="31"/>
      <c r="CGI8" s="30"/>
      <c r="CGJ8" s="31"/>
      <c r="CGK8" s="30"/>
      <c r="CGL8" s="31"/>
      <c r="CGM8" s="30"/>
      <c r="CGN8" s="31"/>
      <c r="CGO8" s="30"/>
      <c r="CGP8" s="31"/>
      <c r="CGQ8" s="30"/>
      <c r="CGR8" s="31"/>
      <c r="CGS8" s="30"/>
      <c r="CGT8" s="31"/>
      <c r="CGU8" s="30"/>
      <c r="CGV8" s="31"/>
      <c r="CGW8" s="30"/>
      <c r="CGX8" s="31"/>
      <c r="CGY8" s="30"/>
      <c r="CGZ8" s="31"/>
      <c r="CHA8" s="30"/>
      <c r="CHB8" s="31"/>
      <c r="CHC8" s="30"/>
      <c r="CHD8" s="31"/>
      <c r="CHE8" s="30"/>
      <c r="CHF8" s="31"/>
      <c r="CHG8" s="30"/>
      <c r="CHH8" s="31"/>
      <c r="CHI8" s="30"/>
      <c r="CHJ8" s="31"/>
      <c r="CHK8" s="30"/>
      <c r="CHL8" s="31"/>
      <c r="CHM8" s="30"/>
      <c r="CHN8" s="31"/>
      <c r="CHO8" s="30"/>
      <c r="CHP8" s="31"/>
      <c r="CHQ8" s="30"/>
      <c r="CHR8" s="31"/>
      <c r="CHS8" s="30"/>
      <c r="CHT8" s="31"/>
      <c r="CHU8" s="30"/>
      <c r="CHV8" s="31"/>
      <c r="CHW8" s="30"/>
      <c r="CHX8" s="31"/>
      <c r="CHY8" s="30"/>
      <c r="CHZ8" s="31"/>
      <c r="CIA8" s="30"/>
      <c r="CIB8" s="31"/>
      <c r="CIC8" s="30"/>
      <c r="CID8" s="31"/>
      <c r="CIE8" s="30"/>
      <c r="CIF8" s="31"/>
      <c r="CIG8" s="30"/>
      <c r="CIH8" s="31"/>
      <c r="CII8" s="30"/>
      <c r="CIJ8" s="31"/>
      <c r="CIK8" s="30"/>
      <c r="CIL8" s="31"/>
      <c r="CIM8" s="30"/>
      <c r="CIN8" s="31"/>
      <c r="CIO8" s="30"/>
      <c r="CIP8" s="31"/>
      <c r="CIQ8" s="30"/>
      <c r="CIR8" s="31"/>
      <c r="CIS8" s="30"/>
      <c r="CIT8" s="31"/>
      <c r="CIU8" s="30"/>
      <c r="CIV8" s="31"/>
      <c r="CIW8" s="30"/>
      <c r="CIX8" s="31"/>
      <c r="CIY8" s="30"/>
      <c r="CIZ8" s="31"/>
      <c r="CJA8" s="30"/>
      <c r="CJB8" s="31"/>
      <c r="CJC8" s="30"/>
      <c r="CJD8" s="31"/>
      <c r="CJE8" s="30"/>
      <c r="CJF8" s="31"/>
      <c r="CJG8" s="30"/>
      <c r="CJH8" s="31"/>
      <c r="CJI8" s="30"/>
      <c r="CJJ8" s="31"/>
      <c r="CJK8" s="30"/>
      <c r="CJL8" s="31"/>
      <c r="CJM8" s="30"/>
      <c r="CJN8" s="31"/>
      <c r="CJO8" s="30"/>
      <c r="CJP8" s="31"/>
      <c r="CJQ8" s="30"/>
      <c r="CJR8" s="31"/>
      <c r="CJS8" s="30"/>
      <c r="CJT8" s="31"/>
      <c r="CJU8" s="30"/>
      <c r="CJV8" s="31"/>
      <c r="CJW8" s="30"/>
      <c r="CJX8" s="31"/>
      <c r="CJY8" s="30"/>
      <c r="CJZ8" s="31"/>
      <c r="CKA8" s="30"/>
      <c r="CKB8" s="31"/>
      <c r="CKC8" s="30"/>
      <c r="CKD8" s="31"/>
      <c r="CKE8" s="30"/>
      <c r="CKF8" s="31"/>
      <c r="CKG8" s="30"/>
      <c r="CKH8" s="31"/>
      <c r="CKI8" s="30"/>
      <c r="CKJ8" s="31"/>
      <c r="CKK8" s="30"/>
      <c r="CKL8" s="31"/>
      <c r="CKM8" s="30"/>
      <c r="CKN8" s="31"/>
      <c r="CKO8" s="30"/>
      <c r="CKP8" s="31"/>
      <c r="CKQ8" s="30"/>
      <c r="CKR8" s="31"/>
      <c r="CKS8" s="30"/>
      <c r="CKT8" s="31"/>
      <c r="CKU8" s="30"/>
      <c r="CKV8" s="31"/>
      <c r="CKW8" s="30"/>
      <c r="CKX8" s="31"/>
      <c r="CKY8" s="30"/>
      <c r="CKZ8" s="31"/>
      <c r="CLA8" s="30"/>
      <c r="CLB8" s="31"/>
      <c r="CLC8" s="30"/>
      <c r="CLD8" s="31"/>
      <c r="CLE8" s="30"/>
      <c r="CLF8" s="31"/>
      <c r="CLG8" s="30"/>
      <c r="CLH8" s="31"/>
      <c r="CLI8" s="30"/>
      <c r="CLJ8" s="31"/>
      <c r="CLK8" s="30"/>
      <c r="CLL8" s="31"/>
      <c r="CLM8" s="30"/>
      <c r="CLN8" s="31"/>
      <c r="CLO8" s="30"/>
      <c r="CLP8" s="31"/>
      <c r="CLQ8" s="30"/>
      <c r="CLR8" s="31"/>
      <c r="CLS8" s="30"/>
      <c r="CLT8" s="31"/>
      <c r="CLU8" s="30"/>
      <c r="CLV8" s="31"/>
      <c r="CLW8" s="30"/>
      <c r="CLX8" s="31"/>
      <c r="CLY8" s="30"/>
      <c r="CLZ8" s="31"/>
      <c r="CMA8" s="30"/>
      <c r="CMB8" s="31"/>
      <c r="CMC8" s="30"/>
      <c r="CMD8" s="31"/>
      <c r="CME8" s="30"/>
      <c r="CMF8" s="31"/>
      <c r="CMG8" s="30"/>
      <c r="CMH8" s="31"/>
      <c r="CMI8" s="30"/>
      <c r="CMJ8" s="31"/>
      <c r="CMK8" s="30"/>
      <c r="CML8" s="31"/>
      <c r="CMM8" s="30"/>
      <c r="CMN8" s="31"/>
      <c r="CMO8" s="30"/>
      <c r="CMP8" s="31"/>
      <c r="CMQ8" s="30"/>
      <c r="CMR8" s="31"/>
      <c r="CMS8" s="30"/>
      <c r="CMT8" s="31"/>
      <c r="CMU8" s="30"/>
      <c r="CMV8" s="31"/>
      <c r="CMW8" s="30"/>
      <c r="CMX8" s="31"/>
      <c r="CMY8" s="30"/>
      <c r="CMZ8" s="31"/>
      <c r="CNA8" s="30"/>
      <c r="CNB8" s="31"/>
      <c r="CNC8" s="30"/>
      <c r="CND8" s="31"/>
      <c r="CNE8" s="30"/>
      <c r="CNF8" s="31"/>
      <c r="CNG8" s="30"/>
      <c r="CNH8" s="31"/>
      <c r="CNI8" s="30"/>
      <c r="CNJ8" s="31"/>
      <c r="CNK8" s="30"/>
      <c r="CNL8" s="31"/>
      <c r="CNM8" s="30"/>
      <c r="CNN8" s="31"/>
      <c r="CNO8" s="30"/>
      <c r="CNP8" s="31"/>
      <c r="CNQ8" s="30"/>
      <c r="CNR8" s="31"/>
      <c r="CNS8" s="30"/>
      <c r="CNT8" s="31"/>
      <c r="CNU8" s="30"/>
      <c r="CNV8" s="31"/>
      <c r="CNW8" s="30"/>
      <c r="CNX8" s="31"/>
      <c r="CNY8" s="30"/>
      <c r="CNZ8" s="31"/>
      <c r="COA8" s="30"/>
      <c r="COB8" s="31"/>
      <c r="COC8" s="30"/>
      <c r="COD8" s="31"/>
      <c r="COE8" s="30"/>
      <c r="COF8" s="31"/>
      <c r="COG8" s="30"/>
      <c r="COH8" s="31"/>
      <c r="COI8" s="30"/>
      <c r="COJ8" s="31"/>
      <c r="COK8" s="30"/>
      <c r="COL8" s="31"/>
      <c r="COM8" s="30"/>
      <c r="CON8" s="31"/>
      <c r="COO8" s="30"/>
      <c r="COP8" s="31"/>
      <c r="COQ8" s="30"/>
      <c r="COR8" s="31"/>
      <c r="COS8" s="30"/>
      <c r="COT8" s="31"/>
      <c r="COU8" s="30"/>
      <c r="COV8" s="31"/>
      <c r="COW8" s="30"/>
      <c r="COX8" s="31"/>
      <c r="COY8" s="30"/>
      <c r="COZ8" s="31"/>
      <c r="CPA8" s="30"/>
      <c r="CPB8" s="31"/>
      <c r="CPC8" s="30"/>
      <c r="CPD8" s="31"/>
      <c r="CPE8" s="30"/>
      <c r="CPF8" s="31"/>
      <c r="CPG8" s="30"/>
      <c r="CPH8" s="31"/>
      <c r="CPI8" s="30"/>
      <c r="CPJ8" s="31"/>
      <c r="CPK8" s="30"/>
      <c r="CPL8" s="31"/>
      <c r="CPM8" s="30"/>
      <c r="CPN8" s="31"/>
      <c r="CPO8" s="30"/>
      <c r="CPP8" s="31"/>
      <c r="CPQ8" s="30"/>
      <c r="CPR8" s="31"/>
      <c r="CPS8" s="30"/>
      <c r="CPT8" s="31"/>
      <c r="CPU8" s="30"/>
      <c r="CPV8" s="31"/>
      <c r="CPW8" s="30"/>
      <c r="CPX8" s="31"/>
      <c r="CPY8" s="30"/>
      <c r="CPZ8" s="31"/>
      <c r="CQA8" s="30"/>
      <c r="CQB8" s="31"/>
      <c r="CQC8" s="30"/>
      <c r="CQD8" s="31"/>
      <c r="CQE8" s="30"/>
      <c r="CQF8" s="31"/>
      <c r="CQG8" s="30"/>
      <c r="CQH8" s="31"/>
      <c r="CQI8" s="30"/>
      <c r="CQJ8" s="31"/>
      <c r="CQK8" s="30"/>
      <c r="CQL8" s="31"/>
      <c r="CQM8" s="30"/>
      <c r="CQN8" s="31"/>
      <c r="CQO8" s="30"/>
      <c r="CQP8" s="31"/>
      <c r="CQQ8" s="30"/>
      <c r="CQR8" s="31"/>
      <c r="CQS8" s="30"/>
      <c r="CQT8" s="31"/>
      <c r="CQU8" s="30"/>
      <c r="CQV8" s="31"/>
      <c r="CQW8" s="30"/>
      <c r="CQX8" s="31"/>
      <c r="CQY8" s="30"/>
      <c r="CQZ8" s="31"/>
      <c r="CRA8" s="30"/>
      <c r="CRB8" s="31"/>
      <c r="CRC8" s="30"/>
      <c r="CRD8" s="31"/>
      <c r="CRE8" s="30"/>
      <c r="CRF8" s="31"/>
      <c r="CRG8" s="30"/>
      <c r="CRH8" s="31"/>
      <c r="CRI8" s="30"/>
      <c r="CRJ8" s="31"/>
      <c r="CRK8" s="30"/>
      <c r="CRL8" s="31"/>
      <c r="CRM8" s="30"/>
      <c r="CRN8" s="31"/>
      <c r="CRO8" s="30"/>
      <c r="CRP8" s="31"/>
      <c r="CRQ8" s="30"/>
      <c r="CRR8" s="31"/>
      <c r="CRS8" s="30"/>
      <c r="CRT8" s="31"/>
      <c r="CRU8" s="30"/>
      <c r="CRV8" s="31"/>
      <c r="CRW8" s="30"/>
      <c r="CRX8" s="31"/>
      <c r="CRY8" s="30"/>
      <c r="CRZ8" s="31"/>
      <c r="CSA8" s="30"/>
      <c r="CSB8" s="31"/>
      <c r="CSC8" s="30"/>
      <c r="CSD8" s="31"/>
      <c r="CSE8" s="30"/>
      <c r="CSF8" s="31"/>
      <c r="CSG8" s="30"/>
      <c r="CSH8" s="31"/>
      <c r="CSI8" s="30"/>
      <c r="CSJ8" s="31"/>
      <c r="CSK8" s="30"/>
      <c r="CSL8" s="31"/>
      <c r="CSM8" s="30"/>
      <c r="CSN8" s="31"/>
      <c r="CSO8" s="30"/>
      <c r="CSP8" s="31"/>
      <c r="CSQ8" s="30"/>
      <c r="CSR8" s="31"/>
      <c r="CSS8" s="30"/>
      <c r="CST8" s="31"/>
      <c r="CSU8" s="30"/>
      <c r="CSV8" s="31"/>
      <c r="CSW8" s="30"/>
      <c r="CSX8" s="31"/>
      <c r="CSY8" s="30"/>
      <c r="CSZ8" s="31"/>
      <c r="CTA8" s="30"/>
      <c r="CTB8" s="31"/>
      <c r="CTC8" s="30"/>
      <c r="CTD8" s="31"/>
      <c r="CTE8" s="30"/>
      <c r="CTF8" s="31"/>
      <c r="CTG8" s="30"/>
      <c r="CTH8" s="31"/>
      <c r="CTI8" s="30"/>
      <c r="CTJ8" s="31"/>
      <c r="CTK8" s="30"/>
      <c r="CTL8" s="31"/>
      <c r="CTM8" s="30"/>
      <c r="CTN8" s="31"/>
      <c r="CTO8" s="30"/>
      <c r="CTP8" s="31"/>
      <c r="CTQ8" s="30"/>
      <c r="CTR8" s="31"/>
      <c r="CTS8" s="30"/>
      <c r="CTT8" s="31"/>
      <c r="CTU8" s="30"/>
      <c r="CTV8" s="31"/>
      <c r="CTW8" s="30"/>
      <c r="CTX8" s="31"/>
      <c r="CTY8" s="30"/>
      <c r="CTZ8" s="31"/>
      <c r="CUA8" s="30"/>
      <c r="CUB8" s="31"/>
      <c r="CUC8" s="30"/>
      <c r="CUD8" s="31"/>
      <c r="CUE8" s="30"/>
      <c r="CUF8" s="31"/>
      <c r="CUG8" s="30"/>
      <c r="CUH8" s="31"/>
      <c r="CUI8" s="30"/>
      <c r="CUJ8" s="31"/>
      <c r="CUK8" s="30"/>
      <c r="CUL8" s="31"/>
      <c r="CUM8" s="30"/>
      <c r="CUN8" s="31"/>
      <c r="CUO8" s="30"/>
      <c r="CUP8" s="31"/>
      <c r="CUQ8" s="30"/>
      <c r="CUR8" s="31"/>
      <c r="CUS8" s="30"/>
      <c r="CUT8" s="31"/>
      <c r="CUU8" s="30"/>
      <c r="CUV8" s="31"/>
      <c r="CUW8" s="30"/>
      <c r="CUX8" s="31"/>
      <c r="CUY8" s="30"/>
      <c r="CUZ8" s="31"/>
      <c r="CVA8" s="30"/>
      <c r="CVB8" s="31"/>
      <c r="CVC8" s="30"/>
      <c r="CVD8" s="31"/>
      <c r="CVE8" s="30"/>
      <c r="CVF8" s="31"/>
      <c r="CVG8" s="30"/>
      <c r="CVH8" s="31"/>
      <c r="CVI8" s="30"/>
      <c r="CVJ8" s="31"/>
      <c r="CVK8" s="30"/>
      <c r="CVL8" s="31"/>
      <c r="CVM8" s="30"/>
      <c r="CVN8" s="31"/>
      <c r="CVO8" s="30"/>
      <c r="CVP8" s="31"/>
      <c r="CVQ8" s="30"/>
      <c r="CVR8" s="31"/>
      <c r="CVS8" s="30"/>
      <c r="CVT8" s="31"/>
      <c r="CVU8" s="30"/>
      <c r="CVV8" s="31"/>
      <c r="CVW8" s="30"/>
      <c r="CVX8" s="31"/>
      <c r="CVY8" s="30"/>
      <c r="CVZ8" s="31"/>
      <c r="CWA8" s="30"/>
      <c r="CWB8" s="31"/>
      <c r="CWC8" s="30"/>
      <c r="CWD8" s="31"/>
      <c r="CWE8" s="30"/>
      <c r="CWF8" s="31"/>
      <c r="CWG8" s="30"/>
      <c r="CWH8" s="31"/>
      <c r="CWI8" s="30"/>
      <c r="CWJ8" s="31"/>
      <c r="CWK8" s="30"/>
      <c r="CWL8" s="31"/>
      <c r="CWM8" s="30"/>
      <c r="CWN8" s="31"/>
      <c r="CWO8" s="30"/>
      <c r="CWP8" s="31"/>
      <c r="CWQ8" s="30"/>
      <c r="CWR8" s="31"/>
      <c r="CWS8" s="30"/>
      <c r="CWT8" s="31"/>
      <c r="CWU8" s="30"/>
      <c r="CWV8" s="31"/>
      <c r="CWW8" s="30"/>
      <c r="CWX8" s="31"/>
      <c r="CWY8" s="30"/>
      <c r="CWZ8" s="31"/>
      <c r="CXA8" s="30"/>
      <c r="CXB8" s="31"/>
      <c r="CXC8" s="30"/>
      <c r="CXD8" s="31"/>
      <c r="CXE8" s="30"/>
      <c r="CXF8" s="31"/>
      <c r="CXG8" s="30"/>
      <c r="CXH8" s="31"/>
      <c r="CXI8" s="30"/>
      <c r="CXJ8" s="31"/>
      <c r="CXK8" s="30"/>
      <c r="CXL8" s="31"/>
      <c r="CXM8" s="30"/>
      <c r="CXN8" s="31"/>
      <c r="CXO8" s="30"/>
      <c r="CXP8" s="31"/>
      <c r="CXQ8" s="30"/>
      <c r="CXR8" s="31"/>
      <c r="CXS8" s="30"/>
      <c r="CXT8" s="31"/>
      <c r="CXU8" s="30"/>
      <c r="CXV8" s="31"/>
      <c r="CXW8" s="30"/>
      <c r="CXX8" s="31"/>
      <c r="CXY8" s="30"/>
      <c r="CXZ8" s="31"/>
      <c r="CYA8" s="30"/>
      <c r="CYB8" s="31"/>
      <c r="CYC8" s="30"/>
      <c r="CYD8" s="31"/>
      <c r="CYE8" s="30"/>
      <c r="CYF8" s="31"/>
      <c r="CYG8" s="30"/>
      <c r="CYH8" s="31"/>
      <c r="CYI8" s="30"/>
      <c r="CYJ8" s="31"/>
      <c r="CYK8" s="30"/>
      <c r="CYL8" s="31"/>
      <c r="CYM8" s="30"/>
      <c r="CYN8" s="31"/>
      <c r="CYO8" s="30"/>
      <c r="CYP8" s="31"/>
      <c r="CYQ8" s="30"/>
      <c r="CYR8" s="31"/>
      <c r="CYS8" s="30"/>
      <c r="CYT8" s="31"/>
      <c r="CYU8" s="30"/>
      <c r="CYV8" s="31"/>
      <c r="CYW8" s="30"/>
      <c r="CYX8" s="31"/>
      <c r="CYY8" s="30"/>
      <c r="CYZ8" s="31"/>
      <c r="CZA8" s="30"/>
      <c r="CZB8" s="31"/>
      <c r="CZC8" s="30"/>
      <c r="CZD8" s="31"/>
      <c r="CZE8" s="30"/>
      <c r="CZF8" s="31"/>
      <c r="CZG8" s="30"/>
      <c r="CZH8" s="31"/>
      <c r="CZI8" s="30"/>
      <c r="CZJ8" s="31"/>
      <c r="CZK8" s="30"/>
      <c r="CZL8" s="31"/>
      <c r="CZM8" s="30"/>
      <c r="CZN8" s="31"/>
      <c r="CZO8" s="30"/>
      <c r="CZP8" s="31"/>
      <c r="CZQ8" s="30"/>
      <c r="CZR8" s="31"/>
      <c r="CZS8" s="30"/>
      <c r="CZT8" s="31"/>
      <c r="CZU8" s="30"/>
      <c r="CZV8" s="31"/>
      <c r="CZW8" s="30"/>
      <c r="CZX8" s="31"/>
      <c r="CZY8" s="30"/>
      <c r="CZZ8" s="31"/>
      <c r="DAA8" s="30"/>
      <c r="DAB8" s="31"/>
      <c r="DAC8" s="30"/>
      <c r="DAD8" s="31"/>
      <c r="DAE8" s="30"/>
      <c r="DAF8" s="31"/>
      <c r="DAG8" s="30"/>
      <c r="DAH8" s="31"/>
      <c r="DAI8" s="30"/>
      <c r="DAJ8" s="31"/>
      <c r="DAK8" s="30"/>
      <c r="DAL8" s="31"/>
      <c r="DAM8" s="30"/>
      <c r="DAN8" s="31"/>
      <c r="DAO8" s="30"/>
      <c r="DAP8" s="31"/>
      <c r="DAQ8" s="30"/>
      <c r="DAR8" s="31"/>
      <c r="DAS8" s="30"/>
      <c r="DAT8" s="31"/>
      <c r="DAU8" s="30"/>
      <c r="DAV8" s="31"/>
      <c r="DAW8" s="30"/>
      <c r="DAX8" s="31"/>
      <c r="DAY8" s="30"/>
      <c r="DAZ8" s="31"/>
      <c r="DBA8" s="30"/>
      <c r="DBB8" s="31"/>
      <c r="DBC8" s="30"/>
      <c r="DBD8" s="31"/>
      <c r="DBE8" s="30"/>
      <c r="DBF8" s="31"/>
      <c r="DBG8" s="30"/>
      <c r="DBH8" s="31"/>
      <c r="DBI8" s="30"/>
      <c r="DBJ8" s="31"/>
      <c r="DBK8" s="30"/>
      <c r="DBL8" s="31"/>
      <c r="DBM8" s="30"/>
      <c r="DBN8" s="31"/>
      <c r="DBO8" s="30"/>
      <c r="DBP8" s="31"/>
      <c r="DBQ8" s="30"/>
      <c r="DBR8" s="31"/>
      <c r="DBS8" s="30"/>
      <c r="DBT8" s="31"/>
      <c r="DBU8" s="30"/>
      <c r="DBV8" s="31"/>
      <c r="DBW8" s="30"/>
      <c r="DBX8" s="31"/>
      <c r="DBY8" s="30"/>
      <c r="DBZ8" s="31"/>
      <c r="DCA8" s="30"/>
      <c r="DCB8" s="31"/>
      <c r="DCC8" s="30"/>
      <c r="DCD8" s="31"/>
      <c r="DCE8" s="30"/>
      <c r="DCF8" s="31"/>
      <c r="DCG8" s="30"/>
      <c r="DCH8" s="31"/>
      <c r="DCI8" s="30"/>
      <c r="DCJ8" s="31"/>
      <c r="DCK8" s="30"/>
      <c r="DCL8" s="31"/>
      <c r="DCM8" s="30"/>
      <c r="DCN8" s="31"/>
      <c r="DCO8" s="30"/>
      <c r="DCP8" s="31"/>
      <c r="DCQ8" s="30"/>
      <c r="DCR8" s="31"/>
      <c r="DCS8" s="30"/>
      <c r="DCT8" s="31"/>
      <c r="DCU8" s="30"/>
      <c r="DCV8" s="31"/>
      <c r="DCW8" s="30"/>
      <c r="DCX8" s="31"/>
      <c r="DCY8" s="30"/>
      <c r="DCZ8" s="31"/>
      <c r="DDA8" s="30"/>
      <c r="DDB8" s="31"/>
      <c r="DDC8" s="30"/>
      <c r="DDD8" s="31"/>
      <c r="DDE8" s="30"/>
      <c r="DDF8" s="31"/>
      <c r="DDG8" s="30"/>
      <c r="DDH8" s="31"/>
      <c r="DDI8" s="30"/>
      <c r="DDJ8" s="31"/>
      <c r="DDK8" s="30"/>
      <c r="DDL8" s="31"/>
      <c r="DDM8" s="30"/>
      <c r="DDN8" s="31"/>
      <c r="DDO8" s="30"/>
      <c r="DDP8" s="31"/>
      <c r="DDQ8" s="30"/>
      <c r="DDR8" s="31"/>
      <c r="DDS8" s="30"/>
      <c r="DDT8" s="31"/>
      <c r="DDU8" s="30"/>
      <c r="DDV8" s="31"/>
      <c r="DDW8" s="30"/>
      <c r="DDX8" s="31"/>
      <c r="DDY8" s="30"/>
      <c r="DDZ8" s="31"/>
      <c r="DEA8" s="30"/>
      <c r="DEB8" s="31"/>
      <c r="DEC8" s="30"/>
      <c r="DED8" s="31"/>
      <c r="DEE8" s="30"/>
      <c r="DEF8" s="31"/>
      <c r="DEG8" s="30"/>
      <c r="DEH8" s="31"/>
      <c r="DEI8" s="30"/>
      <c r="DEJ8" s="31"/>
      <c r="DEK8" s="30"/>
      <c r="DEL8" s="31"/>
      <c r="DEM8" s="30"/>
      <c r="DEN8" s="31"/>
      <c r="DEO8" s="30"/>
      <c r="DEP8" s="31"/>
      <c r="DEQ8" s="30"/>
      <c r="DER8" s="31"/>
      <c r="DES8" s="30"/>
      <c r="DET8" s="31"/>
      <c r="DEU8" s="30"/>
      <c r="DEV8" s="31"/>
      <c r="DEW8" s="30"/>
      <c r="DEX8" s="31"/>
      <c r="DEY8" s="30"/>
      <c r="DEZ8" s="31"/>
      <c r="DFA8" s="30"/>
      <c r="DFB8" s="31"/>
      <c r="DFC8" s="30"/>
      <c r="DFD8" s="31"/>
      <c r="DFE8" s="30"/>
      <c r="DFF8" s="31"/>
      <c r="DFG8" s="30"/>
      <c r="DFH8" s="31"/>
      <c r="DFI8" s="30"/>
      <c r="DFJ8" s="31"/>
      <c r="DFK8" s="30"/>
      <c r="DFL8" s="31"/>
      <c r="DFM8" s="30"/>
      <c r="DFN8" s="31"/>
      <c r="DFO8" s="30"/>
      <c r="DFP8" s="31"/>
      <c r="DFQ8" s="30"/>
      <c r="DFR8" s="31"/>
      <c r="DFS8" s="30"/>
      <c r="DFT8" s="31"/>
      <c r="DFU8" s="30"/>
      <c r="DFV8" s="31"/>
      <c r="DFW8" s="30"/>
      <c r="DFX8" s="31"/>
      <c r="DFY8" s="30"/>
      <c r="DFZ8" s="31"/>
      <c r="DGA8" s="30"/>
      <c r="DGB8" s="31"/>
      <c r="DGC8" s="30"/>
      <c r="DGD8" s="31"/>
      <c r="DGE8" s="30"/>
      <c r="DGF8" s="31"/>
      <c r="DGG8" s="30"/>
      <c r="DGH8" s="31"/>
      <c r="DGI8" s="30"/>
      <c r="DGJ8" s="31"/>
      <c r="DGK8" s="30"/>
      <c r="DGL8" s="31"/>
      <c r="DGM8" s="30"/>
      <c r="DGN8" s="31"/>
      <c r="DGO8" s="30"/>
      <c r="DGP8" s="31"/>
      <c r="DGQ8" s="30"/>
      <c r="DGR8" s="31"/>
      <c r="DGS8" s="30"/>
      <c r="DGT8" s="31"/>
      <c r="DGU8" s="30"/>
      <c r="DGV8" s="31"/>
      <c r="DGW8" s="30"/>
      <c r="DGX8" s="31"/>
      <c r="DGY8" s="30"/>
      <c r="DGZ8" s="31"/>
      <c r="DHA8" s="30"/>
      <c r="DHB8" s="31"/>
      <c r="DHC8" s="30"/>
      <c r="DHD8" s="31"/>
      <c r="DHE8" s="30"/>
      <c r="DHF8" s="31"/>
      <c r="DHG8" s="30"/>
      <c r="DHH8" s="31"/>
      <c r="DHI8" s="30"/>
      <c r="DHJ8" s="31"/>
      <c r="DHK8" s="30"/>
      <c r="DHL8" s="31"/>
      <c r="DHM8" s="30"/>
      <c r="DHN8" s="31"/>
      <c r="DHO8" s="30"/>
      <c r="DHP8" s="31"/>
      <c r="DHQ8" s="30"/>
      <c r="DHR8" s="31"/>
      <c r="DHS8" s="30"/>
      <c r="DHT8" s="31"/>
      <c r="DHU8" s="30"/>
      <c r="DHV8" s="31"/>
      <c r="DHW8" s="30"/>
      <c r="DHX8" s="31"/>
      <c r="DHY8" s="30"/>
      <c r="DHZ8" s="31"/>
      <c r="DIA8" s="30"/>
      <c r="DIB8" s="31"/>
      <c r="DIC8" s="30"/>
      <c r="DID8" s="31"/>
      <c r="DIE8" s="30"/>
      <c r="DIF8" s="31"/>
      <c r="DIG8" s="30"/>
      <c r="DIH8" s="31"/>
      <c r="DII8" s="30"/>
      <c r="DIJ8" s="31"/>
      <c r="DIK8" s="30"/>
      <c r="DIL8" s="31"/>
      <c r="DIM8" s="30"/>
      <c r="DIN8" s="31"/>
      <c r="DIO8" s="30"/>
      <c r="DIP8" s="31"/>
      <c r="DIQ8" s="30"/>
      <c r="DIR8" s="31"/>
      <c r="DIS8" s="30"/>
      <c r="DIT8" s="31"/>
      <c r="DIU8" s="30"/>
      <c r="DIV8" s="31"/>
      <c r="DIW8" s="30"/>
      <c r="DIX8" s="31"/>
      <c r="DIY8" s="30"/>
      <c r="DIZ8" s="31"/>
      <c r="DJA8" s="30"/>
      <c r="DJB8" s="31"/>
      <c r="DJC8" s="30"/>
      <c r="DJD8" s="31"/>
      <c r="DJE8" s="30"/>
      <c r="DJF8" s="31"/>
      <c r="DJG8" s="30"/>
      <c r="DJH8" s="31"/>
      <c r="DJI8" s="30"/>
      <c r="DJJ8" s="31"/>
      <c r="DJK8" s="30"/>
      <c r="DJL8" s="31"/>
      <c r="DJM8" s="30"/>
      <c r="DJN8" s="31"/>
      <c r="DJO8" s="30"/>
      <c r="DJP8" s="31"/>
      <c r="DJQ8" s="30"/>
      <c r="DJR8" s="31"/>
      <c r="DJS8" s="30"/>
      <c r="DJT8" s="31"/>
      <c r="DJU8" s="30"/>
      <c r="DJV8" s="31"/>
      <c r="DJW8" s="30"/>
      <c r="DJX8" s="31"/>
      <c r="DJY8" s="30"/>
      <c r="DJZ8" s="31"/>
      <c r="DKA8" s="30"/>
      <c r="DKB8" s="31"/>
      <c r="DKC8" s="30"/>
      <c r="DKD8" s="31"/>
      <c r="DKE8" s="30"/>
      <c r="DKF8" s="31"/>
      <c r="DKG8" s="30"/>
      <c r="DKH8" s="31"/>
      <c r="DKI8" s="30"/>
      <c r="DKJ8" s="31"/>
      <c r="DKK8" s="30"/>
      <c r="DKL8" s="31"/>
      <c r="DKM8" s="30"/>
      <c r="DKN8" s="31"/>
      <c r="DKO8" s="30"/>
      <c r="DKP8" s="31"/>
      <c r="DKQ8" s="30"/>
      <c r="DKR8" s="31"/>
      <c r="DKS8" s="30"/>
      <c r="DKT8" s="31"/>
      <c r="DKU8" s="30"/>
      <c r="DKV8" s="31"/>
      <c r="DKW8" s="30"/>
      <c r="DKX8" s="31"/>
      <c r="DKY8" s="30"/>
      <c r="DKZ8" s="31"/>
      <c r="DLA8" s="30"/>
      <c r="DLB8" s="31"/>
      <c r="DLC8" s="30"/>
      <c r="DLD8" s="31"/>
      <c r="DLE8" s="30"/>
      <c r="DLF8" s="31"/>
      <c r="DLG8" s="30"/>
      <c r="DLH8" s="31"/>
      <c r="DLI8" s="30"/>
      <c r="DLJ8" s="31"/>
      <c r="DLK8" s="30"/>
      <c r="DLL8" s="31"/>
      <c r="DLM8" s="30"/>
      <c r="DLN8" s="31"/>
      <c r="DLO8" s="30"/>
      <c r="DLP8" s="31"/>
      <c r="DLQ8" s="30"/>
      <c r="DLR8" s="31"/>
      <c r="DLS8" s="30"/>
      <c r="DLT8" s="31"/>
      <c r="DLU8" s="30"/>
      <c r="DLV8" s="31"/>
      <c r="DLW8" s="30"/>
      <c r="DLX8" s="31"/>
      <c r="DLY8" s="30"/>
      <c r="DLZ8" s="31"/>
      <c r="DMA8" s="30"/>
      <c r="DMB8" s="31"/>
      <c r="DMC8" s="30"/>
      <c r="DMD8" s="31"/>
      <c r="DME8" s="30"/>
      <c r="DMF8" s="31"/>
      <c r="DMG8" s="30"/>
      <c r="DMH8" s="31"/>
      <c r="DMI8" s="30"/>
      <c r="DMJ8" s="31"/>
      <c r="DMK8" s="30"/>
      <c r="DML8" s="31"/>
      <c r="DMM8" s="30"/>
      <c r="DMN8" s="31"/>
      <c r="DMO8" s="30"/>
      <c r="DMP8" s="31"/>
      <c r="DMQ8" s="30"/>
      <c r="DMR8" s="31"/>
      <c r="DMS8" s="30"/>
      <c r="DMT8" s="31"/>
      <c r="DMU8" s="30"/>
      <c r="DMV8" s="31"/>
      <c r="DMW8" s="30"/>
      <c r="DMX8" s="31"/>
      <c r="DMY8" s="30"/>
      <c r="DMZ8" s="31"/>
      <c r="DNA8" s="30"/>
      <c r="DNB8" s="31"/>
      <c r="DNC8" s="30"/>
      <c r="DND8" s="31"/>
      <c r="DNE8" s="30"/>
      <c r="DNF8" s="31"/>
      <c r="DNG8" s="30"/>
      <c r="DNH8" s="31"/>
      <c r="DNI8" s="30"/>
      <c r="DNJ8" s="31"/>
      <c r="DNK8" s="30"/>
      <c r="DNL8" s="31"/>
      <c r="DNM8" s="30"/>
      <c r="DNN8" s="31"/>
      <c r="DNO8" s="30"/>
      <c r="DNP8" s="31"/>
      <c r="DNQ8" s="30"/>
      <c r="DNR8" s="31"/>
      <c r="DNS8" s="30"/>
      <c r="DNT8" s="31"/>
      <c r="DNU8" s="30"/>
      <c r="DNV8" s="31"/>
      <c r="DNW8" s="30"/>
      <c r="DNX8" s="31"/>
      <c r="DNY8" s="30"/>
      <c r="DNZ8" s="31"/>
      <c r="DOA8" s="30"/>
      <c r="DOB8" s="31"/>
      <c r="DOC8" s="30"/>
      <c r="DOD8" s="31"/>
      <c r="DOE8" s="30"/>
      <c r="DOF8" s="31"/>
      <c r="DOG8" s="30"/>
      <c r="DOH8" s="31"/>
      <c r="DOI8" s="30"/>
      <c r="DOJ8" s="31"/>
      <c r="DOK8" s="30"/>
      <c r="DOL8" s="31"/>
      <c r="DOM8" s="30"/>
      <c r="DON8" s="31"/>
      <c r="DOO8" s="30"/>
      <c r="DOP8" s="31"/>
      <c r="DOQ8" s="30"/>
      <c r="DOR8" s="31"/>
      <c r="DOS8" s="30"/>
      <c r="DOT8" s="31"/>
      <c r="DOU8" s="30"/>
      <c r="DOV8" s="31"/>
      <c r="DOW8" s="30"/>
      <c r="DOX8" s="31"/>
      <c r="DOY8" s="30"/>
      <c r="DOZ8" s="31"/>
      <c r="DPA8" s="30"/>
      <c r="DPB8" s="31"/>
      <c r="DPC8" s="30"/>
      <c r="DPD8" s="31"/>
      <c r="DPE8" s="30"/>
      <c r="DPF8" s="31"/>
      <c r="DPG8" s="30"/>
      <c r="DPH8" s="31"/>
      <c r="DPI8" s="30"/>
      <c r="DPJ8" s="31"/>
      <c r="DPK8" s="30"/>
      <c r="DPL8" s="31"/>
      <c r="DPM8" s="30"/>
      <c r="DPN8" s="31"/>
      <c r="DPO8" s="30"/>
      <c r="DPP8" s="31"/>
      <c r="DPQ8" s="30"/>
      <c r="DPR8" s="31"/>
      <c r="DPS8" s="30"/>
      <c r="DPT8" s="31"/>
      <c r="DPU8" s="30"/>
      <c r="DPV8" s="31"/>
      <c r="DPW8" s="30"/>
      <c r="DPX8" s="31"/>
      <c r="DPY8" s="30"/>
      <c r="DPZ8" s="31"/>
      <c r="DQA8" s="30"/>
      <c r="DQB8" s="31"/>
      <c r="DQC8" s="30"/>
      <c r="DQD8" s="31"/>
      <c r="DQE8" s="30"/>
      <c r="DQF8" s="31"/>
      <c r="DQG8" s="30"/>
      <c r="DQH8" s="31"/>
      <c r="DQI8" s="30"/>
      <c r="DQJ8" s="31"/>
      <c r="DQK8" s="30"/>
      <c r="DQL8" s="31"/>
      <c r="DQM8" s="30"/>
      <c r="DQN8" s="31"/>
      <c r="DQO8" s="30"/>
      <c r="DQP8" s="31"/>
      <c r="DQQ8" s="30"/>
      <c r="DQR8" s="31"/>
      <c r="DQS8" s="30"/>
      <c r="DQT8" s="31"/>
      <c r="DQU8" s="30"/>
      <c r="DQV8" s="31"/>
      <c r="DQW8" s="30"/>
      <c r="DQX8" s="31"/>
      <c r="DQY8" s="30"/>
      <c r="DQZ8" s="31"/>
      <c r="DRA8" s="30"/>
      <c r="DRB8" s="31"/>
      <c r="DRC8" s="30"/>
      <c r="DRD8" s="31"/>
      <c r="DRE8" s="30"/>
      <c r="DRF8" s="31"/>
      <c r="DRG8" s="30"/>
      <c r="DRH8" s="31"/>
      <c r="DRI8" s="30"/>
      <c r="DRJ8" s="31"/>
      <c r="DRK8" s="30"/>
      <c r="DRL8" s="31"/>
      <c r="DRM8" s="30"/>
      <c r="DRN8" s="31"/>
      <c r="DRO8" s="30"/>
      <c r="DRP8" s="31"/>
      <c r="DRQ8" s="30"/>
      <c r="DRR8" s="31"/>
      <c r="DRS8" s="30"/>
      <c r="DRT8" s="31"/>
      <c r="DRU8" s="30"/>
      <c r="DRV8" s="31"/>
      <c r="DRW8" s="30"/>
      <c r="DRX8" s="31"/>
      <c r="DRY8" s="30"/>
      <c r="DRZ8" s="31"/>
      <c r="DSA8" s="30"/>
      <c r="DSB8" s="31"/>
      <c r="DSC8" s="30"/>
      <c r="DSD8" s="31"/>
      <c r="DSE8" s="30"/>
      <c r="DSF8" s="31"/>
      <c r="DSG8" s="30"/>
      <c r="DSH8" s="31"/>
      <c r="DSI8" s="30"/>
      <c r="DSJ8" s="31"/>
      <c r="DSK8" s="30"/>
      <c r="DSL8" s="31"/>
      <c r="DSM8" s="30"/>
      <c r="DSN8" s="31"/>
      <c r="DSO8" s="30"/>
      <c r="DSP8" s="31"/>
      <c r="DSQ8" s="30"/>
      <c r="DSR8" s="31"/>
      <c r="DSS8" s="30"/>
      <c r="DST8" s="31"/>
      <c r="DSU8" s="30"/>
      <c r="DSV8" s="31"/>
      <c r="DSW8" s="30"/>
      <c r="DSX8" s="31"/>
      <c r="DSY8" s="30"/>
      <c r="DSZ8" s="31"/>
      <c r="DTA8" s="30"/>
      <c r="DTB8" s="31"/>
      <c r="DTC8" s="30"/>
      <c r="DTD8" s="31"/>
      <c r="DTE8" s="30"/>
      <c r="DTF8" s="31"/>
      <c r="DTG8" s="30"/>
      <c r="DTH8" s="31"/>
      <c r="DTI8" s="30"/>
      <c r="DTJ8" s="31"/>
      <c r="DTK8" s="30"/>
      <c r="DTL8" s="31"/>
      <c r="DTM8" s="30"/>
      <c r="DTN8" s="31"/>
      <c r="DTO8" s="30"/>
      <c r="DTP8" s="31"/>
      <c r="DTQ8" s="30"/>
      <c r="DTR8" s="31"/>
      <c r="DTS8" s="30"/>
      <c r="DTT8" s="31"/>
      <c r="DTU8" s="30"/>
      <c r="DTV8" s="31"/>
      <c r="DTW8" s="30"/>
      <c r="DTX8" s="31"/>
      <c r="DTY8" s="30"/>
      <c r="DTZ8" s="31"/>
      <c r="DUA8" s="30"/>
      <c r="DUB8" s="31"/>
      <c r="DUC8" s="30"/>
      <c r="DUD8" s="31"/>
      <c r="DUE8" s="30"/>
      <c r="DUF8" s="31"/>
      <c r="DUG8" s="30"/>
      <c r="DUH8" s="31"/>
      <c r="DUI8" s="30"/>
      <c r="DUJ8" s="31"/>
      <c r="DUK8" s="30"/>
      <c r="DUL8" s="31"/>
      <c r="DUM8" s="30"/>
      <c r="DUN8" s="31"/>
      <c r="DUO8" s="30"/>
      <c r="DUP8" s="31"/>
      <c r="DUQ8" s="30"/>
      <c r="DUR8" s="31"/>
      <c r="DUS8" s="30"/>
      <c r="DUT8" s="31"/>
      <c r="DUU8" s="30"/>
      <c r="DUV8" s="31"/>
      <c r="DUW8" s="30"/>
      <c r="DUX8" s="31"/>
      <c r="DUY8" s="30"/>
      <c r="DUZ8" s="31"/>
      <c r="DVA8" s="30"/>
      <c r="DVB8" s="31"/>
      <c r="DVC8" s="30"/>
      <c r="DVD8" s="31"/>
      <c r="DVE8" s="30"/>
      <c r="DVF8" s="31"/>
      <c r="DVG8" s="30"/>
      <c r="DVH8" s="31"/>
      <c r="DVI8" s="30"/>
      <c r="DVJ8" s="31"/>
      <c r="DVK8" s="30"/>
      <c r="DVL8" s="31"/>
      <c r="DVM8" s="30"/>
      <c r="DVN8" s="31"/>
      <c r="DVO8" s="30"/>
      <c r="DVP8" s="31"/>
      <c r="DVQ8" s="30"/>
      <c r="DVR8" s="31"/>
      <c r="DVS8" s="30"/>
      <c r="DVT8" s="31"/>
      <c r="DVU8" s="30"/>
      <c r="DVV8" s="31"/>
      <c r="DVW8" s="30"/>
      <c r="DVX8" s="31"/>
      <c r="DVY8" s="30"/>
      <c r="DVZ8" s="31"/>
      <c r="DWA8" s="30"/>
      <c r="DWB8" s="31"/>
      <c r="DWC8" s="30"/>
      <c r="DWD8" s="31"/>
      <c r="DWE8" s="30"/>
      <c r="DWF8" s="31"/>
      <c r="DWG8" s="30"/>
      <c r="DWH8" s="31"/>
      <c r="DWI8" s="30"/>
      <c r="DWJ8" s="31"/>
      <c r="DWK8" s="30"/>
      <c r="DWL8" s="31"/>
      <c r="DWM8" s="30"/>
      <c r="DWN8" s="31"/>
      <c r="DWO8" s="30"/>
      <c r="DWP8" s="31"/>
      <c r="DWQ8" s="30"/>
      <c r="DWR8" s="31"/>
      <c r="DWS8" s="30"/>
      <c r="DWT8" s="31"/>
      <c r="DWU8" s="30"/>
      <c r="DWV8" s="31"/>
      <c r="DWW8" s="30"/>
      <c r="DWX8" s="31"/>
      <c r="DWY8" s="30"/>
      <c r="DWZ8" s="31"/>
      <c r="DXA8" s="30"/>
      <c r="DXB8" s="31"/>
      <c r="DXC8" s="30"/>
      <c r="DXD8" s="31"/>
      <c r="DXE8" s="30"/>
      <c r="DXF8" s="31"/>
      <c r="DXG8" s="30"/>
      <c r="DXH8" s="31"/>
      <c r="DXI8" s="30"/>
      <c r="DXJ8" s="31"/>
      <c r="DXK8" s="30"/>
      <c r="DXL8" s="31"/>
      <c r="DXM8" s="30"/>
      <c r="DXN8" s="31"/>
      <c r="DXO8" s="30"/>
      <c r="DXP8" s="31"/>
      <c r="DXQ8" s="30"/>
      <c r="DXR8" s="31"/>
      <c r="DXS8" s="30"/>
      <c r="DXT8" s="31"/>
      <c r="DXU8" s="30"/>
      <c r="DXV8" s="31"/>
      <c r="DXW8" s="30"/>
      <c r="DXX8" s="31"/>
      <c r="DXY8" s="30"/>
      <c r="DXZ8" s="31"/>
      <c r="DYA8" s="30"/>
      <c r="DYB8" s="31"/>
      <c r="DYC8" s="30"/>
      <c r="DYD8" s="31"/>
      <c r="DYE8" s="30"/>
      <c r="DYF8" s="31"/>
      <c r="DYG8" s="30"/>
      <c r="DYH8" s="31"/>
      <c r="DYI8" s="30"/>
      <c r="DYJ8" s="31"/>
      <c r="DYK8" s="30"/>
      <c r="DYL8" s="31"/>
      <c r="DYM8" s="30"/>
      <c r="DYN8" s="31"/>
      <c r="DYO8" s="30"/>
      <c r="DYP8" s="31"/>
      <c r="DYQ8" s="30"/>
      <c r="DYR8" s="31"/>
      <c r="DYS8" s="30"/>
      <c r="DYT8" s="31"/>
      <c r="DYU8" s="30"/>
      <c r="DYV8" s="31"/>
      <c r="DYW8" s="30"/>
      <c r="DYX8" s="31"/>
      <c r="DYY8" s="30"/>
      <c r="DYZ8" s="31"/>
      <c r="DZA8" s="30"/>
      <c r="DZB8" s="31"/>
      <c r="DZC8" s="30"/>
      <c r="DZD8" s="31"/>
      <c r="DZE8" s="30"/>
      <c r="DZF8" s="31"/>
      <c r="DZG8" s="30"/>
      <c r="DZH8" s="31"/>
      <c r="DZI8" s="30"/>
      <c r="DZJ8" s="31"/>
      <c r="DZK8" s="30"/>
      <c r="DZL8" s="31"/>
      <c r="DZM8" s="30"/>
      <c r="DZN8" s="31"/>
      <c r="DZO8" s="30"/>
      <c r="DZP8" s="31"/>
      <c r="DZQ8" s="30"/>
      <c r="DZR8" s="31"/>
      <c r="DZS8" s="30"/>
      <c r="DZT8" s="31"/>
      <c r="DZU8" s="30"/>
      <c r="DZV8" s="31"/>
      <c r="DZW8" s="30"/>
      <c r="DZX8" s="31"/>
      <c r="DZY8" s="30"/>
      <c r="DZZ8" s="31"/>
      <c r="EAA8" s="30"/>
      <c r="EAB8" s="31"/>
      <c r="EAC8" s="30"/>
      <c r="EAD8" s="31"/>
      <c r="EAE8" s="30"/>
      <c r="EAF8" s="31"/>
      <c r="EAG8" s="30"/>
      <c r="EAH8" s="31"/>
      <c r="EAI8" s="30"/>
      <c r="EAJ8" s="31"/>
      <c r="EAK8" s="30"/>
      <c r="EAL8" s="31"/>
      <c r="EAM8" s="30"/>
      <c r="EAN8" s="31"/>
      <c r="EAO8" s="30"/>
      <c r="EAP8" s="31"/>
      <c r="EAQ8" s="30"/>
      <c r="EAR8" s="31"/>
      <c r="EAS8" s="30"/>
      <c r="EAT8" s="31"/>
      <c r="EAU8" s="30"/>
      <c r="EAV8" s="31"/>
      <c r="EAW8" s="30"/>
      <c r="EAX8" s="31"/>
      <c r="EAY8" s="30"/>
      <c r="EAZ8" s="31"/>
      <c r="EBA8" s="30"/>
      <c r="EBB8" s="31"/>
      <c r="EBC8" s="30"/>
      <c r="EBD8" s="31"/>
      <c r="EBE8" s="30"/>
      <c r="EBF8" s="31"/>
      <c r="EBG8" s="30"/>
      <c r="EBH8" s="31"/>
      <c r="EBI8" s="30"/>
      <c r="EBJ8" s="31"/>
      <c r="EBK8" s="30"/>
      <c r="EBL8" s="31"/>
      <c r="EBM8" s="30"/>
      <c r="EBN8" s="31"/>
      <c r="EBO8" s="30"/>
      <c r="EBP8" s="31"/>
      <c r="EBQ8" s="30"/>
      <c r="EBR8" s="31"/>
      <c r="EBS8" s="30"/>
      <c r="EBT8" s="31"/>
      <c r="EBU8" s="30"/>
      <c r="EBV8" s="31"/>
      <c r="EBW8" s="30"/>
      <c r="EBX8" s="31"/>
      <c r="EBY8" s="30"/>
      <c r="EBZ8" s="31"/>
      <c r="ECA8" s="30"/>
      <c r="ECB8" s="31"/>
      <c r="ECC8" s="30"/>
      <c r="ECD8" s="31"/>
      <c r="ECE8" s="30"/>
      <c r="ECF8" s="31"/>
      <c r="ECG8" s="30"/>
      <c r="ECH8" s="31"/>
      <c r="ECI8" s="30"/>
      <c r="ECJ8" s="31"/>
      <c r="ECK8" s="30"/>
      <c r="ECL8" s="31"/>
      <c r="ECM8" s="30"/>
      <c r="ECN8" s="31"/>
      <c r="ECO8" s="30"/>
      <c r="ECP8" s="31"/>
      <c r="ECQ8" s="30"/>
      <c r="ECR8" s="31"/>
      <c r="ECS8" s="30"/>
      <c r="ECT8" s="31"/>
      <c r="ECU8" s="30"/>
      <c r="ECV8" s="31"/>
      <c r="ECW8" s="30"/>
      <c r="ECX8" s="31"/>
      <c r="ECY8" s="30"/>
      <c r="ECZ8" s="31"/>
      <c r="EDA8" s="30"/>
      <c r="EDB8" s="31"/>
      <c r="EDC8" s="30"/>
      <c r="EDD8" s="31"/>
      <c r="EDE8" s="30"/>
      <c r="EDF8" s="31"/>
      <c r="EDG8" s="30"/>
      <c r="EDH8" s="31"/>
      <c r="EDI8" s="30"/>
      <c r="EDJ8" s="31"/>
      <c r="EDK8" s="30"/>
      <c r="EDL8" s="31"/>
      <c r="EDM8" s="30"/>
      <c r="EDN8" s="31"/>
      <c r="EDO8" s="30"/>
      <c r="EDP8" s="31"/>
      <c r="EDQ8" s="30"/>
      <c r="EDR8" s="31"/>
      <c r="EDS8" s="30"/>
      <c r="EDT8" s="31"/>
      <c r="EDU8" s="30"/>
      <c r="EDV8" s="31"/>
      <c r="EDW8" s="30"/>
      <c r="EDX8" s="31"/>
      <c r="EDY8" s="30"/>
      <c r="EDZ8" s="31"/>
      <c r="EEA8" s="30"/>
      <c r="EEB8" s="31"/>
      <c r="EEC8" s="30"/>
      <c r="EED8" s="31"/>
      <c r="EEE8" s="30"/>
      <c r="EEF8" s="31"/>
      <c r="EEG8" s="30"/>
      <c r="EEH8" s="31"/>
      <c r="EEI8" s="30"/>
      <c r="EEJ8" s="31"/>
      <c r="EEK8" s="30"/>
      <c r="EEL8" s="31"/>
      <c r="EEM8" s="30"/>
      <c r="EEN8" s="31"/>
      <c r="EEO8" s="30"/>
      <c r="EEP8" s="31"/>
      <c r="EEQ8" s="30"/>
      <c r="EER8" s="31"/>
      <c r="EES8" s="30"/>
      <c r="EET8" s="31"/>
      <c r="EEU8" s="30"/>
      <c r="EEV8" s="31"/>
      <c r="EEW8" s="30"/>
      <c r="EEX8" s="31"/>
      <c r="EEY8" s="30"/>
      <c r="EEZ8" s="31"/>
      <c r="EFA8" s="30"/>
      <c r="EFB8" s="31"/>
      <c r="EFC8" s="30"/>
      <c r="EFD8" s="31"/>
      <c r="EFE8" s="30"/>
      <c r="EFF8" s="31"/>
      <c r="EFG8" s="30"/>
      <c r="EFH8" s="31"/>
      <c r="EFI8" s="30"/>
      <c r="EFJ8" s="31"/>
      <c r="EFK8" s="30"/>
      <c r="EFL8" s="31"/>
      <c r="EFM8" s="30"/>
      <c r="EFN8" s="31"/>
      <c r="EFO8" s="30"/>
      <c r="EFP8" s="31"/>
      <c r="EFQ8" s="30"/>
      <c r="EFR8" s="31"/>
      <c r="EFS8" s="30"/>
      <c r="EFT8" s="31"/>
      <c r="EFU8" s="30"/>
      <c r="EFV8" s="31"/>
      <c r="EFW8" s="30"/>
      <c r="EFX8" s="31"/>
      <c r="EFY8" s="30"/>
      <c r="EFZ8" s="31"/>
      <c r="EGA8" s="30"/>
      <c r="EGB8" s="31"/>
      <c r="EGC8" s="30"/>
      <c r="EGD8" s="31"/>
      <c r="EGE8" s="30"/>
      <c r="EGF8" s="31"/>
      <c r="EGG8" s="30"/>
      <c r="EGH8" s="31"/>
      <c r="EGI8" s="30"/>
      <c r="EGJ8" s="31"/>
      <c r="EGK8" s="30"/>
      <c r="EGL8" s="31"/>
      <c r="EGM8" s="30"/>
      <c r="EGN8" s="31"/>
      <c r="EGO8" s="30"/>
      <c r="EGP8" s="31"/>
      <c r="EGQ8" s="30"/>
      <c r="EGR8" s="31"/>
      <c r="EGS8" s="30"/>
      <c r="EGT8" s="31"/>
      <c r="EGU8" s="30"/>
      <c r="EGV8" s="31"/>
      <c r="EGW8" s="30"/>
      <c r="EGX8" s="31"/>
      <c r="EGY8" s="30"/>
      <c r="EGZ8" s="31"/>
      <c r="EHA8" s="30"/>
      <c r="EHB8" s="31"/>
      <c r="EHC8" s="30"/>
      <c r="EHD8" s="31"/>
      <c r="EHE8" s="30"/>
      <c r="EHF8" s="31"/>
      <c r="EHG8" s="30"/>
      <c r="EHH8" s="31"/>
      <c r="EHI8" s="30"/>
      <c r="EHJ8" s="31"/>
      <c r="EHK8" s="30"/>
      <c r="EHL8" s="31"/>
      <c r="EHM8" s="30"/>
      <c r="EHN8" s="31"/>
      <c r="EHO8" s="30"/>
      <c r="EHP8" s="31"/>
      <c r="EHQ8" s="30"/>
      <c r="EHR8" s="31"/>
      <c r="EHS8" s="30"/>
      <c r="EHT8" s="31"/>
      <c r="EHU8" s="30"/>
      <c r="EHV8" s="31"/>
      <c r="EHW8" s="30"/>
      <c r="EHX8" s="31"/>
      <c r="EHY8" s="30"/>
      <c r="EHZ8" s="31"/>
      <c r="EIA8" s="30"/>
      <c r="EIB8" s="31"/>
      <c r="EIC8" s="30"/>
      <c r="EID8" s="31"/>
      <c r="EIE8" s="30"/>
      <c r="EIF8" s="31"/>
      <c r="EIG8" s="30"/>
      <c r="EIH8" s="31"/>
      <c r="EII8" s="30"/>
      <c r="EIJ8" s="31"/>
      <c r="EIK8" s="30"/>
      <c r="EIL8" s="31"/>
      <c r="EIM8" s="30"/>
      <c r="EIN8" s="31"/>
      <c r="EIO8" s="30"/>
      <c r="EIP8" s="31"/>
      <c r="EIQ8" s="30"/>
      <c r="EIR8" s="31"/>
      <c r="EIS8" s="30"/>
      <c r="EIT8" s="31"/>
      <c r="EIU8" s="30"/>
      <c r="EIV8" s="31"/>
      <c r="EIW8" s="30"/>
      <c r="EIX8" s="31"/>
      <c r="EIY8" s="30"/>
      <c r="EIZ8" s="31"/>
      <c r="EJA8" s="30"/>
      <c r="EJB8" s="31"/>
      <c r="EJC8" s="30"/>
      <c r="EJD8" s="31"/>
      <c r="EJE8" s="30"/>
      <c r="EJF8" s="31"/>
      <c r="EJG8" s="30"/>
      <c r="EJH8" s="31"/>
      <c r="EJI8" s="30"/>
      <c r="EJJ8" s="31"/>
      <c r="EJK8" s="30"/>
      <c r="EJL8" s="31"/>
      <c r="EJM8" s="30"/>
      <c r="EJN8" s="31"/>
      <c r="EJO8" s="30"/>
      <c r="EJP8" s="31"/>
      <c r="EJQ8" s="30"/>
      <c r="EJR8" s="31"/>
      <c r="EJS8" s="30"/>
      <c r="EJT8" s="31"/>
      <c r="EJU8" s="30"/>
      <c r="EJV8" s="31"/>
      <c r="EJW8" s="30"/>
      <c r="EJX8" s="31"/>
      <c r="EJY8" s="30"/>
      <c r="EJZ8" s="31"/>
      <c r="EKA8" s="30"/>
      <c r="EKB8" s="31"/>
      <c r="EKC8" s="30"/>
      <c r="EKD8" s="31"/>
      <c r="EKE8" s="30"/>
      <c r="EKF8" s="31"/>
      <c r="EKG8" s="30"/>
      <c r="EKH8" s="31"/>
      <c r="EKI8" s="30"/>
      <c r="EKJ8" s="31"/>
      <c r="EKK8" s="30"/>
      <c r="EKL8" s="31"/>
      <c r="EKM8" s="30"/>
      <c r="EKN8" s="31"/>
      <c r="EKO8" s="30"/>
      <c r="EKP8" s="31"/>
      <c r="EKQ8" s="30"/>
      <c r="EKR8" s="31"/>
      <c r="EKS8" s="30"/>
      <c r="EKT8" s="31"/>
      <c r="EKU8" s="30"/>
      <c r="EKV8" s="31"/>
      <c r="EKW8" s="30"/>
      <c r="EKX8" s="31"/>
      <c r="EKY8" s="30"/>
      <c r="EKZ8" s="31"/>
      <c r="ELA8" s="30"/>
      <c r="ELB8" s="31"/>
      <c r="ELC8" s="30"/>
      <c r="ELD8" s="31"/>
      <c r="ELE8" s="30"/>
      <c r="ELF8" s="31"/>
      <c r="ELG8" s="30"/>
      <c r="ELH8" s="31"/>
      <c r="ELI8" s="30"/>
      <c r="ELJ8" s="31"/>
      <c r="ELK8" s="30"/>
      <c r="ELL8" s="31"/>
      <c r="ELM8" s="30"/>
      <c r="ELN8" s="31"/>
      <c r="ELO8" s="30"/>
      <c r="ELP8" s="31"/>
      <c r="ELQ8" s="30"/>
      <c r="ELR8" s="31"/>
      <c r="ELS8" s="30"/>
      <c r="ELT8" s="31"/>
      <c r="ELU8" s="30"/>
      <c r="ELV8" s="31"/>
      <c r="ELW8" s="30"/>
      <c r="ELX8" s="31"/>
      <c r="ELY8" s="30"/>
      <c r="ELZ8" s="31"/>
      <c r="EMA8" s="30"/>
      <c r="EMB8" s="31"/>
      <c r="EMC8" s="30"/>
      <c r="EMD8" s="31"/>
      <c r="EME8" s="30"/>
      <c r="EMF8" s="31"/>
      <c r="EMG8" s="30"/>
      <c r="EMH8" s="31"/>
      <c r="EMI8" s="30"/>
      <c r="EMJ8" s="31"/>
      <c r="EMK8" s="30"/>
      <c r="EML8" s="31"/>
      <c r="EMM8" s="30"/>
      <c r="EMN8" s="31"/>
      <c r="EMO8" s="30"/>
      <c r="EMP8" s="31"/>
      <c r="EMQ8" s="30"/>
      <c r="EMR8" s="31"/>
      <c r="EMS8" s="30"/>
      <c r="EMT8" s="31"/>
      <c r="EMU8" s="30"/>
      <c r="EMV8" s="31"/>
      <c r="EMW8" s="30"/>
      <c r="EMX8" s="31"/>
      <c r="EMY8" s="30"/>
      <c r="EMZ8" s="31"/>
      <c r="ENA8" s="30"/>
      <c r="ENB8" s="31"/>
      <c r="ENC8" s="30"/>
      <c r="END8" s="31"/>
      <c r="ENE8" s="30"/>
      <c r="ENF8" s="31"/>
      <c r="ENG8" s="30"/>
      <c r="ENH8" s="31"/>
      <c r="ENI8" s="30"/>
      <c r="ENJ8" s="31"/>
      <c r="ENK8" s="30"/>
      <c r="ENL8" s="31"/>
      <c r="ENM8" s="30"/>
      <c r="ENN8" s="31"/>
      <c r="ENO8" s="30"/>
      <c r="ENP8" s="31"/>
      <c r="ENQ8" s="30"/>
      <c r="ENR8" s="31"/>
      <c r="ENS8" s="30"/>
      <c r="ENT8" s="31"/>
      <c r="ENU8" s="30"/>
      <c r="ENV8" s="31"/>
      <c r="ENW8" s="30"/>
      <c r="ENX8" s="31"/>
      <c r="ENY8" s="30"/>
      <c r="ENZ8" s="31"/>
      <c r="EOA8" s="30"/>
      <c r="EOB8" s="31"/>
      <c r="EOC8" s="30"/>
      <c r="EOD8" s="31"/>
      <c r="EOE8" s="30"/>
      <c r="EOF8" s="31"/>
      <c r="EOG8" s="30"/>
      <c r="EOH8" s="31"/>
      <c r="EOI8" s="30"/>
      <c r="EOJ8" s="31"/>
      <c r="EOK8" s="30"/>
      <c r="EOL8" s="31"/>
      <c r="EOM8" s="30"/>
      <c r="EON8" s="31"/>
      <c r="EOO8" s="30"/>
      <c r="EOP8" s="31"/>
      <c r="EOQ8" s="30"/>
      <c r="EOR8" s="31"/>
      <c r="EOS8" s="30"/>
      <c r="EOT8" s="31"/>
      <c r="EOU8" s="30"/>
      <c r="EOV8" s="31"/>
      <c r="EOW8" s="30"/>
      <c r="EOX8" s="31"/>
      <c r="EOY8" s="30"/>
      <c r="EOZ8" s="31"/>
      <c r="EPA8" s="30"/>
      <c r="EPB8" s="31"/>
      <c r="EPC8" s="30"/>
      <c r="EPD8" s="31"/>
      <c r="EPE8" s="30"/>
      <c r="EPF8" s="31"/>
      <c r="EPG8" s="30"/>
      <c r="EPH8" s="31"/>
      <c r="EPI8" s="30"/>
      <c r="EPJ8" s="31"/>
      <c r="EPK8" s="30"/>
      <c r="EPL8" s="31"/>
      <c r="EPM8" s="30"/>
      <c r="EPN8" s="31"/>
      <c r="EPO8" s="30"/>
      <c r="EPP8" s="31"/>
      <c r="EPQ8" s="30"/>
      <c r="EPR8" s="31"/>
      <c r="EPS8" s="30"/>
      <c r="EPT8" s="31"/>
      <c r="EPU8" s="30"/>
      <c r="EPV8" s="31"/>
      <c r="EPW8" s="30"/>
      <c r="EPX8" s="31"/>
      <c r="EPY8" s="30"/>
      <c r="EPZ8" s="31"/>
      <c r="EQA8" s="30"/>
      <c r="EQB8" s="31"/>
      <c r="EQC8" s="30"/>
      <c r="EQD8" s="31"/>
      <c r="EQE8" s="30"/>
      <c r="EQF8" s="31"/>
      <c r="EQG8" s="30"/>
      <c r="EQH8" s="31"/>
      <c r="EQI8" s="30"/>
      <c r="EQJ8" s="31"/>
      <c r="EQK8" s="30"/>
      <c r="EQL8" s="31"/>
      <c r="EQM8" s="30"/>
      <c r="EQN8" s="31"/>
      <c r="EQO8" s="30"/>
      <c r="EQP8" s="31"/>
      <c r="EQQ8" s="30"/>
      <c r="EQR8" s="31"/>
      <c r="EQS8" s="30"/>
      <c r="EQT8" s="31"/>
      <c r="EQU8" s="30"/>
      <c r="EQV8" s="31"/>
      <c r="EQW8" s="30"/>
      <c r="EQX8" s="31"/>
      <c r="EQY8" s="30"/>
      <c r="EQZ8" s="31"/>
      <c r="ERA8" s="30"/>
      <c r="ERB8" s="31"/>
      <c r="ERC8" s="30"/>
      <c r="ERD8" s="31"/>
      <c r="ERE8" s="30"/>
      <c r="ERF8" s="31"/>
      <c r="ERG8" s="30"/>
      <c r="ERH8" s="31"/>
      <c r="ERI8" s="30"/>
      <c r="ERJ8" s="31"/>
      <c r="ERK8" s="30"/>
      <c r="ERL8" s="31"/>
      <c r="ERM8" s="30"/>
      <c r="ERN8" s="31"/>
      <c r="ERO8" s="30"/>
      <c r="ERP8" s="31"/>
      <c r="ERQ8" s="30"/>
      <c r="ERR8" s="31"/>
      <c r="ERS8" s="30"/>
      <c r="ERT8" s="31"/>
      <c r="ERU8" s="30"/>
      <c r="ERV8" s="31"/>
      <c r="ERW8" s="30"/>
      <c r="ERX8" s="31"/>
      <c r="ERY8" s="30"/>
      <c r="ERZ8" s="31"/>
      <c r="ESA8" s="30"/>
      <c r="ESB8" s="31"/>
      <c r="ESC8" s="30"/>
      <c r="ESD8" s="31"/>
      <c r="ESE8" s="30"/>
      <c r="ESF8" s="31"/>
      <c r="ESG8" s="30"/>
      <c r="ESH8" s="31"/>
      <c r="ESI8" s="30"/>
      <c r="ESJ8" s="31"/>
      <c r="ESK8" s="30"/>
      <c r="ESL8" s="31"/>
      <c r="ESM8" s="30"/>
      <c r="ESN8" s="31"/>
      <c r="ESO8" s="30"/>
      <c r="ESP8" s="31"/>
      <c r="ESQ8" s="30"/>
      <c r="ESR8" s="31"/>
      <c r="ESS8" s="30"/>
      <c r="EST8" s="31"/>
      <c r="ESU8" s="30"/>
      <c r="ESV8" s="31"/>
      <c r="ESW8" s="30"/>
      <c r="ESX8" s="31"/>
      <c r="ESY8" s="30"/>
      <c r="ESZ8" s="31"/>
      <c r="ETA8" s="30"/>
      <c r="ETB8" s="31"/>
      <c r="ETC8" s="30"/>
      <c r="ETD8" s="31"/>
      <c r="ETE8" s="30"/>
      <c r="ETF8" s="31"/>
      <c r="ETG8" s="30"/>
      <c r="ETH8" s="31"/>
      <c r="ETI8" s="30"/>
      <c r="ETJ8" s="31"/>
      <c r="ETK8" s="30"/>
      <c r="ETL8" s="31"/>
      <c r="ETM8" s="30"/>
      <c r="ETN8" s="31"/>
      <c r="ETO8" s="30"/>
      <c r="ETP8" s="31"/>
      <c r="ETQ8" s="30"/>
      <c r="ETR8" s="31"/>
      <c r="ETS8" s="30"/>
      <c r="ETT8" s="31"/>
      <c r="ETU8" s="30"/>
      <c r="ETV8" s="31"/>
      <c r="ETW8" s="30"/>
      <c r="ETX8" s="31"/>
      <c r="ETY8" s="30"/>
      <c r="ETZ8" s="31"/>
      <c r="EUA8" s="30"/>
      <c r="EUB8" s="31"/>
      <c r="EUC8" s="30"/>
      <c r="EUD8" s="31"/>
      <c r="EUE8" s="30"/>
      <c r="EUF8" s="31"/>
      <c r="EUG8" s="30"/>
      <c r="EUH8" s="31"/>
      <c r="EUI8" s="30"/>
      <c r="EUJ8" s="31"/>
      <c r="EUK8" s="30"/>
      <c r="EUL8" s="31"/>
      <c r="EUM8" s="30"/>
      <c r="EUN8" s="31"/>
      <c r="EUO8" s="30"/>
      <c r="EUP8" s="31"/>
      <c r="EUQ8" s="30"/>
      <c r="EUR8" s="31"/>
      <c r="EUS8" s="30"/>
      <c r="EUT8" s="31"/>
      <c r="EUU8" s="30"/>
      <c r="EUV8" s="31"/>
      <c r="EUW8" s="30"/>
      <c r="EUX8" s="31"/>
      <c r="EUY8" s="30"/>
      <c r="EUZ8" s="31"/>
      <c r="EVA8" s="30"/>
      <c r="EVB8" s="31"/>
      <c r="EVC8" s="30"/>
      <c r="EVD8" s="31"/>
      <c r="EVE8" s="30"/>
      <c r="EVF8" s="31"/>
      <c r="EVG8" s="30"/>
      <c r="EVH8" s="31"/>
      <c r="EVI8" s="30"/>
      <c r="EVJ8" s="31"/>
      <c r="EVK8" s="30"/>
      <c r="EVL8" s="31"/>
      <c r="EVM8" s="30"/>
      <c r="EVN8" s="31"/>
      <c r="EVO8" s="30"/>
      <c r="EVP8" s="31"/>
      <c r="EVQ8" s="30"/>
      <c r="EVR8" s="31"/>
      <c r="EVS8" s="30"/>
      <c r="EVT8" s="31"/>
      <c r="EVU8" s="30"/>
      <c r="EVV8" s="31"/>
      <c r="EVW8" s="30"/>
      <c r="EVX8" s="31"/>
      <c r="EVY8" s="30"/>
      <c r="EVZ8" s="31"/>
      <c r="EWA8" s="30"/>
      <c r="EWB8" s="31"/>
      <c r="EWC8" s="30"/>
      <c r="EWD8" s="31"/>
      <c r="EWE8" s="30"/>
      <c r="EWF8" s="31"/>
      <c r="EWG8" s="30"/>
      <c r="EWH8" s="31"/>
      <c r="EWI8" s="30"/>
      <c r="EWJ8" s="31"/>
      <c r="EWK8" s="30"/>
      <c r="EWL8" s="31"/>
      <c r="EWM8" s="30"/>
      <c r="EWN8" s="31"/>
      <c r="EWO8" s="30"/>
      <c r="EWP8" s="31"/>
      <c r="EWQ8" s="30"/>
      <c r="EWR8" s="31"/>
      <c r="EWS8" s="30"/>
      <c r="EWT8" s="31"/>
      <c r="EWU8" s="30"/>
      <c r="EWV8" s="31"/>
      <c r="EWW8" s="30"/>
      <c r="EWX8" s="31"/>
      <c r="EWY8" s="30"/>
      <c r="EWZ8" s="31"/>
      <c r="EXA8" s="30"/>
      <c r="EXB8" s="31"/>
      <c r="EXC8" s="30"/>
      <c r="EXD8" s="31"/>
      <c r="EXE8" s="30"/>
      <c r="EXF8" s="31"/>
      <c r="EXG8" s="30"/>
      <c r="EXH8" s="31"/>
      <c r="EXI8" s="30"/>
      <c r="EXJ8" s="31"/>
      <c r="EXK8" s="30"/>
      <c r="EXL8" s="31"/>
      <c r="EXM8" s="30"/>
      <c r="EXN8" s="31"/>
      <c r="EXO8" s="30"/>
      <c r="EXP8" s="31"/>
      <c r="EXQ8" s="30"/>
      <c r="EXR8" s="31"/>
      <c r="EXS8" s="30"/>
      <c r="EXT8" s="31"/>
      <c r="EXU8" s="30"/>
      <c r="EXV8" s="31"/>
      <c r="EXW8" s="30"/>
      <c r="EXX8" s="31"/>
      <c r="EXY8" s="30"/>
      <c r="EXZ8" s="31"/>
      <c r="EYA8" s="30"/>
      <c r="EYB8" s="31"/>
      <c r="EYC8" s="30"/>
      <c r="EYD8" s="31"/>
      <c r="EYE8" s="30"/>
      <c r="EYF8" s="31"/>
      <c r="EYG8" s="30"/>
      <c r="EYH8" s="31"/>
      <c r="EYI8" s="30"/>
      <c r="EYJ8" s="31"/>
      <c r="EYK8" s="30"/>
      <c r="EYL8" s="31"/>
      <c r="EYM8" s="30"/>
      <c r="EYN8" s="31"/>
      <c r="EYO8" s="30"/>
      <c r="EYP8" s="31"/>
      <c r="EYQ8" s="30"/>
      <c r="EYR8" s="31"/>
      <c r="EYS8" s="30"/>
      <c r="EYT8" s="31"/>
      <c r="EYU8" s="30"/>
      <c r="EYV8" s="31"/>
      <c r="EYW8" s="30"/>
      <c r="EYX8" s="31"/>
      <c r="EYY8" s="30"/>
      <c r="EYZ8" s="31"/>
      <c r="EZA8" s="30"/>
      <c r="EZB8" s="31"/>
      <c r="EZC8" s="30"/>
      <c r="EZD8" s="31"/>
      <c r="EZE8" s="30"/>
      <c r="EZF8" s="31"/>
      <c r="EZG8" s="30"/>
      <c r="EZH8" s="31"/>
      <c r="EZI8" s="30"/>
      <c r="EZJ8" s="31"/>
      <c r="EZK8" s="30"/>
      <c r="EZL8" s="31"/>
      <c r="EZM8" s="30"/>
      <c r="EZN8" s="31"/>
      <c r="EZO8" s="30"/>
      <c r="EZP8" s="31"/>
      <c r="EZQ8" s="30"/>
      <c r="EZR8" s="31"/>
      <c r="EZS8" s="30"/>
      <c r="EZT8" s="31"/>
      <c r="EZU8" s="30"/>
      <c r="EZV8" s="31"/>
      <c r="EZW8" s="30"/>
      <c r="EZX8" s="31"/>
      <c r="EZY8" s="30"/>
      <c r="EZZ8" s="31"/>
      <c r="FAA8" s="30"/>
      <c r="FAB8" s="31"/>
      <c r="FAC8" s="30"/>
      <c r="FAD8" s="31"/>
      <c r="FAE8" s="30"/>
      <c r="FAF8" s="31"/>
      <c r="FAG8" s="30"/>
      <c r="FAH8" s="31"/>
      <c r="FAI8" s="30"/>
      <c r="FAJ8" s="31"/>
      <c r="FAK8" s="30"/>
      <c r="FAL8" s="31"/>
      <c r="FAM8" s="30"/>
      <c r="FAN8" s="31"/>
      <c r="FAO8" s="30"/>
      <c r="FAP8" s="31"/>
      <c r="FAQ8" s="30"/>
      <c r="FAR8" s="31"/>
      <c r="FAS8" s="30"/>
      <c r="FAT8" s="31"/>
      <c r="FAU8" s="30"/>
      <c r="FAV8" s="31"/>
      <c r="FAW8" s="30"/>
      <c r="FAX8" s="31"/>
      <c r="FAY8" s="30"/>
      <c r="FAZ8" s="31"/>
      <c r="FBA8" s="30"/>
      <c r="FBB8" s="31"/>
      <c r="FBC8" s="30"/>
      <c r="FBD8" s="31"/>
      <c r="FBE8" s="30"/>
      <c r="FBF8" s="31"/>
      <c r="FBG8" s="30"/>
      <c r="FBH8" s="31"/>
      <c r="FBI8" s="30"/>
      <c r="FBJ8" s="31"/>
      <c r="FBK8" s="30"/>
      <c r="FBL8" s="31"/>
      <c r="FBM8" s="30"/>
      <c r="FBN8" s="31"/>
      <c r="FBO8" s="30"/>
      <c r="FBP8" s="31"/>
      <c r="FBQ8" s="30"/>
      <c r="FBR8" s="31"/>
      <c r="FBS8" s="30"/>
      <c r="FBT8" s="31"/>
      <c r="FBU8" s="30"/>
      <c r="FBV8" s="31"/>
      <c r="FBW8" s="30"/>
      <c r="FBX8" s="31"/>
      <c r="FBY8" s="30"/>
      <c r="FBZ8" s="31"/>
      <c r="FCA8" s="30"/>
      <c r="FCB8" s="31"/>
      <c r="FCC8" s="30"/>
      <c r="FCD8" s="31"/>
      <c r="FCE8" s="30"/>
      <c r="FCF8" s="31"/>
      <c r="FCG8" s="30"/>
      <c r="FCH8" s="31"/>
      <c r="FCI8" s="30"/>
      <c r="FCJ8" s="31"/>
      <c r="FCK8" s="30"/>
      <c r="FCL8" s="31"/>
      <c r="FCM8" s="30"/>
      <c r="FCN8" s="31"/>
      <c r="FCO8" s="30"/>
      <c r="FCP8" s="31"/>
      <c r="FCQ8" s="30"/>
      <c r="FCR8" s="31"/>
      <c r="FCS8" s="30"/>
      <c r="FCT8" s="31"/>
      <c r="FCU8" s="30"/>
      <c r="FCV8" s="31"/>
      <c r="FCW8" s="30"/>
      <c r="FCX8" s="31"/>
      <c r="FCY8" s="30"/>
      <c r="FCZ8" s="31"/>
      <c r="FDA8" s="30"/>
      <c r="FDB8" s="31"/>
      <c r="FDC8" s="30"/>
      <c r="FDD8" s="31"/>
      <c r="FDE8" s="30"/>
      <c r="FDF8" s="31"/>
      <c r="FDG8" s="30"/>
      <c r="FDH8" s="31"/>
      <c r="FDI8" s="30"/>
      <c r="FDJ8" s="31"/>
      <c r="FDK8" s="30"/>
      <c r="FDL8" s="31"/>
      <c r="FDM8" s="30"/>
      <c r="FDN8" s="31"/>
      <c r="FDO8" s="30"/>
      <c r="FDP8" s="31"/>
      <c r="FDQ8" s="30"/>
      <c r="FDR8" s="31"/>
      <c r="FDS8" s="30"/>
      <c r="FDT8" s="31"/>
      <c r="FDU8" s="30"/>
      <c r="FDV8" s="31"/>
      <c r="FDW8" s="30"/>
      <c r="FDX8" s="31"/>
      <c r="FDY8" s="30"/>
      <c r="FDZ8" s="31"/>
      <c r="FEA8" s="30"/>
      <c r="FEB8" s="31"/>
      <c r="FEC8" s="30"/>
      <c r="FED8" s="31"/>
      <c r="FEE8" s="30"/>
      <c r="FEF8" s="31"/>
      <c r="FEG8" s="30"/>
      <c r="FEH8" s="31"/>
      <c r="FEI8" s="30"/>
      <c r="FEJ8" s="31"/>
      <c r="FEK8" s="30"/>
      <c r="FEL8" s="31"/>
      <c r="FEM8" s="30"/>
      <c r="FEN8" s="31"/>
      <c r="FEO8" s="30"/>
      <c r="FEP8" s="31"/>
      <c r="FEQ8" s="30"/>
      <c r="FER8" s="31"/>
      <c r="FES8" s="30"/>
      <c r="FET8" s="31"/>
      <c r="FEU8" s="30"/>
      <c r="FEV8" s="31"/>
      <c r="FEW8" s="30"/>
      <c r="FEX8" s="31"/>
      <c r="FEY8" s="30"/>
      <c r="FEZ8" s="31"/>
      <c r="FFA8" s="30"/>
      <c r="FFB8" s="31"/>
      <c r="FFC8" s="30"/>
      <c r="FFD8" s="31"/>
      <c r="FFE8" s="30"/>
      <c r="FFF8" s="31"/>
      <c r="FFG8" s="30"/>
      <c r="FFH8" s="31"/>
      <c r="FFI8" s="30"/>
      <c r="FFJ8" s="31"/>
      <c r="FFK8" s="30"/>
      <c r="FFL8" s="31"/>
      <c r="FFM8" s="30"/>
      <c r="FFN8" s="31"/>
      <c r="FFO8" s="30"/>
      <c r="FFP8" s="31"/>
      <c r="FFQ8" s="30"/>
      <c r="FFR8" s="31"/>
      <c r="FFS8" s="30"/>
      <c r="FFT8" s="31"/>
      <c r="FFU8" s="30"/>
      <c r="FFV8" s="31"/>
      <c r="FFW8" s="30"/>
      <c r="FFX8" s="31"/>
      <c r="FFY8" s="30"/>
      <c r="FFZ8" s="31"/>
      <c r="FGA8" s="30"/>
      <c r="FGB8" s="31"/>
      <c r="FGC8" s="30"/>
      <c r="FGD8" s="31"/>
      <c r="FGE8" s="30"/>
      <c r="FGF8" s="31"/>
      <c r="FGG8" s="30"/>
      <c r="FGH8" s="31"/>
      <c r="FGI8" s="30"/>
      <c r="FGJ8" s="31"/>
      <c r="FGK8" s="30"/>
      <c r="FGL8" s="31"/>
      <c r="FGM8" s="30"/>
      <c r="FGN8" s="31"/>
      <c r="FGO8" s="30"/>
      <c r="FGP8" s="31"/>
      <c r="FGQ8" s="30"/>
      <c r="FGR8" s="31"/>
      <c r="FGS8" s="30"/>
      <c r="FGT8" s="31"/>
      <c r="FGU8" s="30"/>
      <c r="FGV8" s="31"/>
      <c r="FGW8" s="30"/>
      <c r="FGX8" s="31"/>
      <c r="FGY8" s="30"/>
      <c r="FGZ8" s="31"/>
      <c r="FHA8" s="30"/>
      <c r="FHB8" s="31"/>
      <c r="FHC8" s="30"/>
      <c r="FHD8" s="31"/>
      <c r="FHE8" s="30"/>
      <c r="FHF8" s="31"/>
      <c r="FHG8" s="30"/>
      <c r="FHH8" s="31"/>
      <c r="FHI8" s="30"/>
      <c r="FHJ8" s="31"/>
      <c r="FHK8" s="30"/>
      <c r="FHL8" s="31"/>
      <c r="FHM8" s="30"/>
      <c r="FHN8" s="31"/>
      <c r="FHO8" s="30"/>
      <c r="FHP8" s="31"/>
      <c r="FHQ8" s="30"/>
      <c r="FHR8" s="31"/>
      <c r="FHS8" s="30"/>
      <c r="FHT8" s="31"/>
      <c r="FHU8" s="30"/>
      <c r="FHV8" s="31"/>
      <c r="FHW8" s="30"/>
      <c r="FHX8" s="31"/>
      <c r="FHY8" s="30"/>
      <c r="FHZ8" s="31"/>
      <c r="FIA8" s="30"/>
      <c r="FIB8" s="31"/>
      <c r="FIC8" s="30"/>
      <c r="FID8" s="31"/>
      <c r="FIE8" s="30"/>
      <c r="FIF8" s="31"/>
      <c r="FIG8" s="30"/>
      <c r="FIH8" s="31"/>
      <c r="FII8" s="30"/>
      <c r="FIJ8" s="31"/>
      <c r="FIK8" s="30"/>
      <c r="FIL8" s="31"/>
      <c r="FIM8" s="30"/>
      <c r="FIN8" s="31"/>
      <c r="FIO8" s="30"/>
      <c r="FIP8" s="31"/>
      <c r="FIQ8" s="30"/>
      <c r="FIR8" s="31"/>
      <c r="FIS8" s="30"/>
      <c r="FIT8" s="31"/>
      <c r="FIU8" s="30"/>
      <c r="FIV8" s="31"/>
      <c r="FIW8" s="30"/>
      <c r="FIX8" s="31"/>
      <c r="FIY8" s="30"/>
      <c r="FIZ8" s="31"/>
      <c r="FJA8" s="30"/>
      <c r="FJB8" s="31"/>
      <c r="FJC8" s="30"/>
      <c r="FJD8" s="31"/>
      <c r="FJE8" s="30"/>
      <c r="FJF8" s="31"/>
      <c r="FJG8" s="30"/>
      <c r="FJH8" s="31"/>
      <c r="FJI8" s="30"/>
      <c r="FJJ8" s="31"/>
      <c r="FJK8" s="30"/>
      <c r="FJL8" s="31"/>
      <c r="FJM8" s="30"/>
      <c r="FJN8" s="31"/>
      <c r="FJO8" s="30"/>
      <c r="FJP8" s="31"/>
      <c r="FJQ8" s="30"/>
      <c r="FJR8" s="31"/>
      <c r="FJS8" s="30"/>
      <c r="FJT8" s="31"/>
      <c r="FJU8" s="30"/>
      <c r="FJV8" s="31"/>
      <c r="FJW8" s="30"/>
      <c r="FJX8" s="31"/>
      <c r="FJY8" s="30"/>
      <c r="FJZ8" s="31"/>
      <c r="FKA8" s="30"/>
      <c r="FKB8" s="31"/>
      <c r="FKC8" s="30"/>
      <c r="FKD8" s="31"/>
      <c r="FKE8" s="30"/>
      <c r="FKF8" s="31"/>
      <c r="FKG8" s="30"/>
      <c r="FKH8" s="31"/>
      <c r="FKI8" s="30"/>
      <c r="FKJ8" s="31"/>
      <c r="FKK8" s="30"/>
      <c r="FKL8" s="31"/>
      <c r="FKM8" s="30"/>
      <c r="FKN8" s="31"/>
      <c r="FKO8" s="30"/>
      <c r="FKP8" s="31"/>
      <c r="FKQ8" s="30"/>
      <c r="FKR8" s="31"/>
      <c r="FKS8" s="30"/>
      <c r="FKT8" s="31"/>
      <c r="FKU8" s="30"/>
      <c r="FKV8" s="31"/>
      <c r="FKW8" s="30"/>
      <c r="FKX8" s="31"/>
      <c r="FKY8" s="30"/>
      <c r="FKZ8" s="31"/>
      <c r="FLA8" s="30"/>
      <c r="FLB8" s="31"/>
      <c r="FLC8" s="30"/>
      <c r="FLD8" s="31"/>
      <c r="FLE8" s="30"/>
      <c r="FLF8" s="31"/>
      <c r="FLG8" s="30"/>
      <c r="FLH8" s="31"/>
      <c r="FLI8" s="30"/>
      <c r="FLJ8" s="31"/>
      <c r="FLK8" s="30"/>
      <c r="FLL8" s="31"/>
      <c r="FLM8" s="30"/>
      <c r="FLN8" s="31"/>
      <c r="FLO8" s="30"/>
      <c r="FLP8" s="31"/>
      <c r="FLQ8" s="30"/>
      <c r="FLR8" s="31"/>
      <c r="FLS8" s="30"/>
      <c r="FLT8" s="31"/>
      <c r="FLU8" s="30"/>
      <c r="FLV8" s="31"/>
      <c r="FLW8" s="30"/>
      <c r="FLX8" s="31"/>
      <c r="FLY8" s="30"/>
      <c r="FLZ8" s="31"/>
      <c r="FMA8" s="30"/>
      <c r="FMB8" s="31"/>
      <c r="FMC8" s="30"/>
      <c r="FMD8" s="31"/>
      <c r="FME8" s="30"/>
      <c r="FMF8" s="31"/>
      <c r="FMG8" s="30"/>
      <c r="FMH8" s="31"/>
      <c r="FMI8" s="30"/>
      <c r="FMJ8" s="31"/>
      <c r="FMK8" s="30"/>
      <c r="FML8" s="31"/>
      <c r="FMM8" s="30"/>
      <c r="FMN8" s="31"/>
      <c r="FMO8" s="30"/>
      <c r="FMP8" s="31"/>
      <c r="FMQ8" s="30"/>
      <c r="FMR8" s="31"/>
      <c r="FMS8" s="30"/>
      <c r="FMT8" s="31"/>
      <c r="FMU8" s="30"/>
      <c r="FMV8" s="31"/>
      <c r="FMW8" s="30"/>
      <c r="FMX8" s="31"/>
      <c r="FMY8" s="30"/>
      <c r="FMZ8" s="31"/>
      <c r="FNA8" s="30"/>
      <c r="FNB8" s="31"/>
      <c r="FNC8" s="30"/>
      <c r="FND8" s="31"/>
      <c r="FNE8" s="30"/>
      <c r="FNF8" s="31"/>
      <c r="FNG8" s="30"/>
      <c r="FNH8" s="31"/>
      <c r="FNI8" s="30"/>
      <c r="FNJ8" s="31"/>
      <c r="FNK8" s="30"/>
      <c r="FNL8" s="31"/>
      <c r="FNM8" s="30"/>
      <c r="FNN8" s="31"/>
      <c r="FNO8" s="30"/>
      <c r="FNP8" s="31"/>
      <c r="FNQ8" s="30"/>
      <c r="FNR8" s="31"/>
      <c r="FNS8" s="30"/>
      <c r="FNT8" s="31"/>
      <c r="FNU8" s="30"/>
      <c r="FNV8" s="31"/>
      <c r="FNW8" s="30"/>
      <c r="FNX8" s="31"/>
      <c r="FNY8" s="30"/>
      <c r="FNZ8" s="31"/>
      <c r="FOA8" s="30"/>
      <c r="FOB8" s="31"/>
      <c r="FOC8" s="30"/>
      <c r="FOD8" s="31"/>
      <c r="FOE8" s="30"/>
      <c r="FOF8" s="31"/>
      <c r="FOG8" s="30"/>
      <c r="FOH8" s="31"/>
      <c r="FOI8" s="30"/>
      <c r="FOJ8" s="31"/>
      <c r="FOK8" s="30"/>
      <c r="FOL8" s="31"/>
      <c r="FOM8" s="30"/>
      <c r="FON8" s="31"/>
      <c r="FOO8" s="30"/>
      <c r="FOP8" s="31"/>
      <c r="FOQ8" s="30"/>
      <c r="FOR8" s="31"/>
      <c r="FOS8" s="30"/>
      <c r="FOT8" s="31"/>
      <c r="FOU8" s="30"/>
      <c r="FOV8" s="31"/>
      <c r="FOW8" s="30"/>
      <c r="FOX8" s="31"/>
      <c r="FOY8" s="30"/>
      <c r="FOZ8" s="31"/>
      <c r="FPA8" s="30"/>
      <c r="FPB8" s="31"/>
      <c r="FPC8" s="30"/>
      <c r="FPD8" s="31"/>
      <c r="FPE8" s="30"/>
      <c r="FPF8" s="31"/>
      <c r="FPG8" s="30"/>
      <c r="FPH8" s="31"/>
      <c r="FPI8" s="30"/>
      <c r="FPJ8" s="31"/>
      <c r="FPK8" s="30"/>
      <c r="FPL8" s="31"/>
      <c r="FPM8" s="30"/>
      <c r="FPN8" s="31"/>
      <c r="FPO8" s="30"/>
      <c r="FPP8" s="31"/>
      <c r="FPQ8" s="30"/>
      <c r="FPR8" s="31"/>
      <c r="FPS8" s="30"/>
      <c r="FPT8" s="31"/>
      <c r="FPU8" s="30"/>
      <c r="FPV8" s="31"/>
      <c r="FPW8" s="30"/>
      <c r="FPX8" s="31"/>
      <c r="FPY8" s="30"/>
      <c r="FPZ8" s="31"/>
      <c r="FQA8" s="30"/>
      <c r="FQB8" s="31"/>
      <c r="FQC8" s="30"/>
      <c r="FQD8" s="31"/>
      <c r="FQE8" s="30"/>
      <c r="FQF8" s="31"/>
      <c r="FQG8" s="30"/>
      <c r="FQH8" s="31"/>
      <c r="FQI8" s="30"/>
      <c r="FQJ8" s="31"/>
      <c r="FQK8" s="30"/>
      <c r="FQL8" s="31"/>
      <c r="FQM8" s="30"/>
      <c r="FQN8" s="31"/>
      <c r="FQO8" s="30"/>
      <c r="FQP8" s="31"/>
      <c r="FQQ8" s="30"/>
      <c r="FQR8" s="31"/>
      <c r="FQS8" s="30"/>
      <c r="FQT8" s="31"/>
      <c r="FQU8" s="30"/>
      <c r="FQV8" s="31"/>
      <c r="FQW8" s="30"/>
      <c r="FQX8" s="31"/>
      <c r="FQY8" s="30"/>
      <c r="FQZ8" s="31"/>
      <c r="FRA8" s="30"/>
      <c r="FRB8" s="31"/>
      <c r="FRC8" s="30"/>
      <c r="FRD8" s="31"/>
      <c r="FRE8" s="30"/>
      <c r="FRF8" s="31"/>
      <c r="FRG8" s="30"/>
      <c r="FRH8" s="31"/>
      <c r="FRI8" s="30"/>
      <c r="FRJ8" s="31"/>
      <c r="FRK8" s="30"/>
      <c r="FRL8" s="31"/>
      <c r="FRM8" s="30"/>
      <c r="FRN8" s="31"/>
      <c r="FRO8" s="30"/>
      <c r="FRP8" s="31"/>
      <c r="FRQ8" s="30"/>
      <c r="FRR8" s="31"/>
      <c r="FRS8" s="30"/>
      <c r="FRT8" s="31"/>
      <c r="FRU8" s="30"/>
      <c r="FRV8" s="31"/>
      <c r="FRW8" s="30"/>
      <c r="FRX8" s="31"/>
      <c r="FRY8" s="30"/>
      <c r="FRZ8" s="31"/>
      <c r="FSA8" s="30"/>
      <c r="FSB8" s="31"/>
      <c r="FSC8" s="30"/>
      <c r="FSD8" s="31"/>
      <c r="FSE8" s="30"/>
      <c r="FSF8" s="31"/>
      <c r="FSG8" s="30"/>
      <c r="FSH8" s="31"/>
      <c r="FSI8" s="30"/>
      <c r="FSJ8" s="31"/>
      <c r="FSK8" s="30"/>
      <c r="FSL8" s="31"/>
      <c r="FSM8" s="30"/>
      <c r="FSN8" s="31"/>
      <c r="FSO8" s="30"/>
      <c r="FSP8" s="31"/>
      <c r="FSQ8" s="30"/>
      <c r="FSR8" s="31"/>
      <c r="FSS8" s="30"/>
      <c r="FST8" s="31"/>
      <c r="FSU8" s="30"/>
      <c r="FSV8" s="31"/>
      <c r="FSW8" s="30"/>
      <c r="FSX8" s="31"/>
      <c r="FSY8" s="30"/>
      <c r="FSZ8" s="31"/>
      <c r="FTA8" s="30"/>
      <c r="FTB8" s="31"/>
      <c r="FTC8" s="30"/>
      <c r="FTD8" s="31"/>
      <c r="FTE8" s="30"/>
      <c r="FTF8" s="31"/>
      <c r="FTG8" s="30"/>
      <c r="FTH8" s="31"/>
      <c r="FTI8" s="30"/>
      <c r="FTJ8" s="31"/>
      <c r="FTK8" s="30"/>
      <c r="FTL8" s="31"/>
      <c r="FTM8" s="30"/>
      <c r="FTN8" s="31"/>
      <c r="FTO8" s="30"/>
      <c r="FTP8" s="31"/>
      <c r="FTQ8" s="30"/>
      <c r="FTR8" s="31"/>
      <c r="FTS8" s="30"/>
      <c r="FTT8" s="31"/>
      <c r="FTU8" s="30"/>
      <c r="FTV8" s="31"/>
      <c r="FTW8" s="30"/>
      <c r="FTX8" s="31"/>
      <c r="FTY8" s="30"/>
      <c r="FTZ8" s="31"/>
      <c r="FUA8" s="30"/>
      <c r="FUB8" s="31"/>
      <c r="FUC8" s="30"/>
      <c r="FUD8" s="31"/>
      <c r="FUE8" s="30"/>
      <c r="FUF8" s="31"/>
      <c r="FUG8" s="30"/>
      <c r="FUH8" s="31"/>
      <c r="FUI8" s="30"/>
      <c r="FUJ8" s="31"/>
      <c r="FUK8" s="30"/>
      <c r="FUL8" s="31"/>
      <c r="FUM8" s="30"/>
      <c r="FUN8" s="31"/>
      <c r="FUO8" s="30"/>
      <c r="FUP8" s="31"/>
      <c r="FUQ8" s="30"/>
      <c r="FUR8" s="31"/>
      <c r="FUS8" s="30"/>
      <c r="FUT8" s="31"/>
      <c r="FUU8" s="30"/>
      <c r="FUV8" s="31"/>
      <c r="FUW8" s="30"/>
      <c r="FUX8" s="31"/>
      <c r="FUY8" s="30"/>
      <c r="FUZ8" s="31"/>
      <c r="FVA8" s="30"/>
      <c r="FVB8" s="31"/>
      <c r="FVC8" s="30"/>
      <c r="FVD8" s="31"/>
      <c r="FVE8" s="30"/>
      <c r="FVF8" s="31"/>
      <c r="FVG8" s="30"/>
      <c r="FVH8" s="31"/>
      <c r="FVI8" s="30"/>
      <c r="FVJ8" s="31"/>
      <c r="FVK8" s="30"/>
      <c r="FVL8" s="31"/>
      <c r="FVM8" s="30"/>
      <c r="FVN8" s="31"/>
      <c r="FVO8" s="30"/>
      <c r="FVP8" s="31"/>
      <c r="FVQ8" s="30"/>
      <c r="FVR8" s="31"/>
      <c r="FVS8" s="30"/>
      <c r="FVT8" s="31"/>
      <c r="FVU8" s="30"/>
      <c r="FVV8" s="31"/>
      <c r="FVW8" s="30"/>
      <c r="FVX8" s="31"/>
      <c r="FVY8" s="30"/>
      <c r="FVZ8" s="31"/>
      <c r="FWA8" s="30"/>
      <c r="FWB8" s="31"/>
      <c r="FWC8" s="30"/>
      <c r="FWD8" s="31"/>
      <c r="FWE8" s="30"/>
      <c r="FWF8" s="31"/>
      <c r="FWG8" s="30"/>
      <c r="FWH8" s="31"/>
      <c r="FWI8" s="30"/>
      <c r="FWJ8" s="31"/>
      <c r="FWK8" s="30"/>
      <c r="FWL8" s="31"/>
      <c r="FWM8" s="30"/>
      <c r="FWN8" s="31"/>
      <c r="FWO8" s="30"/>
      <c r="FWP8" s="31"/>
      <c r="FWQ8" s="30"/>
      <c r="FWR8" s="31"/>
      <c r="FWS8" s="30"/>
      <c r="FWT8" s="31"/>
      <c r="FWU8" s="30"/>
      <c r="FWV8" s="31"/>
      <c r="FWW8" s="30"/>
      <c r="FWX8" s="31"/>
      <c r="FWY8" s="30"/>
      <c r="FWZ8" s="31"/>
      <c r="FXA8" s="30"/>
      <c r="FXB8" s="31"/>
      <c r="FXC8" s="30"/>
      <c r="FXD8" s="31"/>
      <c r="FXE8" s="30"/>
      <c r="FXF8" s="31"/>
      <c r="FXG8" s="30"/>
      <c r="FXH8" s="31"/>
      <c r="FXI8" s="30"/>
      <c r="FXJ8" s="31"/>
      <c r="FXK8" s="30"/>
      <c r="FXL8" s="31"/>
      <c r="FXM8" s="30"/>
      <c r="FXN8" s="31"/>
      <c r="FXO8" s="30"/>
      <c r="FXP8" s="31"/>
      <c r="FXQ8" s="30"/>
      <c r="FXR8" s="31"/>
      <c r="FXS8" s="30"/>
      <c r="FXT8" s="31"/>
      <c r="FXU8" s="30"/>
      <c r="FXV8" s="31"/>
      <c r="FXW8" s="30"/>
      <c r="FXX8" s="31"/>
      <c r="FXY8" s="30"/>
      <c r="FXZ8" s="31"/>
      <c r="FYA8" s="30"/>
      <c r="FYB8" s="31"/>
      <c r="FYC8" s="30"/>
      <c r="FYD8" s="31"/>
      <c r="FYE8" s="30"/>
      <c r="FYF8" s="31"/>
      <c r="FYG8" s="30"/>
      <c r="FYH8" s="31"/>
      <c r="FYI8" s="30"/>
      <c r="FYJ8" s="31"/>
      <c r="FYK8" s="30"/>
      <c r="FYL8" s="31"/>
      <c r="FYM8" s="30"/>
      <c r="FYN8" s="31"/>
      <c r="FYO8" s="30"/>
      <c r="FYP8" s="31"/>
      <c r="FYQ8" s="30"/>
      <c r="FYR8" s="31"/>
      <c r="FYS8" s="30"/>
      <c r="FYT8" s="31"/>
      <c r="FYU8" s="30"/>
      <c r="FYV8" s="31"/>
      <c r="FYW8" s="30"/>
      <c r="FYX8" s="31"/>
      <c r="FYY8" s="30"/>
      <c r="FYZ8" s="31"/>
      <c r="FZA8" s="30"/>
      <c r="FZB8" s="31"/>
      <c r="FZC8" s="30"/>
      <c r="FZD8" s="31"/>
      <c r="FZE8" s="30"/>
      <c r="FZF8" s="31"/>
      <c r="FZG8" s="30"/>
      <c r="FZH8" s="31"/>
      <c r="FZI8" s="30"/>
      <c r="FZJ8" s="31"/>
      <c r="FZK8" s="30"/>
      <c r="FZL8" s="31"/>
      <c r="FZM8" s="30"/>
      <c r="FZN8" s="31"/>
      <c r="FZO8" s="30"/>
      <c r="FZP8" s="31"/>
      <c r="FZQ8" s="30"/>
      <c r="FZR8" s="31"/>
      <c r="FZS8" s="30"/>
      <c r="FZT8" s="31"/>
      <c r="FZU8" s="30"/>
      <c r="FZV8" s="31"/>
      <c r="FZW8" s="30"/>
      <c r="FZX8" s="31"/>
      <c r="FZY8" s="30"/>
      <c r="FZZ8" s="31"/>
      <c r="GAA8" s="30"/>
      <c r="GAB8" s="31"/>
      <c r="GAC8" s="30"/>
      <c r="GAD8" s="31"/>
      <c r="GAE8" s="30"/>
      <c r="GAF8" s="31"/>
      <c r="GAG8" s="30"/>
      <c r="GAH8" s="31"/>
      <c r="GAI8" s="30"/>
      <c r="GAJ8" s="31"/>
      <c r="GAK8" s="30"/>
      <c r="GAL8" s="31"/>
      <c r="GAM8" s="30"/>
      <c r="GAN8" s="31"/>
      <c r="GAO8" s="30"/>
      <c r="GAP8" s="31"/>
      <c r="GAQ8" s="30"/>
      <c r="GAR8" s="31"/>
      <c r="GAS8" s="30"/>
      <c r="GAT8" s="31"/>
      <c r="GAU8" s="30"/>
      <c r="GAV8" s="31"/>
      <c r="GAW8" s="30"/>
      <c r="GAX8" s="31"/>
      <c r="GAY8" s="30"/>
      <c r="GAZ8" s="31"/>
      <c r="GBA8" s="30"/>
      <c r="GBB8" s="31"/>
      <c r="GBC8" s="30"/>
      <c r="GBD8" s="31"/>
      <c r="GBE8" s="30"/>
      <c r="GBF8" s="31"/>
      <c r="GBG8" s="30"/>
      <c r="GBH8" s="31"/>
      <c r="GBI8" s="30"/>
      <c r="GBJ8" s="31"/>
      <c r="GBK8" s="30"/>
      <c r="GBL8" s="31"/>
      <c r="GBM8" s="30"/>
      <c r="GBN8" s="31"/>
      <c r="GBO8" s="30"/>
      <c r="GBP8" s="31"/>
      <c r="GBQ8" s="30"/>
      <c r="GBR8" s="31"/>
      <c r="GBS8" s="30"/>
      <c r="GBT8" s="31"/>
      <c r="GBU8" s="30"/>
      <c r="GBV8" s="31"/>
      <c r="GBW8" s="30"/>
      <c r="GBX8" s="31"/>
      <c r="GBY8" s="30"/>
      <c r="GBZ8" s="31"/>
      <c r="GCA8" s="30"/>
      <c r="GCB8" s="31"/>
      <c r="GCC8" s="30"/>
      <c r="GCD8" s="31"/>
      <c r="GCE8" s="30"/>
      <c r="GCF8" s="31"/>
      <c r="GCG8" s="30"/>
      <c r="GCH8" s="31"/>
      <c r="GCI8" s="30"/>
      <c r="GCJ8" s="31"/>
      <c r="GCK8" s="30"/>
      <c r="GCL8" s="31"/>
      <c r="GCM8" s="30"/>
      <c r="GCN8" s="31"/>
      <c r="GCO8" s="30"/>
      <c r="GCP8" s="31"/>
      <c r="GCQ8" s="30"/>
      <c r="GCR8" s="31"/>
      <c r="GCS8" s="30"/>
      <c r="GCT8" s="31"/>
      <c r="GCU8" s="30"/>
      <c r="GCV8" s="31"/>
      <c r="GCW8" s="30"/>
      <c r="GCX8" s="31"/>
      <c r="GCY8" s="30"/>
      <c r="GCZ8" s="31"/>
      <c r="GDA8" s="30"/>
      <c r="GDB8" s="31"/>
      <c r="GDC8" s="30"/>
      <c r="GDD8" s="31"/>
      <c r="GDE8" s="30"/>
      <c r="GDF8" s="31"/>
      <c r="GDG8" s="30"/>
      <c r="GDH8" s="31"/>
      <c r="GDI8" s="30"/>
      <c r="GDJ8" s="31"/>
      <c r="GDK8" s="30"/>
      <c r="GDL8" s="31"/>
      <c r="GDM8" s="30"/>
      <c r="GDN8" s="31"/>
      <c r="GDO8" s="30"/>
      <c r="GDP8" s="31"/>
      <c r="GDQ8" s="30"/>
      <c r="GDR8" s="31"/>
      <c r="GDS8" s="30"/>
      <c r="GDT8" s="31"/>
      <c r="GDU8" s="30"/>
      <c r="GDV8" s="31"/>
      <c r="GDW8" s="30"/>
      <c r="GDX8" s="31"/>
      <c r="GDY8" s="30"/>
      <c r="GDZ8" s="31"/>
      <c r="GEA8" s="30"/>
      <c r="GEB8" s="31"/>
      <c r="GEC8" s="30"/>
      <c r="GED8" s="31"/>
      <c r="GEE8" s="30"/>
      <c r="GEF8" s="31"/>
      <c r="GEG8" s="30"/>
      <c r="GEH8" s="31"/>
      <c r="GEI8" s="30"/>
      <c r="GEJ8" s="31"/>
      <c r="GEK8" s="30"/>
      <c r="GEL8" s="31"/>
      <c r="GEM8" s="30"/>
      <c r="GEN8" s="31"/>
      <c r="GEO8" s="30"/>
      <c r="GEP8" s="31"/>
      <c r="GEQ8" s="30"/>
      <c r="GER8" s="31"/>
      <c r="GES8" s="30"/>
      <c r="GET8" s="31"/>
      <c r="GEU8" s="30"/>
      <c r="GEV8" s="31"/>
      <c r="GEW8" s="30"/>
      <c r="GEX8" s="31"/>
      <c r="GEY8" s="30"/>
      <c r="GEZ8" s="31"/>
      <c r="GFA8" s="30"/>
      <c r="GFB8" s="31"/>
      <c r="GFC8" s="30"/>
      <c r="GFD8" s="31"/>
      <c r="GFE8" s="30"/>
      <c r="GFF8" s="31"/>
      <c r="GFG8" s="30"/>
      <c r="GFH8" s="31"/>
      <c r="GFI8" s="30"/>
      <c r="GFJ8" s="31"/>
      <c r="GFK8" s="30"/>
      <c r="GFL8" s="31"/>
      <c r="GFM8" s="30"/>
      <c r="GFN8" s="31"/>
      <c r="GFO8" s="30"/>
      <c r="GFP8" s="31"/>
      <c r="GFQ8" s="30"/>
      <c r="GFR8" s="31"/>
      <c r="GFS8" s="30"/>
      <c r="GFT8" s="31"/>
      <c r="GFU8" s="30"/>
      <c r="GFV8" s="31"/>
      <c r="GFW8" s="30"/>
      <c r="GFX8" s="31"/>
      <c r="GFY8" s="30"/>
      <c r="GFZ8" s="31"/>
      <c r="GGA8" s="30"/>
      <c r="GGB8" s="31"/>
      <c r="GGC8" s="30"/>
      <c r="GGD8" s="31"/>
      <c r="GGE8" s="30"/>
      <c r="GGF8" s="31"/>
      <c r="GGG8" s="30"/>
      <c r="GGH8" s="31"/>
      <c r="GGI8" s="30"/>
      <c r="GGJ8" s="31"/>
      <c r="GGK8" s="30"/>
      <c r="GGL8" s="31"/>
      <c r="GGM8" s="30"/>
      <c r="GGN8" s="31"/>
      <c r="GGO8" s="30"/>
      <c r="GGP8" s="31"/>
      <c r="GGQ8" s="30"/>
      <c r="GGR8" s="31"/>
      <c r="GGS8" s="30"/>
      <c r="GGT8" s="31"/>
      <c r="GGU8" s="30"/>
      <c r="GGV8" s="31"/>
      <c r="GGW8" s="30"/>
      <c r="GGX8" s="31"/>
      <c r="GGY8" s="30"/>
      <c r="GGZ8" s="31"/>
      <c r="GHA8" s="30"/>
      <c r="GHB8" s="31"/>
      <c r="GHC8" s="30"/>
      <c r="GHD8" s="31"/>
      <c r="GHE8" s="30"/>
      <c r="GHF8" s="31"/>
      <c r="GHG8" s="30"/>
      <c r="GHH8" s="31"/>
      <c r="GHI8" s="30"/>
      <c r="GHJ8" s="31"/>
      <c r="GHK8" s="30"/>
      <c r="GHL8" s="31"/>
      <c r="GHM8" s="30"/>
      <c r="GHN8" s="31"/>
      <c r="GHO8" s="30"/>
      <c r="GHP8" s="31"/>
      <c r="GHQ8" s="30"/>
      <c r="GHR8" s="31"/>
      <c r="GHS8" s="30"/>
      <c r="GHT8" s="31"/>
      <c r="GHU8" s="30"/>
      <c r="GHV8" s="31"/>
      <c r="GHW8" s="30"/>
      <c r="GHX8" s="31"/>
      <c r="GHY8" s="30"/>
      <c r="GHZ8" s="31"/>
      <c r="GIA8" s="30"/>
      <c r="GIB8" s="31"/>
      <c r="GIC8" s="30"/>
      <c r="GID8" s="31"/>
      <c r="GIE8" s="30"/>
      <c r="GIF8" s="31"/>
      <c r="GIG8" s="30"/>
      <c r="GIH8" s="31"/>
      <c r="GII8" s="30"/>
      <c r="GIJ8" s="31"/>
      <c r="GIK8" s="30"/>
      <c r="GIL8" s="31"/>
      <c r="GIM8" s="30"/>
      <c r="GIN8" s="31"/>
      <c r="GIO8" s="30"/>
      <c r="GIP8" s="31"/>
      <c r="GIQ8" s="30"/>
      <c r="GIR8" s="31"/>
      <c r="GIS8" s="30"/>
      <c r="GIT8" s="31"/>
      <c r="GIU8" s="30"/>
      <c r="GIV8" s="31"/>
      <c r="GIW8" s="30"/>
      <c r="GIX8" s="31"/>
      <c r="GIY8" s="30"/>
      <c r="GIZ8" s="31"/>
      <c r="GJA8" s="30"/>
      <c r="GJB8" s="31"/>
      <c r="GJC8" s="30"/>
      <c r="GJD8" s="31"/>
      <c r="GJE8" s="30"/>
      <c r="GJF8" s="31"/>
      <c r="GJG8" s="30"/>
      <c r="GJH8" s="31"/>
      <c r="GJI8" s="30"/>
      <c r="GJJ8" s="31"/>
      <c r="GJK8" s="30"/>
      <c r="GJL8" s="31"/>
      <c r="GJM8" s="30"/>
      <c r="GJN8" s="31"/>
      <c r="GJO8" s="30"/>
      <c r="GJP8" s="31"/>
      <c r="GJQ8" s="30"/>
      <c r="GJR8" s="31"/>
      <c r="GJS8" s="30"/>
      <c r="GJT8" s="31"/>
      <c r="GJU8" s="30"/>
      <c r="GJV8" s="31"/>
      <c r="GJW8" s="30"/>
      <c r="GJX8" s="31"/>
      <c r="GJY8" s="30"/>
      <c r="GJZ8" s="31"/>
      <c r="GKA8" s="30"/>
      <c r="GKB8" s="31"/>
      <c r="GKC8" s="30"/>
      <c r="GKD8" s="31"/>
      <c r="GKE8" s="30"/>
      <c r="GKF8" s="31"/>
      <c r="GKG8" s="30"/>
      <c r="GKH8" s="31"/>
      <c r="GKI8" s="30"/>
      <c r="GKJ8" s="31"/>
      <c r="GKK8" s="30"/>
      <c r="GKL8" s="31"/>
      <c r="GKM8" s="30"/>
      <c r="GKN8" s="31"/>
      <c r="GKO8" s="30"/>
      <c r="GKP8" s="31"/>
      <c r="GKQ8" s="30"/>
      <c r="GKR8" s="31"/>
      <c r="GKS8" s="30"/>
      <c r="GKT8" s="31"/>
      <c r="GKU8" s="30"/>
      <c r="GKV8" s="31"/>
      <c r="GKW8" s="30"/>
      <c r="GKX8" s="31"/>
      <c r="GKY8" s="30"/>
      <c r="GKZ8" s="31"/>
      <c r="GLA8" s="30"/>
      <c r="GLB8" s="31"/>
      <c r="GLC8" s="30"/>
      <c r="GLD8" s="31"/>
      <c r="GLE8" s="30"/>
      <c r="GLF8" s="31"/>
      <c r="GLG8" s="30"/>
      <c r="GLH8" s="31"/>
      <c r="GLI8" s="30"/>
      <c r="GLJ8" s="31"/>
      <c r="GLK8" s="30"/>
      <c r="GLL8" s="31"/>
      <c r="GLM8" s="30"/>
      <c r="GLN8" s="31"/>
      <c r="GLO8" s="30"/>
      <c r="GLP8" s="31"/>
      <c r="GLQ8" s="30"/>
      <c r="GLR8" s="31"/>
      <c r="GLS8" s="30"/>
      <c r="GLT8" s="31"/>
      <c r="GLU8" s="30"/>
      <c r="GLV8" s="31"/>
      <c r="GLW8" s="30"/>
      <c r="GLX8" s="31"/>
      <c r="GLY8" s="30"/>
      <c r="GLZ8" s="31"/>
      <c r="GMA8" s="30"/>
      <c r="GMB8" s="31"/>
      <c r="GMC8" s="30"/>
      <c r="GMD8" s="31"/>
      <c r="GME8" s="30"/>
      <c r="GMF8" s="31"/>
      <c r="GMG8" s="30"/>
      <c r="GMH8" s="31"/>
      <c r="GMI8" s="30"/>
      <c r="GMJ8" s="31"/>
      <c r="GMK8" s="30"/>
      <c r="GML8" s="31"/>
      <c r="GMM8" s="30"/>
      <c r="GMN8" s="31"/>
      <c r="GMO8" s="30"/>
      <c r="GMP8" s="31"/>
      <c r="GMQ8" s="30"/>
      <c r="GMR8" s="31"/>
      <c r="GMS8" s="30"/>
      <c r="GMT8" s="31"/>
      <c r="GMU8" s="30"/>
      <c r="GMV8" s="31"/>
      <c r="GMW8" s="30"/>
      <c r="GMX8" s="31"/>
      <c r="GMY8" s="30"/>
      <c r="GMZ8" s="31"/>
      <c r="GNA8" s="30"/>
      <c r="GNB8" s="31"/>
      <c r="GNC8" s="30"/>
      <c r="GND8" s="31"/>
      <c r="GNE8" s="30"/>
      <c r="GNF8" s="31"/>
      <c r="GNG8" s="30"/>
      <c r="GNH8" s="31"/>
      <c r="GNI8" s="30"/>
      <c r="GNJ8" s="31"/>
      <c r="GNK8" s="30"/>
      <c r="GNL8" s="31"/>
      <c r="GNM8" s="30"/>
      <c r="GNN8" s="31"/>
      <c r="GNO8" s="30"/>
      <c r="GNP8" s="31"/>
      <c r="GNQ8" s="30"/>
      <c r="GNR8" s="31"/>
      <c r="GNS8" s="30"/>
      <c r="GNT8" s="31"/>
      <c r="GNU8" s="30"/>
      <c r="GNV8" s="31"/>
      <c r="GNW8" s="30"/>
      <c r="GNX8" s="31"/>
      <c r="GNY8" s="30"/>
      <c r="GNZ8" s="31"/>
      <c r="GOA8" s="30"/>
      <c r="GOB8" s="31"/>
      <c r="GOC8" s="30"/>
      <c r="GOD8" s="31"/>
      <c r="GOE8" s="30"/>
      <c r="GOF8" s="31"/>
      <c r="GOG8" s="30"/>
      <c r="GOH8" s="31"/>
      <c r="GOI8" s="30"/>
      <c r="GOJ8" s="31"/>
      <c r="GOK8" s="30"/>
      <c r="GOL8" s="31"/>
      <c r="GOM8" s="30"/>
      <c r="GON8" s="31"/>
      <c r="GOO8" s="30"/>
      <c r="GOP8" s="31"/>
      <c r="GOQ8" s="30"/>
      <c r="GOR8" s="31"/>
      <c r="GOS8" s="30"/>
      <c r="GOT8" s="31"/>
      <c r="GOU8" s="30"/>
      <c r="GOV8" s="31"/>
      <c r="GOW8" s="30"/>
      <c r="GOX8" s="31"/>
      <c r="GOY8" s="30"/>
      <c r="GOZ8" s="31"/>
      <c r="GPA8" s="30"/>
      <c r="GPB8" s="31"/>
      <c r="GPC8" s="30"/>
      <c r="GPD8" s="31"/>
      <c r="GPE8" s="30"/>
      <c r="GPF8" s="31"/>
      <c r="GPG8" s="30"/>
      <c r="GPH8" s="31"/>
      <c r="GPI8" s="30"/>
      <c r="GPJ8" s="31"/>
      <c r="GPK8" s="30"/>
      <c r="GPL8" s="31"/>
      <c r="GPM8" s="30"/>
      <c r="GPN8" s="31"/>
      <c r="GPO8" s="30"/>
      <c r="GPP8" s="31"/>
      <c r="GPQ8" s="30"/>
      <c r="GPR8" s="31"/>
      <c r="GPS8" s="30"/>
      <c r="GPT8" s="31"/>
      <c r="GPU8" s="30"/>
      <c r="GPV8" s="31"/>
      <c r="GPW8" s="30"/>
      <c r="GPX8" s="31"/>
      <c r="GPY8" s="30"/>
      <c r="GPZ8" s="31"/>
      <c r="GQA8" s="30"/>
      <c r="GQB8" s="31"/>
      <c r="GQC8" s="30"/>
      <c r="GQD8" s="31"/>
      <c r="GQE8" s="30"/>
      <c r="GQF8" s="31"/>
      <c r="GQG8" s="30"/>
      <c r="GQH8" s="31"/>
      <c r="GQI8" s="30"/>
      <c r="GQJ8" s="31"/>
      <c r="GQK8" s="30"/>
      <c r="GQL8" s="31"/>
      <c r="GQM8" s="30"/>
      <c r="GQN8" s="31"/>
      <c r="GQO8" s="30"/>
      <c r="GQP8" s="31"/>
      <c r="GQQ8" s="30"/>
      <c r="GQR8" s="31"/>
      <c r="GQS8" s="30"/>
      <c r="GQT8" s="31"/>
      <c r="GQU8" s="30"/>
      <c r="GQV8" s="31"/>
      <c r="GQW8" s="30"/>
      <c r="GQX8" s="31"/>
      <c r="GQY8" s="30"/>
      <c r="GQZ8" s="31"/>
      <c r="GRA8" s="30"/>
      <c r="GRB8" s="31"/>
      <c r="GRC8" s="30"/>
      <c r="GRD8" s="31"/>
      <c r="GRE8" s="30"/>
      <c r="GRF8" s="31"/>
      <c r="GRG8" s="30"/>
      <c r="GRH8" s="31"/>
      <c r="GRI8" s="30"/>
      <c r="GRJ8" s="31"/>
      <c r="GRK8" s="30"/>
      <c r="GRL8" s="31"/>
      <c r="GRM8" s="30"/>
      <c r="GRN8" s="31"/>
      <c r="GRO8" s="30"/>
      <c r="GRP8" s="31"/>
      <c r="GRQ8" s="30"/>
      <c r="GRR8" s="31"/>
      <c r="GRS8" s="30"/>
      <c r="GRT8" s="31"/>
      <c r="GRU8" s="30"/>
      <c r="GRV8" s="31"/>
      <c r="GRW8" s="30"/>
      <c r="GRX8" s="31"/>
      <c r="GRY8" s="30"/>
      <c r="GRZ8" s="31"/>
      <c r="GSA8" s="30"/>
      <c r="GSB8" s="31"/>
      <c r="GSC8" s="30"/>
      <c r="GSD8" s="31"/>
      <c r="GSE8" s="30"/>
      <c r="GSF8" s="31"/>
      <c r="GSG8" s="30"/>
      <c r="GSH8" s="31"/>
      <c r="GSI8" s="30"/>
      <c r="GSJ8" s="31"/>
      <c r="GSK8" s="30"/>
      <c r="GSL8" s="31"/>
      <c r="GSM8" s="30"/>
      <c r="GSN8" s="31"/>
      <c r="GSO8" s="30"/>
      <c r="GSP8" s="31"/>
      <c r="GSQ8" s="30"/>
      <c r="GSR8" s="31"/>
      <c r="GSS8" s="30"/>
      <c r="GST8" s="31"/>
      <c r="GSU8" s="30"/>
      <c r="GSV8" s="31"/>
      <c r="GSW8" s="30"/>
      <c r="GSX8" s="31"/>
      <c r="GSY8" s="30"/>
      <c r="GSZ8" s="31"/>
      <c r="GTA8" s="30"/>
      <c r="GTB8" s="31"/>
      <c r="GTC8" s="30"/>
      <c r="GTD8" s="31"/>
      <c r="GTE8" s="30"/>
      <c r="GTF8" s="31"/>
      <c r="GTG8" s="30"/>
      <c r="GTH8" s="31"/>
      <c r="GTI8" s="30"/>
      <c r="GTJ8" s="31"/>
      <c r="GTK8" s="30"/>
      <c r="GTL8" s="31"/>
      <c r="GTM8" s="30"/>
      <c r="GTN8" s="31"/>
      <c r="GTO8" s="30"/>
      <c r="GTP8" s="31"/>
      <c r="GTQ8" s="30"/>
      <c r="GTR8" s="31"/>
      <c r="GTS8" s="30"/>
      <c r="GTT8" s="31"/>
      <c r="GTU8" s="30"/>
      <c r="GTV8" s="31"/>
      <c r="GTW8" s="30"/>
      <c r="GTX8" s="31"/>
      <c r="GTY8" s="30"/>
      <c r="GTZ8" s="31"/>
      <c r="GUA8" s="30"/>
      <c r="GUB8" s="31"/>
      <c r="GUC8" s="30"/>
      <c r="GUD8" s="31"/>
      <c r="GUE8" s="30"/>
      <c r="GUF8" s="31"/>
      <c r="GUG8" s="30"/>
      <c r="GUH8" s="31"/>
      <c r="GUI8" s="30"/>
      <c r="GUJ8" s="31"/>
      <c r="GUK8" s="30"/>
      <c r="GUL8" s="31"/>
      <c r="GUM8" s="30"/>
      <c r="GUN8" s="31"/>
      <c r="GUO8" s="30"/>
      <c r="GUP8" s="31"/>
      <c r="GUQ8" s="30"/>
      <c r="GUR8" s="31"/>
      <c r="GUS8" s="30"/>
      <c r="GUT8" s="31"/>
      <c r="GUU8" s="30"/>
      <c r="GUV8" s="31"/>
      <c r="GUW8" s="30"/>
      <c r="GUX8" s="31"/>
      <c r="GUY8" s="30"/>
      <c r="GUZ8" s="31"/>
      <c r="GVA8" s="30"/>
      <c r="GVB8" s="31"/>
      <c r="GVC8" s="30"/>
      <c r="GVD8" s="31"/>
      <c r="GVE8" s="30"/>
      <c r="GVF8" s="31"/>
      <c r="GVG8" s="30"/>
      <c r="GVH8" s="31"/>
      <c r="GVI8" s="30"/>
      <c r="GVJ8" s="31"/>
      <c r="GVK8" s="30"/>
      <c r="GVL8" s="31"/>
      <c r="GVM8" s="30"/>
      <c r="GVN8" s="31"/>
      <c r="GVO8" s="30"/>
      <c r="GVP8" s="31"/>
      <c r="GVQ8" s="30"/>
      <c r="GVR8" s="31"/>
      <c r="GVS8" s="30"/>
      <c r="GVT8" s="31"/>
      <c r="GVU8" s="30"/>
      <c r="GVV8" s="31"/>
      <c r="GVW8" s="30"/>
      <c r="GVX8" s="31"/>
      <c r="GVY8" s="30"/>
      <c r="GVZ8" s="31"/>
      <c r="GWA8" s="30"/>
      <c r="GWB8" s="31"/>
      <c r="GWC8" s="30"/>
      <c r="GWD8" s="31"/>
      <c r="GWE8" s="30"/>
      <c r="GWF8" s="31"/>
      <c r="GWG8" s="30"/>
      <c r="GWH8" s="31"/>
      <c r="GWI8" s="30"/>
      <c r="GWJ8" s="31"/>
      <c r="GWK8" s="30"/>
      <c r="GWL8" s="31"/>
      <c r="GWM8" s="30"/>
      <c r="GWN8" s="31"/>
      <c r="GWO8" s="30"/>
      <c r="GWP8" s="31"/>
      <c r="GWQ8" s="30"/>
      <c r="GWR8" s="31"/>
      <c r="GWS8" s="30"/>
      <c r="GWT8" s="31"/>
      <c r="GWU8" s="30"/>
      <c r="GWV8" s="31"/>
      <c r="GWW8" s="30"/>
      <c r="GWX8" s="31"/>
      <c r="GWY8" s="30"/>
      <c r="GWZ8" s="31"/>
      <c r="GXA8" s="30"/>
      <c r="GXB8" s="31"/>
      <c r="GXC8" s="30"/>
      <c r="GXD8" s="31"/>
      <c r="GXE8" s="30"/>
      <c r="GXF8" s="31"/>
      <c r="GXG8" s="30"/>
      <c r="GXH8" s="31"/>
      <c r="GXI8" s="30"/>
      <c r="GXJ8" s="31"/>
      <c r="GXK8" s="30"/>
      <c r="GXL8" s="31"/>
      <c r="GXM8" s="30"/>
      <c r="GXN8" s="31"/>
      <c r="GXO8" s="30"/>
      <c r="GXP8" s="31"/>
      <c r="GXQ8" s="30"/>
      <c r="GXR8" s="31"/>
      <c r="GXS8" s="30"/>
      <c r="GXT8" s="31"/>
      <c r="GXU8" s="30"/>
      <c r="GXV8" s="31"/>
      <c r="GXW8" s="30"/>
      <c r="GXX8" s="31"/>
      <c r="GXY8" s="30"/>
      <c r="GXZ8" s="31"/>
      <c r="GYA8" s="30"/>
      <c r="GYB8" s="31"/>
      <c r="GYC8" s="30"/>
      <c r="GYD8" s="31"/>
      <c r="GYE8" s="30"/>
      <c r="GYF8" s="31"/>
      <c r="GYG8" s="30"/>
      <c r="GYH8" s="31"/>
      <c r="GYI8" s="30"/>
      <c r="GYJ8" s="31"/>
      <c r="GYK8" s="30"/>
      <c r="GYL8" s="31"/>
      <c r="GYM8" s="30"/>
      <c r="GYN8" s="31"/>
      <c r="GYO8" s="30"/>
      <c r="GYP8" s="31"/>
      <c r="GYQ8" s="30"/>
      <c r="GYR8" s="31"/>
      <c r="GYS8" s="30"/>
      <c r="GYT8" s="31"/>
      <c r="GYU8" s="30"/>
      <c r="GYV8" s="31"/>
      <c r="GYW8" s="30"/>
      <c r="GYX8" s="31"/>
      <c r="GYY8" s="30"/>
      <c r="GYZ8" s="31"/>
      <c r="GZA8" s="30"/>
      <c r="GZB8" s="31"/>
      <c r="GZC8" s="30"/>
      <c r="GZD8" s="31"/>
      <c r="GZE8" s="30"/>
      <c r="GZF8" s="31"/>
      <c r="GZG8" s="30"/>
      <c r="GZH8" s="31"/>
      <c r="GZI8" s="30"/>
      <c r="GZJ8" s="31"/>
      <c r="GZK8" s="30"/>
      <c r="GZL8" s="31"/>
      <c r="GZM8" s="30"/>
      <c r="GZN8" s="31"/>
      <c r="GZO8" s="30"/>
      <c r="GZP8" s="31"/>
      <c r="GZQ8" s="30"/>
      <c r="GZR8" s="31"/>
      <c r="GZS8" s="30"/>
      <c r="GZT8" s="31"/>
      <c r="GZU8" s="30"/>
      <c r="GZV8" s="31"/>
      <c r="GZW8" s="30"/>
      <c r="GZX8" s="31"/>
      <c r="GZY8" s="30"/>
      <c r="GZZ8" s="31"/>
      <c r="HAA8" s="30"/>
      <c r="HAB8" s="31"/>
      <c r="HAC8" s="30"/>
      <c r="HAD8" s="31"/>
      <c r="HAE8" s="30"/>
      <c r="HAF8" s="31"/>
      <c r="HAG8" s="30"/>
      <c r="HAH8" s="31"/>
      <c r="HAI8" s="30"/>
      <c r="HAJ8" s="31"/>
      <c r="HAK8" s="30"/>
      <c r="HAL8" s="31"/>
      <c r="HAM8" s="30"/>
      <c r="HAN8" s="31"/>
      <c r="HAO8" s="30"/>
      <c r="HAP8" s="31"/>
      <c r="HAQ8" s="30"/>
      <c r="HAR8" s="31"/>
      <c r="HAS8" s="30"/>
      <c r="HAT8" s="31"/>
      <c r="HAU8" s="30"/>
      <c r="HAV8" s="31"/>
      <c r="HAW8" s="30"/>
      <c r="HAX8" s="31"/>
      <c r="HAY8" s="30"/>
      <c r="HAZ8" s="31"/>
      <c r="HBA8" s="30"/>
      <c r="HBB8" s="31"/>
      <c r="HBC8" s="30"/>
      <c r="HBD8" s="31"/>
      <c r="HBE8" s="30"/>
      <c r="HBF8" s="31"/>
      <c r="HBG8" s="30"/>
      <c r="HBH8" s="31"/>
      <c r="HBI8" s="30"/>
      <c r="HBJ8" s="31"/>
      <c r="HBK8" s="30"/>
      <c r="HBL8" s="31"/>
      <c r="HBM8" s="30"/>
      <c r="HBN8" s="31"/>
      <c r="HBO8" s="30"/>
      <c r="HBP8" s="31"/>
      <c r="HBQ8" s="30"/>
      <c r="HBR8" s="31"/>
      <c r="HBS8" s="30"/>
      <c r="HBT8" s="31"/>
      <c r="HBU8" s="30"/>
      <c r="HBV8" s="31"/>
      <c r="HBW8" s="30"/>
      <c r="HBX8" s="31"/>
      <c r="HBY8" s="30"/>
      <c r="HBZ8" s="31"/>
      <c r="HCA8" s="30"/>
      <c r="HCB8" s="31"/>
      <c r="HCC8" s="30"/>
      <c r="HCD8" s="31"/>
      <c r="HCE8" s="30"/>
      <c r="HCF8" s="31"/>
      <c r="HCG8" s="30"/>
      <c r="HCH8" s="31"/>
      <c r="HCI8" s="30"/>
      <c r="HCJ8" s="31"/>
      <c r="HCK8" s="30"/>
      <c r="HCL8" s="31"/>
      <c r="HCM8" s="30"/>
      <c r="HCN8" s="31"/>
      <c r="HCO8" s="30"/>
      <c r="HCP8" s="31"/>
      <c r="HCQ8" s="30"/>
      <c r="HCR8" s="31"/>
      <c r="HCS8" s="30"/>
      <c r="HCT8" s="31"/>
      <c r="HCU8" s="30"/>
      <c r="HCV8" s="31"/>
      <c r="HCW8" s="30"/>
      <c r="HCX8" s="31"/>
      <c r="HCY8" s="30"/>
      <c r="HCZ8" s="31"/>
      <c r="HDA8" s="30"/>
      <c r="HDB8" s="31"/>
      <c r="HDC8" s="30"/>
      <c r="HDD8" s="31"/>
      <c r="HDE8" s="30"/>
      <c r="HDF8" s="31"/>
      <c r="HDG8" s="30"/>
      <c r="HDH8" s="31"/>
      <c r="HDI8" s="30"/>
      <c r="HDJ8" s="31"/>
      <c r="HDK8" s="30"/>
      <c r="HDL8" s="31"/>
      <c r="HDM8" s="30"/>
      <c r="HDN8" s="31"/>
      <c r="HDO8" s="30"/>
      <c r="HDP8" s="31"/>
      <c r="HDQ8" s="30"/>
      <c r="HDR8" s="31"/>
      <c r="HDS8" s="30"/>
      <c r="HDT8" s="31"/>
      <c r="HDU8" s="30"/>
      <c r="HDV8" s="31"/>
      <c r="HDW8" s="30"/>
      <c r="HDX8" s="31"/>
      <c r="HDY8" s="30"/>
      <c r="HDZ8" s="31"/>
      <c r="HEA8" s="30"/>
      <c r="HEB8" s="31"/>
      <c r="HEC8" s="30"/>
      <c r="HED8" s="31"/>
      <c r="HEE8" s="30"/>
      <c r="HEF8" s="31"/>
      <c r="HEG8" s="30"/>
      <c r="HEH8" s="31"/>
      <c r="HEI8" s="30"/>
      <c r="HEJ8" s="31"/>
      <c r="HEK8" s="30"/>
      <c r="HEL8" s="31"/>
      <c r="HEM8" s="30"/>
      <c r="HEN8" s="31"/>
      <c r="HEO8" s="30"/>
      <c r="HEP8" s="31"/>
      <c r="HEQ8" s="30"/>
      <c r="HER8" s="31"/>
      <c r="HES8" s="30"/>
      <c r="HET8" s="31"/>
      <c r="HEU8" s="30"/>
      <c r="HEV8" s="31"/>
      <c r="HEW8" s="30"/>
      <c r="HEX8" s="31"/>
      <c r="HEY8" s="30"/>
      <c r="HEZ8" s="31"/>
      <c r="HFA8" s="30"/>
      <c r="HFB8" s="31"/>
      <c r="HFC8" s="30"/>
      <c r="HFD8" s="31"/>
      <c r="HFE8" s="30"/>
      <c r="HFF8" s="31"/>
      <c r="HFG8" s="30"/>
      <c r="HFH8" s="31"/>
      <c r="HFI8" s="30"/>
      <c r="HFJ8" s="31"/>
      <c r="HFK8" s="30"/>
      <c r="HFL8" s="31"/>
      <c r="HFM8" s="30"/>
      <c r="HFN8" s="31"/>
      <c r="HFO8" s="30"/>
      <c r="HFP8" s="31"/>
      <c r="HFQ8" s="30"/>
      <c r="HFR8" s="31"/>
      <c r="HFS8" s="30"/>
      <c r="HFT8" s="31"/>
      <c r="HFU8" s="30"/>
      <c r="HFV8" s="31"/>
      <c r="HFW8" s="30"/>
      <c r="HFX8" s="31"/>
      <c r="HFY8" s="30"/>
      <c r="HFZ8" s="31"/>
      <c r="HGA8" s="30"/>
      <c r="HGB8" s="31"/>
      <c r="HGC8" s="30"/>
      <c r="HGD8" s="31"/>
      <c r="HGE8" s="30"/>
      <c r="HGF8" s="31"/>
      <c r="HGG8" s="30"/>
      <c r="HGH8" s="31"/>
      <c r="HGI8" s="30"/>
      <c r="HGJ8" s="31"/>
      <c r="HGK8" s="30"/>
      <c r="HGL8" s="31"/>
      <c r="HGM8" s="30"/>
      <c r="HGN8" s="31"/>
      <c r="HGO8" s="30"/>
      <c r="HGP8" s="31"/>
      <c r="HGQ8" s="30"/>
      <c r="HGR8" s="31"/>
      <c r="HGS8" s="30"/>
      <c r="HGT8" s="31"/>
      <c r="HGU8" s="30"/>
      <c r="HGV8" s="31"/>
      <c r="HGW8" s="30"/>
      <c r="HGX8" s="31"/>
      <c r="HGY8" s="30"/>
      <c r="HGZ8" s="31"/>
      <c r="HHA8" s="30"/>
      <c r="HHB8" s="31"/>
      <c r="HHC8" s="30"/>
      <c r="HHD8" s="31"/>
      <c r="HHE8" s="30"/>
      <c r="HHF8" s="31"/>
      <c r="HHG8" s="30"/>
      <c r="HHH8" s="31"/>
      <c r="HHI8" s="30"/>
      <c r="HHJ8" s="31"/>
      <c r="HHK8" s="30"/>
      <c r="HHL8" s="31"/>
      <c r="HHM8" s="30"/>
      <c r="HHN8" s="31"/>
      <c r="HHO8" s="30"/>
      <c r="HHP8" s="31"/>
      <c r="HHQ8" s="30"/>
      <c r="HHR8" s="31"/>
      <c r="HHS8" s="30"/>
      <c r="HHT8" s="31"/>
      <c r="HHU8" s="30"/>
      <c r="HHV8" s="31"/>
      <c r="HHW8" s="30"/>
      <c r="HHX8" s="31"/>
      <c r="HHY8" s="30"/>
      <c r="HHZ8" s="31"/>
      <c r="HIA8" s="30"/>
      <c r="HIB8" s="31"/>
      <c r="HIC8" s="30"/>
      <c r="HID8" s="31"/>
      <c r="HIE8" s="30"/>
      <c r="HIF8" s="31"/>
      <c r="HIG8" s="30"/>
      <c r="HIH8" s="31"/>
      <c r="HII8" s="30"/>
      <c r="HIJ8" s="31"/>
      <c r="HIK8" s="30"/>
      <c r="HIL8" s="31"/>
      <c r="HIM8" s="30"/>
      <c r="HIN8" s="31"/>
      <c r="HIO8" s="30"/>
      <c r="HIP8" s="31"/>
      <c r="HIQ8" s="30"/>
      <c r="HIR8" s="31"/>
      <c r="HIS8" s="30"/>
      <c r="HIT8" s="31"/>
      <c r="HIU8" s="30"/>
      <c r="HIV8" s="31"/>
      <c r="HIW8" s="30"/>
      <c r="HIX8" s="31"/>
      <c r="HIY8" s="30"/>
      <c r="HIZ8" s="31"/>
      <c r="HJA8" s="30"/>
      <c r="HJB8" s="31"/>
      <c r="HJC8" s="30"/>
      <c r="HJD8" s="31"/>
      <c r="HJE8" s="30"/>
      <c r="HJF8" s="31"/>
      <c r="HJG8" s="30"/>
      <c r="HJH8" s="31"/>
      <c r="HJI8" s="30"/>
      <c r="HJJ8" s="31"/>
      <c r="HJK8" s="30"/>
      <c r="HJL8" s="31"/>
      <c r="HJM8" s="30"/>
      <c r="HJN8" s="31"/>
      <c r="HJO8" s="30"/>
      <c r="HJP8" s="31"/>
      <c r="HJQ8" s="30"/>
      <c r="HJR8" s="31"/>
      <c r="HJS8" s="30"/>
      <c r="HJT8" s="31"/>
      <c r="HJU8" s="30"/>
      <c r="HJV8" s="31"/>
      <c r="HJW8" s="30"/>
      <c r="HJX8" s="31"/>
      <c r="HJY8" s="30"/>
      <c r="HJZ8" s="31"/>
      <c r="HKA8" s="30"/>
      <c r="HKB8" s="31"/>
      <c r="HKC8" s="30"/>
      <c r="HKD8" s="31"/>
      <c r="HKE8" s="30"/>
      <c r="HKF8" s="31"/>
      <c r="HKG8" s="30"/>
      <c r="HKH8" s="31"/>
      <c r="HKI8" s="30"/>
      <c r="HKJ8" s="31"/>
      <c r="HKK8" s="30"/>
      <c r="HKL8" s="31"/>
      <c r="HKM8" s="30"/>
      <c r="HKN8" s="31"/>
      <c r="HKO8" s="30"/>
      <c r="HKP8" s="31"/>
      <c r="HKQ8" s="30"/>
      <c r="HKR8" s="31"/>
      <c r="HKS8" s="30"/>
      <c r="HKT8" s="31"/>
      <c r="HKU8" s="30"/>
      <c r="HKV8" s="31"/>
      <c r="HKW8" s="30"/>
      <c r="HKX8" s="31"/>
      <c r="HKY8" s="30"/>
      <c r="HKZ8" s="31"/>
      <c r="HLA8" s="30"/>
      <c r="HLB8" s="31"/>
      <c r="HLC8" s="30"/>
      <c r="HLD8" s="31"/>
      <c r="HLE8" s="30"/>
      <c r="HLF8" s="31"/>
      <c r="HLG8" s="30"/>
      <c r="HLH8" s="31"/>
      <c r="HLI8" s="30"/>
      <c r="HLJ8" s="31"/>
      <c r="HLK8" s="30"/>
      <c r="HLL8" s="31"/>
      <c r="HLM8" s="30"/>
      <c r="HLN8" s="31"/>
      <c r="HLO8" s="30"/>
      <c r="HLP8" s="31"/>
      <c r="HLQ8" s="30"/>
      <c r="HLR8" s="31"/>
      <c r="HLS8" s="30"/>
      <c r="HLT8" s="31"/>
      <c r="HLU8" s="30"/>
      <c r="HLV8" s="31"/>
      <c r="HLW8" s="30"/>
      <c r="HLX8" s="31"/>
      <c r="HLY8" s="30"/>
      <c r="HLZ8" s="31"/>
      <c r="HMA8" s="30"/>
      <c r="HMB8" s="31"/>
      <c r="HMC8" s="30"/>
      <c r="HMD8" s="31"/>
      <c r="HME8" s="30"/>
      <c r="HMF8" s="31"/>
      <c r="HMG8" s="30"/>
      <c r="HMH8" s="31"/>
      <c r="HMI8" s="30"/>
      <c r="HMJ8" s="31"/>
      <c r="HMK8" s="30"/>
      <c r="HML8" s="31"/>
      <c r="HMM8" s="30"/>
      <c r="HMN8" s="31"/>
      <c r="HMO8" s="30"/>
      <c r="HMP8" s="31"/>
      <c r="HMQ8" s="30"/>
      <c r="HMR8" s="31"/>
      <c r="HMS8" s="30"/>
      <c r="HMT8" s="31"/>
      <c r="HMU8" s="30"/>
      <c r="HMV8" s="31"/>
      <c r="HMW8" s="30"/>
      <c r="HMX8" s="31"/>
      <c r="HMY8" s="30"/>
      <c r="HMZ8" s="31"/>
      <c r="HNA8" s="30"/>
      <c r="HNB8" s="31"/>
      <c r="HNC8" s="30"/>
      <c r="HND8" s="31"/>
      <c r="HNE8" s="30"/>
      <c r="HNF8" s="31"/>
      <c r="HNG8" s="30"/>
      <c r="HNH8" s="31"/>
      <c r="HNI8" s="30"/>
      <c r="HNJ8" s="31"/>
      <c r="HNK8" s="30"/>
      <c r="HNL8" s="31"/>
      <c r="HNM8" s="30"/>
      <c r="HNN8" s="31"/>
      <c r="HNO8" s="30"/>
      <c r="HNP8" s="31"/>
      <c r="HNQ8" s="30"/>
      <c r="HNR8" s="31"/>
      <c r="HNS8" s="30"/>
      <c r="HNT8" s="31"/>
      <c r="HNU8" s="30"/>
      <c r="HNV8" s="31"/>
      <c r="HNW8" s="30"/>
      <c r="HNX8" s="31"/>
      <c r="HNY8" s="30"/>
      <c r="HNZ8" s="31"/>
      <c r="HOA8" s="30"/>
      <c r="HOB8" s="31"/>
      <c r="HOC8" s="30"/>
      <c r="HOD8" s="31"/>
      <c r="HOE8" s="30"/>
      <c r="HOF8" s="31"/>
      <c r="HOG8" s="30"/>
      <c r="HOH8" s="31"/>
      <c r="HOI8" s="30"/>
      <c r="HOJ8" s="31"/>
      <c r="HOK8" s="30"/>
      <c r="HOL8" s="31"/>
      <c r="HOM8" s="30"/>
      <c r="HON8" s="31"/>
      <c r="HOO8" s="30"/>
      <c r="HOP8" s="31"/>
      <c r="HOQ8" s="30"/>
      <c r="HOR8" s="31"/>
      <c r="HOS8" s="30"/>
      <c r="HOT8" s="31"/>
      <c r="HOU8" s="30"/>
      <c r="HOV8" s="31"/>
      <c r="HOW8" s="30"/>
      <c r="HOX8" s="31"/>
      <c r="HOY8" s="30"/>
      <c r="HOZ8" s="31"/>
      <c r="HPA8" s="30"/>
      <c r="HPB8" s="31"/>
      <c r="HPC8" s="30"/>
      <c r="HPD8" s="31"/>
      <c r="HPE8" s="30"/>
      <c r="HPF8" s="31"/>
      <c r="HPG8" s="30"/>
      <c r="HPH8" s="31"/>
      <c r="HPI8" s="30"/>
      <c r="HPJ8" s="31"/>
      <c r="HPK8" s="30"/>
      <c r="HPL8" s="31"/>
      <c r="HPM8" s="30"/>
      <c r="HPN8" s="31"/>
      <c r="HPO8" s="30"/>
      <c r="HPP8" s="31"/>
      <c r="HPQ8" s="30"/>
      <c r="HPR8" s="31"/>
      <c r="HPS8" s="30"/>
      <c r="HPT8" s="31"/>
      <c r="HPU8" s="30"/>
      <c r="HPV8" s="31"/>
      <c r="HPW8" s="30"/>
      <c r="HPX8" s="31"/>
      <c r="HPY8" s="30"/>
      <c r="HPZ8" s="31"/>
      <c r="HQA8" s="30"/>
      <c r="HQB8" s="31"/>
      <c r="HQC8" s="30"/>
      <c r="HQD8" s="31"/>
      <c r="HQE8" s="30"/>
      <c r="HQF8" s="31"/>
      <c r="HQG8" s="30"/>
      <c r="HQH8" s="31"/>
      <c r="HQI8" s="30"/>
      <c r="HQJ8" s="31"/>
      <c r="HQK8" s="30"/>
      <c r="HQL8" s="31"/>
      <c r="HQM8" s="30"/>
      <c r="HQN8" s="31"/>
      <c r="HQO8" s="30"/>
      <c r="HQP8" s="31"/>
      <c r="HQQ8" s="30"/>
      <c r="HQR8" s="31"/>
      <c r="HQS8" s="30"/>
      <c r="HQT8" s="31"/>
      <c r="HQU8" s="30"/>
      <c r="HQV8" s="31"/>
      <c r="HQW8" s="30"/>
      <c r="HQX8" s="31"/>
      <c r="HQY8" s="30"/>
      <c r="HQZ8" s="31"/>
      <c r="HRA8" s="30"/>
      <c r="HRB8" s="31"/>
      <c r="HRC8" s="30"/>
      <c r="HRD8" s="31"/>
      <c r="HRE8" s="30"/>
      <c r="HRF8" s="31"/>
      <c r="HRG8" s="30"/>
      <c r="HRH8" s="31"/>
      <c r="HRI8" s="30"/>
      <c r="HRJ8" s="31"/>
      <c r="HRK8" s="30"/>
      <c r="HRL8" s="31"/>
      <c r="HRM8" s="30"/>
      <c r="HRN8" s="31"/>
      <c r="HRO8" s="30"/>
      <c r="HRP8" s="31"/>
      <c r="HRQ8" s="30"/>
      <c r="HRR8" s="31"/>
      <c r="HRS8" s="30"/>
      <c r="HRT8" s="31"/>
      <c r="HRU8" s="30"/>
      <c r="HRV8" s="31"/>
      <c r="HRW8" s="30"/>
      <c r="HRX8" s="31"/>
      <c r="HRY8" s="30"/>
      <c r="HRZ8" s="31"/>
      <c r="HSA8" s="30"/>
      <c r="HSB8" s="31"/>
      <c r="HSC8" s="30"/>
      <c r="HSD8" s="31"/>
      <c r="HSE8" s="30"/>
      <c r="HSF8" s="31"/>
      <c r="HSG8" s="30"/>
      <c r="HSH8" s="31"/>
      <c r="HSI8" s="30"/>
      <c r="HSJ8" s="31"/>
      <c r="HSK8" s="30"/>
      <c r="HSL8" s="31"/>
      <c r="HSM8" s="30"/>
      <c r="HSN8" s="31"/>
      <c r="HSO8" s="30"/>
      <c r="HSP8" s="31"/>
      <c r="HSQ8" s="30"/>
      <c r="HSR8" s="31"/>
      <c r="HSS8" s="30"/>
      <c r="HST8" s="31"/>
      <c r="HSU8" s="30"/>
      <c r="HSV8" s="31"/>
      <c r="HSW8" s="30"/>
      <c r="HSX8" s="31"/>
      <c r="HSY8" s="30"/>
      <c r="HSZ8" s="31"/>
      <c r="HTA8" s="30"/>
      <c r="HTB8" s="31"/>
      <c r="HTC8" s="30"/>
      <c r="HTD8" s="31"/>
      <c r="HTE8" s="30"/>
      <c r="HTF8" s="31"/>
      <c r="HTG8" s="30"/>
      <c r="HTH8" s="31"/>
      <c r="HTI8" s="30"/>
      <c r="HTJ8" s="31"/>
      <c r="HTK8" s="30"/>
      <c r="HTL8" s="31"/>
      <c r="HTM8" s="30"/>
      <c r="HTN8" s="31"/>
      <c r="HTO8" s="30"/>
      <c r="HTP8" s="31"/>
      <c r="HTQ8" s="30"/>
      <c r="HTR8" s="31"/>
      <c r="HTS8" s="30"/>
      <c r="HTT8" s="31"/>
      <c r="HTU8" s="30"/>
      <c r="HTV8" s="31"/>
      <c r="HTW8" s="30"/>
      <c r="HTX8" s="31"/>
      <c r="HTY8" s="30"/>
      <c r="HTZ8" s="31"/>
      <c r="HUA8" s="30"/>
      <c r="HUB8" s="31"/>
      <c r="HUC8" s="30"/>
      <c r="HUD8" s="31"/>
      <c r="HUE8" s="30"/>
      <c r="HUF8" s="31"/>
      <c r="HUG8" s="30"/>
      <c r="HUH8" s="31"/>
      <c r="HUI8" s="30"/>
      <c r="HUJ8" s="31"/>
      <c r="HUK8" s="30"/>
      <c r="HUL8" s="31"/>
      <c r="HUM8" s="30"/>
      <c r="HUN8" s="31"/>
      <c r="HUO8" s="30"/>
      <c r="HUP8" s="31"/>
      <c r="HUQ8" s="30"/>
      <c r="HUR8" s="31"/>
      <c r="HUS8" s="30"/>
      <c r="HUT8" s="31"/>
      <c r="HUU8" s="30"/>
      <c r="HUV8" s="31"/>
      <c r="HUW8" s="30"/>
      <c r="HUX8" s="31"/>
      <c r="HUY8" s="30"/>
      <c r="HUZ8" s="31"/>
      <c r="HVA8" s="30"/>
      <c r="HVB8" s="31"/>
      <c r="HVC8" s="30"/>
      <c r="HVD8" s="31"/>
      <c r="HVE8" s="30"/>
      <c r="HVF8" s="31"/>
      <c r="HVG8" s="30"/>
      <c r="HVH8" s="31"/>
      <c r="HVI8" s="30"/>
      <c r="HVJ8" s="31"/>
      <c r="HVK8" s="30"/>
      <c r="HVL8" s="31"/>
      <c r="HVM8" s="30"/>
      <c r="HVN8" s="31"/>
      <c r="HVO8" s="30"/>
      <c r="HVP8" s="31"/>
      <c r="HVQ8" s="30"/>
      <c r="HVR8" s="31"/>
      <c r="HVS8" s="30"/>
      <c r="HVT8" s="31"/>
      <c r="HVU8" s="30"/>
      <c r="HVV8" s="31"/>
      <c r="HVW8" s="30"/>
      <c r="HVX8" s="31"/>
      <c r="HVY8" s="30"/>
      <c r="HVZ8" s="31"/>
      <c r="HWA8" s="30"/>
      <c r="HWB8" s="31"/>
      <c r="HWC8" s="30"/>
      <c r="HWD8" s="31"/>
      <c r="HWE8" s="30"/>
      <c r="HWF8" s="31"/>
      <c r="HWG8" s="30"/>
      <c r="HWH8" s="31"/>
      <c r="HWI8" s="30"/>
      <c r="HWJ8" s="31"/>
      <c r="HWK8" s="30"/>
      <c r="HWL8" s="31"/>
      <c r="HWM8" s="30"/>
      <c r="HWN8" s="31"/>
      <c r="HWO8" s="30"/>
      <c r="HWP8" s="31"/>
      <c r="HWQ8" s="30"/>
      <c r="HWR8" s="31"/>
      <c r="HWS8" s="30"/>
      <c r="HWT8" s="31"/>
      <c r="HWU8" s="30"/>
      <c r="HWV8" s="31"/>
      <c r="HWW8" s="30"/>
      <c r="HWX8" s="31"/>
      <c r="HWY8" s="30"/>
      <c r="HWZ8" s="31"/>
      <c r="HXA8" s="30"/>
      <c r="HXB8" s="31"/>
      <c r="HXC8" s="30"/>
      <c r="HXD8" s="31"/>
      <c r="HXE8" s="30"/>
      <c r="HXF8" s="31"/>
      <c r="HXG8" s="30"/>
      <c r="HXH8" s="31"/>
      <c r="HXI8" s="30"/>
      <c r="HXJ8" s="31"/>
      <c r="HXK8" s="30"/>
      <c r="HXL8" s="31"/>
      <c r="HXM8" s="30"/>
      <c r="HXN8" s="31"/>
      <c r="HXO8" s="30"/>
      <c r="HXP8" s="31"/>
      <c r="HXQ8" s="30"/>
      <c r="HXR8" s="31"/>
      <c r="HXS8" s="30"/>
      <c r="HXT8" s="31"/>
      <c r="HXU8" s="30"/>
      <c r="HXV8" s="31"/>
      <c r="HXW8" s="30"/>
      <c r="HXX8" s="31"/>
      <c r="HXY8" s="30"/>
      <c r="HXZ8" s="31"/>
      <c r="HYA8" s="30"/>
      <c r="HYB8" s="31"/>
      <c r="HYC8" s="30"/>
      <c r="HYD8" s="31"/>
      <c r="HYE8" s="30"/>
      <c r="HYF8" s="31"/>
      <c r="HYG8" s="30"/>
      <c r="HYH8" s="31"/>
      <c r="HYI8" s="30"/>
      <c r="HYJ8" s="31"/>
      <c r="HYK8" s="30"/>
      <c r="HYL8" s="31"/>
      <c r="HYM8" s="30"/>
      <c r="HYN8" s="31"/>
      <c r="HYO8" s="30"/>
      <c r="HYP8" s="31"/>
      <c r="HYQ8" s="30"/>
      <c r="HYR8" s="31"/>
      <c r="HYS8" s="30"/>
      <c r="HYT8" s="31"/>
      <c r="HYU8" s="30"/>
      <c r="HYV8" s="31"/>
      <c r="HYW8" s="30"/>
      <c r="HYX8" s="31"/>
      <c r="HYY8" s="30"/>
      <c r="HYZ8" s="31"/>
      <c r="HZA8" s="30"/>
      <c r="HZB8" s="31"/>
      <c r="HZC8" s="30"/>
      <c r="HZD8" s="31"/>
      <c r="HZE8" s="30"/>
      <c r="HZF8" s="31"/>
      <c r="HZG8" s="30"/>
      <c r="HZH8" s="31"/>
      <c r="HZI8" s="30"/>
      <c r="HZJ8" s="31"/>
      <c r="HZK8" s="30"/>
      <c r="HZL8" s="31"/>
      <c r="HZM8" s="30"/>
      <c r="HZN8" s="31"/>
      <c r="HZO8" s="30"/>
      <c r="HZP8" s="31"/>
      <c r="HZQ8" s="30"/>
      <c r="HZR8" s="31"/>
      <c r="HZS8" s="30"/>
      <c r="HZT8" s="31"/>
      <c r="HZU8" s="30"/>
      <c r="HZV8" s="31"/>
      <c r="HZW8" s="30"/>
      <c r="HZX8" s="31"/>
      <c r="HZY8" s="30"/>
      <c r="HZZ8" s="31"/>
      <c r="IAA8" s="30"/>
      <c r="IAB8" s="31"/>
      <c r="IAC8" s="30"/>
      <c r="IAD8" s="31"/>
      <c r="IAE8" s="30"/>
      <c r="IAF8" s="31"/>
      <c r="IAG8" s="30"/>
      <c r="IAH8" s="31"/>
      <c r="IAI8" s="30"/>
      <c r="IAJ8" s="31"/>
      <c r="IAK8" s="30"/>
      <c r="IAL8" s="31"/>
      <c r="IAM8" s="30"/>
      <c r="IAN8" s="31"/>
      <c r="IAO8" s="30"/>
      <c r="IAP8" s="31"/>
      <c r="IAQ8" s="30"/>
      <c r="IAR8" s="31"/>
      <c r="IAS8" s="30"/>
      <c r="IAT8" s="31"/>
      <c r="IAU8" s="30"/>
      <c r="IAV8" s="31"/>
      <c r="IAW8" s="30"/>
      <c r="IAX8" s="31"/>
      <c r="IAY8" s="30"/>
      <c r="IAZ8" s="31"/>
      <c r="IBA8" s="30"/>
      <c r="IBB8" s="31"/>
      <c r="IBC8" s="30"/>
      <c r="IBD8" s="31"/>
      <c r="IBE8" s="30"/>
      <c r="IBF8" s="31"/>
      <c r="IBG8" s="30"/>
      <c r="IBH8" s="31"/>
      <c r="IBI8" s="30"/>
      <c r="IBJ8" s="31"/>
      <c r="IBK8" s="30"/>
      <c r="IBL8" s="31"/>
      <c r="IBM8" s="30"/>
      <c r="IBN8" s="31"/>
      <c r="IBO8" s="30"/>
      <c r="IBP8" s="31"/>
      <c r="IBQ8" s="30"/>
      <c r="IBR8" s="31"/>
      <c r="IBS8" s="30"/>
      <c r="IBT8" s="31"/>
      <c r="IBU8" s="30"/>
      <c r="IBV8" s="31"/>
      <c r="IBW8" s="30"/>
      <c r="IBX8" s="31"/>
      <c r="IBY8" s="30"/>
      <c r="IBZ8" s="31"/>
      <c r="ICA8" s="30"/>
      <c r="ICB8" s="31"/>
      <c r="ICC8" s="30"/>
      <c r="ICD8" s="31"/>
      <c r="ICE8" s="30"/>
      <c r="ICF8" s="31"/>
      <c r="ICG8" s="30"/>
      <c r="ICH8" s="31"/>
      <c r="ICI8" s="30"/>
      <c r="ICJ8" s="31"/>
      <c r="ICK8" s="30"/>
      <c r="ICL8" s="31"/>
      <c r="ICM8" s="30"/>
      <c r="ICN8" s="31"/>
      <c r="ICO8" s="30"/>
      <c r="ICP8" s="31"/>
      <c r="ICQ8" s="30"/>
      <c r="ICR8" s="31"/>
      <c r="ICS8" s="30"/>
      <c r="ICT8" s="31"/>
      <c r="ICU8" s="30"/>
      <c r="ICV8" s="31"/>
      <c r="ICW8" s="30"/>
      <c r="ICX8" s="31"/>
      <c r="ICY8" s="30"/>
      <c r="ICZ8" s="31"/>
      <c r="IDA8" s="30"/>
      <c r="IDB8" s="31"/>
      <c r="IDC8" s="30"/>
      <c r="IDD8" s="31"/>
      <c r="IDE8" s="30"/>
      <c r="IDF8" s="31"/>
      <c r="IDG8" s="30"/>
      <c r="IDH8" s="31"/>
      <c r="IDI8" s="30"/>
      <c r="IDJ8" s="31"/>
      <c r="IDK8" s="30"/>
      <c r="IDL8" s="31"/>
      <c r="IDM8" s="30"/>
      <c r="IDN8" s="31"/>
      <c r="IDO8" s="30"/>
      <c r="IDP8" s="31"/>
      <c r="IDQ8" s="30"/>
      <c r="IDR8" s="31"/>
      <c r="IDS8" s="30"/>
      <c r="IDT8" s="31"/>
      <c r="IDU8" s="30"/>
      <c r="IDV8" s="31"/>
      <c r="IDW8" s="30"/>
      <c r="IDX8" s="31"/>
      <c r="IDY8" s="30"/>
      <c r="IDZ8" s="31"/>
      <c r="IEA8" s="30"/>
      <c r="IEB8" s="31"/>
      <c r="IEC8" s="30"/>
      <c r="IED8" s="31"/>
      <c r="IEE8" s="30"/>
      <c r="IEF8" s="31"/>
      <c r="IEG8" s="30"/>
      <c r="IEH8" s="31"/>
      <c r="IEI8" s="30"/>
      <c r="IEJ8" s="31"/>
      <c r="IEK8" s="30"/>
      <c r="IEL8" s="31"/>
      <c r="IEM8" s="30"/>
      <c r="IEN8" s="31"/>
      <c r="IEO8" s="30"/>
      <c r="IEP8" s="31"/>
      <c r="IEQ8" s="30"/>
      <c r="IER8" s="31"/>
      <c r="IES8" s="30"/>
      <c r="IET8" s="31"/>
      <c r="IEU8" s="30"/>
      <c r="IEV8" s="31"/>
      <c r="IEW8" s="30"/>
      <c r="IEX8" s="31"/>
      <c r="IEY8" s="30"/>
      <c r="IEZ8" s="31"/>
      <c r="IFA8" s="30"/>
      <c r="IFB8" s="31"/>
      <c r="IFC8" s="30"/>
      <c r="IFD8" s="31"/>
      <c r="IFE8" s="30"/>
      <c r="IFF8" s="31"/>
      <c r="IFG8" s="30"/>
      <c r="IFH8" s="31"/>
      <c r="IFI8" s="30"/>
      <c r="IFJ8" s="31"/>
      <c r="IFK8" s="30"/>
      <c r="IFL8" s="31"/>
      <c r="IFM8" s="30"/>
      <c r="IFN8" s="31"/>
      <c r="IFO8" s="30"/>
      <c r="IFP8" s="31"/>
      <c r="IFQ8" s="30"/>
      <c r="IFR8" s="31"/>
      <c r="IFS8" s="30"/>
      <c r="IFT8" s="31"/>
      <c r="IFU8" s="30"/>
      <c r="IFV8" s="31"/>
      <c r="IFW8" s="30"/>
      <c r="IFX8" s="31"/>
      <c r="IFY8" s="30"/>
      <c r="IFZ8" s="31"/>
      <c r="IGA8" s="30"/>
      <c r="IGB8" s="31"/>
      <c r="IGC8" s="30"/>
      <c r="IGD8" s="31"/>
      <c r="IGE8" s="30"/>
      <c r="IGF8" s="31"/>
      <c r="IGG8" s="30"/>
      <c r="IGH8" s="31"/>
      <c r="IGI8" s="30"/>
      <c r="IGJ8" s="31"/>
      <c r="IGK8" s="30"/>
      <c r="IGL8" s="31"/>
      <c r="IGM8" s="30"/>
      <c r="IGN8" s="31"/>
      <c r="IGO8" s="30"/>
      <c r="IGP8" s="31"/>
      <c r="IGQ8" s="30"/>
      <c r="IGR8" s="31"/>
      <c r="IGS8" s="30"/>
      <c r="IGT8" s="31"/>
      <c r="IGU8" s="30"/>
      <c r="IGV8" s="31"/>
      <c r="IGW8" s="30"/>
      <c r="IGX8" s="31"/>
      <c r="IGY8" s="30"/>
      <c r="IGZ8" s="31"/>
      <c r="IHA8" s="30"/>
      <c r="IHB8" s="31"/>
      <c r="IHC8" s="30"/>
      <c r="IHD8" s="31"/>
      <c r="IHE8" s="30"/>
      <c r="IHF8" s="31"/>
      <c r="IHG8" s="30"/>
      <c r="IHH8" s="31"/>
      <c r="IHI8" s="30"/>
      <c r="IHJ8" s="31"/>
      <c r="IHK8" s="30"/>
      <c r="IHL8" s="31"/>
      <c r="IHM8" s="30"/>
      <c r="IHN8" s="31"/>
      <c r="IHO8" s="30"/>
      <c r="IHP8" s="31"/>
      <c r="IHQ8" s="30"/>
      <c r="IHR8" s="31"/>
      <c r="IHS8" s="30"/>
      <c r="IHT8" s="31"/>
      <c r="IHU8" s="30"/>
      <c r="IHV8" s="31"/>
      <c r="IHW8" s="30"/>
      <c r="IHX8" s="31"/>
      <c r="IHY8" s="30"/>
      <c r="IHZ8" s="31"/>
      <c r="IIA8" s="30"/>
      <c r="IIB8" s="31"/>
      <c r="IIC8" s="30"/>
      <c r="IID8" s="31"/>
      <c r="IIE8" s="30"/>
      <c r="IIF8" s="31"/>
      <c r="IIG8" s="30"/>
      <c r="IIH8" s="31"/>
      <c r="III8" s="30"/>
      <c r="IIJ8" s="31"/>
      <c r="IIK8" s="30"/>
      <c r="IIL8" s="31"/>
      <c r="IIM8" s="30"/>
      <c r="IIN8" s="31"/>
      <c r="IIO8" s="30"/>
      <c r="IIP8" s="31"/>
      <c r="IIQ8" s="30"/>
      <c r="IIR8" s="31"/>
      <c r="IIS8" s="30"/>
      <c r="IIT8" s="31"/>
      <c r="IIU8" s="30"/>
      <c r="IIV8" s="31"/>
      <c r="IIW8" s="30"/>
      <c r="IIX8" s="31"/>
      <c r="IIY8" s="30"/>
      <c r="IIZ8" s="31"/>
      <c r="IJA8" s="30"/>
      <c r="IJB8" s="31"/>
      <c r="IJC8" s="30"/>
      <c r="IJD8" s="31"/>
      <c r="IJE8" s="30"/>
      <c r="IJF8" s="31"/>
      <c r="IJG8" s="30"/>
      <c r="IJH8" s="31"/>
      <c r="IJI8" s="30"/>
      <c r="IJJ8" s="31"/>
      <c r="IJK8" s="30"/>
      <c r="IJL8" s="31"/>
      <c r="IJM8" s="30"/>
      <c r="IJN8" s="31"/>
      <c r="IJO8" s="30"/>
      <c r="IJP8" s="31"/>
      <c r="IJQ8" s="30"/>
      <c r="IJR8" s="31"/>
      <c r="IJS8" s="30"/>
      <c r="IJT8" s="31"/>
      <c r="IJU8" s="30"/>
      <c r="IJV8" s="31"/>
      <c r="IJW8" s="30"/>
      <c r="IJX8" s="31"/>
      <c r="IJY8" s="30"/>
      <c r="IJZ8" s="31"/>
      <c r="IKA8" s="30"/>
      <c r="IKB8" s="31"/>
      <c r="IKC8" s="30"/>
      <c r="IKD8" s="31"/>
      <c r="IKE8" s="30"/>
      <c r="IKF8" s="31"/>
      <c r="IKG8" s="30"/>
      <c r="IKH8" s="31"/>
      <c r="IKI8" s="30"/>
      <c r="IKJ8" s="31"/>
      <c r="IKK8" s="30"/>
      <c r="IKL8" s="31"/>
      <c r="IKM8" s="30"/>
      <c r="IKN8" s="31"/>
      <c r="IKO8" s="30"/>
      <c r="IKP8" s="31"/>
      <c r="IKQ8" s="30"/>
      <c r="IKR8" s="31"/>
      <c r="IKS8" s="30"/>
      <c r="IKT8" s="31"/>
      <c r="IKU8" s="30"/>
      <c r="IKV8" s="31"/>
      <c r="IKW8" s="30"/>
      <c r="IKX8" s="31"/>
      <c r="IKY8" s="30"/>
      <c r="IKZ8" s="31"/>
      <c r="ILA8" s="30"/>
      <c r="ILB8" s="31"/>
      <c r="ILC8" s="30"/>
      <c r="ILD8" s="31"/>
      <c r="ILE8" s="30"/>
      <c r="ILF8" s="31"/>
      <c r="ILG8" s="30"/>
      <c r="ILH8" s="31"/>
      <c r="ILI8" s="30"/>
      <c r="ILJ8" s="31"/>
      <c r="ILK8" s="30"/>
      <c r="ILL8" s="31"/>
      <c r="ILM8" s="30"/>
      <c r="ILN8" s="31"/>
      <c r="ILO8" s="30"/>
      <c r="ILP8" s="31"/>
      <c r="ILQ8" s="30"/>
      <c r="ILR8" s="31"/>
      <c r="ILS8" s="30"/>
      <c r="ILT8" s="31"/>
      <c r="ILU8" s="30"/>
      <c r="ILV8" s="31"/>
      <c r="ILW8" s="30"/>
      <c r="ILX8" s="31"/>
      <c r="ILY8" s="30"/>
      <c r="ILZ8" s="31"/>
      <c r="IMA8" s="30"/>
      <c r="IMB8" s="31"/>
      <c r="IMC8" s="30"/>
      <c r="IMD8" s="31"/>
      <c r="IME8" s="30"/>
      <c r="IMF8" s="31"/>
      <c r="IMG8" s="30"/>
      <c r="IMH8" s="31"/>
      <c r="IMI8" s="30"/>
      <c r="IMJ8" s="31"/>
      <c r="IMK8" s="30"/>
      <c r="IML8" s="31"/>
      <c r="IMM8" s="30"/>
      <c r="IMN8" s="31"/>
      <c r="IMO8" s="30"/>
      <c r="IMP8" s="31"/>
      <c r="IMQ8" s="30"/>
      <c r="IMR8" s="31"/>
      <c r="IMS8" s="30"/>
      <c r="IMT8" s="31"/>
      <c r="IMU8" s="30"/>
      <c r="IMV8" s="31"/>
      <c r="IMW8" s="30"/>
      <c r="IMX8" s="31"/>
      <c r="IMY8" s="30"/>
      <c r="IMZ8" s="31"/>
      <c r="INA8" s="30"/>
      <c r="INB8" s="31"/>
      <c r="INC8" s="30"/>
      <c r="IND8" s="31"/>
      <c r="INE8" s="30"/>
      <c r="INF8" s="31"/>
      <c r="ING8" s="30"/>
      <c r="INH8" s="31"/>
      <c r="INI8" s="30"/>
      <c r="INJ8" s="31"/>
      <c r="INK8" s="30"/>
      <c r="INL8" s="31"/>
      <c r="INM8" s="30"/>
      <c r="INN8" s="31"/>
      <c r="INO8" s="30"/>
      <c r="INP8" s="31"/>
      <c r="INQ8" s="30"/>
      <c r="INR8" s="31"/>
      <c r="INS8" s="30"/>
      <c r="INT8" s="31"/>
      <c r="INU8" s="30"/>
      <c r="INV8" s="31"/>
      <c r="INW8" s="30"/>
      <c r="INX8" s="31"/>
      <c r="INY8" s="30"/>
      <c r="INZ8" s="31"/>
      <c r="IOA8" s="30"/>
      <c r="IOB8" s="31"/>
      <c r="IOC8" s="30"/>
      <c r="IOD8" s="31"/>
      <c r="IOE8" s="30"/>
      <c r="IOF8" s="31"/>
      <c r="IOG8" s="30"/>
      <c r="IOH8" s="31"/>
      <c r="IOI8" s="30"/>
      <c r="IOJ8" s="31"/>
      <c r="IOK8" s="30"/>
      <c r="IOL8" s="31"/>
      <c r="IOM8" s="30"/>
      <c r="ION8" s="31"/>
      <c r="IOO8" s="30"/>
      <c r="IOP8" s="31"/>
      <c r="IOQ8" s="30"/>
      <c r="IOR8" s="31"/>
      <c r="IOS8" s="30"/>
      <c r="IOT8" s="31"/>
      <c r="IOU8" s="30"/>
      <c r="IOV8" s="31"/>
      <c r="IOW8" s="30"/>
      <c r="IOX8" s="31"/>
      <c r="IOY8" s="30"/>
      <c r="IOZ8" s="31"/>
      <c r="IPA8" s="30"/>
      <c r="IPB8" s="31"/>
      <c r="IPC8" s="30"/>
      <c r="IPD8" s="31"/>
      <c r="IPE8" s="30"/>
      <c r="IPF8" s="31"/>
      <c r="IPG8" s="30"/>
      <c r="IPH8" s="31"/>
      <c r="IPI8" s="30"/>
      <c r="IPJ8" s="31"/>
      <c r="IPK8" s="30"/>
      <c r="IPL8" s="31"/>
      <c r="IPM8" s="30"/>
      <c r="IPN8" s="31"/>
      <c r="IPO8" s="30"/>
      <c r="IPP8" s="31"/>
      <c r="IPQ8" s="30"/>
      <c r="IPR8" s="31"/>
      <c r="IPS8" s="30"/>
      <c r="IPT8" s="31"/>
      <c r="IPU8" s="30"/>
      <c r="IPV8" s="31"/>
      <c r="IPW8" s="30"/>
      <c r="IPX8" s="31"/>
      <c r="IPY8" s="30"/>
      <c r="IPZ8" s="31"/>
      <c r="IQA8" s="30"/>
      <c r="IQB8" s="31"/>
      <c r="IQC8" s="30"/>
      <c r="IQD8" s="31"/>
      <c r="IQE8" s="30"/>
      <c r="IQF8" s="31"/>
      <c r="IQG8" s="30"/>
      <c r="IQH8" s="31"/>
      <c r="IQI8" s="30"/>
      <c r="IQJ8" s="31"/>
      <c r="IQK8" s="30"/>
      <c r="IQL8" s="31"/>
      <c r="IQM8" s="30"/>
      <c r="IQN8" s="31"/>
      <c r="IQO8" s="30"/>
      <c r="IQP8" s="31"/>
      <c r="IQQ8" s="30"/>
      <c r="IQR8" s="31"/>
      <c r="IQS8" s="30"/>
      <c r="IQT8" s="31"/>
      <c r="IQU8" s="30"/>
      <c r="IQV8" s="31"/>
      <c r="IQW8" s="30"/>
      <c r="IQX8" s="31"/>
      <c r="IQY8" s="30"/>
      <c r="IQZ8" s="31"/>
      <c r="IRA8" s="30"/>
      <c r="IRB8" s="31"/>
      <c r="IRC8" s="30"/>
      <c r="IRD8" s="31"/>
      <c r="IRE8" s="30"/>
      <c r="IRF8" s="31"/>
      <c r="IRG8" s="30"/>
      <c r="IRH8" s="31"/>
      <c r="IRI8" s="30"/>
      <c r="IRJ8" s="31"/>
      <c r="IRK8" s="30"/>
      <c r="IRL8" s="31"/>
      <c r="IRM8" s="30"/>
      <c r="IRN8" s="31"/>
      <c r="IRO8" s="30"/>
      <c r="IRP8" s="31"/>
      <c r="IRQ8" s="30"/>
      <c r="IRR8" s="31"/>
      <c r="IRS8" s="30"/>
      <c r="IRT8" s="31"/>
      <c r="IRU8" s="30"/>
      <c r="IRV8" s="31"/>
      <c r="IRW8" s="30"/>
      <c r="IRX8" s="31"/>
      <c r="IRY8" s="30"/>
      <c r="IRZ8" s="31"/>
      <c r="ISA8" s="30"/>
      <c r="ISB8" s="31"/>
      <c r="ISC8" s="30"/>
      <c r="ISD8" s="31"/>
      <c r="ISE8" s="30"/>
      <c r="ISF8" s="31"/>
      <c r="ISG8" s="30"/>
      <c r="ISH8" s="31"/>
      <c r="ISI8" s="30"/>
      <c r="ISJ8" s="31"/>
      <c r="ISK8" s="30"/>
      <c r="ISL8" s="31"/>
      <c r="ISM8" s="30"/>
      <c r="ISN8" s="31"/>
      <c r="ISO8" s="30"/>
      <c r="ISP8" s="31"/>
      <c r="ISQ8" s="30"/>
      <c r="ISR8" s="31"/>
      <c r="ISS8" s="30"/>
      <c r="IST8" s="31"/>
      <c r="ISU8" s="30"/>
      <c r="ISV8" s="31"/>
      <c r="ISW8" s="30"/>
      <c r="ISX8" s="31"/>
      <c r="ISY8" s="30"/>
      <c r="ISZ8" s="31"/>
      <c r="ITA8" s="30"/>
      <c r="ITB8" s="31"/>
      <c r="ITC8" s="30"/>
      <c r="ITD8" s="31"/>
      <c r="ITE8" s="30"/>
      <c r="ITF8" s="31"/>
      <c r="ITG8" s="30"/>
      <c r="ITH8" s="31"/>
      <c r="ITI8" s="30"/>
      <c r="ITJ8" s="31"/>
      <c r="ITK8" s="30"/>
      <c r="ITL8" s="31"/>
      <c r="ITM8" s="30"/>
      <c r="ITN8" s="31"/>
      <c r="ITO8" s="30"/>
      <c r="ITP8" s="31"/>
      <c r="ITQ8" s="30"/>
      <c r="ITR8" s="31"/>
      <c r="ITS8" s="30"/>
      <c r="ITT8" s="31"/>
      <c r="ITU8" s="30"/>
      <c r="ITV8" s="31"/>
      <c r="ITW8" s="30"/>
      <c r="ITX8" s="31"/>
      <c r="ITY8" s="30"/>
      <c r="ITZ8" s="31"/>
      <c r="IUA8" s="30"/>
      <c r="IUB8" s="31"/>
      <c r="IUC8" s="30"/>
      <c r="IUD8" s="31"/>
      <c r="IUE8" s="30"/>
      <c r="IUF8" s="31"/>
      <c r="IUG8" s="30"/>
      <c r="IUH8" s="31"/>
      <c r="IUI8" s="30"/>
      <c r="IUJ8" s="31"/>
      <c r="IUK8" s="30"/>
      <c r="IUL8" s="31"/>
      <c r="IUM8" s="30"/>
      <c r="IUN8" s="31"/>
      <c r="IUO8" s="30"/>
      <c r="IUP8" s="31"/>
      <c r="IUQ8" s="30"/>
      <c r="IUR8" s="31"/>
      <c r="IUS8" s="30"/>
      <c r="IUT8" s="31"/>
      <c r="IUU8" s="30"/>
      <c r="IUV8" s="31"/>
      <c r="IUW8" s="30"/>
      <c r="IUX8" s="31"/>
      <c r="IUY8" s="30"/>
      <c r="IUZ8" s="31"/>
      <c r="IVA8" s="30"/>
      <c r="IVB8" s="31"/>
      <c r="IVC8" s="30"/>
      <c r="IVD8" s="31"/>
      <c r="IVE8" s="30"/>
      <c r="IVF8" s="31"/>
      <c r="IVG8" s="30"/>
      <c r="IVH8" s="31"/>
      <c r="IVI8" s="30"/>
      <c r="IVJ8" s="31"/>
      <c r="IVK8" s="30"/>
      <c r="IVL8" s="31"/>
      <c r="IVM8" s="30"/>
      <c r="IVN8" s="31"/>
      <c r="IVO8" s="30"/>
      <c r="IVP8" s="31"/>
      <c r="IVQ8" s="30"/>
      <c r="IVR8" s="31"/>
      <c r="IVS8" s="30"/>
      <c r="IVT8" s="31"/>
      <c r="IVU8" s="30"/>
      <c r="IVV8" s="31"/>
      <c r="IVW8" s="30"/>
      <c r="IVX8" s="31"/>
      <c r="IVY8" s="30"/>
      <c r="IVZ8" s="31"/>
      <c r="IWA8" s="30"/>
      <c r="IWB8" s="31"/>
      <c r="IWC8" s="30"/>
      <c r="IWD8" s="31"/>
      <c r="IWE8" s="30"/>
      <c r="IWF8" s="31"/>
      <c r="IWG8" s="30"/>
      <c r="IWH8" s="31"/>
      <c r="IWI8" s="30"/>
      <c r="IWJ8" s="31"/>
      <c r="IWK8" s="30"/>
      <c r="IWL8" s="31"/>
      <c r="IWM8" s="30"/>
      <c r="IWN8" s="31"/>
      <c r="IWO8" s="30"/>
      <c r="IWP8" s="31"/>
      <c r="IWQ8" s="30"/>
      <c r="IWR8" s="31"/>
      <c r="IWS8" s="30"/>
      <c r="IWT8" s="31"/>
      <c r="IWU8" s="30"/>
      <c r="IWV8" s="31"/>
      <c r="IWW8" s="30"/>
      <c r="IWX8" s="31"/>
      <c r="IWY8" s="30"/>
      <c r="IWZ8" s="31"/>
      <c r="IXA8" s="30"/>
      <c r="IXB8" s="31"/>
      <c r="IXC8" s="30"/>
      <c r="IXD8" s="31"/>
      <c r="IXE8" s="30"/>
      <c r="IXF8" s="31"/>
      <c r="IXG8" s="30"/>
      <c r="IXH8" s="31"/>
      <c r="IXI8" s="30"/>
      <c r="IXJ8" s="31"/>
      <c r="IXK8" s="30"/>
      <c r="IXL8" s="31"/>
      <c r="IXM8" s="30"/>
      <c r="IXN8" s="31"/>
      <c r="IXO8" s="30"/>
      <c r="IXP8" s="31"/>
      <c r="IXQ8" s="30"/>
      <c r="IXR8" s="31"/>
      <c r="IXS8" s="30"/>
      <c r="IXT8" s="31"/>
      <c r="IXU8" s="30"/>
      <c r="IXV8" s="31"/>
      <c r="IXW8" s="30"/>
      <c r="IXX8" s="31"/>
      <c r="IXY8" s="30"/>
      <c r="IXZ8" s="31"/>
      <c r="IYA8" s="30"/>
      <c r="IYB8" s="31"/>
      <c r="IYC8" s="30"/>
      <c r="IYD8" s="31"/>
      <c r="IYE8" s="30"/>
      <c r="IYF8" s="31"/>
      <c r="IYG8" s="30"/>
      <c r="IYH8" s="31"/>
      <c r="IYI8" s="30"/>
      <c r="IYJ8" s="31"/>
      <c r="IYK8" s="30"/>
      <c r="IYL8" s="31"/>
      <c r="IYM8" s="30"/>
      <c r="IYN8" s="31"/>
      <c r="IYO8" s="30"/>
      <c r="IYP8" s="31"/>
      <c r="IYQ8" s="30"/>
      <c r="IYR8" s="31"/>
      <c r="IYS8" s="30"/>
      <c r="IYT8" s="31"/>
      <c r="IYU8" s="30"/>
      <c r="IYV8" s="31"/>
      <c r="IYW8" s="30"/>
      <c r="IYX8" s="31"/>
      <c r="IYY8" s="30"/>
      <c r="IYZ8" s="31"/>
      <c r="IZA8" s="30"/>
      <c r="IZB8" s="31"/>
      <c r="IZC8" s="30"/>
      <c r="IZD8" s="31"/>
      <c r="IZE8" s="30"/>
      <c r="IZF8" s="31"/>
      <c r="IZG8" s="30"/>
      <c r="IZH8" s="31"/>
      <c r="IZI8" s="30"/>
      <c r="IZJ8" s="31"/>
      <c r="IZK8" s="30"/>
      <c r="IZL8" s="31"/>
      <c r="IZM8" s="30"/>
      <c r="IZN8" s="31"/>
      <c r="IZO8" s="30"/>
      <c r="IZP8" s="31"/>
      <c r="IZQ8" s="30"/>
      <c r="IZR8" s="31"/>
      <c r="IZS8" s="30"/>
      <c r="IZT8" s="31"/>
      <c r="IZU8" s="30"/>
      <c r="IZV8" s="31"/>
      <c r="IZW8" s="30"/>
      <c r="IZX8" s="31"/>
      <c r="IZY8" s="30"/>
      <c r="IZZ8" s="31"/>
      <c r="JAA8" s="30"/>
      <c r="JAB8" s="31"/>
      <c r="JAC8" s="30"/>
      <c r="JAD8" s="31"/>
      <c r="JAE8" s="30"/>
      <c r="JAF8" s="31"/>
      <c r="JAG8" s="30"/>
      <c r="JAH8" s="31"/>
      <c r="JAI8" s="30"/>
      <c r="JAJ8" s="31"/>
      <c r="JAK8" s="30"/>
      <c r="JAL8" s="31"/>
      <c r="JAM8" s="30"/>
      <c r="JAN8" s="31"/>
      <c r="JAO8" s="30"/>
      <c r="JAP8" s="31"/>
      <c r="JAQ8" s="30"/>
      <c r="JAR8" s="31"/>
      <c r="JAS8" s="30"/>
      <c r="JAT8" s="31"/>
      <c r="JAU8" s="30"/>
      <c r="JAV8" s="31"/>
      <c r="JAW8" s="30"/>
      <c r="JAX8" s="31"/>
      <c r="JAY8" s="30"/>
      <c r="JAZ8" s="31"/>
      <c r="JBA8" s="30"/>
      <c r="JBB8" s="31"/>
      <c r="JBC8" s="30"/>
      <c r="JBD8" s="31"/>
      <c r="JBE8" s="30"/>
      <c r="JBF8" s="31"/>
      <c r="JBG8" s="30"/>
      <c r="JBH8" s="31"/>
      <c r="JBI8" s="30"/>
      <c r="JBJ8" s="31"/>
      <c r="JBK8" s="30"/>
      <c r="JBL8" s="31"/>
      <c r="JBM8" s="30"/>
      <c r="JBN8" s="31"/>
      <c r="JBO8" s="30"/>
      <c r="JBP8" s="31"/>
      <c r="JBQ8" s="30"/>
      <c r="JBR8" s="31"/>
      <c r="JBS8" s="30"/>
      <c r="JBT8" s="31"/>
      <c r="JBU8" s="30"/>
      <c r="JBV8" s="31"/>
      <c r="JBW8" s="30"/>
      <c r="JBX8" s="31"/>
      <c r="JBY8" s="30"/>
      <c r="JBZ8" s="31"/>
      <c r="JCA8" s="30"/>
      <c r="JCB8" s="31"/>
      <c r="JCC8" s="30"/>
      <c r="JCD8" s="31"/>
      <c r="JCE8" s="30"/>
      <c r="JCF8" s="31"/>
      <c r="JCG8" s="30"/>
      <c r="JCH8" s="31"/>
      <c r="JCI8" s="30"/>
      <c r="JCJ8" s="31"/>
      <c r="JCK8" s="30"/>
      <c r="JCL8" s="31"/>
      <c r="JCM8" s="30"/>
      <c r="JCN8" s="31"/>
      <c r="JCO8" s="30"/>
      <c r="JCP8" s="31"/>
      <c r="JCQ8" s="30"/>
      <c r="JCR8" s="31"/>
      <c r="JCS8" s="30"/>
      <c r="JCT8" s="31"/>
      <c r="JCU8" s="30"/>
      <c r="JCV8" s="31"/>
      <c r="JCW8" s="30"/>
      <c r="JCX8" s="31"/>
      <c r="JCY8" s="30"/>
      <c r="JCZ8" s="31"/>
      <c r="JDA8" s="30"/>
      <c r="JDB8" s="31"/>
      <c r="JDC8" s="30"/>
      <c r="JDD8" s="31"/>
      <c r="JDE8" s="30"/>
      <c r="JDF8" s="31"/>
      <c r="JDG8" s="30"/>
      <c r="JDH8" s="31"/>
      <c r="JDI8" s="30"/>
      <c r="JDJ8" s="31"/>
      <c r="JDK8" s="30"/>
      <c r="JDL8" s="31"/>
      <c r="JDM8" s="30"/>
      <c r="JDN8" s="31"/>
      <c r="JDO8" s="30"/>
      <c r="JDP8" s="31"/>
      <c r="JDQ8" s="30"/>
      <c r="JDR8" s="31"/>
      <c r="JDS8" s="30"/>
      <c r="JDT8" s="31"/>
      <c r="JDU8" s="30"/>
      <c r="JDV8" s="31"/>
      <c r="JDW8" s="30"/>
      <c r="JDX8" s="31"/>
      <c r="JDY8" s="30"/>
      <c r="JDZ8" s="31"/>
      <c r="JEA8" s="30"/>
      <c r="JEB8" s="31"/>
      <c r="JEC8" s="30"/>
      <c r="JED8" s="31"/>
      <c r="JEE8" s="30"/>
      <c r="JEF8" s="31"/>
      <c r="JEG8" s="30"/>
      <c r="JEH8" s="31"/>
      <c r="JEI8" s="30"/>
      <c r="JEJ8" s="31"/>
      <c r="JEK8" s="30"/>
      <c r="JEL8" s="31"/>
      <c r="JEM8" s="30"/>
      <c r="JEN8" s="31"/>
      <c r="JEO8" s="30"/>
      <c r="JEP8" s="31"/>
      <c r="JEQ8" s="30"/>
      <c r="JER8" s="31"/>
      <c r="JES8" s="30"/>
      <c r="JET8" s="31"/>
      <c r="JEU8" s="30"/>
      <c r="JEV8" s="31"/>
      <c r="JEW8" s="30"/>
      <c r="JEX8" s="31"/>
      <c r="JEY8" s="30"/>
      <c r="JEZ8" s="31"/>
      <c r="JFA8" s="30"/>
      <c r="JFB8" s="31"/>
      <c r="JFC8" s="30"/>
      <c r="JFD8" s="31"/>
      <c r="JFE8" s="30"/>
      <c r="JFF8" s="31"/>
      <c r="JFG8" s="30"/>
      <c r="JFH8" s="31"/>
      <c r="JFI8" s="30"/>
      <c r="JFJ8" s="31"/>
      <c r="JFK8" s="30"/>
      <c r="JFL8" s="31"/>
      <c r="JFM8" s="30"/>
      <c r="JFN8" s="31"/>
      <c r="JFO8" s="30"/>
      <c r="JFP8" s="31"/>
      <c r="JFQ8" s="30"/>
      <c r="JFR8" s="31"/>
      <c r="JFS8" s="30"/>
      <c r="JFT8" s="31"/>
      <c r="JFU8" s="30"/>
      <c r="JFV8" s="31"/>
      <c r="JFW8" s="30"/>
      <c r="JFX8" s="31"/>
      <c r="JFY8" s="30"/>
      <c r="JFZ8" s="31"/>
      <c r="JGA8" s="30"/>
      <c r="JGB8" s="31"/>
      <c r="JGC8" s="30"/>
      <c r="JGD8" s="31"/>
      <c r="JGE8" s="30"/>
      <c r="JGF8" s="31"/>
      <c r="JGG8" s="30"/>
      <c r="JGH8" s="31"/>
      <c r="JGI8" s="30"/>
      <c r="JGJ8" s="31"/>
      <c r="JGK8" s="30"/>
      <c r="JGL8" s="31"/>
      <c r="JGM8" s="30"/>
      <c r="JGN8" s="31"/>
      <c r="JGO8" s="30"/>
      <c r="JGP8" s="31"/>
      <c r="JGQ8" s="30"/>
      <c r="JGR8" s="31"/>
      <c r="JGS8" s="30"/>
      <c r="JGT8" s="31"/>
      <c r="JGU8" s="30"/>
      <c r="JGV8" s="31"/>
      <c r="JGW8" s="30"/>
      <c r="JGX8" s="31"/>
      <c r="JGY8" s="30"/>
      <c r="JGZ8" s="31"/>
      <c r="JHA8" s="30"/>
      <c r="JHB8" s="31"/>
      <c r="JHC8" s="30"/>
      <c r="JHD8" s="31"/>
      <c r="JHE8" s="30"/>
      <c r="JHF8" s="31"/>
      <c r="JHG8" s="30"/>
      <c r="JHH8" s="31"/>
      <c r="JHI8" s="30"/>
      <c r="JHJ8" s="31"/>
      <c r="JHK8" s="30"/>
      <c r="JHL8" s="31"/>
      <c r="JHM8" s="30"/>
      <c r="JHN8" s="31"/>
      <c r="JHO8" s="30"/>
      <c r="JHP8" s="31"/>
      <c r="JHQ8" s="30"/>
      <c r="JHR8" s="31"/>
      <c r="JHS8" s="30"/>
      <c r="JHT8" s="31"/>
      <c r="JHU8" s="30"/>
      <c r="JHV8" s="31"/>
      <c r="JHW8" s="30"/>
      <c r="JHX8" s="31"/>
      <c r="JHY8" s="30"/>
      <c r="JHZ8" s="31"/>
      <c r="JIA8" s="30"/>
      <c r="JIB8" s="31"/>
      <c r="JIC8" s="30"/>
      <c r="JID8" s="31"/>
      <c r="JIE8" s="30"/>
      <c r="JIF8" s="31"/>
      <c r="JIG8" s="30"/>
      <c r="JIH8" s="31"/>
      <c r="JII8" s="30"/>
      <c r="JIJ8" s="31"/>
      <c r="JIK8" s="30"/>
      <c r="JIL8" s="31"/>
      <c r="JIM8" s="30"/>
      <c r="JIN8" s="31"/>
      <c r="JIO8" s="30"/>
      <c r="JIP8" s="31"/>
      <c r="JIQ8" s="30"/>
      <c r="JIR8" s="31"/>
      <c r="JIS8" s="30"/>
      <c r="JIT8" s="31"/>
      <c r="JIU8" s="30"/>
      <c r="JIV8" s="31"/>
      <c r="JIW8" s="30"/>
      <c r="JIX8" s="31"/>
      <c r="JIY8" s="30"/>
      <c r="JIZ8" s="31"/>
      <c r="JJA8" s="30"/>
      <c r="JJB8" s="31"/>
      <c r="JJC8" s="30"/>
      <c r="JJD8" s="31"/>
      <c r="JJE8" s="30"/>
      <c r="JJF8" s="31"/>
      <c r="JJG8" s="30"/>
      <c r="JJH8" s="31"/>
      <c r="JJI8" s="30"/>
      <c r="JJJ8" s="31"/>
      <c r="JJK8" s="30"/>
      <c r="JJL8" s="31"/>
      <c r="JJM8" s="30"/>
      <c r="JJN8" s="31"/>
      <c r="JJO8" s="30"/>
      <c r="JJP8" s="31"/>
      <c r="JJQ8" s="30"/>
      <c r="JJR8" s="31"/>
      <c r="JJS8" s="30"/>
      <c r="JJT8" s="31"/>
      <c r="JJU8" s="30"/>
      <c r="JJV8" s="31"/>
      <c r="JJW8" s="30"/>
      <c r="JJX8" s="31"/>
      <c r="JJY8" s="30"/>
      <c r="JJZ8" s="31"/>
      <c r="JKA8" s="30"/>
      <c r="JKB8" s="31"/>
      <c r="JKC8" s="30"/>
      <c r="JKD8" s="31"/>
      <c r="JKE8" s="30"/>
      <c r="JKF8" s="31"/>
      <c r="JKG8" s="30"/>
      <c r="JKH8" s="31"/>
      <c r="JKI8" s="30"/>
      <c r="JKJ8" s="31"/>
      <c r="JKK8" s="30"/>
      <c r="JKL8" s="31"/>
      <c r="JKM8" s="30"/>
      <c r="JKN8" s="31"/>
      <c r="JKO8" s="30"/>
      <c r="JKP8" s="31"/>
      <c r="JKQ8" s="30"/>
      <c r="JKR8" s="31"/>
      <c r="JKS8" s="30"/>
      <c r="JKT8" s="31"/>
      <c r="JKU8" s="30"/>
      <c r="JKV8" s="31"/>
      <c r="JKW8" s="30"/>
      <c r="JKX8" s="31"/>
      <c r="JKY8" s="30"/>
      <c r="JKZ8" s="31"/>
      <c r="JLA8" s="30"/>
      <c r="JLB8" s="31"/>
      <c r="JLC8" s="30"/>
      <c r="JLD8" s="31"/>
      <c r="JLE8" s="30"/>
      <c r="JLF8" s="31"/>
      <c r="JLG8" s="30"/>
      <c r="JLH8" s="31"/>
      <c r="JLI8" s="30"/>
      <c r="JLJ8" s="31"/>
      <c r="JLK8" s="30"/>
      <c r="JLL8" s="31"/>
      <c r="JLM8" s="30"/>
      <c r="JLN8" s="31"/>
      <c r="JLO8" s="30"/>
      <c r="JLP8" s="31"/>
      <c r="JLQ8" s="30"/>
      <c r="JLR8" s="31"/>
      <c r="JLS8" s="30"/>
      <c r="JLT8" s="31"/>
      <c r="JLU8" s="30"/>
      <c r="JLV8" s="31"/>
      <c r="JLW8" s="30"/>
      <c r="JLX8" s="31"/>
      <c r="JLY8" s="30"/>
      <c r="JLZ8" s="31"/>
      <c r="JMA8" s="30"/>
      <c r="JMB8" s="31"/>
      <c r="JMC8" s="30"/>
      <c r="JMD8" s="31"/>
      <c r="JME8" s="30"/>
      <c r="JMF8" s="31"/>
      <c r="JMG8" s="30"/>
      <c r="JMH8" s="31"/>
      <c r="JMI8" s="30"/>
      <c r="JMJ8" s="31"/>
      <c r="JMK8" s="30"/>
      <c r="JML8" s="31"/>
      <c r="JMM8" s="30"/>
      <c r="JMN8" s="31"/>
      <c r="JMO8" s="30"/>
      <c r="JMP8" s="31"/>
      <c r="JMQ8" s="30"/>
      <c r="JMR8" s="31"/>
      <c r="JMS8" s="30"/>
      <c r="JMT8" s="31"/>
      <c r="JMU8" s="30"/>
      <c r="JMV8" s="31"/>
      <c r="JMW8" s="30"/>
      <c r="JMX8" s="31"/>
      <c r="JMY8" s="30"/>
      <c r="JMZ8" s="31"/>
      <c r="JNA8" s="30"/>
      <c r="JNB8" s="31"/>
      <c r="JNC8" s="30"/>
      <c r="JND8" s="31"/>
      <c r="JNE8" s="30"/>
      <c r="JNF8" s="31"/>
      <c r="JNG8" s="30"/>
      <c r="JNH8" s="31"/>
      <c r="JNI8" s="30"/>
      <c r="JNJ8" s="31"/>
      <c r="JNK8" s="30"/>
      <c r="JNL8" s="31"/>
      <c r="JNM8" s="30"/>
      <c r="JNN8" s="31"/>
      <c r="JNO8" s="30"/>
      <c r="JNP8" s="31"/>
      <c r="JNQ8" s="30"/>
      <c r="JNR8" s="31"/>
      <c r="JNS8" s="30"/>
      <c r="JNT8" s="31"/>
      <c r="JNU8" s="30"/>
      <c r="JNV8" s="31"/>
      <c r="JNW8" s="30"/>
      <c r="JNX8" s="31"/>
      <c r="JNY8" s="30"/>
      <c r="JNZ8" s="31"/>
      <c r="JOA8" s="30"/>
      <c r="JOB8" s="31"/>
      <c r="JOC8" s="30"/>
      <c r="JOD8" s="31"/>
      <c r="JOE8" s="30"/>
      <c r="JOF8" s="31"/>
      <c r="JOG8" s="30"/>
      <c r="JOH8" s="31"/>
      <c r="JOI8" s="30"/>
      <c r="JOJ8" s="31"/>
      <c r="JOK8" s="30"/>
      <c r="JOL8" s="31"/>
      <c r="JOM8" s="30"/>
      <c r="JON8" s="31"/>
      <c r="JOO8" s="30"/>
      <c r="JOP8" s="31"/>
      <c r="JOQ8" s="30"/>
      <c r="JOR8" s="31"/>
      <c r="JOS8" s="30"/>
      <c r="JOT8" s="31"/>
      <c r="JOU8" s="30"/>
      <c r="JOV8" s="31"/>
      <c r="JOW8" s="30"/>
      <c r="JOX8" s="31"/>
      <c r="JOY8" s="30"/>
      <c r="JOZ8" s="31"/>
      <c r="JPA8" s="30"/>
      <c r="JPB8" s="31"/>
      <c r="JPC8" s="30"/>
      <c r="JPD8" s="31"/>
      <c r="JPE8" s="30"/>
      <c r="JPF8" s="31"/>
      <c r="JPG8" s="30"/>
      <c r="JPH8" s="31"/>
      <c r="JPI8" s="30"/>
      <c r="JPJ8" s="31"/>
      <c r="JPK8" s="30"/>
      <c r="JPL8" s="31"/>
      <c r="JPM8" s="30"/>
      <c r="JPN8" s="31"/>
      <c r="JPO8" s="30"/>
      <c r="JPP8" s="31"/>
      <c r="JPQ8" s="30"/>
      <c r="JPR8" s="31"/>
      <c r="JPS8" s="30"/>
      <c r="JPT8" s="31"/>
      <c r="JPU8" s="30"/>
      <c r="JPV8" s="31"/>
      <c r="JPW8" s="30"/>
      <c r="JPX8" s="31"/>
      <c r="JPY8" s="30"/>
      <c r="JPZ8" s="31"/>
      <c r="JQA8" s="30"/>
      <c r="JQB8" s="31"/>
      <c r="JQC8" s="30"/>
      <c r="JQD8" s="31"/>
      <c r="JQE8" s="30"/>
      <c r="JQF8" s="31"/>
      <c r="JQG8" s="30"/>
      <c r="JQH8" s="31"/>
      <c r="JQI8" s="30"/>
      <c r="JQJ8" s="31"/>
      <c r="JQK8" s="30"/>
      <c r="JQL8" s="31"/>
      <c r="JQM8" s="30"/>
      <c r="JQN8" s="31"/>
      <c r="JQO8" s="30"/>
      <c r="JQP8" s="31"/>
      <c r="JQQ8" s="30"/>
      <c r="JQR8" s="31"/>
      <c r="JQS8" s="30"/>
      <c r="JQT8" s="31"/>
      <c r="JQU8" s="30"/>
      <c r="JQV8" s="31"/>
      <c r="JQW8" s="30"/>
      <c r="JQX8" s="31"/>
      <c r="JQY8" s="30"/>
      <c r="JQZ8" s="31"/>
      <c r="JRA8" s="30"/>
      <c r="JRB8" s="31"/>
      <c r="JRC8" s="30"/>
      <c r="JRD8" s="31"/>
      <c r="JRE8" s="30"/>
      <c r="JRF8" s="31"/>
      <c r="JRG8" s="30"/>
      <c r="JRH8" s="31"/>
      <c r="JRI8" s="30"/>
      <c r="JRJ8" s="31"/>
      <c r="JRK8" s="30"/>
      <c r="JRL8" s="31"/>
      <c r="JRM8" s="30"/>
      <c r="JRN8" s="31"/>
      <c r="JRO8" s="30"/>
      <c r="JRP8" s="31"/>
      <c r="JRQ8" s="30"/>
      <c r="JRR8" s="31"/>
      <c r="JRS8" s="30"/>
      <c r="JRT8" s="31"/>
      <c r="JRU8" s="30"/>
      <c r="JRV8" s="31"/>
      <c r="JRW8" s="30"/>
      <c r="JRX8" s="31"/>
      <c r="JRY8" s="30"/>
      <c r="JRZ8" s="31"/>
      <c r="JSA8" s="30"/>
      <c r="JSB8" s="31"/>
      <c r="JSC8" s="30"/>
      <c r="JSD8" s="31"/>
      <c r="JSE8" s="30"/>
      <c r="JSF8" s="31"/>
      <c r="JSG8" s="30"/>
      <c r="JSH8" s="31"/>
      <c r="JSI8" s="30"/>
      <c r="JSJ8" s="31"/>
      <c r="JSK8" s="30"/>
      <c r="JSL8" s="31"/>
      <c r="JSM8" s="30"/>
      <c r="JSN8" s="31"/>
      <c r="JSO8" s="30"/>
      <c r="JSP8" s="31"/>
      <c r="JSQ8" s="30"/>
      <c r="JSR8" s="31"/>
      <c r="JSS8" s="30"/>
      <c r="JST8" s="31"/>
      <c r="JSU8" s="30"/>
      <c r="JSV8" s="31"/>
      <c r="JSW8" s="30"/>
      <c r="JSX8" s="31"/>
      <c r="JSY8" s="30"/>
      <c r="JSZ8" s="31"/>
      <c r="JTA8" s="30"/>
      <c r="JTB8" s="31"/>
      <c r="JTC8" s="30"/>
      <c r="JTD8" s="31"/>
      <c r="JTE8" s="30"/>
      <c r="JTF8" s="31"/>
      <c r="JTG8" s="30"/>
      <c r="JTH8" s="31"/>
      <c r="JTI8" s="30"/>
      <c r="JTJ8" s="31"/>
      <c r="JTK8" s="30"/>
      <c r="JTL8" s="31"/>
      <c r="JTM8" s="30"/>
      <c r="JTN8" s="31"/>
      <c r="JTO8" s="30"/>
      <c r="JTP8" s="31"/>
      <c r="JTQ8" s="30"/>
      <c r="JTR8" s="31"/>
      <c r="JTS8" s="30"/>
      <c r="JTT8" s="31"/>
      <c r="JTU8" s="30"/>
      <c r="JTV8" s="31"/>
      <c r="JTW8" s="30"/>
      <c r="JTX8" s="31"/>
      <c r="JTY8" s="30"/>
      <c r="JTZ8" s="31"/>
      <c r="JUA8" s="30"/>
      <c r="JUB8" s="31"/>
      <c r="JUC8" s="30"/>
      <c r="JUD8" s="31"/>
      <c r="JUE8" s="30"/>
      <c r="JUF8" s="31"/>
      <c r="JUG8" s="30"/>
      <c r="JUH8" s="31"/>
      <c r="JUI8" s="30"/>
      <c r="JUJ8" s="31"/>
      <c r="JUK8" s="30"/>
      <c r="JUL8" s="31"/>
      <c r="JUM8" s="30"/>
      <c r="JUN8" s="31"/>
      <c r="JUO8" s="30"/>
      <c r="JUP8" s="31"/>
      <c r="JUQ8" s="30"/>
      <c r="JUR8" s="31"/>
      <c r="JUS8" s="30"/>
      <c r="JUT8" s="31"/>
      <c r="JUU8" s="30"/>
      <c r="JUV8" s="31"/>
      <c r="JUW8" s="30"/>
      <c r="JUX8" s="31"/>
      <c r="JUY8" s="30"/>
      <c r="JUZ8" s="31"/>
      <c r="JVA8" s="30"/>
      <c r="JVB8" s="31"/>
      <c r="JVC8" s="30"/>
      <c r="JVD8" s="31"/>
      <c r="JVE8" s="30"/>
      <c r="JVF8" s="31"/>
      <c r="JVG8" s="30"/>
      <c r="JVH8" s="31"/>
      <c r="JVI8" s="30"/>
      <c r="JVJ8" s="31"/>
      <c r="JVK8" s="30"/>
      <c r="JVL8" s="31"/>
      <c r="JVM8" s="30"/>
      <c r="JVN8" s="31"/>
      <c r="JVO8" s="30"/>
      <c r="JVP8" s="31"/>
      <c r="JVQ8" s="30"/>
      <c r="JVR8" s="31"/>
      <c r="JVS8" s="30"/>
      <c r="JVT8" s="31"/>
      <c r="JVU8" s="30"/>
      <c r="JVV8" s="31"/>
      <c r="JVW8" s="30"/>
      <c r="JVX8" s="31"/>
      <c r="JVY8" s="30"/>
      <c r="JVZ8" s="31"/>
      <c r="JWA8" s="30"/>
      <c r="JWB8" s="31"/>
      <c r="JWC8" s="30"/>
      <c r="JWD8" s="31"/>
      <c r="JWE8" s="30"/>
      <c r="JWF8" s="31"/>
      <c r="JWG8" s="30"/>
      <c r="JWH8" s="31"/>
      <c r="JWI8" s="30"/>
      <c r="JWJ8" s="31"/>
      <c r="JWK8" s="30"/>
      <c r="JWL8" s="31"/>
      <c r="JWM8" s="30"/>
      <c r="JWN8" s="31"/>
      <c r="JWO8" s="30"/>
      <c r="JWP8" s="31"/>
      <c r="JWQ8" s="30"/>
      <c r="JWR8" s="31"/>
      <c r="JWS8" s="30"/>
      <c r="JWT8" s="31"/>
      <c r="JWU8" s="30"/>
      <c r="JWV8" s="31"/>
      <c r="JWW8" s="30"/>
      <c r="JWX8" s="31"/>
      <c r="JWY8" s="30"/>
      <c r="JWZ8" s="31"/>
      <c r="JXA8" s="30"/>
      <c r="JXB8" s="31"/>
      <c r="JXC8" s="30"/>
      <c r="JXD8" s="31"/>
      <c r="JXE8" s="30"/>
      <c r="JXF8" s="31"/>
      <c r="JXG8" s="30"/>
      <c r="JXH8" s="31"/>
      <c r="JXI8" s="30"/>
      <c r="JXJ8" s="31"/>
      <c r="JXK8" s="30"/>
      <c r="JXL8" s="31"/>
      <c r="JXM8" s="30"/>
      <c r="JXN8" s="31"/>
      <c r="JXO8" s="30"/>
      <c r="JXP8" s="31"/>
      <c r="JXQ8" s="30"/>
      <c r="JXR8" s="31"/>
      <c r="JXS8" s="30"/>
      <c r="JXT8" s="31"/>
      <c r="JXU8" s="30"/>
      <c r="JXV8" s="31"/>
      <c r="JXW8" s="30"/>
      <c r="JXX8" s="31"/>
      <c r="JXY8" s="30"/>
      <c r="JXZ8" s="31"/>
      <c r="JYA8" s="30"/>
      <c r="JYB8" s="31"/>
      <c r="JYC8" s="30"/>
      <c r="JYD8" s="31"/>
      <c r="JYE8" s="30"/>
      <c r="JYF8" s="31"/>
      <c r="JYG8" s="30"/>
      <c r="JYH8" s="31"/>
      <c r="JYI8" s="30"/>
      <c r="JYJ8" s="31"/>
      <c r="JYK8" s="30"/>
      <c r="JYL8" s="31"/>
      <c r="JYM8" s="30"/>
      <c r="JYN8" s="31"/>
      <c r="JYO8" s="30"/>
      <c r="JYP8" s="31"/>
      <c r="JYQ8" s="30"/>
      <c r="JYR8" s="31"/>
      <c r="JYS8" s="30"/>
      <c r="JYT8" s="31"/>
      <c r="JYU8" s="30"/>
      <c r="JYV8" s="31"/>
      <c r="JYW8" s="30"/>
      <c r="JYX8" s="31"/>
      <c r="JYY8" s="30"/>
      <c r="JYZ8" s="31"/>
      <c r="JZA8" s="30"/>
      <c r="JZB8" s="31"/>
      <c r="JZC8" s="30"/>
      <c r="JZD8" s="31"/>
      <c r="JZE8" s="30"/>
      <c r="JZF8" s="31"/>
      <c r="JZG8" s="30"/>
      <c r="JZH8" s="31"/>
      <c r="JZI8" s="30"/>
      <c r="JZJ8" s="31"/>
      <c r="JZK8" s="30"/>
      <c r="JZL8" s="31"/>
      <c r="JZM8" s="30"/>
      <c r="JZN8" s="31"/>
      <c r="JZO8" s="30"/>
      <c r="JZP8" s="31"/>
      <c r="JZQ8" s="30"/>
      <c r="JZR8" s="31"/>
      <c r="JZS8" s="30"/>
      <c r="JZT8" s="31"/>
      <c r="JZU8" s="30"/>
      <c r="JZV8" s="31"/>
      <c r="JZW8" s="30"/>
      <c r="JZX8" s="31"/>
      <c r="JZY8" s="30"/>
      <c r="JZZ8" s="31"/>
      <c r="KAA8" s="30"/>
      <c r="KAB8" s="31"/>
      <c r="KAC8" s="30"/>
      <c r="KAD8" s="31"/>
      <c r="KAE8" s="30"/>
      <c r="KAF8" s="31"/>
      <c r="KAG8" s="30"/>
      <c r="KAH8" s="31"/>
      <c r="KAI8" s="30"/>
      <c r="KAJ8" s="31"/>
      <c r="KAK8" s="30"/>
      <c r="KAL8" s="31"/>
      <c r="KAM8" s="30"/>
      <c r="KAN8" s="31"/>
      <c r="KAO8" s="30"/>
      <c r="KAP8" s="31"/>
      <c r="KAQ8" s="30"/>
      <c r="KAR8" s="31"/>
      <c r="KAS8" s="30"/>
      <c r="KAT8" s="31"/>
      <c r="KAU8" s="30"/>
      <c r="KAV8" s="31"/>
      <c r="KAW8" s="30"/>
      <c r="KAX8" s="31"/>
      <c r="KAY8" s="30"/>
      <c r="KAZ8" s="31"/>
      <c r="KBA8" s="30"/>
      <c r="KBB8" s="31"/>
      <c r="KBC8" s="30"/>
      <c r="KBD8" s="31"/>
      <c r="KBE8" s="30"/>
      <c r="KBF8" s="31"/>
      <c r="KBG8" s="30"/>
      <c r="KBH8" s="31"/>
      <c r="KBI8" s="30"/>
      <c r="KBJ8" s="31"/>
      <c r="KBK8" s="30"/>
      <c r="KBL8" s="31"/>
      <c r="KBM8" s="30"/>
      <c r="KBN8" s="31"/>
      <c r="KBO8" s="30"/>
      <c r="KBP8" s="31"/>
      <c r="KBQ8" s="30"/>
      <c r="KBR8" s="31"/>
      <c r="KBS8" s="30"/>
      <c r="KBT8" s="31"/>
      <c r="KBU8" s="30"/>
      <c r="KBV8" s="31"/>
      <c r="KBW8" s="30"/>
      <c r="KBX8" s="31"/>
      <c r="KBY8" s="30"/>
      <c r="KBZ8" s="31"/>
      <c r="KCA8" s="30"/>
      <c r="KCB8" s="31"/>
      <c r="KCC8" s="30"/>
      <c r="KCD8" s="31"/>
      <c r="KCE8" s="30"/>
      <c r="KCF8" s="31"/>
      <c r="KCG8" s="30"/>
      <c r="KCH8" s="31"/>
      <c r="KCI8" s="30"/>
      <c r="KCJ8" s="31"/>
      <c r="KCK8" s="30"/>
      <c r="KCL8" s="31"/>
      <c r="KCM8" s="30"/>
      <c r="KCN8" s="31"/>
      <c r="KCO8" s="30"/>
      <c r="KCP8" s="31"/>
      <c r="KCQ8" s="30"/>
      <c r="KCR8" s="31"/>
      <c r="KCS8" s="30"/>
      <c r="KCT8" s="31"/>
      <c r="KCU8" s="30"/>
      <c r="KCV8" s="31"/>
      <c r="KCW8" s="30"/>
      <c r="KCX8" s="31"/>
      <c r="KCY8" s="30"/>
      <c r="KCZ8" s="31"/>
      <c r="KDA8" s="30"/>
      <c r="KDB8" s="31"/>
      <c r="KDC8" s="30"/>
      <c r="KDD8" s="31"/>
      <c r="KDE8" s="30"/>
      <c r="KDF8" s="31"/>
      <c r="KDG8" s="30"/>
      <c r="KDH8" s="31"/>
      <c r="KDI8" s="30"/>
      <c r="KDJ8" s="31"/>
      <c r="KDK8" s="30"/>
      <c r="KDL8" s="31"/>
      <c r="KDM8" s="30"/>
      <c r="KDN8" s="31"/>
      <c r="KDO8" s="30"/>
      <c r="KDP8" s="31"/>
      <c r="KDQ8" s="30"/>
      <c r="KDR8" s="31"/>
      <c r="KDS8" s="30"/>
      <c r="KDT8" s="31"/>
      <c r="KDU8" s="30"/>
      <c r="KDV8" s="31"/>
      <c r="KDW8" s="30"/>
      <c r="KDX8" s="31"/>
      <c r="KDY8" s="30"/>
      <c r="KDZ8" s="31"/>
      <c r="KEA8" s="30"/>
      <c r="KEB8" s="31"/>
      <c r="KEC8" s="30"/>
      <c r="KED8" s="31"/>
      <c r="KEE8" s="30"/>
      <c r="KEF8" s="31"/>
      <c r="KEG8" s="30"/>
      <c r="KEH8" s="31"/>
      <c r="KEI8" s="30"/>
      <c r="KEJ8" s="31"/>
      <c r="KEK8" s="30"/>
      <c r="KEL8" s="31"/>
      <c r="KEM8" s="30"/>
      <c r="KEN8" s="31"/>
      <c r="KEO8" s="30"/>
      <c r="KEP8" s="31"/>
      <c r="KEQ8" s="30"/>
      <c r="KER8" s="31"/>
      <c r="KES8" s="30"/>
      <c r="KET8" s="31"/>
      <c r="KEU8" s="30"/>
      <c r="KEV8" s="31"/>
      <c r="KEW8" s="30"/>
      <c r="KEX8" s="31"/>
      <c r="KEY8" s="30"/>
      <c r="KEZ8" s="31"/>
      <c r="KFA8" s="30"/>
      <c r="KFB8" s="31"/>
      <c r="KFC8" s="30"/>
      <c r="KFD8" s="31"/>
      <c r="KFE8" s="30"/>
      <c r="KFF8" s="31"/>
      <c r="KFG8" s="30"/>
      <c r="KFH8" s="31"/>
      <c r="KFI8" s="30"/>
      <c r="KFJ8" s="31"/>
      <c r="KFK8" s="30"/>
      <c r="KFL8" s="31"/>
      <c r="KFM8" s="30"/>
      <c r="KFN8" s="31"/>
      <c r="KFO8" s="30"/>
      <c r="KFP8" s="31"/>
      <c r="KFQ8" s="30"/>
      <c r="KFR8" s="31"/>
      <c r="KFS8" s="30"/>
      <c r="KFT8" s="31"/>
      <c r="KFU8" s="30"/>
      <c r="KFV8" s="31"/>
      <c r="KFW8" s="30"/>
      <c r="KFX8" s="31"/>
      <c r="KFY8" s="30"/>
      <c r="KFZ8" s="31"/>
      <c r="KGA8" s="30"/>
      <c r="KGB8" s="31"/>
      <c r="KGC8" s="30"/>
      <c r="KGD8" s="31"/>
      <c r="KGE8" s="30"/>
      <c r="KGF8" s="31"/>
      <c r="KGG8" s="30"/>
      <c r="KGH8" s="31"/>
      <c r="KGI8" s="30"/>
      <c r="KGJ8" s="31"/>
      <c r="KGK8" s="30"/>
      <c r="KGL8" s="31"/>
      <c r="KGM8" s="30"/>
      <c r="KGN8" s="31"/>
      <c r="KGO8" s="30"/>
      <c r="KGP8" s="31"/>
      <c r="KGQ8" s="30"/>
      <c r="KGR8" s="31"/>
      <c r="KGS8" s="30"/>
      <c r="KGT8" s="31"/>
      <c r="KGU8" s="30"/>
      <c r="KGV8" s="31"/>
      <c r="KGW8" s="30"/>
      <c r="KGX8" s="31"/>
      <c r="KGY8" s="30"/>
      <c r="KGZ8" s="31"/>
      <c r="KHA8" s="30"/>
      <c r="KHB8" s="31"/>
      <c r="KHC8" s="30"/>
      <c r="KHD8" s="31"/>
      <c r="KHE8" s="30"/>
      <c r="KHF8" s="31"/>
      <c r="KHG8" s="30"/>
      <c r="KHH8" s="31"/>
      <c r="KHI8" s="30"/>
      <c r="KHJ8" s="31"/>
      <c r="KHK8" s="30"/>
      <c r="KHL8" s="31"/>
      <c r="KHM8" s="30"/>
      <c r="KHN8" s="31"/>
      <c r="KHO8" s="30"/>
      <c r="KHP8" s="31"/>
      <c r="KHQ8" s="30"/>
      <c r="KHR8" s="31"/>
      <c r="KHS8" s="30"/>
      <c r="KHT8" s="31"/>
      <c r="KHU8" s="30"/>
      <c r="KHV8" s="31"/>
      <c r="KHW8" s="30"/>
      <c r="KHX8" s="31"/>
      <c r="KHY8" s="30"/>
      <c r="KHZ8" s="31"/>
      <c r="KIA8" s="30"/>
      <c r="KIB8" s="31"/>
      <c r="KIC8" s="30"/>
      <c r="KID8" s="31"/>
      <c r="KIE8" s="30"/>
      <c r="KIF8" s="31"/>
      <c r="KIG8" s="30"/>
      <c r="KIH8" s="31"/>
      <c r="KII8" s="30"/>
      <c r="KIJ8" s="31"/>
      <c r="KIK8" s="30"/>
      <c r="KIL8" s="31"/>
      <c r="KIM8" s="30"/>
      <c r="KIN8" s="31"/>
      <c r="KIO8" s="30"/>
      <c r="KIP8" s="31"/>
      <c r="KIQ8" s="30"/>
      <c r="KIR8" s="31"/>
      <c r="KIS8" s="30"/>
      <c r="KIT8" s="31"/>
      <c r="KIU8" s="30"/>
      <c r="KIV8" s="31"/>
      <c r="KIW8" s="30"/>
      <c r="KIX8" s="31"/>
      <c r="KIY8" s="30"/>
      <c r="KIZ8" s="31"/>
      <c r="KJA8" s="30"/>
      <c r="KJB8" s="31"/>
      <c r="KJC8" s="30"/>
      <c r="KJD8" s="31"/>
      <c r="KJE8" s="30"/>
      <c r="KJF8" s="31"/>
      <c r="KJG8" s="30"/>
      <c r="KJH8" s="31"/>
      <c r="KJI8" s="30"/>
      <c r="KJJ8" s="31"/>
      <c r="KJK8" s="30"/>
      <c r="KJL8" s="31"/>
      <c r="KJM8" s="30"/>
      <c r="KJN8" s="31"/>
      <c r="KJO8" s="30"/>
      <c r="KJP8" s="31"/>
      <c r="KJQ8" s="30"/>
      <c r="KJR8" s="31"/>
      <c r="KJS8" s="30"/>
      <c r="KJT8" s="31"/>
      <c r="KJU8" s="30"/>
      <c r="KJV8" s="31"/>
      <c r="KJW8" s="30"/>
      <c r="KJX8" s="31"/>
      <c r="KJY8" s="30"/>
      <c r="KJZ8" s="31"/>
      <c r="KKA8" s="30"/>
      <c r="KKB8" s="31"/>
      <c r="KKC8" s="30"/>
      <c r="KKD8" s="31"/>
      <c r="KKE8" s="30"/>
      <c r="KKF8" s="31"/>
      <c r="KKG8" s="30"/>
      <c r="KKH8" s="31"/>
      <c r="KKI8" s="30"/>
      <c r="KKJ8" s="31"/>
      <c r="KKK8" s="30"/>
      <c r="KKL8" s="31"/>
      <c r="KKM8" s="30"/>
      <c r="KKN8" s="31"/>
      <c r="KKO8" s="30"/>
      <c r="KKP8" s="31"/>
      <c r="KKQ8" s="30"/>
      <c r="KKR8" s="31"/>
      <c r="KKS8" s="30"/>
      <c r="KKT8" s="31"/>
      <c r="KKU8" s="30"/>
      <c r="KKV8" s="31"/>
      <c r="KKW8" s="30"/>
      <c r="KKX8" s="31"/>
      <c r="KKY8" s="30"/>
      <c r="KKZ8" s="31"/>
      <c r="KLA8" s="30"/>
      <c r="KLB8" s="31"/>
      <c r="KLC8" s="30"/>
      <c r="KLD8" s="31"/>
      <c r="KLE8" s="30"/>
      <c r="KLF8" s="31"/>
      <c r="KLG8" s="30"/>
      <c r="KLH8" s="31"/>
      <c r="KLI8" s="30"/>
      <c r="KLJ8" s="31"/>
      <c r="KLK8" s="30"/>
      <c r="KLL8" s="31"/>
      <c r="KLM8" s="30"/>
      <c r="KLN8" s="31"/>
      <c r="KLO8" s="30"/>
      <c r="KLP8" s="31"/>
      <c r="KLQ8" s="30"/>
      <c r="KLR8" s="31"/>
      <c r="KLS8" s="30"/>
      <c r="KLT8" s="31"/>
      <c r="KLU8" s="30"/>
      <c r="KLV8" s="31"/>
      <c r="KLW8" s="30"/>
      <c r="KLX8" s="31"/>
      <c r="KLY8" s="30"/>
      <c r="KLZ8" s="31"/>
      <c r="KMA8" s="30"/>
      <c r="KMB8" s="31"/>
      <c r="KMC8" s="30"/>
      <c r="KMD8" s="31"/>
      <c r="KME8" s="30"/>
      <c r="KMF8" s="31"/>
      <c r="KMG8" s="30"/>
      <c r="KMH8" s="31"/>
      <c r="KMI8" s="30"/>
      <c r="KMJ8" s="31"/>
      <c r="KMK8" s="30"/>
      <c r="KML8" s="31"/>
      <c r="KMM8" s="30"/>
      <c r="KMN8" s="31"/>
      <c r="KMO8" s="30"/>
      <c r="KMP8" s="31"/>
      <c r="KMQ8" s="30"/>
      <c r="KMR8" s="31"/>
      <c r="KMS8" s="30"/>
      <c r="KMT8" s="31"/>
      <c r="KMU8" s="30"/>
      <c r="KMV8" s="31"/>
      <c r="KMW8" s="30"/>
      <c r="KMX8" s="31"/>
      <c r="KMY8" s="30"/>
      <c r="KMZ8" s="31"/>
      <c r="KNA8" s="30"/>
      <c r="KNB8" s="31"/>
      <c r="KNC8" s="30"/>
      <c r="KND8" s="31"/>
      <c r="KNE8" s="30"/>
      <c r="KNF8" s="31"/>
      <c r="KNG8" s="30"/>
      <c r="KNH8" s="31"/>
      <c r="KNI8" s="30"/>
      <c r="KNJ8" s="31"/>
      <c r="KNK8" s="30"/>
      <c r="KNL8" s="31"/>
      <c r="KNM8" s="30"/>
      <c r="KNN8" s="31"/>
      <c r="KNO8" s="30"/>
      <c r="KNP8" s="31"/>
      <c r="KNQ8" s="30"/>
      <c r="KNR8" s="31"/>
      <c r="KNS8" s="30"/>
      <c r="KNT8" s="31"/>
      <c r="KNU8" s="30"/>
      <c r="KNV8" s="31"/>
      <c r="KNW8" s="30"/>
      <c r="KNX8" s="31"/>
      <c r="KNY8" s="30"/>
      <c r="KNZ8" s="31"/>
      <c r="KOA8" s="30"/>
      <c r="KOB8" s="31"/>
      <c r="KOC8" s="30"/>
      <c r="KOD8" s="31"/>
      <c r="KOE8" s="30"/>
      <c r="KOF8" s="31"/>
      <c r="KOG8" s="30"/>
      <c r="KOH8" s="31"/>
      <c r="KOI8" s="30"/>
      <c r="KOJ8" s="31"/>
      <c r="KOK8" s="30"/>
      <c r="KOL8" s="31"/>
      <c r="KOM8" s="30"/>
      <c r="KON8" s="31"/>
      <c r="KOO8" s="30"/>
      <c r="KOP8" s="31"/>
      <c r="KOQ8" s="30"/>
      <c r="KOR8" s="31"/>
      <c r="KOS8" s="30"/>
      <c r="KOT8" s="31"/>
      <c r="KOU8" s="30"/>
      <c r="KOV8" s="31"/>
      <c r="KOW8" s="30"/>
      <c r="KOX8" s="31"/>
      <c r="KOY8" s="30"/>
      <c r="KOZ8" s="31"/>
      <c r="KPA8" s="30"/>
      <c r="KPB8" s="31"/>
      <c r="KPC8" s="30"/>
      <c r="KPD8" s="31"/>
      <c r="KPE8" s="30"/>
      <c r="KPF8" s="31"/>
      <c r="KPG8" s="30"/>
      <c r="KPH8" s="31"/>
      <c r="KPI8" s="30"/>
      <c r="KPJ8" s="31"/>
      <c r="KPK8" s="30"/>
      <c r="KPL8" s="31"/>
      <c r="KPM8" s="30"/>
      <c r="KPN8" s="31"/>
      <c r="KPO8" s="30"/>
      <c r="KPP8" s="31"/>
      <c r="KPQ8" s="30"/>
      <c r="KPR8" s="31"/>
      <c r="KPS8" s="30"/>
      <c r="KPT8" s="31"/>
      <c r="KPU8" s="30"/>
      <c r="KPV8" s="31"/>
      <c r="KPW8" s="30"/>
      <c r="KPX8" s="31"/>
      <c r="KPY8" s="30"/>
      <c r="KPZ8" s="31"/>
      <c r="KQA8" s="30"/>
      <c r="KQB8" s="31"/>
      <c r="KQC8" s="30"/>
      <c r="KQD8" s="31"/>
      <c r="KQE8" s="30"/>
      <c r="KQF8" s="31"/>
      <c r="KQG8" s="30"/>
      <c r="KQH8" s="31"/>
      <c r="KQI8" s="30"/>
      <c r="KQJ8" s="31"/>
      <c r="KQK8" s="30"/>
      <c r="KQL8" s="31"/>
      <c r="KQM8" s="30"/>
      <c r="KQN8" s="31"/>
      <c r="KQO8" s="30"/>
      <c r="KQP8" s="31"/>
      <c r="KQQ8" s="30"/>
      <c r="KQR8" s="31"/>
      <c r="KQS8" s="30"/>
      <c r="KQT8" s="31"/>
      <c r="KQU8" s="30"/>
      <c r="KQV8" s="31"/>
      <c r="KQW8" s="30"/>
      <c r="KQX8" s="31"/>
      <c r="KQY8" s="30"/>
      <c r="KQZ8" s="31"/>
      <c r="KRA8" s="30"/>
      <c r="KRB8" s="31"/>
      <c r="KRC8" s="30"/>
      <c r="KRD8" s="31"/>
      <c r="KRE8" s="30"/>
      <c r="KRF8" s="31"/>
      <c r="KRG8" s="30"/>
      <c r="KRH8" s="31"/>
      <c r="KRI8" s="30"/>
      <c r="KRJ8" s="31"/>
      <c r="KRK8" s="30"/>
      <c r="KRL8" s="31"/>
      <c r="KRM8" s="30"/>
      <c r="KRN8" s="31"/>
      <c r="KRO8" s="30"/>
      <c r="KRP8" s="31"/>
      <c r="KRQ8" s="30"/>
      <c r="KRR8" s="31"/>
      <c r="KRS8" s="30"/>
      <c r="KRT8" s="31"/>
      <c r="KRU8" s="30"/>
      <c r="KRV8" s="31"/>
      <c r="KRW8" s="30"/>
      <c r="KRX8" s="31"/>
      <c r="KRY8" s="30"/>
      <c r="KRZ8" s="31"/>
      <c r="KSA8" s="30"/>
      <c r="KSB8" s="31"/>
      <c r="KSC8" s="30"/>
      <c r="KSD8" s="31"/>
      <c r="KSE8" s="30"/>
      <c r="KSF8" s="31"/>
      <c r="KSG8" s="30"/>
      <c r="KSH8" s="31"/>
      <c r="KSI8" s="30"/>
      <c r="KSJ8" s="31"/>
      <c r="KSK8" s="30"/>
      <c r="KSL8" s="31"/>
      <c r="KSM8" s="30"/>
      <c r="KSN8" s="31"/>
      <c r="KSO8" s="30"/>
      <c r="KSP8" s="31"/>
      <c r="KSQ8" s="30"/>
      <c r="KSR8" s="31"/>
      <c r="KSS8" s="30"/>
      <c r="KST8" s="31"/>
      <c r="KSU8" s="30"/>
      <c r="KSV8" s="31"/>
      <c r="KSW8" s="30"/>
      <c r="KSX8" s="31"/>
      <c r="KSY8" s="30"/>
      <c r="KSZ8" s="31"/>
      <c r="KTA8" s="30"/>
      <c r="KTB8" s="31"/>
      <c r="KTC8" s="30"/>
      <c r="KTD8" s="31"/>
      <c r="KTE8" s="30"/>
      <c r="KTF8" s="31"/>
      <c r="KTG8" s="30"/>
      <c r="KTH8" s="31"/>
      <c r="KTI8" s="30"/>
      <c r="KTJ8" s="31"/>
      <c r="KTK8" s="30"/>
      <c r="KTL8" s="31"/>
      <c r="KTM8" s="30"/>
      <c r="KTN8" s="31"/>
      <c r="KTO8" s="30"/>
      <c r="KTP8" s="31"/>
      <c r="KTQ8" s="30"/>
      <c r="KTR8" s="31"/>
      <c r="KTS8" s="30"/>
      <c r="KTT8" s="31"/>
      <c r="KTU8" s="30"/>
      <c r="KTV8" s="31"/>
      <c r="KTW8" s="30"/>
      <c r="KTX8" s="31"/>
      <c r="KTY8" s="30"/>
      <c r="KTZ8" s="31"/>
      <c r="KUA8" s="30"/>
      <c r="KUB8" s="31"/>
      <c r="KUC8" s="30"/>
      <c r="KUD8" s="31"/>
      <c r="KUE8" s="30"/>
      <c r="KUF8" s="31"/>
      <c r="KUG8" s="30"/>
      <c r="KUH8" s="31"/>
      <c r="KUI8" s="30"/>
      <c r="KUJ8" s="31"/>
      <c r="KUK8" s="30"/>
      <c r="KUL8" s="31"/>
      <c r="KUM8" s="30"/>
      <c r="KUN8" s="31"/>
      <c r="KUO8" s="30"/>
      <c r="KUP8" s="31"/>
      <c r="KUQ8" s="30"/>
      <c r="KUR8" s="31"/>
      <c r="KUS8" s="30"/>
      <c r="KUT8" s="31"/>
      <c r="KUU8" s="30"/>
      <c r="KUV8" s="31"/>
      <c r="KUW8" s="30"/>
      <c r="KUX8" s="31"/>
      <c r="KUY8" s="30"/>
      <c r="KUZ8" s="31"/>
      <c r="KVA8" s="30"/>
      <c r="KVB8" s="31"/>
      <c r="KVC8" s="30"/>
      <c r="KVD8" s="31"/>
      <c r="KVE8" s="30"/>
      <c r="KVF8" s="31"/>
      <c r="KVG8" s="30"/>
      <c r="KVH8" s="31"/>
      <c r="KVI8" s="30"/>
      <c r="KVJ8" s="31"/>
      <c r="KVK8" s="30"/>
      <c r="KVL8" s="31"/>
      <c r="KVM8" s="30"/>
      <c r="KVN8" s="31"/>
      <c r="KVO8" s="30"/>
      <c r="KVP8" s="31"/>
      <c r="KVQ8" s="30"/>
      <c r="KVR8" s="31"/>
      <c r="KVS8" s="30"/>
      <c r="KVT8" s="31"/>
      <c r="KVU8" s="30"/>
      <c r="KVV8" s="31"/>
      <c r="KVW8" s="30"/>
      <c r="KVX8" s="31"/>
      <c r="KVY8" s="30"/>
      <c r="KVZ8" s="31"/>
      <c r="KWA8" s="30"/>
      <c r="KWB8" s="31"/>
      <c r="KWC8" s="30"/>
      <c r="KWD8" s="31"/>
      <c r="KWE8" s="30"/>
      <c r="KWF8" s="31"/>
      <c r="KWG8" s="30"/>
      <c r="KWH8" s="31"/>
      <c r="KWI8" s="30"/>
      <c r="KWJ8" s="31"/>
      <c r="KWK8" s="30"/>
      <c r="KWL8" s="31"/>
      <c r="KWM8" s="30"/>
      <c r="KWN8" s="31"/>
      <c r="KWO8" s="30"/>
      <c r="KWP8" s="31"/>
      <c r="KWQ8" s="30"/>
      <c r="KWR8" s="31"/>
      <c r="KWS8" s="30"/>
      <c r="KWT8" s="31"/>
      <c r="KWU8" s="30"/>
      <c r="KWV8" s="31"/>
      <c r="KWW8" s="30"/>
      <c r="KWX8" s="31"/>
      <c r="KWY8" s="30"/>
      <c r="KWZ8" s="31"/>
      <c r="KXA8" s="30"/>
      <c r="KXB8" s="31"/>
      <c r="KXC8" s="30"/>
      <c r="KXD8" s="31"/>
      <c r="KXE8" s="30"/>
      <c r="KXF8" s="31"/>
      <c r="KXG8" s="30"/>
      <c r="KXH8" s="31"/>
      <c r="KXI8" s="30"/>
      <c r="KXJ8" s="31"/>
      <c r="KXK8" s="30"/>
      <c r="KXL8" s="31"/>
      <c r="KXM8" s="30"/>
      <c r="KXN8" s="31"/>
      <c r="KXO8" s="30"/>
      <c r="KXP8" s="31"/>
      <c r="KXQ8" s="30"/>
      <c r="KXR8" s="31"/>
      <c r="KXS8" s="30"/>
      <c r="KXT8" s="31"/>
      <c r="KXU8" s="30"/>
      <c r="KXV8" s="31"/>
      <c r="KXW8" s="30"/>
      <c r="KXX8" s="31"/>
      <c r="KXY8" s="30"/>
      <c r="KXZ8" s="31"/>
      <c r="KYA8" s="30"/>
      <c r="KYB8" s="31"/>
      <c r="KYC8" s="30"/>
      <c r="KYD8" s="31"/>
      <c r="KYE8" s="30"/>
      <c r="KYF8" s="31"/>
      <c r="KYG8" s="30"/>
      <c r="KYH8" s="31"/>
      <c r="KYI8" s="30"/>
      <c r="KYJ8" s="31"/>
      <c r="KYK8" s="30"/>
      <c r="KYL8" s="31"/>
      <c r="KYM8" s="30"/>
      <c r="KYN8" s="31"/>
      <c r="KYO8" s="30"/>
      <c r="KYP8" s="31"/>
      <c r="KYQ8" s="30"/>
      <c r="KYR8" s="31"/>
      <c r="KYS8" s="30"/>
      <c r="KYT8" s="31"/>
      <c r="KYU8" s="30"/>
      <c r="KYV8" s="31"/>
      <c r="KYW8" s="30"/>
      <c r="KYX8" s="31"/>
      <c r="KYY8" s="30"/>
      <c r="KYZ8" s="31"/>
      <c r="KZA8" s="30"/>
      <c r="KZB8" s="31"/>
      <c r="KZC8" s="30"/>
      <c r="KZD8" s="31"/>
      <c r="KZE8" s="30"/>
      <c r="KZF8" s="31"/>
      <c r="KZG8" s="30"/>
      <c r="KZH8" s="31"/>
      <c r="KZI8" s="30"/>
      <c r="KZJ8" s="31"/>
      <c r="KZK8" s="30"/>
      <c r="KZL8" s="31"/>
      <c r="KZM8" s="30"/>
      <c r="KZN8" s="31"/>
      <c r="KZO8" s="30"/>
      <c r="KZP8" s="31"/>
      <c r="KZQ8" s="30"/>
      <c r="KZR8" s="31"/>
      <c r="KZS8" s="30"/>
      <c r="KZT8" s="31"/>
      <c r="KZU8" s="30"/>
      <c r="KZV8" s="31"/>
      <c r="KZW8" s="30"/>
      <c r="KZX8" s="31"/>
      <c r="KZY8" s="30"/>
      <c r="KZZ8" s="31"/>
      <c r="LAA8" s="30"/>
      <c r="LAB8" s="31"/>
      <c r="LAC8" s="30"/>
      <c r="LAD8" s="31"/>
      <c r="LAE8" s="30"/>
      <c r="LAF8" s="31"/>
      <c r="LAG8" s="30"/>
      <c r="LAH8" s="31"/>
      <c r="LAI8" s="30"/>
      <c r="LAJ8" s="31"/>
      <c r="LAK8" s="30"/>
      <c r="LAL8" s="31"/>
      <c r="LAM8" s="30"/>
      <c r="LAN8" s="31"/>
      <c r="LAO8" s="30"/>
      <c r="LAP8" s="31"/>
      <c r="LAQ8" s="30"/>
      <c r="LAR8" s="31"/>
      <c r="LAS8" s="30"/>
      <c r="LAT8" s="31"/>
      <c r="LAU8" s="30"/>
      <c r="LAV8" s="31"/>
      <c r="LAW8" s="30"/>
      <c r="LAX8" s="31"/>
      <c r="LAY8" s="30"/>
      <c r="LAZ8" s="31"/>
      <c r="LBA8" s="30"/>
      <c r="LBB8" s="31"/>
      <c r="LBC8" s="30"/>
      <c r="LBD8" s="31"/>
      <c r="LBE8" s="30"/>
      <c r="LBF8" s="31"/>
      <c r="LBG8" s="30"/>
      <c r="LBH8" s="31"/>
      <c r="LBI8" s="30"/>
      <c r="LBJ8" s="31"/>
      <c r="LBK8" s="30"/>
      <c r="LBL8" s="31"/>
      <c r="LBM8" s="30"/>
      <c r="LBN8" s="31"/>
      <c r="LBO8" s="30"/>
      <c r="LBP8" s="31"/>
      <c r="LBQ8" s="30"/>
      <c r="LBR8" s="31"/>
      <c r="LBS8" s="30"/>
      <c r="LBT8" s="31"/>
      <c r="LBU8" s="30"/>
      <c r="LBV8" s="31"/>
      <c r="LBW8" s="30"/>
      <c r="LBX8" s="31"/>
      <c r="LBY8" s="30"/>
      <c r="LBZ8" s="31"/>
      <c r="LCA8" s="30"/>
      <c r="LCB8" s="31"/>
      <c r="LCC8" s="30"/>
      <c r="LCD8" s="31"/>
      <c r="LCE8" s="30"/>
      <c r="LCF8" s="31"/>
      <c r="LCG8" s="30"/>
      <c r="LCH8" s="31"/>
      <c r="LCI8" s="30"/>
      <c r="LCJ8" s="31"/>
      <c r="LCK8" s="30"/>
      <c r="LCL8" s="31"/>
      <c r="LCM8" s="30"/>
      <c r="LCN8" s="31"/>
      <c r="LCO8" s="30"/>
      <c r="LCP8" s="31"/>
      <c r="LCQ8" s="30"/>
      <c r="LCR8" s="31"/>
      <c r="LCS8" s="30"/>
      <c r="LCT8" s="31"/>
      <c r="LCU8" s="30"/>
      <c r="LCV8" s="31"/>
      <c r="LCW8" s="30"/>
      <c r="LCX8" s="31"/>
      <c r="LCY8" s="30"/>
      <c r="LCZ8" s="31"/>
      <c r="LDA8" s="30"/>
      <c r="LDB8" s="31"/>
      <c r="LDC8" s="30"/>
      <c r="LDD8" s="31"/>
      <c r="LDE8" s="30"/>
      <c r="LDF8" s="31"/>
      <c r="LDG8" s="30"/>
      <c r="LDH8" s="31"/>
      <c r="LDI8" s="30"/>
      <c r="LDJ8" s="31"/>
      <c r="LDK8" s="30"/>
      <c r="LDL8" s="31"/>
      <c r="LDM8" s="30"/>
      <c r="LDN8" s="31"/>
      <c r="LDO8" s="30"/>
      <c r="LDP8" s="31"/>
      <c r="LDQ8" s="30"/>
      <c r="LDR8" s="31"/>
      <c r="LDS8" s="30"/>
      <c r="LDT8" s="31"/>
      <c r="LDU8" s="30"/>
      <c r="LDV8" s="31"/>
      <c r="LDW8" s="30"/>
      <c r="LDX8" s="31"/>
      <c r="LDY8" s="30"/>
      <c r="LDZ8" s="31"/>
      <c r="LEA8" s="30"/>
      <c r="LEB8" s="31"/>
      <c r="LEC8" s="30"/>
      <c r="LED8" s="31"/>
      <c r="LEE8" s="30"/>
      <c r="LEF8" s="31"/>
      <c r="LEG8" s="30"/>
      <c r="LEH8" s="31"/>
      <c r="LEI8" s="30"/>
      <c r="LEJ8" s="31"/>
      <c r="LEK8" s="30"/>
      <c r="LEL8" s="31"/>
      <c r="LEM8" s="30"/>
      <c r="LEN8" s="31"/>
      <c r="LEO8" s="30"/>
      <c r="LEP8" s="31"/>
      <c r="LEQ8" s="30"/>
      <c r="LER8" s="31"/>
      <c r="LES8" s="30"/>
      <c r="LET8" s="31"/>
      <c r="LEU8" s="30"/>
      <c r="LEV8" s="31"/>
      <c r="LEW8" s="30"/>
      <c r="LEX8" s="31"/>
      <c r="LEY8" s="30"/>
      <c r="LEZ8" s="31"/>
      <c r="LFA8" s="30"/>
      <c r="LFB8" s="31"/>
      <c r="LFC8" s="30"/>
      <c r="LFD8" s="31"/>
      <c r="LFE8" s="30"/>
      <c r="LFF8" s="31"/>
      <c r="LFG8" s="30"/>
      <c r="LFH8" s="31"/>
      <c r="LFI8" s="30"/>
      <c r="LFJ8" s="31"/>
      <c r="LFK8" s="30"/>
      <c r="LFL8" s="31"/>
      <c r="LFM8" s="30"/>
      <c r="LFN8" s="31"/>
      <c r="LFO8" s="30"/>
      <c r="LFP8" s="31"/>
      <c r="LFQ8" s="30"/>
      <c r="LFR8" s="31"/>
      <c r="LFS8" s="30"/>
      <c r="LFT8" s="31"/>
      <c r="LFU8" s="30"/>
      <c r="LFV8" s="31"/>
      <c r="LFW8" s="30"/>
      <c r="LFX8" s="31"/>
      <c r="LFY8" s="30"/>
      <c r="LFZ8" s="31"/>
      <c r="LGA8" s="30"/>
      <c r="LGB8" s="31"/>
      <c r="LGC8" s="30"/>
      <c r="LGD8" s="31"/>
      <c r="LGE8" s="30"/>
      <c r="LGF8" s="31"/>
      <c r="LGG8" s="30"/>
      <c r="LGH8" s="31"/>
      <c r="LGI8" s="30"/>
      <c r="LGJ8" s="31"/>
      <c r="LGK8" s="30"/>
      <c r="LGL8" s="31"/>
      <c r="LGM8" s="30"/>
      <c r="LGN8" s="31"/>
      <c r="LGO8" s="30"/>
      <c r="LGP8" s="31"/>
      <c r="LGQ8" s="30"/>
      <c r="LGR8" s="31"/>
      <c r="LGS8" s="30"/>
      <c r="LGT8" s="31"/>
      <c r="LGU8" s="30"/>
      <c r="LGV8" s="31"/>
      <c r="LGW8" s="30"/>
      <c r="LGX8" s="31"/>
      <c r="LGY8" s="30"/>
      <c r="LGZ8" s="31"/>
      <c r="LHA8" s="30"/>
      <c r="LHB8" s="31"/>
      <c r="LHC8" s="30"/>
      <c r="LHD8" s="31"/>
      <c r="LHE8" s="30"/>
      <c r="LHF8" s="31"/>
      <c r="LHG8" s="30"/>
      <c r="LHH8" s="31"/>
      <c r="LHI8" s="30"/>
      <c r="LHJ8" s="31"/>
      <c r="LHK8" s="30"/>
      <c r="LHL8" s="31"/>
      <c r="LHM8" s="30"/>
      <c r="LHN8" s="31"/>
      <c r="LHO8" s="30"/>
      <c r="LHP8" s="31"/>
      <c r="LHQ8" s="30"/>
      <c r="LHR8" s="31"/>
      <c r="LHS8" s="30"/>
      <c r="LHT8" s="31"/>
      <c r="LHU8" s="30"/>
      <c r="LHV8" s="31"/>
      <c r="LHW8" s="30"/>
      <c r="LHX8" s="31"/>
      <c r="LHY8" s="30"/>
      <c r="LHZ8" s="31"/>
      <c r="LIA8" s="30"/>
      <c r="LIB8" s="31"/>
      <c r="LIC8" s="30"/>
      <c r="LID8" s="31"/>
      <c r="LIE8" s="30"/>
      <c r="LIF8" s="31"/>
      <c r="LIG8" s="30"/>
      <c r="LIH8" s="31"/>
      <c r="LII8" s="30"/>
      <c r="LIJ8" s="31"/>
      <c r="LIK8" s="30"/>
      <c r="LIL8" s="31"/>
      <c r="LIM8" s="30"/>
      <c r="LIN8" s="31"/>
      <c r="LIO8" s="30"/>
      <c r="LIP8" s="31"/>
      <c r="LIQ8" s="30"/>
      <c r="LIR8" s="31"/>
      <c r="LIS8" s="30"/>
      <c r="LIT8" s="31"/>
      <c r="LIU8" s="30"/>
      <c r="LIV8" s="31"/>
      <c r="LIW8" s="30"/>
      <c r="LIX8" s="31"/>
      <c r="LIY8" s="30"/>
      <c r="LIZ8" s="31"/>
      <c r="LJA8" s="30"/>
      <c r="LJB8" s="31"/>
      <c r="LJC8" s="30"/>
      <c r="LJD8" s="31"/>
      <c r="LJE8" s="30"/>
      <c r="LJF8" s="31"/>
      <c r="LJG8" s="30"/>
      <c r="LJH8" s="31"/>
      <c r="LJI8" s="30"/>
      <c r="LJJ8" s="31"/>
      <c r="LJK8" s="30"/>
      <c r="LJL8" s="31"/>
      <c r="LJM8" s="30"/>
      <c r="LJN8" s="31"/>
      <c r="LJO8" s="30"/>
      <c r="LJP8" s="31"/>
      <c r="LJQ8" s="30"/>
      <c r="LJR8" s="31"/>
      <c r="LJS8" s="30"/>
      <c r="LJT8" s="31"/>
      <c r="LJU8" s="30"/>
      <c r="LJV8" s="31"/>
      <c r="LJW8" s="30"/>
      <c r="LJX8" s="31"/>
      <c r="LJY8" s="30"/>
      <c r="LJZ8" s="31"/>
      <c r="LKA8" s="30"/>
      <c r="LKB8" s="31"/>
      <c r="LKC8" s="30"/>
      <c r="LKD8" s="31"/>
      <c r="LKE8" s="30"/>
      <c r="LKF8" s="31"/>
      <c r="LKG8" s="30"/>
      <c r="LKH8" s="31"/>
      <c r="LKI8" s="30"/>
      <c r="LKJ8" s="31"/>
      <c r="LKK8" s="30"/>
      <c r="LKL8" s="31"/>
      <c r="LKM8" s="30"/>
      <c r="LKN8" s="31"/>
      <c r="LKO8" s="30"/>
      <c r="LKP8" s="31"/>
      <c r="LKQ8" s="30"/>
      <c r="LKR8" s="31"/>
      <c r="LKS8" s="30"/>
      <c r="LKT8" s="31"/>
      <c r="LKU8" s="30"/>
      <c r="LKV8" s="31"/>
      <c r="LKW8" s="30"/>
      <c r="LKX8" s="31"/>
      <c r="LKY8" s="30"/>
      <c r="LKZ8" s="31"/>
      <c r="LLA8" s="30"/>
      <c r="LLB8" s="31"/>
      <c r="LLC8" s="30"/>
      <c r="LLD8" s="31"/>
      <c r="LLE8" s="30"/>
      <c r="LLF8" s="31"/>
      <c r="LLG8" s="30"/>
      <c r="LLH8" s="31"/>
      <c r="LLI8" s="30"/>
      <c r="LLJ8" s="31"/>
      <c r="LLK8" s="30"/>
      <c r="LLL8" s="31"/>
      <c r="LLM8" s="30"/>
      <c r="LLN8" s="31"/>
      <c r="LLO8" s="30"/>
      <c r="LLP8" s="31"/>
      <c r="LLQ8" s="30"/>
      <c r="LLR8" s="31"/>
      <c r="LLS8" s="30"/>
      <c r="LLT8" s="31"/>
      <c r="LLU8" s="30"/>
      <c r="LLV8" s="31"/>
      <c r="LLW8" s="30"/>
      <c r="LLX8" s="31"/>
      <c r="LLY8" s="30"/>
      <c r="LLZ8" s="31"/>
      <c r="LMA8" s="30"/>
      <c r="LMB8" s="31"/>
      <c r="LMC8" s="30"/>
      <c r="LMD8" s="31"/>
      <c r="LME8" s="30"/>
      <c r="LMF8" s="31"/>
      <c r="LMG8" s="30"/>
      <c r="LMH8" s="31"/>
      <c r="LMI8" s="30"/>
      <c r="LMJ8" s="31"/>
      <c r="LMK8" s="30"/>
      <c r="LML8" s="31"/>
      <c r="LMM8" s="30"/>
      <c r="LMN8" s="31"/>
      <c r="LMO8" s="30"/>
      <c r="LMP8" s="31"/>
      <c r="LMQ8" s="30"/>
      <c r="LMR8" s="31"/>
      <c r="LMS8" s="30"/>
      <c r="LMT8" s="31"/>
      <c r="LMU8" s="30"/>
      <c r="LMV8" s="31"/>
      <c r="LMW8" s="30"/>
      <c r="LMX8" s="31"/>
      <c r="LMY8" s="30"/>
      <c r="LMZ8" s="31"/>
      <c r="LNA8" s="30"/>
      <c r="LNB8" s="31"/>
      <c r="LNC8" s="30"/>
      <c r="LND8" s="31"/>
      <c r="LNE8" s="30"/>
      <c r="LNF8" s="31"/>
      <c r="LNG8" s="30"/>
      <c r="LNH8" s="31"/>
      <c r="LNI8" s="30"/>
      <c r="LNJ8" s="31"/>
      <c r="LNK8" s="30"/>
      <c r="LNL8" s="31"/>
      <c r="LNM8" s="30"/>
      <c r="LNN8" s="31"/>
      <c r="LNO8" s="30"/>
      <c r="LNP8" s="31"/>
      <c r="LNQ8" s="30"/>
      <c r="LNR8" s="31"/>
      <c r="LNS8" s="30"/>
      <c r="LNT8" s="31"/>
      <c r="LNU8" s="30"/>
      <c r="LNV8" s="31"/>
      <c r="LNW8" s="30"/>
      <c r="LNX8" s="31"/>
      <c r="LNY8" s="30"/>
      <c r="LNZ8" s="31"/>
      <c r="LOA8" s="30"/>
      <c r="LOB8" s="31"/>
      <c r="LOC8" s="30"/>
      <c r="LOD8" s="31"/>
      <c r="LOE8" s="30"/>
      <c r="LOF8" s="31"/>
      <c r="LOG8" s="30"/>
      <c r="LOH8" s="31"/>
      <c r="LOI8" s="30"/>
      <c r="LOJ8" s="31"/>
      <c r="LOK8" s="30"/>
      <c r="LOL8" s="31"/>
      <c r="LOM8" s="30"/>
      <c r="LON8" s="31"/>
      <c r="LOO8" s="30"/>
      <c r="LOP8" s="31"/>
      <c r="LOQ8" s="30"/>
      <c r="LOR8" s="31"/>
      <c r="LOS8" s="30"/>
      <c r="LOT8" s="31"/>
      <c r="LOU8" s="30"/>
      <c r="LOV8" s="31"/>
      <c r="LOW8" s="30"/>
      <c r="LOX8" s="31"/>
      <c r="LOY8" s="30"/>
      <c r="LOZ8" s="31"/>
      <c r="LPA8" s="30"/>
      <c r="LPB8" s="31"/>
      <c r="LPC8" s="30"/>
      <c r="LPD8" s="31"/>
      <c r="LPE8" s="30"/>
      <c r="LPF8" s="31"/>
      <c r="LPG8" s="30"/>
      <c r="LPH8" s="31"/>
      <c r="LPI8" s="30"/>
      <c r="LPJ8" s="31"/>
      <c r="LPK8" s="30"/>
      <c r="LPL8" s="31"/>
      <c r="LPM8" s="30"/>
      <c r="LPN8" s="31"/>
      <c r="LPO8" s="30"/>
      <c r="LPP8" s="31"/>
      <c r="LPQ8" s="30"/>
      <c r="LPR8" s="31"/>
      <c r="LPS8" s="30"/>
      <c r="LPT8" s="31"/>
      <c r="LPU8" s="30"/>
      <c r="LPV8" s="31"/>
      <c r="LPW8" s="30"/>
      <c r="LPX8" s="31"/>
      <c r="LPY8" s="30"/>
      <c r="LPZ8" s="31"/>
      <c r="LQA8" s="30"/>
      <c r="LQB8" s="31"/>
      <c r="LQC8" s="30"/>
      <c r="LQD8" s="31"/>
      <c r="LQE8" s="30"/>
      <c r="LQF8" s="31"/>
      <c r="LQG8" s="30"/>
      <c r="LQH8" s="31"/>
      <c r="LQI8" s="30"/>
      <c r="LQJ8" s="31"/>
      <c r="LQK8" s="30"/>
      <c r="LQL8" s="31"/>
      <c r="LQM8" s="30"/>
      <c r="LQN8" s="31"/>
      <c r="LQO8" s="30"/>
      <c r="LQP8" s="31"/>
      <c r="LQQ8" s="30"/>
      <c r="LQR8" s="31"/>
      <c r="LQS8" s="30"/>
      <c r="LQT8" s="31"/>
      <c r="LQU8" s="30"/>
      <c r="LQV8" s="31"/>
      <c r="LQW8" s="30"/>
      <c r="LQX8" s="31"/>
      <c r="LQY8" s="30"/>
      <c r="LQZ8" s="31"/>
      <c r="LRA8" s="30"/>
      <c r="LRB8" s="31"/>
      <c r="LRC8" s="30"/>
      <c r="LRD8" s="31"/>
      <c r="LRE8" s="30"/>
      <c r="LRF8" s="31"/>
      <c r="LRG8" s="30"/>
      <c r="LRH8" s="31"/>
      <c r="LRI8" s="30"/>
      <c r="LRJ8" s="31"/>
      <c r="LRK8" s="30"/>
      <c r="LRL8" s="31"/>
      <c r="LRM8" s="30"/>
      <c r="LRN8" s="31"/>
      <c r="LRO8" s="30"/>
      <c r="LRP8" s="31"/>
      <c r="LRQ8" s="30"/>
      <c r="LRR8" s="31"/>
      <c r="LRS8" s="30"/>
      <c r="LRT8" s="31"/>
      <c r="LRU8" s="30"/>
      <c r="LRV8" s="31"/>
      <c r="LRW8" s="30"/>
      <c r="LRX8" s="31"/>
      <c r="LRY8" s="30"/>
      <c r="LRZ8" s="31"/>
      <c r="LSA8" s="30"/>
      <c r="LSB8" s="31"/>
      <c r="LSC8" s="30"/>
      <c r="LSD8" s="31"/>
      <c r="LSE8" s="30"/>
      <c r="LSF8" s="31"/>
      <c r="LSG8" s="30"/>
      <c r="LSH8" s="31"/>
      <c r="LSI8" s="30"/>
      <c r="LSJ8" s="31"/>
      <c r="LSK8" s="30"/>
      <c r="LSL8" s="31"/>
      <c r="LSM8" s="30"/>
      <c r="LSN8" s="31"/>
      <c r="LSO8" s="30"/>
      <c r="LSP8" s="31"/>
      <c r="LSQ8" s="30"/>
      <c r="LSR8" s="31"/>
      <c r="LSS8" s="30"/>
      <c r="LST8" s="31"/>
      <c r="LSU8" s="30"/>
      <c r="LSV8" s="31"/>
      <c r="LSW8" s="30"/>
      <c r="LSX8" s="31"/>
      <c r="LSY8" s="30"/>
      <c r="LSZ8" s="31"/>
      <c r="LTA8" s="30"/>
      <c r="LTB8" s="31"/>
      <c r="LTC8" s="30"/>
      <c r="LTD8" s="31"/>
      <c r="LTE8" s="30"/>
      <c r="LTF8" s="31"/>
      <c r="LTG8" s="30"/>
      <c r="LTH8" s="31"/>
      <c r="LTI8" s="30"/>
      <c r="LTJ8" s="31"/>
      <c r="LTK8" s="30"/>
      <c r="LTL8" s="31"/>
      <c r="LTM8" s="30"/>
      <c r="LTN8" s="31"/>
      <c r="LTO8" s="30"/>
      <c r="LTP8" s="31"/>
      <c r="LTQ8" s="30"/>
      <c r="LTR8" s="31"/>
      <c r="LTS8" s="30"/>
      <c r="LTT8" s="31"/>
      <c r="LTU8" s="30"/>
      <c r="LTV8" s="31"/>
      <c r="LTW8" s="30"/>
      <c r="LTX8" s="31"/>
      <c r="LTY8" s="30"/>
      <c r="LTZ8" s="31"/>
      <c r="LUA8" s="30"/>
      <c r="LUB8" s="31"/>
      <c r="LUC8" s="30"/>
      <c r="LUD8" s="31"/>
      <c r="LUE8" s="30"/>
      <c r="LUF8" s="31"/>
      <c r="LUG8" s="30"/>
      <c r="LUH8" s="31"/>
      <c r="LUI8" s="30"/>
      <c r="LUJ8" s="31"/>
      <c r="LUK8" s="30"/>
      <c r="LUL8" s="31"/>
      <c r="LUM8" s="30"/>
      <c r="LUN8" s="31"/>
      <c r="LUO8" s="30"/>
      <c r="LUP8" s="31"/>
      <c r="LUQ8" s="30"/>
      <c r="LUR8" s="31"/>
      <c r="LUS8" s="30"/>
      <c r="LUT8" s="31"/>
      <c r="LUU8" s="30"/>
      <c r="LUV8" s="31"/>
      <c r="LUW8" s="30"/>
      <c r="LUX8" s="31"/>
      <c r="LUY8" s="30"/>
      <c r="LUZ8" s="31"/>
      <c r="LVA8" s="30"/>
      <c r="LVB8" s="31"/>
      <c r="LVC8" s="30"/>
      <c r="LVD8" s="31"/>
      <c r="LVE8" s="30"/>
      <c r="LVF8" s="31"/>
      <c r="LVG8" s="30"/>
      <c r="LVH8" s="31"/>
      <c r="LVI8" s="30"/>
      <c r="LVJ8" s="31"/>
      <c r="LVK8" s="30"/>
      <c r="LVL8" s="31"/>
      <c r="LVM8" s="30"/>
      <c r="LVN8" s="31"/>
      <c r="LVO8" s="30"/>
      <c r="LVP8" s="31"/>
      <c r="LVQ8" s="30"/>
      <c r="LVR8" s="31"/>
      <c r="LVS8" s="30"/>
      <c r="LVT8" s="31"/>
      <c r="LVU8" s="30"/>
      <c r="LVV8" s="31"/>
      <c r="LVW8" s="30"/>
      <c r="LVX8" s="31"/>
      <c r="LVY8" s="30"/>
      <c r="LVZ8" s="31"/>
      <c r="LWA8" s="30"/>
      <c r="LWB8" s="31"/>
      <c r="LWC8" s="30"/>
      <c r="LWD8" s="31"/>
      <c r="LWE8" s="30"/>
      <c r="LWF8" s="31"/>
      <c r="LWG8" s="30"/>
      <c r="LWH8" s="31"/>
      <c r="LWI8" s="30"/>
      <c r="LWJ8" s="31"/>
      <c r="LWK8" s="30"/>
      <c r="LWL8" s="31"/>
      <c r="LWM8" s="30"/>
      <c r="LWN8" s="31"/>
      <c r="LWO8" s="30"/>
      <c r="LWP8" s="31"/>
      <c r="LWQ8" s="30"/>
      <c r="LWR8" s="31"/>
      <c r="LWS8" s="30"/>
      <c r="LWT8" s="31"/>
      <c r="LWU8" s="30"/>
      <c r="LWV8" s="31"/>
      <c r="LWW8" s="30"/>
      <c r="LWX8" s="31"/>
      <c r="LWY8" s="30"/>
      <c r="LWZ8" s="31"/>
      <c r="LXA8" s="30"/>
      <c r="LXB8" s="31"/>
      <c r="LXC8" s="30"/>
      <c r="LXD8" s="31"/>
      <c r="LXE8" s="30"/>
      <c r="LXF8" s="31"/>
      <c r="LXG8" s="30"/>
      <c r="LXH8" s="31"/>
      <c r="LXI8" s="30"/>
      <c r="LXJ8" s="31"/>
      <c r="LXK8" s="30"/>
      <c r="LXL8" s="31"/>
      <c r="LXM8" s="30"/>
      <c r="LXN8" s="31"/>
      <c r="LXO8" s="30"/>
      <c r="LXP8" s="31"/>
      <c r="LXQ8" s="30"/>
      <c r="LXR8" s="31"/>
      <c r="LXS8" s="30"/>
      <c r="LXT8" s="31"/>
      <c r="LXU8" s="30"/>
      <c r="LXV8" s="31"/>
      <c r="LXW8" s="30"/>
      <c r="LXX8" s="31"/>
      <c r="LXY8" s="30"/>
      <c r="LXZ8" s="31"/>
      <c r="LYA8" s="30"/>
      <c r="LYB8" s="31"/>
      <c r="LYC8" s="30"/>
      <c r="LYD8" s="31"/>
      <c r="LYE8" s="30"/>
      <c r="LYF8" s="31"/>
      <c r="LYG8" s="30"/>
      <c r="LYH8" s="31"/>
      <c r="LYI8" s="30"/>
      <c r="LYJ8" s="31"/>
      <c r="LYK8" s="30"/>
      <c r="LYL8" s="31"/>
      <c r="LYM8" s="30"/>
      <c r="LYN8" s="31"/>
      <c r="LYO8" s="30"/>
      <c r="LYP8" s="31"/>
      <c r="LYQ8" s="30"/>
      <c r="LYR8" s="31"/>
      <c r="LYS8" s="30"/>
      <c r="LYT8" s="31"/>
      <c r="LYU8" s="30"/>
      <c r="LYV8" s="31"/>
      <c r="LYW8" s="30"/>
      <c r="LYX8" s="31"/>
      <c r="LYY8" s="30"/>
      <c r="LYZ8" s="31"/>
      <c r="LZA8" s="30"/>
      <c r="LZB8" s="31"/>
      <c r="LZC8" s="30"/>
      <c r="LZD8" s="31"/>
      <c r="LZE8" s="30"/>
      <c r="LZF8" s="31"/>
      <c r="LZG8" s="30"/>
      <c r="LZH8" s="31"/>
      <c r="LZI8" s="30"/>
      <c r="LZJ8" s="31"/>
      <c r="LZK8" s="30"/>
      <c r="LZL8" s="31"/>
      <c r="LZM8" s="30"/>
      <c r="LZN8" s="31"/>
      <c r="LZO8" s="30"/>
      <c r="LZP8" s="31"/>
      <c r="LZQ8" s="30"/>
      <c r="LZR8" s="31"/>
      <c r="LZS8" s="30"/>
      <c r="LZT8" s="31"/>
      <c r="LZU8" s="30"/>
      <c r="LZV8" s="31"/>
      <c r="LZW8" s="30"/>
      <c r="LZX8" s="31"/>
      <c r="LZY8" s="30"/>
      <c r="LZZ8" s="31"/>
      <c r="MAA8" s="30"/>
      <c r="MAB8" s="31"/>
      <c r="MAC8" s="30"/>
      <c r="MAD8" s="31"/>
      <c r="MAE8" s="30"/>
      <c r="MAF8" s="31"/>
      <c r="MAG8" s="30"/>
      <c r="MAH8" s="31"/>
      <c r="MAI8" s="30"/>
      <c r="MAJ8" s="31"/>
      <c r="MAK8" s="30"/>
      <c r="MAL8" s="31"/>
      <c r="MAM8" s="30"/>
      <c r="MAN8" s="31"/>
      <c r="MAO8" s="30"/>
      <c r="MAP8" s="31"/>
      <c r="MAQ8" s="30"/>
      <c r="MAR8" s="31"/>
      <c r="MAS8" s="30"/>
      <c r="MAT8" s="31"/>
      <c r="MAU8" s="30"/>
      <c r="MAV8" s="31"/>
      <c r="MAW8" s="30"/>
      <c r="MAX8" s="31"/>
      <c r="MAY8" s="30"/>
      <c r="MAZ8" s="31"/>
      <c r="MBA8" s="30"/>
      <c r="MBB8" s="31"/>
      <c r="MBC8" s="30"/>
      <c r="MBD8" s="31"/>
      <c r="MBE8" s="30"/>
      <c r="MBF8" s="31"/>
      <c r="MBG8" s="30"/>
      <c r="MBH8" s="31"/>
      <c r="MBI8" s="30"/>
      <c r="MBJ8" s="31"/>
      <c r="MBK8" s="30"/>
      <c r="MBL8" s="31"/>
      <c r="MBM8" s="30"/>
      <c r="MBN8" s="31"/>
      <c r="MBO8" s="30"/>
      <c r="MBP8" s="31"/>
      <c r="MBQ8" s="30"/>
      <c r="MBR8" s="31"/>
      <c r="MBS8" s="30"/>
      <c r="MBT8" s="31"/>
      <c r="MBU8" s="30"/>
      <c r="MBV8" s="31"/>
      <c r="MBW8" s="30"/>
      <c r="MBX8" s="31"/>
      <c r="MBY8" s="30"/>
      <c r="MBZ8" s="31"/>
      <c r="MCA8" s="30"/>
      <c r="MCB8" s="31"/>
      <c r="MCC8" s="30"/>
      <c r="MCD8" s="31"/>
      <c r="MCE8" s="30"/>
      <c r="MCF8" s="31"/>
      <c r="MCG8" s="30"/>
      <c r="MCH8" s="31"/>
      <c r="MCI8" s="30"/>
      <c r="MCJ8" s="31"/>
      <c r="MCK8" s="30"/>
      <c r="MCL8" s="31"/>
      <c r="MCM8" s="30"/>
      <c r="MCN8" s="31"/>
      <c r="MCO8" s="30"/>
      <c r="MCP8" s="31"/>
      <c r="MCQ8" s="30"/>
      <c r="MCR8" s="31"/>
      <c r="MCS8" s="30"/>
      <c r="MCT8" s="31"/>
      <c r="MCU8" s="30"/>
      <c r="MCV8" s="31"/>
      <c r="MCW8" s="30"/>
      <c r="MCX8" s="31"/>
      <c r="MCY8" s="30"/>
      <c r="MCZ8" s="31"/>
      <c r="MDA8" s="30"/>
      <c r="MDB8" s="31"/>
      <c r="MDC8" s="30"/>
      <c r="MDD8" s="31"/>
      <c r="MDE8" s="30"/>
      <c r="MDF8" s="31"/>
      <c r="MDG8" s="30"/>
      <c r="MDH8" s="31"/>
      <c r="MDI8" s="30"/>
      <c r="MDJ8" s="31"/>
      <c r="MDK8" s="30"/>
      <c r="MDL8" s="31"/>
      <c r="MDM8" s="30"/>
      <c r="MDN8" s="31"/>
      <c r="MDO8" s="30"/>
      <c r="MDP8" s="31"/>
      <c r="MDQ8" s="30"/>
      <c r="MDR8" s="31"/>
      <c r="MDS8" s="30"/>
      <c r="MDT8" s="31"/>
      <c r="MDU8" s="30"/>
      <c r="MDV8" s="31"/>
      <c r="MDW8" s="30"/>
      <c r="MDX8" s="31"/>
      <c r="MDY8" s="30"/>
      <c r="MDZ8" s="31"/>
      <c r="MEA8" s="30"/>
      <c r="MEB8" s="31"/>
      <c r="MEC8" s="30"/>
      <c r="MED8" s="31"/>
      <c r="MEE8" s="30"/>
      <c r="MEF8" s="31"/>
      <c r="MEG8" s="30"/>
      <c r="MEH8" s="31"/>
      <c r="MEI8" s="30"/>
      <c r="MEJ8" s="31"/>
      <c r="MEK8" s="30"/>
      <c r="MEL8" s="31"/>
      <c r="MEM8" s="30"/>
      <c r="MEN8" s="31"/>
      <c r="MEO8" s="30"/>
      <c r="MEP8" s="31"/>
      <c r="MEQ8" s="30"/>
      <c r="MER8" s="31"/>
      <c r="MES8" s="30"/>
      <c r="MET8" s="31"/>
      <c r="MEU8" s="30"/>
      <c r="MEV8" s="31"/>
      <c r="MEW8" s="30"/>
      <c r="MEX8" s="31"/>
      <c r="MEY8" s="30"/>
      <c r="MEZ8" s="31"/>
      <c r="MFA8" s="30"/>
      <c r="MFB8" s="31"/>
      <c r="MFC8" s="30"/>
      <c r="MFD8" s="31"/>
      <c r="MFE8" s="30"/>
      <c r="MFF8" s="31"/>
      <c r="MFG8" s="30"/>
      <c r="MFH8" s="31"/>
      <c r="MFI8" s="30"/>
      <c r="MFJ8" s="31"/>
      <c r="MFK8" s="30"/>
      <c r="MFL8" s="31"/>
      <c r="MFM8" s="30"/>
      <c r="MFN8" s="31"/>
      <c r="MFO8" s="30"/>
      <c r="MFP8" s="31"/>
      <c r="MFQ8" s="30"/>
      <c r="MFR8" s="31"/>
      <c r="MFS8" s="30"/>
      <c r="MFT8" s="31"/>
      <c r="MFU8" s="30"/>
      <c r="MFV8" s="31"/>
      <c r="MFW8" s="30"/>
      <c r="MFX8" s="31"/>
      <c r="MFY8" s="30"/>
      <c r="MFZ8" s="31"/>
      <c r="MGA8" s="30"/>
      <c r="MGB8" s="31"/>
      <c r="MGC8" s="30"/>
      <c r="MGD8" s="31"/>
      <c r="MGE8" s="30"/>
      <c r="MGF8" s="31"/>
      <c r="MGG8" s="30"/>
      <c r="MGH8" s="31"/>
      <c r="MGI8" s="30"/>
      <c r="MGJ8" s="31"/>
      <c r="MGK8" s="30"/>
      <c r="MGL8" s="31"/>
      <c r="MGM8" s="30"/>
      <c r="MGN8" s="31"/>
      <c r="MGO8" s="30"/>
      <c r="MGP8" s="31"/>
      <c r="MGQ8" s="30"/>
      <c r="MGR8" s="31"/>
      <c r="MGS8" s="30"/>
      <c r="MGT8" s="31"/>
      <c r="MGU8" s="30"/>
      <c r="MGV8" s="31"/>
      <c r="MGW8" s="30"/>
      <c r="MGX8" s="31"/>
      <c r="MGY8" s="30"/>
      <c r="MGZ8" s="31"/>
      <c r="MHA8" s="30"/>
      <c r="MHB8" s="31"/>
      <c r="MHC8" s="30"/>
      <c r="MHD8" s="31"/>
      <c r="MHE8" s="30"/>
      <c r="MHF8" s="31"/>
      <c r="MHG8" s="30"/>
      <c r="MHH8" s="31"/>
      <c r="MHI8" s="30"/>
      <c r="MHJ8" s="31"/>
      <c r="MHK8" s="30"/>
      <c r="MHL8" s="31"/>
      <c r="MHM8" s="30"/>
      <c r="MHN8" s="31"/>
      <c r="MHO8" s="30"/>
      <c r="MHP8" s="31"/>
      <c r="MHQ8" s="30"/>
      <c r="MHR8" s="31"/>
      <c r="MHS8" s="30"/>
      <c r="MHT8" s="31"/>
      <c r="MHU8" s="30"/>
      <c r="MHV8" s="31"/>
      <c r="MHW8" s="30"/>
      <c r="MHX8" s="31"/>
      <c r="MHY8" s="30"/>
      <c r="MHZ8" s="31"/>
      <c r="MIA8" s="30"/>
      <c r="MIB8" s="31"/>
      <c r="MIC8" s="30"/>
      <c r="MID8" s="31"/>
      <c r="MIE8" s="30"/>
      <c r="MIF8" s="31"/>
      <c r="MIG8" s="30"/>
      <c r="MIH8" s="31"/>
      <c r="MII8" s="30"/>
      <c r="MIJ8" s="31"/>
      <c r="MIK8" s="30"/>
      <c r="MIL8" s="31"/>
      <c r="MIM8" s="30"/>
      <c r="MIN8" s="31"/>
      <c r="MIO8" s="30"/>
      <c r="MIP8" s="31"/>
      <c r="MIQ8" s="30"/>
      <c r="MIR8" s="31"/>
      <c r="MIS8" s="30"/>
      <c r="MIT8" s="31"/>
      <c r="MIU8" s="30"/>
      <c r="MIV8" s="31"/>
      <c r="MIW8" s="30"/>
      <c r="MIX8" s="31"/>
      <c r="MIY8" s="30"/>
      <c r="MIZ8" s="31"/>
      <c r="MJA8" s="30"/>
      <c r="MJB8" s="31"/>
      <c r="MJC8" s="30"/>
      <c r="MJD8" s="31"/>
      <c r="MJE8" s="30"/>
      <c r="MJF8" s="31"/>
      <c r="MJG8" s="30"/>
      <c r="MJH8" s="31"/>
      <c r="MJI8" s="30"/>
      <c r="MJJ8" s="31"/>
      <c r="MJK8" s="30"/>
      <c r="MJL8" s="31"/>
      <c r="MJM8" s="30"/>
      <c r="MJN8" s="31"/>
      <c r="MJO8" s="30"/>
      <c r="MJP8" s="31"/>
      <c r="MJQ8" s="30"/>
      <c r="MJR8" s="31"/>
      <c r="MJS8" s="30"/>
      <c r="MJT8" s="31"/>
      <c r="MJU8" s="30"/>
      <c r="MJV8" s="31"/>
      <c r="MJW8" s="30"/>
      <c r="MJX8" s="31"/>
      <c r="MJY8" s="30"/>
      <c r="MJZ8" s="31"/>
      <c r="MKA8" s="30"/>
      <c r="MKB8" s="31"/>
      <c r="MKC8" s="30"/>
      <c r="MKD8" s="31"/>
      <c r="MKE8" s="30"/>
      <c r="MKF8" s="31"/>
      <c r="MKG8" s="30"/>
      <c r="MKH8" s="31"/>
      <c r="MKI8" s="30"/>
      <c r="MKJ8" s="31"/>
      <c r="MKK8" s="30"/>
      <c r="MKL8" s="31"/>
      <c r="MKM8" s="30"/>
      <c r="MKN8" s="31"/>
      <c r="MKO8" s="30"/>
      <c r="MKP8" s="31"/>
      <c r="MKQ8" s="30"/>
      <c r="MKR8" s="31"/>
      <c r="MKS8" s="30"/>
      <c r="MKT8" s="31"/>
      <c r="MKU8" s="30"/>
      <c r="MKV8" s="31"/>
      <c r="MKW8" s="30"/>
      <c r="MKX8" s="31"/>
      <c r="MKY8" s="30"/>
      <c r="MKZ8" s="31"/>
      <c r="MLA8" s="30"/>
      <c r="MLB8" s="31"/>
      <c r="MLC8" s="30"/>
      <c r="MLD8" s="31"/>
      <c r="MLE8" s="30"/>
      <c r="MLF8" s="31"/>
      <c r="MLG8" s="30"/>
      <c r="MLH8" s="31"/>
      <c r="MLI8" s="30"/>
      <c r="MLJ8" s="31"/>
      <c r="MLK8" s="30"/>
      <c r="MLL8" s="31"/>
      <c r="MLM8" s="30"/>
      <c r="MLN8" s="31"/>
      <c r="MLO8" s="30"/>
      <c r="MLP8" s="31"/>
      <c r="MLQ8" s="30"/>
      <c r="MLR8" s="31"/>
      <c r="MLS8" s="30"/>
      <c r="MLT8" s="31"/>
      <c r="MLU8" s="30"/>
      <c r="MLV8" s="31"/>
      <c r="MLW8" s="30"/>
      <c r="MLX8" s="31"/>
      <c r="MLY8" s="30"/>
      <c r="MLZ8" s="31"/>
      <c r="MMA8" s="30"/>
      <c r="MMB8" s="31"/>
      <c r="MMC8" s="30"/>
      <c r="MMD8" s="31"/>
      <c r="MME8" s="30"/>
      <c r="MMF8" s="31"/>
      <c r="MMG8" s="30"/>
      <c r="MMH8" s="31"/>
      <c r="MMI8" s="30"/>
      <c r="MMJ8" s="31"/>
      <c r="MMK8" s="30"/>
      <c r="MML8" s="31"/>
      <c r="MMM8" s="30"/>
      <c r="MMN8" s="31"/>
      <c r="MMO8" s="30"/>
      <c r="MMP8" s="31"/>
      <c r="MMQ8" s="30"/>
      <c r="MMR8" s="31"/>
      <c r="MMS8" s="30"/>
      <c r="MMT8" s="31"/>
      <c r="MMU8" s="30"/>
      <c r="MMV8" s="31"/>
      <c r="MMW8" s="30"/>
      <c r="MMX8" s="31"/>
      <c r="MMY8" s="30"/>
      <c r="MMZ8" s="31"/>
      <c r="MNA8" s="30"/>
      <c r="MNB8" s="31"/>
      <c r="MNC8" s="30"/>
      <c r="MND8" s="31"/>
      <c r="MNE8" s="30"/>
      <c r="MNF8" s="31"/>
      <c r="MNG8" s="30"/>
      <c r="MNH8" s="31"/>
      <c r="MNI8" s="30"/>
      <c r="MNJ8" s="31"/>
      <c r="MNK8" s="30"/>
      <c r="MNL8" s="31"/>
      <c r="MNM8" s="30"/>
      <c r="MNN8" s="31"/>
      <c r="MNO8" s="30"/>
      <c r="MNP8" s="31"/>
      <c r="MNQ8" s="30"/>
      <c r="MNR8" s="31"/>
      <c r="MNS8" s="30"/>
      <c r="MNT8" s="31"/>
      <c r="MNU8" s="30"/>
      <c r="MNV8" s="31"/>
      <c r="MNW8" s="30"/>
      <c r="MNX8" s="31"/>
      <c r="MNY8" s="30"/>
      <c r="MNZ8" s="31"/>
      <c r="MOA8" s="30"/>
      <c r="MOB8" s="31"/>
      <c r="MOC8" s="30"/>
      <c r="MOD8" s="31"/>
      <c r="MOE8" s="30"/>
      <c r="MOF8" s="31"/>
      <c r="MOG8" s="30"/>
      <c r="MOH8" s="31"/>
      <c r="MOI8" s="30"/>
      <c r="MOJ8" s="31"/>
      <c r="MOK8" s="30"/>
      <c r="MOL8" s="31"/>
      <c r="MOM8" s="30"/>
      <c r="MON8" s="31"/>
      <c r="MOO8" s="30"/>
      <c r="MOP8" s="31"/>
      <c r="MOQ8" s="30"/>
      <c r="MOR8" s="31"/>
      <c r="MOS8" s="30"/>
      <c r="MOT8" s="31"/>
      <c r="MOU8" s="30"/>
      <c r="MOV8" s="31"/>
      <c r="MOW8" s="30"/>
      <c r="MOX8" s="31"/>
      <c r="MOY8" s="30"/>
      <c r="MOZ8" s="31"/>
      <c r="MPA8" s="30"/>
      <c r="MPB8" s="31"/>
      <c r="MPC8" s="30"/>
      <c r="MPD8" s="31"/>
      <c r="MPE8" s="30"/>
      <c r="MPF8" s="31"/>
      <c r="MPG8" s="30"/>
      <c r="MPH8" s="31"/>
      <c r="MPI8" s="30"/>
      <c r="MPJ8" s="31"/>
      <c r="MPK8" s="30"/>
      <c r="MPL8" s="31"/>
      <c r="MPM8" s="30"/>
      <c r="MPN8" s="31"/>
      <c r="MPO8" s="30"/>
      <c r="MPP8" s="31"/>
      <c r="MPQ8" s="30"/>
      <c r="MPR8" s="31"/>
      <c r="MPS8" s="30"/>
      <c r="MPT8" s="31"/>
      <c r="MPU8" s="30"/>
      <c r="MPV8" s="31"/>
      <c r="MPW8" s="30"/>
      <c r="MPX8" s="31"/>
      <c r="MPY8" s="30"/>
      <c r="MPZ8" s="31"/>
      <c r="MQA8" s="30"/>
      <c r="MQB8" s="31"/>
      <c r="MQC8" s="30"/>
      <c r="MQD8" s="31"/>
      <c r="MQE8" s="30"/>
      <c r="MQF8" s="31"/>
      <c r="MQG8" s="30"/>
      <c r="MQH8" s="31"/>
      <c r="MQI8" s="30"/>
      <c r="MQJ8" s="31"/>
      <c r="MQK8" s="30"/>
      <c r="MQL8" s="31"/>
      <c r="MQM8" s="30"/>
      <c r="MQN8" s="31"/>
      <c r="MQO8" s="30"/>
      <c r="MQP8" s="31"/>
      <c r="MQQ8" s="30"/>
      <c r="MQR8" s="31"/>
      <c r="MQS8" s="30"/>
      <c r="MQT8" s="31"/>
      <c r="MQU8" s="30"/>
      <c r="MQV8" s="31"/>
      <c r="MQW8" s="30"/>
      <c r="MQX8" s="31"/>
      <c r="MQY8" s="30"/>
      <c r="MQZ8" s="31"/>
      <c r="MRA8" s="30"/>
      <c r="MRB8" s="31"/>
      <c r="MRC8" s="30"/>
      <c r="MRD8" s="31"/>
      <c r="MRE8" s="30"/>
      <c r="MRF8" s="31"/>
      <c r="MRG8" s="30"/>
      <c r="MRH8" s="31"/>
      <c r="MRI8" s="30"/>
      <c r="MRJ8" s="31"/>
      <c r="MRK8" s="30"/>
      <c r="MRL8" s="31"/>
      <c r="MRM8" s="30"/>
      <c r="MRN8" s="31"/>
      <c r="MRO8" s="30"/>
      <c r="MRP8" s="31"/>
      <c r="MRQ8" s="30"/>
      <c r="MRR8" s="31"/>
      <c r="MRS8" s="30"/>
      <c r="MRT8" s="31"/>
      <c r="MRU8" s="30"/>
      <c r="MRV8" s="31"/>
      <c r="MRW8" s="30"/>
      <c r="MRX8" s="31"/>
      <c r="MRY8" s="30"/>
      <c r="MRZ8" s="31"/>
      <c r="MSA8" s="30"/>
      <c r="MSB8" s="31"/>
      <c r="MSC8" s="30"/>
      <c r="MSD8" s="31"/>
      <c r="MSE8" s="30"/>
      <c r="MSF8" s="31"/>
      <c r="MSG8" s="30"/>
      <c r="MSH8" s="31"/>
      <c r="MSI8" s="30"/>
      <c r="MSJ8" s="31"/>
      <c r="MSK8" s="30"/>
      <c r="MSL8" s="31"/>
      <c r="MSM8" s="30"/>
      <c r="MSN8" s="31"/>
      <c r="MSO8" s="30"/>
      <c r="MSP8" s="31"/>
      <c r="MSQ8" s="30"/>
      <c r="MSR8" s="31"/>
      <c r="MSS8" s="30"/>
      <c r="MST8" s="31"/>
      <c r="MSU8" s="30"/>
      <c r="MSV8" s="31"/>
      <c r="MSW8" s="30"/>
      <c r="MSX8" s="31"/>
      <c r="MSY8" s="30"/>
      <c r="MSZ8" s="31"/>
      <c r="MTA8" s="30"/>
      <c r="MTB8" s="31"/>
      <c r="MTC8" s="30"/>
      <c r="MTD8" s="31"/>
      <c r="MTE8" s="30"/>
      <c r="MTF8" s="31"/>
      <c r="MTG8" s="30"/>
      <c r="MTH8" s="31"/>
      <c r="MTI8" s="30"/>
      <c r="MTJ8" s="31"/>
      <c r="MTK8" s="30"/>
      <c r="MTL8" s="31"/>
      <c r="MTM8" s="30"/>
      <c r="MTN8" s="31"/>
      <c r="MTO8" s="30"/>
      <c r="MTP8" s="31"/>
      <c r="MTQ8" s="30"/>
      <c r="MTR8" s="31"/>
      <c r="MTS8" s="30"/>
      <c r="MTT8" s="31"/>
      <c r="MTU8" s="30"/>
      <c r="MTV8" s="31"/>
      <c r="MTW8" s="30"/>
      <c r="MTX8" s="31"/>
      <c r="MTY8" s="30"/>
      <c r="MTZ8" s="31"/>
      <c r="MUA8" s="30"/>
      <c r="MUB8" s="31"/>
      <c r="MUC8" s="30"/>
      <c r="MUD8" s="31"/>
      <c r="MUE8" s="30"/>
      <c r="MUF8" s="31"/>
      <c r="MUG8" s="30"/>
      <c r="MUH8" s="31"/>
      <c r="MUI8" s="30"/>
      <c r="MUJ8" s="31"/>
      <c r="MUK8" s="30"/>
      <c r="MUL8" s="31"/>
      <c r="MUM8" s="30"/>
      <c r="MUN8" s="31"/>
      <c r="MUO8" s="30"/>
      <c r="MUP8" s="31"/>
      <c r="MUQ8" s="30"/>
      <c r="MUR8" s="31"/>
      <c r="MUS8" s="30"/>
      <c r="MUT8" s="31"/>
      <c r="MUU8" s="30"/>
      <c r="MUV8" s="31"/>
      <c r="MUW8" s="30"/>
      <c r="MUX8" s="31"/>
      <c r="MUY8" s="30"/>
      <c r="MUZ8" s="31"/>
      <c r="MVA8" s="30"/>
      <c r="MVB8" s="31"/>
      <c r="MVC8" s="30"/>
      <c r="MVD8" s="31"/>
      <c r="MVE8" s="30"/>
      <c r="MVF8" s="31"/>
      <c r="MVG8" s="30"/>
      <c r="MVH8" s="31"/>
      <c r="MVI8" s="30"/>
      <c r="MVJ8" s="31"/>
      <c r="MVK8" s="30"/>
      <c r="MVL8" s="31"/>
      <c r="MVM8" s="30"/>
      <c r="MVN8" s="31"/>
      <c r="MVO8" s="30"/>
      <c r="MVP8" s="31"/>
      <c r="MVQ8" s="30"/>
      <c r="MVR8" s="31"/>
      <c r="MVS8" s="30"/>
      <c r="MVT8" s="31"/>
      <c r="MVU8" s="30"/>
      <c r="MVV8" s="31"/>
      <c r="MVW8" s="30"/>
      <c r="MVX8" s="31"/>
      <c r="MVY8" s="30"/>
      <c r="MVZ8" s="31"/>
      <c r="MWA8" s="30"/>
      <c r="MWB8" s="31"/>
      <c r="MWC8" s="30"/>
      <c r="MWD8" s="31"/>
      <c r="MWE8" s="30"/>
      <c r="MWF8" s="31"/>
      <c r="MWG8" s="30"/>
      <c r="MWH8" s="31"/>
      <c r="MWI8" s="30"/>
      <c r="MWJ8" s="31"/>
      <c r="MWK8" s="30"/>
      <c r="MWL8" s="31"/>
      <c r="MWM8" s="30"/>
      <c r="MWN8" s="31"/>
      <c r="MWO8" s="30"/>
      <c r="MWP8" s="31"/>
      <c r="MWQ8" s="30"/>
      <c r="MWR8" s="31"/>
      <c r="MWS8" s="30"/>
      <c r="MWT8" s="31"/>
      <c r="MWU8" s="30"/>
      <c r="MWV8" s="31"/>
      <c r="MWW8" s="30"/>
      <c r="MWX8" s="31"/>
      <c r="MWY8" s="30"/>
      <c r="MWZ8" s="31"/>
      <c r="MXA8" s="30"/>
      <c r="MXB8" s="31"/>
      <c r="MXC8" s="30"/>
      <c r="MXD8" s="31"/>
      <c r="MXE8" s="30"/>
      <c r="MXF8" s="31"/>
      <c r="MXG8" s="30"/>
      <c r="MXH8" s="31"/>
      <c r="MXI8" s="30"/>
      <c r="MXJ8" s="31"/>
      <c r="MXK8" s="30"/>
      <c r="MXL8" s="31"/>
      <c r="MXM8" s="30"/>
      <c r="MXN8" s="31"/>
      <c r="MXO8" s="30"/>
      <c r="MXP8" s="31"/>
      <c r="MXQ8" s="30"/>
      <c r="MXR8" s="31"/>
      <c r="MXS8" s="30"/>
      <c r="MXT8" s="31"/>
      <c r="MXU8" s="30"/>
      <c r="MXV8" s="31"/>
      <c r="MXW8" s="30"/>
      <c r="MXX8" s="31"/>
      <c r="MXY8" s="30"/>
      <c r="MXZ8" s="31"/>
      <c r="MYA8" s="30"/>
      <c r="MYB8" s="31"/>
      <c r="MYC8" s="30"/>
      <c r="MYD8" s="31"/>
      <c r="MYE8" s="30"/>
      <c r="MYF8" s="31"/>
      <c r="MYG8" s="30"/>
      <c r="MYH8" s="31"/>
      <c r="MYI8" s="30"/>
      <c r="MYJ8" s="31"/>
      <c r="MYK8" s="30"/>
      <c r="MYL8" s="31"/>
      <c r="MYM8" s="30"/>
      <c r="MYN8" s="31"/>
      <c r="MYO8" s="30"/>
      <c r="MYP8" s="31"/>
      <c r="MYQ8" s="30"/>
      <c r="MYR8" s="31"/>
      <c r="MYS8" s="30"/>
      <c r="MYT8" s="31"/>
      <c r="MYU8" s="30"/>
      <c r="MYV8" s="31"/>
      <c r="MYW8" s="30"/>
      <c r="MYX8" s="31"/>
      <c r="MYY8" s="30"/>
      <c r="MYZ8" s="31"/>
      <c r="MZA8" s="30"/>
      <c r="MZB8" s="31"/>
      <c r="MZC8" s="30"/>
      <c r="MZD8" s="31"/>
      <c r="MZE8" s="30"/>
      <c r="MZF8" s="31"/>
      <c r="MZG8" s="30"/>
      <c r="MZH8" s="31"/>
      <c r="MZI8" s="30"/>
      <c r="MZJ8" s="31"/>
      <c r="MZK8" s="30"/>
      <c r="MZL8" s="31"/>
      <c r="MZM8" s="30"/>
      <c r="MZN8" s="31"/>
      <c r="MZO8" s="30"/>
      <c r="MZP8" s="31"/>
      <c r="MZQ8" s="30"/>
      <c r="MZR8" s="31"/>
      <c r="MZS8" s="30"/>
      <c r="MZT8" s="31"/>
      <c r="MZU8" s="30"/>
      <c r="MZV8" s="31"/>
      <c r="MZW8" s="30"/>
      <c r="MZX8" s="31"/>
      <c r="MZY8" s="30"/>
      <c r="MZZ8" s="31"/>
      <c r="NAA8" s="30"/>
      <c r="NAB8" s="31"/>
      <c r="NAC8" s="30"/>
      <c r="NAD8" s="31"/>
      <c r="NAE8" s="30"/>
      <c r="NAF8" s="31"/>
      <c r="NAG8" s="30"/>
      <c r="NAH8" s="31"/>
      <c r="NAI8" s="30"/>
      <c r="NAJ8" s="31"/>
      <c r="NAK8" s="30"/>
      <c r="NAL8" s="31"/>
      <c r="NAM8" s="30"/>
      <c r="NAN8" s="31"/>
      <c r="NAO8" s="30"/>
      <c r="NAP8" s="31"/>
      <c r="NAQ8" s="30"/>
      <c r="NAR8" s="31"/>
      <c r="NAS8" s="30"/>
      <c r="NAT8" s="31"/>
      <c r="NAU8" s="30"/>
      <c r="NAV8" s="31"/>
      <c r="NAW8" s="30"/>
      <c r="NAX8" s="31"/>
      <c r="NAY8" s="30"/>
      <c r="NAZ8" s="31"/>
      <c r="NBA8" s="30"/>
      <c r="NBB8" s="31"/>
      <c r="NBC8" s="30"/>
      <c r="NBD8" s="31"/>
      <c r="NBE8" s="30"/>
      <c r="NBF8" s="31"/>
      <c r="NBG8" s="30"/>
      <c r="NBH8" s="31"/>
      <c r="NBI8" s="30"/>
      <c r="NBJ8" s="31"/>
      <c r="NBK8" s="30"/>
      <c r="NBL8" s="31"/>
      <c r="NBM8" s="30"/>
      <c r="NBN8" s="31"/>
      <c r="NBO8" s="30"/>
      <c r="NBP8" s="31"/>
      <c r="NBQ8" s="30"/>
      <c r="NBR8" s="31"/>
      <c r="NBS8" s="30"/>
      <c r="NBT8" s="31"/>
      <c r="NBU8" s="30"/>
      <c r="NBV8" s="31"/>
      <c r="NBW8" s="30"/>
      <c r="NBX8" s="31"/>
      <c r="NBY8" s="30"/>
      <c r="NBZ8" s="31"/>
      <c r="NCA8" s="30"/>
      <c r="NCB8" s="31"/>
      <c r="NCC8" s="30"/>
      <c r="NCD8" s="31"/>
      <c r="NCE8" s="30"/>
      <c r="NCF8" s="31"/>
      <c r="NCG8" s="30"/>
      <c r="NCH8" s="31"/>
      <c r="NCI8" s="30"/>
      <c r="NCJ8" s="31"/>
      <c r="NCK8" s="30"/>
      <c r="NCL8" s="31"/>
      <c r="NCM8" s="30"/>
      <c r="NCN8" s="31"/>
      <c r="NCO8" s="30"/>
      <c r="NCP8" s="31"/>
      <c r="NCQ8" s="30"/>
      <c r="NCR8" s="31"/>
      <c r="NCS8" s="30"/>
      <c r="NCT8" s="31"/>
      <c r="NCU8" s="30"/>
      <c r="NCV8" s="31"/>
      <c r="NCW8" s="30"/>
      <c r="NCX8" s="31"/>
      <c r="NCY8" s="30"/>
      <c r="NCZ8" s="31"/>
      <c r="NDA8" s="30"/>
      <c r="NDB8" s="31"/>
      <c r="NDC8" s="30"/>
      <c r="NDD8" s="31"/>
      <c r="NDE8" s="30"/>
      <c r="NDF8" s="31"/>
      <c r="NDG8" s="30"/>
      <c r="NDH8" s="31"/>
      <c r="NDI8" s="30"/>
      <c r="NDJ8" s="31"/>
      <c r="NDK8" s="30"/>
      <c r="NDL8" s="31"/>
      <c r="NDM8" s="30"/>
      <c r="NDN8" s="31"/>
      <c r="NDO8" s="30"/>
      <c r="NDP8" s="31"/>
      <c r="NDQ8" s="30"/>
      <c r="NDR8" s="31"/>
      <c r="NDS8" s="30"/>
      <c r="NDT8" s="31"/>
      <c r="NDU8" s="30"/>
      <c r="NDV8" s="31"/>
      <c r="NDW8" s="30"/>
      <c r="NDX8" s="31"/>
      <c r="NDY8" s="30"/>
      <c r="NDZ8" s="31"/>
      <c r="NEA8" s="30"/>
      <c r="NEB8" s="31"/>
      <c r="NEC8" s="30"/>
      <c r="NED8" s="31"/>
      <c r="NEE8" s="30"/>
      <c r="NEF8" s="31"/>
      <c r="NEG8" s="30"/>
      <c r="NEH8" s="31"/>
      <c r="NEI8" s="30"/>
      <c r="NEJ8" s="31"/>
      <c r="NEK8" s="30"/>
      <c r="NEL8" s="31"/>
      <c r="NEM8" s="30"/>
      <c r="NEN8" s="31"/>
      <c r="NEO8" s="30"/>
      <c r="NEP8" s="31"/>
      <c r="NEQ8" s="30"/>
      <c r="NER8" s="31"/>
      <c r="NES8" s="30"/>
      <c r="NET8" s="31"/>
      <c r="NEU8" s="30"/>
      <c r="NEV8" s="31"/>
      <c r="NEW8" s="30"/>
      <c r="NEX8" s="31"/>
      <c r="NEY8" s="30"/>
      <c r="NEZ8" s="31"/>
      <c r="NFA8" s="30"/>
      <c r="NFB8" s="31"/>
      <c r="NFC8" s="30"/>
      <c r="NFD8" s="31"/>
      <c r="NFE8" s="30"/>
      <c r="NFF8" s="31"/>
      <c r="NFG8" s="30"/>
      <c r="NFH8" s="31"/>
      <c r="NFI8" s="30"/>
      <c r="NFJ8" s="31"/>
      <c r="NFK8" s="30"/>
      <c r="NFL8" s="31"/>
      <c r="NFM8" s="30"/>
      <c r="NFN8" s="31"/>
      <c r="NFO8" s="30"/>
      <c r="NFP8" s="31"/>
      <c r="NFQ8" s="30"/>
      <c r="NFR8" s="31"/>
      <c r="NFS8" s="30"/>
      <c r="NFT8" s="31"/>
      <c r="NFU8" s="30"/>
      <c r="NFV8" s="31"/>
      <c r="NFW8" s="30"/>
      <c r="NFX8" s="31"/>
      <c r="NFY8" s="30"/>
      <c r="NFZ8" s="31"/>
      <c r="NGA8" s="30"/>
      <c r="NGB8" s="31"/>
      <c r="NGC8" s="30"/>
      <c r="NGD8" s="31"/>
      <c r="NGE8" s="30"/>
      <c r="NGF8" s="31"/>
      <c r="NGG8" s="30"/>
      <c r="NGH8" s="31"/>
      <c r="NGI8" s="30"/>
      <c r="NGJ8" s="31"/>
      <c r="NGK8" s="30"/>
      <c r="NGL8" s="31"/>
      <c r="NGM8" s="30"/>
      <c r="NGN8" s="31"/>
      <c r="NGO8" s="30"/>
      <c r="NGP8" s="31"/>
      <c r="NGQ8" s="30"/>
      <c r="NGR8" s="31"/>
      <c r="NGS8" s="30"/>
      <c r="NGT8" s="31"/>
      <c r="NGU8" s="30"/>
      <c r="NGV8" s="31"/>
      <c r="NGW8" s="30"/>
      <c r="NGX8" s="31"/>
      <c r="NGY8" s="30"/>
      <c r="NGZ8" s="31"/>
      <c r="NHA8" s="30"/>
      <c r="NHB8" s="31"/>
      <c r="NHC8" s="30"/>
      <c r="NHD8" s="31"/>
      <c r="NHE8" s="30"/>
      <c r="NHF8" s="31"/>
      <c r="NHG8" s="30"/>
      <c r="NHH8" s="31"/>
      <c r="NHI8" s="30"/>
      <c r="NHJ8" s="31"/>
      <c r="NHK8" s="30"/>
      <c r="NHL8" s="31"/>
      <c r="NHM8" s="30"/>
      <c r="NHN8" s="31"/>
      <c r="NHO8" s="30"/>
      <c r="NHP8" s="31"/>
      <c r="NHQ8" s="30"/>
      <c r="NHR8" s="31"/>
      <c r="NHS8" s="30"/>
      <c r="NHT8" s="31"/>
      <c r="NHU8" s="30"/>
      <c r="NHV8" s="31"/>
      <c r="NHW8" s="30"/>
      <c r="NHX8" s="31"/>
      <c r="NHY8" s="30"/>
      <c r="NHZ8" s="31"/>
      <c r="NIA8" s="30"/>
      <c r="NIB8" s="31"/>
      <c r="NIC8" s="30"/>
      <c r="NID8" s="31"/>
      <c r="NIE8" s="30"/>
      <c r="NIF8" s="31"/>
      <c r="NIG8" s="30"/>
      <c r="NIH8" s="31"/>
      <c r="NII8" s="30"/>
      <c r="NIJ8" s="31"/>
      <c r="NIK8" s="30"/>
      <c r="NIL8" s="31"/>
      <c r="NIM8" s="30"/>
      <c r="NIN8" s="31"/>
      <c r="NIO8" s="30"/>
      <c r="NIP8" s="31"/>
      <c r="NIQ8" s="30"/>
      <c r="NIR8" s="31"/>
      <c r="NIS8" s="30"/>
      <c r="NIT8" s="31"/>
      <c r="NIU8" s="30"/>
      <c r="NIV8" s="31"/>
      <c r="NIW8" s="30"/>
      <c r="NIX8" s="31"/>
      <c r="NIY8" s="30"/>
      <c r="NIZ8" s="31"/>
      <c r="NJA8" s="30"/>
      <c r="NJB8" s="31"/>
      <c r="NJC8" s="30"/>
      <c r="NJD8" s="31"/>
      <c r="NJE8" s="30"/>
      <c r="NJF8" s="31"/>
      <c r="NJG8" s="30"/>
      <c r="NJH8" s="31"/>
      <c r="NJI8" s="30"/>
      <c r="NJJ8" s="31"/>
      <c r="NJK8" s="30"/>
      <c r="NJL8" s="31"/>
      <c r="NJM8" s="30"/>
      <c r="NJN8" s="31"/>
      <c r="NJO8" s="30"/>
      <c r="NJP8" s="31"/>
      <c r="NJQ8" s="30"/>
      <c r="NJR8" s="31"/>
      <c r="NJS8" s="30"/>
      <c r="NJT8" s="31"/>
      <c r="NJU8" s="30"/>
      <c r="NJV8" s="31"/>
      <c r="NJW8" s="30"/>
      <c r="NJX8" s="31"/>
      <c r="NJY8" s="30"/>
      <c r="NJZ8" s="31"/>
      <c r="NKA8" s="30"/>
      <c r="NKB8" s="31"/>
      <c r="NKC8" s="30"/>
      <c r="NKD8" s="31"/>
      <c r="NKE8" s="30"/>
      <c r="NKF8" s="31"/>
      <c r="NKG8" s="30"/>
      <c r="NKH8" s="31"/>
      <c r="NKI8" s="30"/>
      <c r="NKJ8" s="31"/>
      <c r="NKK8" s="30"/>
      <c r="NKL8" s="31"/>
      <c r="NKM8" s="30"/>
      <c r="NKN8" s="31"/>
      <c r="NKO8" s="30"/>
      <c r="NKP8" s="31"/>
      <c r="NKQ8" s="30"/>
      <c r="NKR8" s="31"/>
      <c r="NKS8" s="30"/>
      <c r="NKT8" s="31"/>
      <c r="NKU8" s="30"/>
      <c r="NKV8" s="31"/>
      <c r="NKW8" s="30"/>
      <c r="NKX8" s="31"/>
      <c r="NKY8" s="30"/>
      <c r="NKZ8" s="31"/>
      <c r="NLA8" s="30"/>
      <c r="NLB8" s="31"/>
      <c r="NLC8" s="30"/>
      <c r="NLD8" s="31"/>
      <c r="NLE8" s="30"/>
      <c r="NLF8" s="31"/>
      <c r="NLG8" s="30"/>
      <c r="NLH8" s="31"/>
      <c r="NLI8" s="30"/>
      <c r="NLJ8" s="31"/>
      <c r="NLK8" s="30"/>
      <c r="NLL8" s="31"/>
      <c r="NLM8" s="30"/>
      <c r="NLN8" s="31"/>
      <c r="NLO8" s="30"/>
      <c r="NLP8" s="31"/>
      <c r="NLQ8" s="30"/>
      <c r="NLR8" s="31"/>
      <c r="NLS8" s="30"/>
      <c r="NLT8" s="31"/>
      <c r="NLU8" s="30"/>
      <c r="NLV8" s="31"/>
      <c r="NLW8" s="30"/>
      <c r="NLX8" s="31"/>
      <c r="NLY8" s="30"/>
      <c r="NLZ8" s="31"/>
      <c r="NMA8" s="30"/>
      <c r="NMB8" s="31"/>
      <c r="NMC8" s="30"/>
      <c r="NMD8" s="31"/>
      <c r="NME8" s="30"/>
      <c r="NMF8" s="31"/>
      <c r="NMG8" s="30"/>
      <c r="NMH8" s="31"/>
      <c r="NMI8" s="30"/>
      <c r="NMJ8" s="31"/>
      <c r="NMK8" s="30"/>
      <c r="NML8" s="31"/>
      <c r="NMM8" s="30"/>
      <c r="NMN8" s="31"/>
      <c r="NMO8" s="30"/>
      <c r="NMP8" s="31"/>
      <c r="NMQ8" s="30"/>
      <c r="NMR8" s="31"/>
      <c r="NMS8" s="30"/>
      <c r="NMT8" s="31"/>
      <c r="NMU8" s="30"/>
      <c r="NMV8" s="31"/>
      <c r="NMW8" s="30"/>
      <c r="NMX8" s="31"/>
      <c r="NMY8" s="30"/>
      <c r="NMZ8" s="31"/>
      <c r="NNA8" s="30"/>
      <c r="NNB8" s="31"/>
      <c r="NNC8" s="30"/>
      <c r="NND8" s="31"/>
      <c r="NNE8" s="30"/>
      <c r="NNF8" s="31"/>
      <c r="NNG8" s="30"/>
      <c r="NNH8" s="31"/>
      <c r="NNI8" s="30"/>
      <c r="NNJ8" s="31"/>
      <c r="NNK8" s="30"/>
      <c r="NNL8" s="31"/>
      <c r="NNM8" s="30"/>
      <c r="NNN8" s="31"/>
      <c r="NNO8" s="30"/>
      <c r="NNP8" s="31"/>
      <c r="NNQ8" s="30"/>
      <c r="NNR8" s="31"/>
      <c r="NNS8" s="30"/>
      <c r="NNT8" s="31"/>
      <c r="NNU8" s="30"/>
      <c r="NNV8" s="31"/>
      <c r="NNW8" s="30"/>
      <c r="NNX8" s="31"/>
      <c r="NNY8" s="30"/>
      <c r="NNZ8" s="31"/>
      <c r="NOA8" s="30"/>
      <c r="NOB8" s="31"/>
      <c r="NOC8" s="30"/>
      <c r="NOD8" s="31"/>
      <c r="NOE8" s="30"/>
      <c r="NOF8" s="31"/>
      <c r="NOG8" s="30"/>
      <c r="NOH8" s="31"/>
      <c r="NOI8" s="30"/>
      <c r="NOJ8" s="31"/>
      <c r="NOK8" s="30"/>
      <c r="NOL8" s="31"/>
      <c r="NOM8" s="30"/>
      <c r="NON8" s="31"/>
      <c r="NOO8" s="30"/>
      <c r="NOP8" s="31"/>
      <c r="NOQ8" s="30"/>
      <c r="NOR8" s="31"/>
      <c r="NOS8" s="30"/>
      <c r="NOT8" s="31"/>
      <c r="NOU8" s="30"/>
      <c r="NOV8" s="31"/>
      <c r="NOW8" s="30"/>
      <c r="NOX8" s="31"/>
      <c r="NOY8" s="30"/>
      <c r="NOZ8" s="31"/>
      <c r="NPA8" s="30"/>
      <c r="NPB8" s="31"/>
      <c r="NPC8" s="30"/>
      <c r="NPD8" s="31"/>
      <c r="NPE8" s="30"/>
      <c r="NPF8" s="31"/>
      <c r="NPG8" s="30"/>
      <c r="NPH8" s="31"/>
      <c r="NPI8" s="30"/>
      <c r="NPJ8" s="31"/>
      <c r="NPK8" s="30"/>
      <c r="NPL8" s="31"/>
      <c r="NPM8" s="30"/>
      <c r="NPN8" s="31"/>
      <c r="NPO8" s="30"/>
      <c r="NPP8" s="31"/>
      <c r="NPQ8" s="30"/>
      <c r="NPR8" s="31"/>
      <c r="NPS8" s="30"/>
      <c r="NPT8" s="31"/>
      <c r="NPU8" s="30"/>
      <c r="NPV8" s="31"/>
      <c r="NPW8" s="30"/>
      <c r="NPX8" s="31"/>
      <c r="NPY8" s="30"/>
      <c r="NPZ8" s="31"/>
      <c r="NQA8" s="30"/>
      <c r="NQB8" s="31"/>
      <c r="NQC8" s="30"/>
      <c r="NQD8" s="31"/>
      <c r="NQE8" s="30"/>
      <c r="NQF8" s="31"/>
      <c r="NQG8" s="30"/>
      <c r="NQH8" s="31"/>
      <c r="NQI8" s="30"/>
      <c r="NQJ8" s="31"/>
      <c r="NQK8" s="30"/>
      <c r="NQL8" s="31"/>
      <c r="NQM8" s="30"/>
      <c r="NQN8" s="31"/>
      <c r="NQO8" s="30"/>
      <c r="NQP8" s="31"/>
      <c r="NQQ8" s="30"/>
      <c r="NQR8" s="31"/>
      <c r="NQS8" s="30"/>
      <c r="NQT8" s="31"/>
      <c r="NQU8" s="30"/>
      <c r="NQV8" s="31"/>
      <c r="NQW8" s="30"/>
      <c r="NQX8" s="31"/>
      <c r="NQY8" s="30"/>
      <c r="NQZ8" s="31"/>
      <c r="NRA8" s="30"/>
      <c r="NRB8" s="31"/>
      <c r="NRC8" s="30"/>
      <c r="NRD8" s="31"/>
      <c r="NRE8" s="30"/>
      <c r="NRF8" s="31"/>
      <c r="NRG8" s="30"/>
      <c r="NRH8" s="31"/>
      <c r="NRI8" s="30"/>
      <c r="NRJ8" s="31"/>
      <c r="NRK8" s="30"/>
      <c r="NRL8" s="31"/>
      <c r="NRM8" s="30"/>
      <c r="NRN8" s="31"/>
      <c r="NRO8" s="30"/>
      <c r="NRP8" s="31"/>
      <c r="NRQ8" s="30"/>
      <c r="NRR8" s="31"/>
      <c r="NRS8" s="30"/>
      <c r="NRT8" s="31"/>
      <c r="NRU8" s="30"/>
      <c r="NRV8" s="31"/>
      <c r="NRW8" s="30"/>
      <c r="NRX8" s="31"/>
      <c r="NRY8" s="30"/>
      <c r="NRZ8" s="31"/>
      <c r="NSA8" s="30"/>
      <c r="NSB8" s="31"/>
      <c r="NSC8" s="30"/>
      <c r="NSD8" s="31"/>
      <c r="NSE8" s="30"/>
      <c r="NSF8" s="31"/>
      <c r="NSG8" s="30"/>
      <c r="NSH8" s="31"/>
      <c r="NSI8" s="30"/>
      <c r="NSJ8" s="31"/>
      <c r="NSK8" s="30"/>
      <c r="NSL8" s="31"/>
      <c r="NSM8" s="30"/>
      <c r="NSN8" s="31"/>
      <c r="NSO8" s="30"/>
      <c r="NSP8" s="31"/>
      <c r="NSQ8" s="30"/>
      <c r="NSR8" s="31"/>
      <c r="NSS8" s="30"/>
      <c r="NST8" s="31"/>
      <c r="NSU8" s="30"/>
      <c r="NSV8" s="31"/>
      <c r="NSW8" s="30"/>
      <c r="NSX8" s="31"/>
      <c r="NSY8" s="30"/>
      <c r="NSZ8" s="31"/>
      <c r="NTA8" s="30"/>
      <c r="NTB8" s="31"/>
      <c r="NTC8" s="30"/>
      <c r="NTD8" s="31"/>
      <c r="NTE8" s="30"/>
      <c r="NTF8" s="31"/>
      <c r="NTG8" s="30"/>
      <c r="NTH8" s="31"/>
      <c r="NTI8" s="30"/>
      <c r="NTJ8" s="31"/>
      <c r="NTK8" s="30"/>
      <c r="NTL8" s="31"/>
      <c r="NTM8" s="30"/>
      <c r="NTN8" s="31"/>
      <c r="NTO8" s="30"/>
      <c r="NTP8" s="31"/>
      <c r="NTQ8" s="30"/>
      <c r="NTR8" s="31"/>
      <c r="NTS8" s="30"/>
      <c r="NTT8" s="31"/>
      <c r="NTU8" s="30"/>
      <c r="NTV8" s="31"/>
      <c r="NTW8" s="30"/>
      <c r="NTX8" s="31"/>
      <c r="NTY8" s="30"/>
      <c r="NTZ8" s="31"/>
      <c r="NUA8" s="30"/>
      <c r="NUB8" s="31"/>
      <c r="NUC8" s="30"/>
      <c r="NUD8" s="31"/>
      <c r="NUE8" s="30"/>
      <c r="NUF8" s="31"/>
      <c r="NUG8" s="30"/>
      <c r="NUH8" s="31"/>
      <c r="NUI8" s="30"/>
      <c r="NUJ8" s="31"/>
      <c r="NUK8" s="30"/>
      <c r="NUL8" s="31"/>
      <c r="NUM8" s="30"/>
      <c r="NUN8" s="31"/>
      <c r="NUO8" s="30"/>
      <c r="NUP8" s="31"/>
      <c r="NUQ8" s="30"/>
      <c r="NUR8" s="31"/>
      <c r="NUS8" s="30"/>
      <c r="NUT8" s="31"/>
      <c r="NUU8" s="30"/>
      <c r="NUV8" s="31"/>
      <c r="NUW8" s="30"/>
      <c r="NUX8" s="31"/>
      <c r="NUY8" s="30"/>
      <c r="NUZ8" s="31"/>
      <c r="NVA8" s="30"/>
      <c r="NVB8" s="31"/>
      <c r="NVC8" s="30"/>
      <c r="NVD8" s="31"/>
      <c r="NVE8" s="30"/>
      <c r="NVF8" s="31"/>
      <c r="NVG8" s="30"/>
      <c r="NVH8" s="31"/>
      <c r="NVI8" s="30"/>
      <c r="NVJ8" s="31"/>
      <c r="NVK8" s="30"/>
      <c r="NVL8" s="31"/>
      <c r="NVM8" s="30"/>
      <c r="NVN8" s="31"/>
      <c r="NVO8" s="30"/>
      <c r="NVP8" s="31"/>
      <c r="NVQ8" s="30"/>
      <c r="NVR8" s="31"/>
      <c r="NVS8" s="30"/>
      <c r="NVT8" s="31"/>
      <c r="NVU8" s="30"/>
      <c r="NVV8" s="31"/>
      <c r="NVW8" s="30"/>
      <c r="NVX8" s="31"/>
      <c r="NVY8" s="30"/>
      <c r="NVZ8" s="31"/>
      <c r="NWA8" s="30"/>
      <c r="NWB8" s="31"/>
      <c r="NWC8" s="30"/>
      <c r="NWD8" s="31"/>
      <c r="NWE8" s="30"/>
      <c r="NWF8" s="31"/>
      <c r="NWG8" s="30"/>
      <c r="NWH8" s="31"/>
      <c r="NWI8" s="30"/>
      <c r="NWJ8" s="31"/>
      <c r="NWK8" s="30"/>
      <c r="NWL8" s="31"/>
      <c r="NWM8" s="30"/>
      <c r="NWN8" s="31"/>
      <c r="NWO8" s="30"/>
      <c r="NWP8" s="31"/>
      <c r="NWQ8" s="30"/>
      <c r="NWR8" s="31"/>
      <c r="NWS8" s="30"/>
      <c r="NWT8" s="31"/>
      <c r="NWU8" s="30"/>
      <c r="NWV8" s="31"/>
      <c r="NWW8" s="30"/>
      <c r="NWX8" s="31"/>
      <c r="NWY8" s="30"/>
      <c r="NWZ8" s="31"/>
      <c r="NXA8" s="30"/>
      <c r="NXB8" s="31"/>
      <c r="NXC8" s="30"/>
      <c r="NXD8" s="31"/>
      <c r="NXE8" s="30"/>
      <c r="NXF8" s="31"/>
      <c r="NXG8" s="30"/>
      <c r="NXH8" s="31"/>
      <c r="NXI8" s="30"/>
      <c r="NXJ8" s="31"/>
      <c r="NXK8" s="30"/>
      <c r="NXL8" s="31"/>
      <c r="NXM8" s="30"/>
      <c r="NXN8" s="31"/>
      <c r="NXO8" s="30"/>
      <c r="NXP8" s="31"/>
      <c r="NXQ8" s="30"/>
      <c r="NXR8" s="31"/>
      <c r="NXS8" s="30"/>
      <c r="NXT8" s="31"/>
      <c r="NXU8" s="30"/>
      <c r="NXV8" s="31"/>
      <c r="NXW8" s="30"/>
      <c r="NXX8" s="31"/>
      <c r="NXY8" s="30"/>
      <c r="NXZ8" s="31"/>
      <c r="NYA8" s="30"/>
      <c r="NYB8" s="31"/>
      <c r="NYC8" s="30"/>
      <c r="NYD8" s="31"/>
      <c r="NYE8" s="30"/>
      <c r="NYF8" s="31"/>
      <c r="NYG8" s="30"/>
      <c r="NYH8" s="31"/>
      <c r="NYI8" s="30"/>
      <c r="NYJ8" s="31"/>
      <c r="NYK8" s="30"/>
      <c r="NYL8" s="31"/>
      <c r="NYM8" s="30"/>
      <c r="NYN8" s="31"/>
      <c r="NYO8" s="30"/>
      <c r="NYP8" s="31"/>
      <c r="NYQ8" s="30"/>
      <c r="NYR8" s="31"/>
      <c r="NYS8" s="30"/>
      <c r="NYT8" s="31"/>
      <c r="NYU8" s="30"/>
      <c r="NYV8" s="31"/>
      <c r="NYW8" s="30"/>
      <c r="NYX8" s="31"/>
      <c r="NYY8" s="30"/>
      <c r="NYZ8" s="31"/>
      <c r="NZA8" s="30"/>
      <c r="NZB8" s="31"/>
      <c r="NZC8" s="30"/>
      <c r="NZD8" s="31"/>
      <c r="NZE8" s="30"/>
      <c r="NZF8" s="31"/>
      <c r="NZG8" s="30"/>
      <c r="NZH8" s="31"/>
      <c r="NZI8" s="30"/>
      <c r="NZJ8" s="31"/>
      <c r="NZK8" s="30"/>
      <c r="NZL8" s="31"/>
      <c r="NZM8" s="30"/>
      <c r="NZN8" s="31"/>
      <c r="NZO8" s="30"/>
      <c r="NZP8" s="31"/>
      <c r="NZQ8" s="30"/>
      <c r="NZR8" s="31"/>
      <c r="NZS8" s="30"/>
      <c r="NZT8" s="31"/>
      <c r="NZU8" s="30"/>
      <c r="NZV8" s="31"/>
      <c r="NZW8" s="30"/>
      <c r="NZX8" s="31"/>
      <c r="NZY8" s="30"/>
      <c r="NZZ8" s="31"/>
      <c r="OAA8" s="30"/>
      <c r="OAB8" s="31"/>
      <c r="OAC8" s="30"/>
      <c r="OAD8" s="31"/>
      <c r="OAE8" s="30"/>
      <c r="OAF8" s="31"/>
      <c r="OAG8" s="30"/>
      <c r="OAH8" s="31"/>
      <c r="OAI8" s="30"/>
      <c r="OAJ8" s="31"/>
      <c r="OAK8" s="30"/>
      <c r="OAL8" s="31"/>
      <c r="OAM8" s="30"/>
      <c r="OAN8" s="31"/>
      <c r="OAO8" s="30"/>
      <c r="OAP8" s="31"/>
      <c r="OAQ8" s="30"/>
      <c r="OAR8" s="31"/>
      <c r="OAS8" s="30"/>
      <c r="OAT8" s="31"/>
      <c r="OAU8" s="30"/>
      <c r="OAV8" s="31"/>
      <c r="OAW8" s="30"/>
      <c r="OAX8" s="31"/>
      <c r="OAY8" s="30"/>
      <c r="OAZ8" s="31"/>
      <c r="OBA8" s="30"/>
      <c r="OBB8" s="31"/>
      <c r="OBC8" s="30"/>
      <c r="OBD8" s="31"/>
      <c r="OBE8" s="30"/>
      <c r="OBF8" s="31"/>
      <c r="OBG8" s="30"/>
      <c r="OBH8" s="31"/>
      <c r="OBI8" s="30"/>
      <c r="OBJ8" s="31"/>
      <c r="OBK8" s="30"/>
      <c r="OBL8" s="31"/>
      <c r="OBM8" s="30"/>
      <c r="OBN8" s="31"/>
      <c r="OBO8" s="30"/>
      <c r="OBP8" s="31"/>
      <c r="OBQ8" s="30"/>
      <c r="OBR8" s="31"/>
      <c r="OBS8" s="30"/>
      <c r="OBT8" s="31"/>
      <c r="OBU8" s="30"/>
      <c r="OBV8" s="31"/>
      <c r="OBW8" s="30"/>
      <c r="OBX8" s="31"/>
      <c r="OBY8" s="30"/>
      <c r="OBZ8" s="31"/>
      <c r="OCA8" s="30"/>
      <c r="OCB8" s="31"/>
      <c r="OCC8" s="30"/>
      <c r="OCD8" s="31"/>
      <c r="OCE8" s="30"/>
      <c r="OCF8" s="31"/>
      <c r="OCG8" s="30"/>
      <c r="OCH8" s="31"/>
      <c r="OCI8" s="30"/>
      <c r="OCJ8" s="31"/>
      <c r="OCK8" s="30"/>
      <c r="OCL8" s="31"/>
      <c r="OCM8" s="30"/>
      <c r="OCN8" s="31"/>
      <c r="OCO8" s="30"/>
      <c r="OCP8" s="31"/>
      <c r="OCQ8" s="30"/>
      <c r="OCR8" s="31"/>
      <c r="OCS8" s="30"/>
      <c r="OCT8" s="31"/>
      <c r="OCU8" s="30"/>
      <c r="OCV8" s="31"/>
      <c r="OCW8" s="30"/>
      <c r="OCX8" s="31"/>
      <c r="OCY8" s="30"/>
      <c r="OCZ8" s="31"/>
      <c r="ODA8" s="30"/>
      <c r="ODB8" s="31"/>
      <c r="ODC8" s="30"/>
      <c r="ODD8" s="31"/>
      <c r="ODE8" s="30"/>
      <c r="ODF8" s="31"/>
      <c r="ODG8" s="30"/>
      <c r="ODH8" s="31"/>
      <c r="ODI8" s="30"/>
      <c r="ODJ8" s="31"/>
      <c r="ODK8" s="30"/>
      <c r="ODL8" s="31"/>
      <c r="ODM8" s="30"/>
      <c r="ODN8" s="31"/>
      <c r="ODO8" s="30"/>
      <c r="ODP8" s="31"/>
      <c r="ODQ8" s="30"/>
      <c r="ODR8" s="31"/>
      <c r="ODS8" s="30"/>
      <c r="ODT8" s="31"/>
      <c r="ODU8" s="30"/>
      <c r="ODV8" s="31"/>
      <c r="ODW8" s="30"/>
      <c r="ODX8" s="31"/>
      <c r="ODY8" s="30"/>
      <c r="ODZ8" s="31"/>
      <c r="OEA8" s="30"/>
      <c r="OEB8" s="31"/>
      <c r="OEC8" s="30"/>
      <c r="OED8" s="31"/>
      <c r="OEE8" s="30"/>
      <c r="OEF8" s="31"/>
      <c r="OEG8" s="30"/>
      <c r="OEH8" s="31"/>
      <c r="OEI8" s="30"/>
      <c r="OEJ8" s="31"/>
      <c r="OEK8" s="30"/>
      <c r="OEL8" s="31"/>
      <c r="OEM8" s="30"/>
      <c r="OEN8" s="31"/>
      <c r="OEO8" s="30"/>
      <c r="OEP8" s="31"/>
      <c r="OEQ8" s="30"/>
      <c r="OER8" s="31"/>
      <c r="OES8" s="30"/>
      <c r="OET8" s="31"/>
      <c r="OEU8" s="30"/>
      <c r="OEV8" s="31"/>
      <c r="OEW8" s="30"/>
      <c r="OEX8" s="31"/>
      <c r="OEY8" s="30"/>
      <c r="OEZ8" s="31"/>
      <c r="OFA8" s="30"/>
      <c r="OFB8" s="31"/>
      <c r="OFC8" s="30"/>
      <c r="OFD8" s="31"/>
      <c r="OFE8" s="30"/>
      <c r="OFF8" s="31"/>
      <c r="OFG8" s="30"/>
      <c r="OFH8" s="31"/>
      <c r="OFI8" s="30"/>
      <c r="OFJ8" s="31"/>
      <c r="OFK8" s="30"/>
      <c r="OFL8" s="31"/>
      <c r="OFM8" s="30"/>
      <c r="OFN8" s="31"/>
      <c r="OFO8" s="30"/>
      <c r="OFP8" s="31"/>
      <c r="OFQ8" s="30"/>
      <c r="OFR8" s="31"/>
      <c r="OFS8" s="30"/>
      <c r="OFT8" s="31"/>
      <c r="OFU8" s="30"/>
      <c r="OFV8" s="31"/>
      <c r="OFW8" s="30"/>
      <c r="OFX8" s="31"/>
      <c r="OFY8" s="30"/>
      <c r="OFZ8" s="31"/>
      <c r="OGA8" s="30"/>
      <c r="OGB8" s="31"/>
      <c r="OGC8" s="30"/>
      <c r="OGD8" s="31"/>
      <c r="OGE8" s="30"/>
      <c r="OGF8" s="31"/>
      <c r="OGG8" s="30"/>
      <c r="OGH8" s="31"/>
      <c r="OGI8" s="30"/>
      <c r="OGJ8" s="31"/>
      <c r="OGK8" s="30"/>
      <c r="OGL8" s="31"/>
      <c r="OGM8" s="30"/>
      <c r="OGN8" s="31"/>
      <c r="OGO8" s="30"/>
      <c r="OGP8" s="31"/>
      <c r="OGQ8" s="30"/>
      <c r="OGR8" s="31"/>
      <c r="OGS8" s="30"/>
      <c r="OGT8" s="31"/>
      <c r="OGU8" s="30"/>
      <c r="OGV8" s="31"/>
      <c r="OGW8" s="30"/>
      <c r="OGX8" s="31"/>
      <c r="OGY8" s="30"/>
      <c r="OGZ8" s="31"/>
      <c r="OHA8" s="30"/>
      <c r="OHB8" s="31"/>
      <c r="OHC8" s="30"/>
      <c r="OHD8" s="31"/>
      <c r="OHE8" s="30"/>
      <c r="OHF8" s="31"/>
      <c r="OHG8" s="30"/>
      <c r="OHH8" s="31"/>
      <c r="OHI8" s="30"/>
      <c r="OHJ8" s="31"/>
      <c r="OHK8" s="30"/>
      <c r="OHL8" s="31"/>
      <c r="OHM8" s="30"/>
      <c r="OHN8" s="31"/>
      <c r="OHO8" s="30"/>
      <c r="OHP8" s="31"/>
      <c r="OHQ8" s="30"/>
      <c r="OHR8" s="31"/>
      <c r="OHS8" s="30"/>
      <c r="OHT8" s="31"/>
      <c r="OHU8" s="30"/>
      <c r="OHV8" s="31"/>
      <c r="OHW8" s="30"/>
      <c r="OHX8" s="31"/>
      <c r="OHY8" s="30"/>
      <c r="OHZ8" s="31"/>
      <c r="OIA8" s="30"/>
      <c r="OIB8" s="31"/>
      <c r="OIC8" s="30"/>
      <c r="OID8" s="31"/>
      <c r="OIE8" s="30"/>
      <c r="OIF8" s="31"/>
      <c r="OIG8" s="30"/>
      <c r="OIH8" s="31"/>
      <c r="OII8" s="30"/>
      <c r="OIJ8" s="31"/>
      <c r="OIK8" s="30"/>
      <c r="OIL8" s="31"/>
      <c r="OIM8" s="30"/>
      <c r="OIN8" s="31"/>
      <c r="OIO8" s="30"/>
      <c r="OIP8" s="31"/>
      <c r="OIQ8" s="30"/>
      <c r="OIR8" s="31"/>
      <c r="OIS8" s="30"/>
      <c r="OIT8" s="31"/>
      <c r="OIU8" s="30"/>
      <c r="OIV8" s="31"/>
      <c r="OIW8" s="30"/>
      <c r="OIX8" s="31"/>
      <c r="OIY8" s="30"/>
      <c r="OIZ8" s="31"/>
      <c r="OJA8" s="30"/>
      <c r="OJB8" s="31"/>
      <c r="OJC8" s="30"/>
      <c r="OJD8" s="31"/>
      <c r="OJE8" s="30"/>
      <c r="OJF8" s="31"/>
      <c r="OJG8" s="30"/>
      <c r="OJH8" s="31"/>
      <c r="OJI8" s="30"/>
      <c r="OJJ8" s="31"/>
      <c r="OJK8" s="30"/>
      <c r="OJL8" s="31"/>
      <c r="OJM8" s="30"/>
      <c r="OJN8" s="31"/>
      <c r="OJO8" s="30"/>
      <c r="OJP8" s="31"/>
      <c r="OJQ8" s="30"/>
      <c r="OJR8" s="31"/>
      <c r="OJS8" s="30"/>
      <c r="OJT8" s="31"/>
      <c r="OJU8" s="30"/>
      <c r="OJV8" s="31"/>
      <c r="OJW8" s="30"/>
      <c r="OJX8" s="31"/>
      <c r="OJY8" s="30"/>
      <c r="OJZ8" s="31"/>
      <c r="OKA8" s="30"/>
      <c r="OKB8" s="31"/>
      <c r="OKC8" s="30"/>
      <c r="OKD8" s="31"/>
      <c r="OKE8" s="30"/>
      <c r="OKF8" s="31"/>
      <c r="OKG8" s="30"/>
      <c r="OKH8" s="31"/>
      <c r="OKI8" s="30"/>
      <c r="OKJ8" s="31"/>
      <c r="OKK8" s="30"/>
      <c r="OKL8" s="31"/>
      <c r="OKM8" s="30"/>
      <c r="OKN8" s="31"/>
      <c r="OKO8" s="30"/>
      <c r="OKP8" s="31"/>
      <c r="OKQ8" s="30"/>
      <c r="OKR8" s="31"/>
      <c r="OKS8" s="30"/>
      <c r="OKT8" s="31"/>
      <c r="OKU8" s="30"/>
      <c r="OKV8" s="31"/>
      <c r="OKW8" s="30"/>
      <c r="OKX8" s="31"/>
      <c r="OKY8" s="30"/>
      <c r="OKZ8" s="31"/>
      <c r="OLA8" s="30"/>
      <c r="OLB8" s="31"/>
      <c r="OLC8" s="30"/>
      <c r="OLD8" s="31"/>
      <c r="OLE8" s="30"/>
      <c r="OLF8" s="31"/>
      <c r="OLG8" s="30"/>
      <c r="OLH8" s="31"/>
      <c r="OLI8" s="30"/>
      <c r="OLJ8" s="31"/>
      <c r="OLK8" s="30"/>
      <c r="OLL8" s="31"/>
      <c r="OLM8" s="30"/>
      <c r="OLN8" s="31"/>
      <c r="OLO8" s="30"/>
      <c r="OLP8" s="31"/>
      <c r="OLQ8" s="30"/>
      <c r="OLR8" s="31"/>
      <c r="OLS8" s="30"/>
      <c r="OLT8" s="31"/>
      <c r="OLU8" s="30"/>
      <c r="OLV8" s="31"/>
      <c r="OLW8" s="30"/>
      <c r="OLX8" s="31"/>
      <c r="OLY8" s="30"/>
      <c r="OLZ8" s="31"/>
      <c r="OMA8" s="30"/>
      <c r="OMB8" s="31"/>
      <c r="OMC8" s="30"/>
      <c r="OMD8" s="31"/>
      <c r="OME8" s="30"/>
      <c r="OMF8" s="31"/>
      <c r="OMG8" s="30"/>
      <c r="OMH8" s="31"/>
      <c r="OMI8" s="30"/>
      <c r="OMJ8" s="31"/>
      <c r="OMK8" s="30"/>
      <c r="OML8" s="31"/>
      <c r="OMM8" s="30"/>
      <c r="OMN8" s="31"/>
      <c r="OMO8" s="30"/>
      <c r="OMP8" s="31"/>
      <c r="OMQ8" s="30"/>
      <c r="OMR8" s="31"/>
      <c r="OMS8" s="30"/>
      <c r="OMT8" s="31"/>
      <c r="OMU8" s="30"/>
      <c r="OMV8" s="31"/>
      <c r="OMW8" s="30"/>
      <c r="OMX8" s="31"/>
      <c r="OMY8" s="30"/>
      <c r="OMZ8" s="31"/>
      <c r="ONA8" s="30"/>
      <c r="ONB8" s="31"/>
      <c r="ONC8" s="30"/>
      <c r="OND8" s="31"/>
      <c r="ONE8" s="30"/>
      <c r="ONF8" s="31"/>
      <c r="ONG8" s="30"/>
      <c r="ONH8" s="31"/>
      <c r="ONI8" s="30"/>
      <c r="ONJ8" s="31"/>
      <c r="ONK8" s="30"/>
      <c r="ONL8" s="31"/>
      <c r="ONM8" s="30"/>
      <c r="ONN8" s="31"/>
      <c r="ONO8" s="30"/>
      <c r="ONP8" s="31"/>
      <c r="ONQ8" s="30"/>
      <c r="ONR8" s="31"/>
      <c r="ONS8" s="30"/>
      <c r="ONT8" s="31"/>
      <c r="ONU8" s="30"/>
      <c r="ONV8" s="31"/>
      <c r="ONW8" s="30"/>
      <c r="ONX8" s="31"/>
      <c r="ONY8" s="30"/>
      <c r="ONZ8" s="31"/>
      <c r="OOA8" s="30"/>
      <c r="OOB8" s="31"/>
      <c r="OOC8" s="30"/>
      <c r="OOD8" s="31"/>
      <c r="OOE8" s="30"/>
      <c r="OOF8" s="31"/>
      <c r="OOG8" s="30"/>
      <c r="OOH8" s="31"/>
      <c r="OOI8" s="30"/>
      <c r="OOJ8" s="31"/>
      <c r="OOK8" s="30"/>
      <c r="OOL8" s="31"/>
      <c r="OOM8" s="30"/>
      <c r="OON8" s="31"/>
      <c r="OOO8" s="30"/>
      <c r="OOP8" s="31"/>
      <c r="OOQ8" s="30"/>
      <c r="OOR8" s="31"/>
      <c r="OOS8" s="30"/>
      <c r="OOT8" s="31"/>
      <c r="OOU8" s="30"/>
      <c r="OOV8" s="31"/>
      <c r="OOW8" s="30"/>
      <c r="OOX8" s="31"/>
      <c r="OOY8" s="30"/>
      <c r="OOZ8" s="31"/>
      <c r="OPA8" s="30"/>
      <c r="OPB8" s="31"/>
      <c r="OPC8" s="30"/>
      <c r="OPD8" s="31"/>
      <c r="OPE8" s="30"/>
      <c r="OPF8" s="31"/>
      <c r="OPG8" s="30"/>
      <c r="OPH8" s="31"/>
      <c r="OPI8" s="30"/>
      <c r="OPJ8" s="31"/>
      <c r="OPK8" s="30"/>
      <c r="OPL8" s="31"/>
      <c r="OPM8" s="30"/>
      <c r="OPN8" s="31"/>
      <c r="OPO8" s="30"/>
      <c r="OPP8" s="31"/>
      <c r="OPQ8" s="30"/>
      <c r="OPR8" s="31"/>
      <c r="OPS8" s="30"/>
      <c r="OPT8" s="31"/>
      <c r="OPU8" s="30"/>
      <c r="OPV8" s="31"/>
      <c r="OPW8" s="30"/>
      <c r="OPX8" s="31"/>
      <c r="OPY8" s="30"/>
      <c r="OPZ8" s="31"/>
      <c r="OQA8" s="30"/>
      <c r="OQB8" s="31"/>
      <c r="OQC8" s="30"/>
      <c r="OQD8" s="31"/>
      <c r="OQE8" s="30"/>
      <c r="OQF8" s="31"/>
      <c r="OQG8" s="30"/>
      <c r="OQH8" s="31"/>
      <c r="OQI8" s="30"/>
      <c r="OQJ8" s="31"/>
      <c r="OQK8" s="30"/>
      <c r="OQL8" s="31"/>
      <c r="OQM8" s="30"/>
      <c r="OQN8" s="31"/>
      <c r="OQO8" s="30"/>
      <c r="OQP8" s="31"/>
      <c r="OQQ8" s="30"/>
      <c r="OQR8" s="31"/>
      <c r="OQS8" s="30"/>
      <c r="OQT8" s="31"/>
      <c r="OQU8" s="30"/>
      <c r="OQV8" s="31"/>
      <c r="OQW8" s="30"/>
      <c r="OQX8" s="31"/>
      <c r="OQY8" s="30"/>
      <c r="OQZ8" s="31"/>
      <c r="ORA8" s="30"/>
      <c r="ORB8" s="31"/>
      <c r="ORC8" s="30"/>
      <c r="ORD8" s="31"/>
      <c r="ORE8" s="30"/>
      <c r="ORF8" s="31"/>
      <c r="ORG8" s="30"/>
      <c r="ORH8" s="31"/>
      <c r="ORI8" s="30"/>
      <c r="ORJ8" s="31"/>
      <c r="ORK8" s="30"/>
      <c r="ORL8" s="31"/>
      <c r="ORM8" s="30"/>
      <c r="ORN8" s="31"/>
      <c r="ORO8" s="30"/>
      <c r="ORP8" s="31"/>
      <c r="ORQ8" s="30"/>
      <c r="ORR8" s="31"/>
      <c r="ORS8" s="30"/>
      <c r="ORT8" s="31"/>
      <c r="ORU8" s="30"/>
      <c r="ORV8" s="31"/>
      <c r="ORW8" s="30"/>
      <c r="ORX8" s="31"/>
      <c r="ORY8" s="30"/>
      <c r="ORZ8" s="31"/>
      <c r="OSA8" s="30"/>
      <c r="OSB8" s="31"/>
      <c r="OSC8" s="30"/>
      <c r="OSD8" s="31"/>
      <c r="OSE8" s="30"/>
      <c r="OSF8" s="31"/>
      <c r="OSG8" s="30"/>
      <c r="OSH8" s="31"/>
      <c r="OSI8" s="30"/>
      <c r="OSJ8" s="31"/>
      <c r="OSK8" s="30"/>
      <c r="OSL8" s="31"/>
      <c r="OSM8" s="30"/>
      <c r="OSN8" s="31"/>
      <c r="OSO8" s="30"/>
      <c r="OSP8" s="31"/>
      <c r="OSQ8" s="30"/>
      <c r="OSR8" s="31"/>
      <c r="OSS8" s="30"/>
      <c r="OST8" s="31"/>
      <c r="OSU8" s="30"/>
      <c r="OSV8" s="31"/>
      <c r="OSW8" s="30"/>
      <c r="OSX8" s="31"/>
      <c r="OSY8" s="30"/>
      <c r="OSZ8" s="31"/>
      <c r="OTA8" s="30"/>
      <c r="OTB8" s="31"/>
      <c r="OTC8" s="30"/>
      <c r="OTD8" s="31"/>
      <c r="OTE8" s="30"/>
      <c r="OTF8" s="31"/>
      <c r="OTG8" s="30"/>
      <c r="OTH8" s="31"/>
      <c r="OTI8" s="30"/>
      <c r="OTJ8" s="31"/>
      <c r="OTK8" s="30"/>
      <c r="OTL8" s="31"/>
      <c r="OTM8" s="30"/>
      <c r="OTN8" s="31"/>
      <c r="OTO8" s="30"/>
      <c r="OTP8" s="31"/>
      <c r="OTQ8" s="30"/>
      <c r="OTR8" s="31"/>
      <c r="OTS8" s="30"/>
      <c r="OTT8" s="31"/>
      <c r="OTU8" s="30"/>
      <c r="OTV8" s="31"/>
      <c r="OTW8" s="30"/>
      <c r="OTX8" s="31"/>
      <c r="OTY8" s="30"/>
      <c r="OTZ8" s="31"/>
      <c r="OUA8" s="30"/>
      <c r="OUB8" s="31"/>
      <c r="OUC8" s="30"/>
      <c r="OUD8" s="31"/>
      <c r="OUE8" s="30"/>
      <c r="OUF8" s="31"/>
      <c r="OUG8" s="30"/>
      <c r="OUH8" s="31"/>
      <c r="OUI8" s="30"/>
      <c r="OUJ8" s="31"/>
      <c r="OUK8" s="30"/>
      <c r="OUL8" s="31"/>
      <c r="OUM8" s="30"/>
      <c r="OUN8" s="31"/>
      <c r="OUO8" s="30"/>
      <c r="OUP8" s="31"/>
      <c r="OUQ8" s="30"/>
      <c r="OUR8" s="31"/>
      <c r="OUS8" s="30"/>
      <c r="OUT8" s="31"/>
      <c r="OUU8" s="30"/>
      <c r="OUV8" s="31"/>
      <c r="OUW8" s="30"/>
      <c r="OUX8" s="31"/>
      <c r="OUY8" s="30"/>
      <c r="OUZ8" s="31"/>
      <c r="OVA8" s="30"/>
      <c r="OVB8" s="31"/>
      <c r="OVC8" s="30"/>
      <c r="OVD8" s="31"/>
      <c r="OVE8" s="30"/>
      <c r="OVF8" s="31"/>
      <c r="OVG8" s="30"/>
      <c r="OVH8" s="31"/>
      <c r="OVI8" s="30"/>
      <c r="OVJ8" s="31"/>
      <c r="OVK8" s="30"/>
      <c r="OVL8" s="31"/>
      <c r="OVM8" s="30"/>
      <c r="OVN8" s="31"/>
      <c r="OVO8" s="30"/>
      <c r="OVP8" s="31"/>
      <c r="OVQ8" s="30"/>
      <c r="OVR8" s="31"/>
      <c r="OVS8" s="30"/>
      <c r="OVT8" s="31"/>
      <c r="OVU8" s="30"/>
      <c r="OVV8" s="31"/>
      <c r="OVW8" s="30"/>
      <c r="OVX8" s="31"/>
      <c r="OVY8" s="30"/>
      <c r="OVZ8" s="31"/>
      <c r="OWA8" s="30"/>
      <c r="OWB8" s="31"/>
      <c r="OWC8" s="30"/>
      <c r="OWD8" s="31"/>
      <c r="OWE8" s="30"/>
      <c r="OWF8" s="31"/>
      <c r="OWG8" s="30"/>
      <c r="OWH8" s="31"/>
      <c r="OWI8" s="30"/>
      <c r="OWJ8" s="31"/>
      <c r="OWK8" s="30"/>
      <c r="OWL8" s="31"/>
      <c r="OWM8" s="30"/>
      <c r="OWN8" s="31"/>
      <c r="OWO8" s="30"/>
      <c r="OWP8" s="31"/>
      <c r="OWQ8" s="30"/>
      <c r="OWR8" s="31"/>
      <c r="OWS8" s="30"/>
      <c r="OWT8" s="31"/>
      <c r="OWU8" s="30"/>
      <c r="OWV8" s="31"/>
      <c r="OWW8" s="30"/>
      <c r="OWX8" s="31"/>
      <c r="OWY8" s="30"/>
      <c r="OWZ8" s="31"/>
      <c r="OXA8" s="30"/>
      <c r="OXB8" s="31"/>
      <c r="OXC8" s="30"/>
      <c r="OXD8" s="31"/>
      <c r="OXE8" s="30"/>
      <c r="OXF8" s="31"/>
      <c r="OXG8" s="30"/>
      <c r="OXH8" s="31"/>
      <c r="OXI8" s="30"/>
      <c r="OXJ8" s="31"/>
      <c r="OXK8" s="30"/>
      <c r="OXL8" s="31"/>
      <c r="OXM8" s="30"/>
      <c r="OXN8" s="31"/>
      <c r="OXO8" s="30"/>
      <c r="OXP8" s="31"/>
      <c r="OXQ8" s="30"/>
      <c r="OXR8" s="31"/>
      <c r="OXS8" s="30"/>
      <c r="OXT8" s="31"/>
      <c r="OXU8" s="30"/>
      <c r="OXV8" s="31"/>
      <c r="OXW8" s="30"/>
      <c r="OXX8" s="31"/>
      <c r="OXY8" s="30"/>
      <c r="OXZ8" s="31"/>
      <c r="OYA8" s="30"/>
      <c r="OYB8" s="31"/>
      <c r="OYC8" s="30"/>
      <c r="OYD8" s="31"/>
      <c r="OYE8" s="30"/>
      <c r="OYF8" s="31"/>
      <c r="OYG8" s="30"/>
      <c r="OYH8" s="31"/>
      <c r="OYI8" s="30"/>
      <c r="OYJ8" s="31"/>
      <c r="OYK8" s="30"/>
      <c r="OYL8" s="31"/>
      <c r="OYM8" s="30"/>
      <c r="OYN8" s="31"/>
      <c r="OYO8" s="30"/>
      <c r="OYP8" s="31"/>
      <c r="OYQ8" s="30"/>
      <c r="OYR8" s="31"/>
      <c r="OYS8" s="30"/>
      <c r="OYT8" s="31"/>
      <c r="OYU8" s="30"/>
      <c r="OYV8" s="31"/>
      <c r="OYW8" s="30"/>
      <c r="OYX8" s="31"/>
      <c r="OYY8" s="30"/>
      <c r="OYZ8" s="31"/>
      <c r="OZA8" s="30"/>
      <c r="OZB8" s="31"/>
      <c r="OZC8" s="30"/>
      <c r="OZD8" s="31"/>
      <c r="OZE8" s="30"/>
      <c r="OZF8" s="31"/>
      <c r="OZG8" s="30"/>
      <c r="OZH8" s="31"/>
      <c r="OZI8" s="30"/>
      <c r="OZJ8" s="31"/>
      <c r="OZK8" s="30"/>
      <c r="OZL8" s="31"/>
      <c r="OZM8" s="30"/>
      <c r="OZN8" s="31"/>
      <c r="OZO8" s="30"/>
      <c r="OZP8" s="31"/>
      <c r="OZQ8" s="30"/>
      <c r="OZR8" s="31"/>
      <c r="OZS8" s="30"/>
      <c r="OZT8" s="31"/>
      <c r="OZU8" s="30"/>
      <c r="OZV8" s="31"/>
      <c r="OZW8" s="30"/>
      <c r="OZX8" s="31"/>
      <c r="OZY8" s="30"/>
      <c r="OZZ8" s="31"/>
      <c r="PAA8" s="30"/>
      <c r="PAB8" s="31"/>
      <c r="PAC8" s="30"/>
      <c r="PAD8" s="31"/>
      <c r="PAE8" s="30"/>
      <c r="PAF8" s="31"/>
      <c r="PAG8" s="30"/>
      <c r="PAH8" s="31"/>
      <c r="PAI8" s="30"/>
      <c r="PAJ8" s="31"/>
      <c r="PAK8" s="30"/>
      <c r="PAL8" s="31"/>
      <c r="PAM8" s="30"/>
      <c r="PAN8" s="31"/>
      <c r="PAO8" s="30"/>
      <c r="PAP8" s="31"/>
      <c r="PAQ8" s="30"/>
      <c r="PAR8" s="31"/>
      <c r="PAS8" s="30"/>
      <c r="PAT8" s="31"/>
      <c r="PAU8" s="30"/>
      <c r="PAV8" s="31"/>
      <c r="PAW8" s="30"/>
      <c r="PAX8" s="31"/>
      <c r="PAY8" s="30"/>
      <c r="PAZ8" s="31"/>
      <c r="PBA8" s="30"/>
      <c r="PBB8" s="31"/>
      <c r="PBC8" s="30"/>
      <c r="PBD8" s="31"/>
      <c r="PBE8" s="30"/>
      <c r="PBF8" s="31"/>
      <c r="PBG8" s="30"/>
      <c r="PBH8" s="31"/>
      <c r="PBI8" s="30"/>
      <c r="PBJ8" s="31"/>
      <c r="PBK8" s="30"/>
      <c r="PBL8" s="31"/>
      <c r="PBM8" s="30"/>
      <c r="PBN8" s="31"/>
      <c r="PBO8" s="30"/>
      <c r="PBP8" s="31"/>
      <c r="PBQ8" s="30"/>
      <c r="PBR8" s="31"/>
      <c r="PBS8" s="30"/>
      <c r="PBT8" s="31"/>
      <c r="PBU8" s="30"/>
      <c r="PBV8" s="31"/>
      <c r="PBW8" s="30"/>
      <c r="PBX8" s="31"/>
      <c r="PBY8" s="30"/>
      <c r="PBZ8" s="31"/>
      <c r="PCA8" s="30"/>
      <c r="PCB8" s="31"/>
      <c r="PCC8" s="30"/>
      <c r="PCD8" s="31"/>
      <c r="PCE8" s="30"/>
      <c r="PCF8" s="31"/>
      <c r="PCG8" s="30"/>
      <c r="PCH8" s="31"/>
      <c r="PCI8" s="30"/>
      <c r="PCJ8" s="31"/>
      <c r="PCK8" s="30"/>
      <c r="PCL8" s="31"/>
      <c r="PCM8" s="30"/>
      <c r="PCN8" s="31"/>
      <c r="PCO8" s="30"/>
      <c r="PCP8" s="31"/>
      <c r="PCQ8" s="30"/>
      <c r="PCR8" s="31"/>
      <c r="PCS8" s="30"/>
      <c r="PCT8" s="31"/>
      <c r="PCU8" s="30"/>
      <c r="PCV8" s="31"/>
      <c r="PCW8" s="30"/>
      <c r="PCX8" s="31"/>
      <c r="PCY8" s="30"/>
      <c r="PCZ8" s="31"/>
      <c r="PDA8" s="30"/>
      <c r="PDB8" s="31"/>
      <c r="PDC8" s="30"/>
      <c r="PDD8" s="31"/>
      <c r="PDE8" s="30"/>
      <c r="PDF8" s="31"/>
      <c r="PDG8" s="30"/>
      <c r="PDH8" s="31"/>
      <c r="PDI8" s="30"/>
      <c r="PDJ8" s="31"/>
      <c r="PDK8" s="30"/>
      <c r="PDL8" s="31"/>
      <c r="PDM8" s="30"/>
      <c r="PDN8" s="31"/>
      <c r="PDO8" s="30"/>
      <c r="PDP8" s="31"/>
      <c r="PDQ8" s="30"/>
      <c r="PDR8" s="31"/>
      <c r="PDS8" s="30"/>
      <c r="PDT8" s="31"/>
      <c r="PDU8" s="30"/>
      <c r="PDV8" s="31"/>
      <c r="PDW8" s="30"/>
      <c r="PDX8" s="31"/>
      <c r="PDY8" s="30"/>
      <c r="PDZ8" s="31"/>
      <c r="PEA8" s="30"/>
      <c r="PEB8" s="31"/>
      <c r="PEC8" s="30"/>
      <c r="PED8" s="31"/>
      <c r="PEE8" s="30"/>
      <c r="PEF8" s="31"/>
      <c r="PEG8" s="30"/>
      <c r="PEH8" s="31"/>
      <c r="PEI8" s="30"/>
      <c r="PEJ8" s="31"/>
      <c r="PEK8" s="30"/>
      <c r="PEL8" s="31"/>
      <c r="PEM8" s="30"/>
      <c r="PEN8" s="31"/>
      <c r="PEO8" s="30"/>
      <c r="PEP8" s="31"/>
      <c r="PEQ8" s="30"/>
      <c r="PER8" s="31"/>
      <c r="PES8" s="30"/>
      <c r="PET8" s="31"/>
      <c r="PEU8" s="30"/>
      <c r="PEV8" s="31"/>
      <c r="PEW8" s="30"/>
      <c r="PEX8" s="31"/>
      <c r="PEY8" s="30"/>
      <c r="PEZ8" s="31"/>
      <c r="PFA8" s="30"/>
      <c r="PFB8" s="31"/>
      <c r="PFC8" s="30"/>
      <c r="PFD8" s="31"/>
      <c r="PFE8" s="30"/>
      <c r="PFF8" s="31"/>
      <c r="PFG8" s="30"/>
      <c r="PFH8" s="31"/>
      <c r="PFI8" s="30"/>
      <c r="PFJ8" s="31"/>
      <c r="PFK8" s="30"/>
      <c r="PFL8" s="31"/>
      <c r="PFM8" s="30"/>
      <c r="PFN8" s="31"/>
      <c r="PFO8" s="30"/>
      <c r="PFP8" s="31"/>
      <c r="PFQ8" s="30"/>
      <c r="PFR8" s="31"/>
      <c r="PFS8" s="30"/>
      <c r="PFT8" s="31"/>
      <c r="PFU8" s="30"/>
      <c r="PFV8" s="31"/>
      <c r="PFW8" s="30"/>
      <c r="PFX8" s="31"/>
      <c r="PFY8" s="30"/>
      <c r="PFZ8" s="31"/>
      <c r="PGA8" s="30"/>
      <c r="PGB8" s="31"/>
      <c r="PGC8" s="30"/>
      <c r="PGD8" s="31"/>
      <c r="PGE8" s="30"/>
      <c r="PGF8" s="31"/>
      <c r="PGG8" s="30"/>
      <c r="PGH8" s="31"/>
      <c r="PGI8" s="30"/>
      <c r="PGJ8" s="31"/>
      <c r="PGK8" s="30"/>
      <c r="PGL8" s="31"/>
      <c r="PGM8" s="30"/>
      <c r="PGN8" s="31"/>
      <c r="PGO8" s="30"/>
      <c r="PGP8" s="31"/>
      <c r="PGQ8" s="30"/>
      <c r="PGR8" s="31"/>
      <c r="PGS8" s="30"/>
      <c r="PGT8" s="31"/>
      <c r="PGU8" s="30"/>
      <c r="PGV8" s="31"/>
      <c r="PGW8" s="30"/>
      <c r="PGX8" s="31"/>
      <c r="PGY8" s="30"/>
      <c r="PGZ8" s="31"/>
      <c r="PHA8" s="30"/>
      <c r="PHB8" s="31"/>
      <c r="PHC8" s="30"/>
      <c r="PHD8" s="31"/>
      <c r="PHE8" s="30"/>
      <c r="PHF8" s="31"/>
      <c r="PHG8" s="30"/>
      <c r="PHH8" s="31"/>
      <c r="PHI8" s="30"/>
      <c r="PHJ8" s="31"/>
      <c r="PHK8" s="30"/>
      <c r="PHL8" s="31"/>
      <c r="PHM8" s="30"/>
      <c r="PHN8" s="31"/>
      <c r="PHO8" s="30"/>
      <c r="PHP8" s="31"/>
      <c r="PHQ8" s="30"/>
      <c r="PHR8" s="31"/>
      <c r="PHS8" s="30"/>
      <c r="PHT8" s="31"/>
      <c r="PHU8" s="30"/>
      <c r="PHV8" s="31"/>
      <c r="PHW8" s="30"/>
      <c r="PHX8" s="31"/>
      <c r="PHY8" s="30"/>
      <c r="PHZ8" s="31"/>
      <c r="PIA8" s="30"/>
      <c r="PIB8" s="31"/>
      <c r="PIC8" s="30"/>
      <c r="PID8" s="31"/>
      <c r="PIE8" s="30"/>
      <c r="PIF8" s="31"/>
      <c r="PIG8" s="30"/>
      <c r="PIH8" s="31"/>
      <c r="PII8" s="30"/>
      <c r="PIJ8" s="31"/>
      <c r="PIK8" s="30"/>
      <c r="PIL8" s="31"/>
      <c r="PIM8" s="30"/>
      <c r="PIN8" s="31"/>
      <c r="PIO8" s="30"/>
      <c r="PIP8" s="31"/>
      <c r="PIQ8" s="30"/>
      <c r="PIR8" s="31"/>
      <c r="PIS8" s="30"/>
      <c r="PIT8" s="31"/>
      <c r="PIU8" s="30"/>
      <c r="PIV8" s="31"/>
      <c r="PIW8" s="30"/>
      <c r="PIX8" s="31"/>
      <c r="PIY8" s="30"/>
      <c r="PIZ8" s="31"/>
      <c r="PJA8" s="30"/>
      <c r="PJB8" s="31"/>
      <c r="PJC8" s="30"/>
      <c r="PJD8" s="31"/>
      <c r="PJE8" s="30"/>
      <c r="PJF8" s="31"/>
      <c r="PJG8" s="30"/>
      <c r="PJH8" s="31"/>
      <c r="PJI8" s="30"/>
      <c r="PJJ8" s="31"/>
      <c r="PJK8" s="30"/>
      <c r="PJL8" s="31"/>
      <c r="PJM8" s="30"/>
      <c r="PJN8" s="31"/>
      <c r="PJO8" s="30"/>
      <c r="PJP8" s="31"/>
      <c r="PJQ8" s="30"/>
      <c r="PJR8" s="31"/>
      <c r="PJS8" s="30"/>
      <c r="PJT8" s="31"/>
      <c r="PJU8" s="30"/>
      <c r="PJV8" s="31"/>
      <c r="PJW8" s="30"/>
      <c r="PJX8" s="31"/>
      <c r="PJY8" s="30"/>
      <c r="PJZ8" s="31"/>
      <c r="PKA8" s="30"/>
      <c r="PKB8" s="31"/>
      <c r="PKC8" s="30"/>
      <c r="PKD8" s="31"/>
      <c r="PKE8" s="30"/>
      <c r="PKF8" s="31"/>
      <c r="PKG8" s="30"/>
      <c r="PKH8" s="31"/>
      <c r="PKI8" s="30"/>
      <c r="PKJ8" s="31"/>
      <c r="PKK8" s="30"/>
      <c r="PKL8" s="31"/>
      <c r="PKM8" s="30"/>
      <c r="PKN8" s="31"/>
      <c r="PKO8" s="30"/>
      <c r="PKP8" s="31"/>
      <c r="PKQ8" s="30"/>
      <c r="PKR8" s="31"/>
      <c r="PKS8" s="30"/>
      <c r="PKT8" s="31"/>
      <c r="PKU8" s="30"/>
      <c r="PKV8" s="31"/>
      <c r="PKW8" s="30"/>
      <c r="PKX8" s="31"/>
      <c r="PKY8" s="30"/>
      <c r="PKZ8" s="31"/>
      <c r="PLA8" s="30"/>
      <c r="PLB8" s="31"/>
      <c r="PLC8" s="30"/>
      <c r="PLD8" s="31"/>
      <c r="PLE8" s="30"/>
      <c r="PLF8" s="31"/>
      <c r="PLG8" s="30"/>
      <c r="PLH8" s="31"/>
      <c r="PLI8" s="30"/>
      <c r="PLJ8" s="31"/>
      <c r="PLK8" s="30"/>
      <c r="PLL8" s="31"/>
      <c r="PLM8" s="30"/>
      <c r="PLN8" s="31"/>
      <c r="PLO8" s="30"/>
      <c r="PLP8" s="31"/>
      <c r="PLQ8" s="30"/>
      <c r="PLR8" s="31"/>
      <c r="PLS8" s="30"/>
      <c r="PLT8" s="31"/>
      <c r="PLU8" s="30"/>
      <c r="PLV8" s="31"/>
      <c r="PLW8" s="30"/>
      <c r="PLX8" s="31"/>
      <c r="PLY8" s="30"/>
      <c r="PLZ8" s="31"/>
      <c r="PMA8" s="30"/>
      <c r="PMB8" s="31"/>
      <c r="PMC8" s="30"/>
      <c r="PMD8" s="31"/>
      <c r="PME8" s="30"/>
      <c r="PMF8" s="31"/>
      <c r="PMG8" s="30"/>
      <c r="PMH8" s="31"/>
      <c r="PMI8" s="30"/>
      <c r="PMJ8" s="31"/>
      <c r="PMK8" s="30"/>
      <c r="PML8" s="31"/>
      <c r="PMM8" s="30"/>
      <c r="PMN8" s="31"/>
      <c r="PMO8" s="30"/>
      <c r="PMP8" s="31"/>
      <c r="PMQ8" s="30"/>
      <c r="PMR8" s="31"/>
      <c r="PMS8" s="30"/>
      <c r="PMT8" s="31"/>
      <c r="PMU8" s="30"/>
      <c r="PMV8" s="31"/>
      <c r="PMW8" s="30"/>
      <c r="PMX8" s="31"/>
      <c r="PMY8" s="30"/>
      <c r="PMZ8" s="31"/>
      <c r="PNA8" s="30"/>
      <c r="PNB8" s="31"/>
      <c r="PNC8" s="30"/>
      <c r="PND8" s="31"/>
      <c r="PNE8" s="30"/>
      <c r="PNF8" s="31"/>
      <c r="PNG8" s="30"/>
      <c r="PNH8" s="31"/>
      <c r="PNI8" s="30"/>
      <c r="PNJ8" s="31"/>
      <c r="PNK8" s="30"/>
      <c r="PNL8" s="31"/>
      <c r="PNM8" s="30"/>
      <c r="PNN8" s="31"/>
      <c r="PNO8" s="30"/>
      <c r="PNP8" s="31"/>
      <c r="PNQ8" s="30"/>
      <c r="PNR8" s="31"/>
      <c r="PNS8" s="30"/>
      <c r="PNT8" s="31"/>
      <c r="PNU8" s="30"/>
      <c r="PNV8" s="31"/>
      <c r="PNW8" s="30"/>
      <c r="PNX8" s="31"/>
      <c r="PNY8" s="30"/>
      <c r="PNZ8" s="31"/>
      <c r="POA8" s="30"/>
      <c r="POB8" s="31"/>
      <c r="POC8" s="30"/>
      <c r="POD8" s="31"/>
      <c r="POE8" s="30"/>
      <c r="POF8" s="31"/>
      <c r="POG8" s="30"/>
      <c r="POH8" s="31"/>
      <c r="POI8" s="30"/>
      <c r="POJ8" s="31"/>
      <c r="POK8" s="30"/>
      <c r="POL8" s="31"/>
      <c r="POM8" s="30"/>
      <c r="PON8" s="31"/>
      <c r="POO8" s="30"/>
      <c r="POP8" s="31"/>
      <c r="POQ8" s="30"/>
      <c r="POR8" s="31"/>
      <c r="POS8" s="30"/>
      <c r="POT8" s="31"/>
      <c r="POU8" s="30"/>
      <c r="POV8" s="31"/>
      <c r="POW8" s="30"/>
      <c r="POX8" s="31"/>
      <c r="POY8" s="30"/>
      <c r="POZ8" s="31"/>
      <c r="PPA8" s="30"/>
      <c r="PPB8" s="31"/>
      <c r="PPC8" s="30"/>
      <c r="PPD8" s="31"/>
      <c r="PPE8" s="30"/>
      <c r="PPF8" s="31"/>
      <c r="PPG8" s="30"/>
      <c r="PPH8" s="31"/>
      <c r="PPI8" s="30"/>
      <c r="PPJ8" s="31"/>
      <c r="PPK8" s="30"/>
      <c r="PPL8" s="31"/>
      <c r="PPM8" s="30"/>
      <c r="PPN8" s="31"/>
      <c r="PPO8" s="30"/>
      <c r="PPP8" s="31"/>
      <c r="PPQ8" s="30"/>
      <c r="PPR8" s="31"/>
      <c r="PPS8" s="30"/>
      <c r="PPT8" s="31"/>
      <c r="PPU8" s="30"/>
      <c r="PPV8" s="31"/>
      <c r="PPW8" s="30"/>
      <c r="PPX8" s="31"/>
      <c r="PPY8" s="30"/>
      <c r="PPZ8" s="31"/>
      <c r="PQA8" s="30"/>
      <c r="PQB8" s="31"/>
      <c r="PQC8" s="30"/>
      <c r="PQD8" s="31"/>
      <c r="PQE8" s="30"/>
      <c r="PQF8" s="31"/>
      <c r="PQG8" s="30"/>
      <c r="PQH8" s="31"/>
      <c r="PQI8" s="30"/>
      <c r="PQJ8" s="31"/>
      <c r="PQK8" s="30"/>
      <c r="PQL8" s="31"/>
      <c r="PQM8" s="30"/>
      <c r="PQN8" s="31"/>
      <c r="PQO8" s="30"/>
      <c r="PQP8" s="31"/>
      <c r="PQQ8" s="30"/>
      <c r="PQR8" s="31"/>
      <c r="PQS8" s="30"/>
      <c r="PQT8" s="31"/>
      <c r="PQU8" s="30"/>
      <c r="PQV8" s="31"/>
      <c r="PQW8" s="30"/>
      <c r="PQX8" s="31"/>
      <c r="PQY8" s="30"/>
      <c r="PQZ8" s="31"/>
      <c r="PRA8" s="30"/>
      <c r="PRB8" s="31"/>
      <c r="PRC8" s="30"/>
      <c r="PRD8" s="31"/>
      <c r="PRE8" s="30"/>
      <c r="PRF8" s="31"/>
      <c r="PRG8" s="30"/>
      <c r="PRH8" s="31"/>
      <c r="PRI8" s="30"/>
      <c r="PRJ8" s="31"/>
      <c r="PRK8" s="30"/>
      <c r="PRL8" s="31"/>
      <c r="PRM8" s="30"/>
      <c r="PRN8" s="31"/>
      <c r="PRO8" s="30"/>
      <c r="PRP8" s="31"/>
      <c r="PRQ8" s="30"/>
      <c r="PRR8" s="31"/>
      <c r="PRS8" s="30"/>
      <c r="PRT8" s="31"/>
      <c r="PRU8" s="30"/>
      <c r="PRV8" s="31"/>
      <c r="PRW8" s="30"/>
      <c r="PRX8" s="31"/>
      <c r="PRY8" s="30"/>
      <c r="PRZ8" s="31"/>
      <c r="PSA8" s="30"/>
      <c r="PSB8" s="31"/>
      <c r="PSC8" s="30"/>
      <c r="PSD8" s="31"/>
      <c r="PSE8" s="30"/>
      <c r="PSF8" s="31"/>
      <c r="PSG8" s="30"/>
      <c r="PSH8" s="31"/>
      <c r="PSI8" s="30"/>
      <c r="PSJ8" s="31"/>
      <c r="PSK8" s="30"/>
      <c r="PSL8" s="31"/>
      <c r="PSM8" s="30"/>
      <c r="PSN8" s="31"/>
      <c r="PSO8" s="30"/>
      <c r="PSP8" s="31"/>
      <c r="PSQ8" s="30"/>
      <c r="PSR8" s="31"/>
      <c r="PSS8" s="30"/>
      <c r="PST8" s="31"/>
      <c r="PSU8" s="30"/>
      <c r="PSV8" s="31"/>
      <c r="PSW8" s="30"/>
      <c r="PSX8" s="31"/>
      <c r="PSY8" s="30"/>
      <c r="PSZ8" s="31"/>
      <c r="PTA8" s="30"/>
      <c r="PTB8" s="31"/>
      <c r="PTC8" s="30"/>
      <c r="PTD8" s="31"/>
      <c r="PTE8" s="30"/>
      <c r="PTF8" s="31"/>
      <c r="PTG8" s="30"/>
      <c r="PTH8" s="31"/>
      <c r="PTI8" s="30"/>
      <c r="PTJ8" s="31"/>
      <c r="PTK8" s="30"/>
      <c r="PTL8" s="31"/>
      <c r="PTM8" s="30"/>
      <c r="PTN8" s="31"/>
      <c r="PTO8" s="30"/>
      <c r="PTP8" s="31"/>
      <c r="PTQ8" s="30"/>
      <c r="PTR8" s="31"/>
      <c r="PTS8" s="30"/>
      <c r="PTT8" s="31"/>
      <c r="PTU8" s="30"/>
      <c r="PTV8" s="31"/>
      <c r="PTW8" s="30"/>
      <c r="PTX8" s="31"/>
      <c r="PTY8" s="30"/>
      <c r="PTZ8" s="31"/>
      <c r="PUA8" s="30"/>
      <c r="PUB8" s="31"/>
      <c r="PUC8" s="30"/>
      <c r="PUD8" s="31"/>
      <c r="PUE8" s="30"/>
      <c r="PUF8" s="31"/>
      <c r="PUG8" s="30"/>
      <c r="PUH8" s="31"/>
      <c r="PUI8" s="30"/>
      <c r="PUJ8" s="31"/>
      <c r="PUK8" s="30"/>
      <c r="PUL8" s="31"/>
      <c r="PUM8" s="30"/>
      <c r="PUN8" s="31"/>
      <c r="PUO8" s="30"/>
      <c r="PUP8" s="31"/>
      <c r="PUQ8" s="30"/>
      <c r="PUR8" s="31"/>
      <c r="PUS8" s="30"/>
      <c r="PUT8" s="31"/>
      <c r="PUU8" s="30"/>
      <c r="PUV8" s="31"/>
      <c r="PUW8" s="30"/>
      <c r="PUX8" s="31"/>
      <c r="PUY8" s="30"/>
      <c r="PUZ8" s="31"/>
      <c r="PVA8" s="30"/>
      <c r="PVB8" s="31"/>
      <c r="PVC8" s="30"/>
      <c r="PVD8" s="31"/>
      <c r="PVE8" s="30"/>
      <c r="PVF8" s="31"/>
      <c r="PVG8" s="30"/>
      <c r="PVH8" s="31"/>
      <c r="PVI8" s="30"/>
      <c r="PVJ8" s="31"/>
      <c r="PVK8" s="30"/>
      <c r="PVL8" s="31"/>
      <c r="PVM8" s="30"/>
      <c r="PVN8" s="31"/>
      <c r="PVO8" s="30"/>
      <c r="PVP8" s="31"/>
      <c r="PVQ8" s="30"/>
      <c r="PVR8" s="31"/>
      <c r="PVS8" s="30"/>
      <c r="PVT8" s="31"/>
      <c r="PVU8" s="30"/>
      <c r="PVV8" s="31"/>
      <c r="PVW8" s="30"/>
      <c r="PVX8" s="31"/>
      <c r="PVY8" s="30"/>
      <c r="PVZ8" s="31"/>
      <c r="PWA8" s="30"/>
      <c r="PWB8" s="31"/>
      <c r="PWC8" s="30"/>
      <c r="PWD8" s="31"/>
      <c r="PWE8" s="30"/>
      <c r="PWF8" s="31"/>
      <c r="PWG8" s="30"/>
      <c r="PWH8" s="31"/>
      <c r="PWI8" s="30"/>
      <c r="PWJ8" s="31"/>
      <c r="PWK8" s="30"/>
      <c r="PWL8" s="31"/>
      <c r="PWM8" s="30"/>
      <c r="PWN8" s="31"/>
      <c r="PWO8" s="30"/>
      <c r="PWP8" s="31"/>
      <c r="PWQ8" s="30"/>
      <c r="PWR8" s="31"/>
      <c r="PWS8" s="30"/>
      <c r="PWT8" s="31"/>
      <c r="PWU8" s="30"/>
      <c r="PWV8" s="31"/>
      <c r="PWW8" s="30"/>
      <c r="PWX8" s="31"/>
      <c r="PWY8" s="30"/>
      <c r="PWZ8" s="31"/>
      <c r="PXA8" s="30"/>
      <c r="PXB8" s="31"/>
      <c r="PXC8" s="30"/>
      <c r="PXD8" s="31"/>
      <c r="PXE8" s="30"/>
      <c r="PXF8" s="31"/>
      <c r="PXG8" s="30"/>
      <c r="PXH8" s="31"/>
      <c r="PXI8" s="30"/>
      <c r="PXJ8" s="31"/>
      <c r="PXK8" s="30"/>
      <c r="PXL8" s="31"/>
      <c r="PXM8" s="30"/>
      <c r="PXN8" s="31"/>
      <c r="PXO8" s="30"/>
      <c r="PXP8" s="31"/>
      <c r="PXQ8" s="30"/>
      <c r="PXR8" s="31"/>
      <c r="PXS8" s="30"/>
      <c r="PXT8" s="31"/>
      <c r="PXU8" s="30"/>
      <c r="PXV8" s="31"/>
      <c r="PXW8" s="30"/>
      <c r="PXX8" s="31"/>
      <c r="PXY8" s="30"/>
      <c r="PXZ8" s="31"/>
      <c r="PYA8" s="30"/>
      <c r="PYB8" s="31"/>
      <c r="PYC8" s="30"/>
      <c r="PYD8" s="31"/>
      <c r="PYE8" s="30"/>
      <c r="PYF8" s="31"/>
      <c r="PYG8" s="30"/>
      <c r="PYH8" s="31"/>
      <c r="PYI8" s="30"/>
      <c r="PYJ8" s="31"/>
      <c r="PYK8" s="30"/>
      <c r="PYL8" s="31"/>
      <c r="PYM8" s="30"/>
      <c r="PYN8" s="31"/>
      <c r="PYO8" s="30"/>
      <c r="PYP8" s="31"/>
      <c r="PYQ8" s="30"/>
      <c r="PYR8" s="31"/>
      <c r="PYS8" s="30"/>
      <c r="PYT8" s="31"/>
      <c r="PYU8" s="30"/>
      <c r="PYV8" s="31"/>
      <c r="PYW8" s="30"/>
      <c r="PYX8" s="31"/>
      <c r="PYY8" s="30"/>
      <c r="PYZ8" s="31"/>
      <c r="PZA8" s="30"/>
      <c r="PZB8" s="31"/>
      <c r="PZC8" s="30"/>
      <c r="PZD8" s="31"/>
      <c r="PZE8" s="30"/>
      <c r="PZF8" s="31"/>
      <c r="PZG8" s="30"/>
      <c r="PZH8" s="31"/>
      <c r="PZI8" s="30"/>
      <c r="PZJ8" s="31"/>
      <c r="PZK8" s="30"/>
      <c r="PZL8" s="31"/>
      <c r="PZM8" s="30"/>
      <c r="PZN8" s="31"/>
      <c r="PZO8" s="30"/>
      <c r="PZP8" s="31"/>
      <c r="PZQ8" s="30"/>
      <c r="PZR8" s="31"/>
      <c r="PZS8" s="30"/>
      <c r="PZT8" s="31"/>
      <c r="PZU8" s="30"/>
      <c r="PZV8" s="31"/>
      <c r="PZW8" s="30"/>
      <c r="PZX8" s="31"/>
      <c r="PZY8" s="30"/>
      <c r="PZZ8" s="31"/>
      <c r="QAA8" s="30"/>
      <c r="QAB8" s="31"/>
      <c r="QAC8" s="30"/>
      <c r="QAD8" s="31"/>
      <c r="QAE8" s="30"/>
      <c r="QAF8" s="31"/>
      <c r="QAG8" s="30"/>
      <c r="QAH8" s="31"/>
      <c r="QAI8" s="30"/>
      <c r="QAJ8" s="31"/>
      <c r="QAK8" s="30"/>
      <c r="QAL8" s="31"/>
      <c r="QAM8" s="30"/>
      <c r="QAN8" s="31"/>
      <c r="QAO8" s="30"/>
      <c r="QAP8" s="31"/>
      <c r="QAQ8" s="30"/>
      <c r="QAR8" s="31"/>
      <c r="QAS8" s="30"/>
      <c r="QAT8" s="31"/>
      <c r="QAU8" s="30"/>
      <c r="QAV8" s="31"/>
      <c r="QAW8" s="30"/>
      <c r="QAX8" s="31"/>
      <c r="QAY8" s="30"/>
      <c r="QAZ8" s="31"/>
      <c r="QBA8" s="30"/>
      <c r="QBB8" s="31"/>
      <c r="QBC8" s="30"/>
      <c r="QBD8" s="31"/>
      <c r="QBE8" s="30"/>
      <c r="QBF8" s="31"/>
      <c r="QBG8" s="30"/>
      <c r="QBH8" s="31"/>
      <c r="QBI8" s="30"/>
      <c r="QBJ8" s="31"/>
      <c r="QBK8" s="30"/>
      <c r="QBL8" s="31"/>
      <c r="QBM8" s="30"/>
      <c r="QBN8" s="31"/>
      <c r="QBO8" s="30"/>
      <c r="QBP8" s="31"/>
      <c r="QBQ8" s="30"/>
      <c r="QBR8" s="31"/>
      <c r="QBS8" s="30"/>
      <c r="QBT8" s="31"/>
      <c r="QBU8" s="30"/>
      <c r="QBV8" s="31"/>
      <c r="QBW8" s="30"/>
      <c r="QBX8" s="31"/>
      <c r="QBY8" s="30"/>
      <c r="QBZ8" s="31"/>
      <c r="QCA8" s="30"/>
      <c r="QCB8" s="31"/>
      <c r="QCC8" s="30"/>
      <c r="QCD8" s="31"/>
      <c r="QCE8" s="30"/>
      <c r="QCF8" s="31"/>
      <c r="QCG8" s="30"/>
      <c r="QCH8" s="31"/>
      <c r="QCI8" s="30"/>
      <c r="QCJ8" s="31"/>
      <c r="QCK8" s="30"/>
      <c r="QCL8" s="31"/>
      <c r="QCM8" s="30"/>
      <c r="QCN8" s="31"/>
      <c r="QCO8" s="30"/>
      <c r="QCP8" s="31"/>
      <c r="QCQ8" s="30"/>
      <c r="QCR8" s="31"/>
      <c r="QCS8" s="30"/>
      <c r="QCT8" s="31"/>
      <c r="QCU8" s="30"/>
      <c r="QCV8" s="31"/>
      <c r="QCW8" s="30"/>
      <c r="QCX8" s="31"/>
      <c r="QCY8" s="30"/>
      <c r="QCZ8" s="31"/>
      <c r="QDA8" s="30"/>
      <c r="QDB8" s="31"/>
      <c r="QDC8" s="30"/>
      <c r="QDD8" s="31"/>
      <c r="QDE8" s="30"/>
      <c r="QDF8" s="31"/>
      <c r="QDG8" s="30"/>
      <c r="QDH8" s="31"/>
      <c r="QDI8" s="30"/>
      <c r="QDJ8" s="31"/>
      <c r="QDK8" s="30"/>
      <c r="QDL8" s="31"/>
      <c r="QDM8" s="30"/>
      <c r="QDN8" s="31"/>
      <c r="QDO8" s="30"/>
      <c r="QDP8" s="31"/>
      <c r="QDQ8" s="30"/>
      <c r="QDR8" s="31"/>
      <c r="QDS8" s="30"/>
      <c r="QDT8" s="31"/>
      <c r="QDU8" s="30"/>
      <c r="QDV8" s="31"/>
      <c r="QDW8" s="30"/>
      <c r="QDX8" s="31"/>
      <c r="QDY8" s="30"/>
      <c r="QDZ8" s="31"/>
      <c r="QEA8" s="30"/>
      <c r="QEB8" s="31"/>
      <c r="QEC8" s="30"/>
      <c r="QED8" s="31"/>
      <c r="QEE8" s="30"/>
      <c r="QEF8" s="31"/>
      <c r="QEG8" s="30"/>
      <c r="QEH8" s="31"/>
      <c r="QEI8" s="30"/>
      <c r="QEJ8" s="31"/>
      <c r="QEK8" s="30"/>
      <c r="QEL8" s="31"/>
      <c r="QEM8" s="30"/>
      <c r="QEN8" s="31"/>
      <c r="QEO8" s="30"/>
      <c r="QEP8" s="31"/>
      <c r="QEQ8" s="30"/>
      <c r="QER8" s="31"/>
      <c r="QES8" s="30"/>
      <c r="QET8" s="31"/>
      <c r="QEU8" s="30"/>
      <c r="QEV8" s="31"/>
      <c r="QEW8" s="30"/>
      <c r="QEX8" s="31"/>
      <c r="QEY8" s="30"/>
      <c r="QEZ8" s="31"/>
      <c r="QFA8" s="30"/>
      <c r="QFB8" s="31"/>
      <c r="QFC8" s="30"/>
      <c r="QFD8" s="31"/>
      <c r="QFE8" s="30"/>
      <c r="QFF8" s="31"/>
      <c r="QFG8" s="30"/>
      <c r="QFH8" s="31"/>
      <c r="QFI8" s="30"/>
      <c r="QFJ8" s="31"/>
      <c r="QFK8" s="30"/>
      <c r="QFL8" s="31"/>
      <c r="QFM8" s="30"/>
      <c r="QFN8" s="31"/>
      <c r="QFO8" s="30"/>
      <c r="QFP8" s="31"/>
      <c r="QFQ8" s="30"/>
      <c r="QFR8" s="31"/>
      <c r="QFS8" s="30"/>
      <c r="QFT8" s="31"/>
      <c r="QFU8" s="30"/>
      <c r="QFV8" s="31"/>
      <c r="QFW8" s="30"/>
      <c r="QFX8" s="31"/>
      <c r="QFY8" s="30"/>
      <c r="QFZ8" s="31"/>
      <c r="QGA8" s="30"/>
      <c r="QGB8" s="31"/>
      <c r="QGC8" s="30"/>
      <c r="QGD8" s="31"/>
      <c r="QGE8" s="30"/>
      <c r="QGF8" s="31"/>
      <c r="QGG8" s="30"/>
      <c r="QGH8" s="31"/>
      <c r="QGI8" s="30"/>
      <c r="QGJ8" s="31"/>
      <c r="QGK8" s="30"/>
      <c r="QGL8" s="31"/>
      <c r="QGM8" s="30"/>
      <c r="QGN8" s="31"/>
      <c r="QGO8" s="30"/>
      <c r="QGP8" s="31"/>
      <c r="QGQ8" s="30"/>
      <c r="QGR8" s="31"/>
      <c r="QGS8" s="30"/>
      <c r="QGT8" s="31"/>
      <c r="QGU8" s="30"/>
      <c r="QGV8" s="31"/>
      <c r="QGW8" s="30"/>
      <c r="QGX8" s="31"/>
      <c r="QGY8" s="30"/>
      <c r="QGZ8" s="31"/>
      <c r="QHA8" s="30"/>
      <c r="QHB8" s="31"/>
      <c r="QHC8" s="30"/>
      <c r="QHD8" s="31"/>
      <c r="QHE8" s="30"/>
      <c r="QHF8" s="31"/>
      <c r="QHG8" s="30"/>
      <c r="QHH8" s="31"/>
      <c r="QHI8" s="30"/>
      <c r="QHJ8" s="31"/>
      <c r="QHK8" s="30"/>
      <c r="QHL8" s="31"/>
      <c r="QHM8" s="30"/>
      <c r="QHN8" s="31"/>
      <c r="QHO8" s="30"/>
      <c r="QHP8" s="31"/>
      <c r="QHQ8" s="30"/>
      <c r="QHR8" s="31"/>
      <c r="QHS8" s="30"/>
      <c r="QHT8" s="31"/>
      <c r="QHU8" s="30"/>
      <c r="QHV8" s="31"/>
      <c r="QHW8" s="30"/>
      <c r="QHX8" s="31"/>
      <c r="QHY8" s="30"/>
      <c r="QHZ8" s="31"/>
      <c r="QIA8" s="30"/>
      <c r="QIB8" s="31"/>
      <c r="QIC8" s="30"/>
      <c r="QID8" s="31"/>
      <c r="QIE8" s="30"/>
      <c r="QIF8" s="31"/>
      <c r="QIG8" s="30"/>
      <c r="QIH8" s="31"/>
      <c r="QII8" s="30"/>
      <c r="QIJ8" s="31"/>
      <c r="QIK8" s="30"/>
      <c r="QIL8" s="31"/>
      <c r="QIM8" s="30"/>
      <c r="QIN8" s="31"/>
      <c r="QIO8" s="30"/>
      <c r="QIP8" s="31"/>
      <c r="QIQ8" s="30"/>
      <c r="QIR8" s="31"/>
      <c r="QIS8" s="30"/>
      <c r="QIT8" s="31"/>
      <c r="QIU8" s="30"/>
      <c r="QIV8" s="31"/>
      <c r="QIW8" s="30"/>
      <c r="QIX8" s="31"/>
      <c r="QIY8" s="30"/>
      <c r="QIZ8" s="31"/>
      <c r="QJA8" s="30"/>
      <c r="QJB8" s="31"/>
      <c r="QJC8" s="30"/>
      <c r="QJD8" s="31"/>
      <c r="QJE8" s="30"/>
      <c r="QJF8" s="31"/>
      <c r="QJG8" s="30"/>
      <c r="QJH8" s="31"/>
      <c r="QJI8" s="30"/>
      <c r="QJJ8" s="31"/>
      <c r="QJK8" s="30"/>
      <c r="QJL8" s="31"/>
      <c r="QJM8" s="30"/>
      <c r="QJN8" s="31"/>
      <c r="QJO8" s="30"/>
      <c r="QJP8" s="31"/>
      <c r="QJQ8" s="30"/>
      <c r="QJR8" s="31"/>
      <c r="QJS8" s="30"/>
      <c r="QJT8" s="31"/>
      <c r="QJU8" s="30"/>
      <c r="QJV8" s="31"/>
      <c r="QJW8" s="30"/>
      <c r="QJX8" s="31"/>
      <c r="QJY8" s="30"/>
      <c r="QJZ8" s="31"/>
      <c r="QKA8" s="30"/>
      <c r="QKB8" s="31"/>
      <c r="QKC8" s="30"/>
      <c r="QKD8" s="31"/>
      <c r="QKE8" s="30"/>
      <c r="QKF8" s="31"/>
      <c r="QKG8" s="30"/>
      <c r="QKH8" s="31"/>
      <c r="QKI8" s="30"/>
      <c r="QKJ8" s="31"/>
      <c r="QKK8" s="30"/>
      <c r="QKL8" s="31"/>
      <c r="QKM8" s="30"/>
      <c r="QKN8" s="31"/>
      <c r="QKO8" s="30"/>
      <c r="QKP8" s="31"/>
      <c r="QKQ8" s="30"/>
      <c r="QKR8" s="31"/>
      <c r="QKS8" s="30"/>
      <c r="QKT8" s="31"/>
      <c r="QKU8" s="30"/>
      <c r="QKV8" s="31"/>
      <c r="QKW8" s="30"/>
      <c r="QKX8" s="31"/>
      <c r="QKY8" s="30"/>
      <c r="QKZ8" s="31"/>
      <c r="QLA8" s="30"/>
      <c r="QLB8" s="31"/>
      <c r="QLC8" s="30"/>
      <c r="QLD8" s="31"/>
      <c r="QLE8" s="30"/>
      <c r="QLF8" s="31"/>
      <c r="QLG8" s="30"/>
      <c r="QLH8" s="31"/>
      <c r="QLI8" s="30"/>
      <c r="QLJ8" s="31"/>
      <c r="QLK8" s="30"/>
      <c r="QLL8" s="31"/>
      <c r="QLM8" s="30"/>
      <c r="QLN8" s="31"/>
      <c r="QLO8" s="30"/>
      <c r="QLP8" s="31"/>
      <c r="QLQ8" s="30"/>
      <c r="QLR8" s="31"/>
      <c r="QLS8" s="30"/>
      <c r="QLT8" s="31"/>
      <c r="QLU8" s="30"/>
      <c r="QLV8" s="31"/>
      <c r="QLW8" s="30"/>
      <c r="QLX8" s="31"/>
      <c r="QLY8" s="30"/>
      <c r="QLZ8" s="31"/>
      <c r="QMA8" s="30"/>
      <c r="QMB8" s="31"/>
      <c r="QMC8" s="30"/>
      <c r="QMD8" s="31"/>
      <c r="QME8" s="30"/>
      <c r="QMF8" s="31"/>
      <c r="QMG8" s="30"/>
      <c r="QMH8" s="31"/>
      <c r="QMI8" s="30"/>
      <c r="QMJ8" s="31"/>
      <c r="QMK8" s="30"/>
      <c r="QML8" s="31"/>
      <c r="QMM8" s="30"/>
      <c r="QMN8" s="31"/>
      <c r="QMO8" s="30"/>
      <c r="QMP8" s="31"/>
      <c r="QMQ8" s="30"/>
      <c r="QMR8" s="31"/>
      <c r="QMS8" s="30"/>
      <c r="QMT8" s="31"/>
      <c r="QMU8" s="30"/>
      <c r="QMV8" s="31"/>
      <c r="QMW8" s="30"/>
      <c r="QMX8" s="31"/>
      <c r="QMY8" s="30"/>
      <c r="QMZ8" s="31"/>
      <c r="QNA8" s="30"/>
      <c r="QNB8" s="31"/>
      <c r="QNC8" s="30"/>
      <c r="QND8" s="31"/>
      <c r="QNE8" s="30"/>
      <c r="QNF8" s="31"/>
      <c r="QNG8" s="30"/>
      <c r="QNH8" s="31"/>
      <c r="QNI8" s="30"/>
      <c r="QNJ8" s="31"/>
      <c r="QNK8" s="30"/>
      <c r="QNL8" s="31"/>
      <c r="QNM8" s="30"/>
      <c r="QNN8" s="31"/>
      <c r="QNO8" s="30"/>
      <c r="QNP8" s="31"/>
      <c r="QNQ8" s="30"/>
      <c r="QNR8" s="31"/>
      <c r="QNS8" s="30"/>
      <c r="QNT8" s="31"/>
      <c r="QNU8" s="30"/>
      <c r="QNV8" s="31"/>
      <c r="QNW8" s="30"/>
      <c r="QNX8" s="31"/>
      <c r="QNY8" s="30"/>
      <c r="QNZ8" s="31"/>
      <c r="QOA8" s="30"/>
      <c r="QOB8" s="31"/>
      <c r="QOC8" s="30"/>
      <c r="QOD8" s="31"/>
      <c r="QOE8" s="30"/>
      <c r="QOF8" s="31"/>
      <c r="QOG8" s="30"/>
      <c r="QOH8" s="31"/>
      <c r="QOI8" s="30"/>
      <c r="QOJ8" s="31"/>
      <c r="QOK8" s="30"/>
      <c r="QOL8" s="31"/>
      <c r="QOM8" s="30"/>
      <c r="QON8" s="31"/>
      <c r="QOO8" s="30"/>
      <c r="QOP8" s="31"/>
      <c r="QOQ8" s="30"/>
      <c r="QOR8" s="31"/>
      <c r="QOS8" s="30"/>
      <c r="QOT8" s="31"/>
      <c r="QOU8" s="30"/>
      <c r="QOV8" s="31"/>
      <c r="QOW8" s="30"/>
      <c r="QOX8" s="31"/>
      <c r="QOY8" s="30"/>
      <c r="QOZ8" s="31"/>
      <c r="QPA8" s="30"/>
      <c r="QPB8" s="31"/>
      <c r="QPC8" s="30"/>
      <c r="QPD8" s="31"/>
      <c r="QPE8" s="30"/>
      <c r="QPF8" s="31"/>
      <c r="QPG8" s="30"/>
      <c r="QPH8" s="31"/>
      <c r="QPI8" s="30"/>
      <c r="QPJ8" s="31"/>
      <c r="QPK8" s="30"/>
      <c r="QPL8" s="31"/>
      <c r="QPM8" s="30"/>
      <c r="QPN8" s="31"/>
      <c r="QPO8" s="30"/>
      <c r="QPP8" s="31"/>
      <c r="QPQ8" s="30"/>
      <c r="QPR8" s="31"/>
      <c r="QPS8" s="30"/>
      <c r="QPT8" s="31"/>
      <c r="QPU8" s="30"/>
      <c r="QPV8" s="31"/>
      <c r="QPW8" s="30"/>
      <c r="QPX8" s="31"/>
      <c r="QPY8" s="30"/>
      <c r="QPZ8" s="31"/>
      <c r="QQA8" s="30"/>
      <c r="QQB8" s="31"/>
      <c r="QQC8" s="30"/>
      <c r="QQD8" s="31"/>
      <c r="QQE8" s="30"/>
      <c r="QQF8" s="31"/>
      <c r="QQG8" s="30"/>
      <c r="QQH8" s="31"/>
      <c r="QQI8" s="30"/>
      <c r="QQJ8" s="31"/>
      <c r="QQK8" s="30"/>
      <c r="QQL8" s="31"/>
      <c r="QQM8" s="30"/>
      <c r="QQN8" s="31"/>
      <c r="QQO8" s="30"/>
      <c r="QQP8" s="31"/>
      <c r="QQQ8" s="30"/>
      <c r="QQR8" s="31"/>
      <c r="QQS8" s="30"/>
      <c r="QQT8" s="31"/>
      <c r="QQU8" s="30"/>
      <c r="QQV8" s="31"/>
      <c r="QQW8" s="30"/>
      <c r="QQX8" s="31"/>
      <c r="QQY8" s="30"/>
      <c r="QQZ8" s="31"/>
      <c r="QRA8" s="30"/>
      <c r="QRB8" s="31"/>
      <c r="QRC8" s="30"/>
      <c r="QRD8" s="31"/>
      <c r="QRE8" s="30"/>
      <c r="QRF8" s="31"/>
      <c r="QRG8" s="30"/>
      <c r="QRH8" s="31"/>
      <c r="QRI8" s="30"/>
      <c r="QRJ8" s="31"/>
      <c r="QRK8" s="30"/>
      <c r="QRL8" s="31"/>
      <c r="QRM8" s="30"/>
      <c r="QRN8" s="31"/>
      <c r="QRO8" s="30"/>
      <c r="QRP8" s="31"/>
      <c r="QRQ8" s="30"/>
      <c r="QRR8" s="31"/>
      <c r="QRS8" s="30"/>
      <c r="QRT8" s="31"/>
      <c r="QRU8" s="30"/>
      <c r="QRV8" s="31"/>
      <c r="QRW8" s="30"/>
      <c r="QRX8" s="31"/>
      <c r="QRY8" s="30"/>
      <c r="QRZ8" s="31"/>
      <c r="QSA8" s="30"/>
      <c r="QSB8" s="31"/>
      <c r="QSC8" s="30"/>
      <c r="QSD8" s="31"/>
      <c r="QSE8" s="30"/>
      <c r="QSF8" s="31"/>
      <c r="QSG8" s="30"/>
      <c r="QSH8" s="31"/>
      <c r="QSI8" s="30"/>
      <c r="QSJ8" s="31"/>
      <c r="QSK8" s="30"/>
      <c r="QSL8" s="31"/>
      <c r="QSM8" s="30"/>
      <c r="QSN8" s="31"/>
      <c r="QSO8" s="30"/>
      <c r="QSP8" s="31"/>
      <c r="QSQ8" s="30"/>
      <c r="QSR8" s="31"/>
      <c r="QSS8" s="30"/>
      <c r="QST8" s="31"/>
      <c r="QSU8" s="30"/>
      <c r="QSV8" s="31"/>
      <c r="QSW8" s="30"/>
      <c r="QSX8" s="31"/>
      <c r="QSY8" s="30"/>
      <c r="QSZ8" s="31"/>
      <c r="QTA8" s="30"/>
      <c r="QTB8" s="31"/>
      <c r="QTC8" s="30"/>
      <c r="QTD8" s="31"/>
      <c r="QTE8" s="30"/>
      <c r="QTF8" s="31"/>
      <c r="QTG8" s="30"/>
      <c r="QTH8" s="31"/>
      <c r="QTI8" s="30"/>
      <c r="QTJ8" s="31"/>
      <c r="QTK8" s="30"/>
      <c r="QTL8" s="31"/>
      <c r="QTM8" s="30"/>
      <c r="QTN8" s="31"/>
      <c r="QTO8" s="30"/>
      <c r="QTP8" s="31"/>
      <c r="QTQ8" s="30"/>
      <c r="QTR8" s="31"/>
      <c r="QTS8" s="30"/>
      <c r="QTT8" s="31"/>
      <c r="QTU8" s="30"/>
      <c r="QTV8" s="31"/>
      <c r="QTW8" s="30"/>
      <c r="QTX8" s="31"/>
      <c r="QTY8" s="30"/>
      <c r="QTZ8" s="31"/>
      <c r="QUA8" s="30"/>
      <c r="QUB8" s="31"/>
      <c r="QUC8" s="30"/>
      <c r="QUD8" s="31"/>
      <c r="QUE8" s="30"/>
      <c r="QUF8" s="31"/>
      <c r="QUG8" s="30"/>
      <c r="QUH8" s="31"/>
      <c r="QUI8" s="30"/>
      <c r="QUJ8" s="31"/>
      <c r="QUK8" s="30"/>
      <c r="QUL8" s="31"/>
      <c r="QUM8" s="30"/>
      <c r="QUN8" s="31"/>
      <c r="QUO8" s="30"/>
      <c r="QUP8" s="31"/>
      <c r="QUQ8" s="30"/>
      <c r="QUR8" s="31"/>
      <c r="QUS8" s="30"/>
      <c r="QUT8" s="31"/>
      <c r="QUU8" s="30"/>
      <c r="QUV8" s="31"/>
      <c r="QUW8" s="30"/>
      <c r="QUX8" s="31"/>
      <c r="QUY8" s="30"/>
      <c r="QUZ8" s="31"/>
      <c r="QVA8" s="30"/>
      <c r="QVB8" s="31"/>
      <c r="QVC8" s="30"/>
      <c r="QVD8" s="31"/>
      <c r="QVE8" s="30"/>
      <c r="QVF8" s="31"/>
      <c r="QVG8" s="30"/>
      <c r="QVH8" s="31"/>
      <c r="QVI8" s="30"/>
      <c r="QVJ8" s="31"/>
      <c r="QVK8" s="30"/>
      <c r="QVL8" s="31"/>
      <c r="QVM8" s="30"/>
      <c r="QVN8" s="31"/>
      <c r="QVO8" s="30"/>
      <c r="QVP8" s="31"/>
      <c r="QVQ8" s="30"/>
      <c r="QVR8" s="31"/>
      <c r="QVS8" s="30"/>
      <c r="QVT8" s="31"/>
      <c r="QVU8" s="30"/>
      <c r="QVV8" s="31"/>
      <c r="QVW8" s="30"/>
      <c r="QVX8" s="31"/>
      <c r="QVY8" s="30"/>
      <c r="QVZ8" s="31"/>
      <c r="QWA8" s="30"/>
      <c r="QWB8" s="31"/>
      <c r="QWC8" s="30"/>
      <c r="QWD8" s="31"/>
      <c r="QWE8" s="30"/>
      <c r="QWF8" s="31"/>
      <c r="QWG8" s="30"/>
      <c r="QWH8" s="31"/>
      <c r="QWI8" s="30"/>
      <c r="QWJ8" s="31"/>
      <c r="QWK8" s="30"/>
      <c r="QWL8" s="31"/>
      <c r="QWM8" s="30"/>
      <c r="QWN8" s="31"/>
      <c r="QWO8" s="30"/>
      <c r="QWP8" s="31"/>
      <c r="QWQ8" s="30"/>
      <c r="QWR8" s="31"/>
      <c r="QWS8" s="30"/>
      <c r="QWT8" s="31"/>
      <c r="QWU8" s="30"/>
      <c r="QWV8" s="31"/>
      <c r="QWW8" s="30"/>
      <c r="QWX8" s="31"/>
      <c r="QWY8" s="30"/>
      <c r="QWZ8" s="31"/>
      <c r="QXA8" s="30"/>
      <c r="QXB8" s="31"/>
      <c r="QXC8" s="30"/>
      <c r="QXD8" s="31"/>
      <c r="QXE8" s="30"/>
      <c r="QXF8" s="31"/>
      <c r="QXG8" s="30"/>
      <c r="QXH8" s="31"/>
      <c r="QXI8" s="30"/>
      <c r="QXJ8" s="31"/>
      <c r="QXK8" s="30"/>
      <c r="QXL8" s="31"/>
      <c r="QXM8" s="30"/>
      <c r="QXN8" s="31"/>
      <c r="QXO8" s="30"/>
      <c r="QXP8" s="31"/>
      <c r="QXQ8" s="30"/>
      <c r="QXR8" s="31"/>
      <c r="QXS8" s="30"/>
      <c r="QXT8" s="31"/>
      <c r="QXU8" s="30"/>
      <c r="QXV8" s="31"/>
      <c r="QXW8" s="30"/>
      <c r="QXX8" s="31"/>
      <c r="QXY8" s="30"/>
      <c r="QXZ8" s="31"/>
      <c r="QYA8" s="30"/>
      <c r="QYB8" s="31"/>
      <c r="QYC8" s="30"/>
      <c r="QYD8" s="31"/>
      <c r="QYE8" s="30"/>
      <c r="QYF8" s="31"/>
      <c r="QYG8" s="30"/>
      <c r="QYH8" s="31"/>
      <c r="QYI8" s="30"/>
      <c r="QYJ8" s="31"/>
      <c r="QYK8" s="30"/>
      <c r="QYL8" s="31"/>
      <c r="QYM8" s="30"/>
      <c r="QYN8" s="31"/>
      <c r="QYO8" s="30"/>
      <c r="QYP8" s="31"/>
      <c r="QYQ8" s="30"/>
      <c r="QYR8" s="31"/>
      <c r="QYS8" s="30"/>
      <c r="QYT8" s="31"/>
      <c r="QYU8" s="30"/>
      <c r="QYV8" s="31"/>
      <c r="QYW8" s="30"/>
      <c r="QYX8" s="31"/>
      <c r="QYY8" s="30"/>
      <c r="QYZ8" s="31"/>
      <c r="QZA8" s="30"/>
      <c r="QZB8" s="31"/>
      <c r="QZC8" s="30"/>
      <c r="QZD8" s="31"/>
      <c r="QZE8" s="30"/>
      <c r="QZF8" s="31"/>
      <c r="QZG8" s="30"/>
      <c r="QZH8" s="31"/>
      <c r="QZI8" s="30"/>
      <c r="QZJ8" s="31"/>
      <c r="QZK8" s="30"/>
      <c r="QZL8" s="31"/>
      <c r="QZM8" s="30"/>
      <c r="QZN8" s="31"/>
      <c r="QZO8" s="30"/>
      <c r="QZP8" s="31"/>
      <c r="QZQ8" s="30"/>
      <c r="QZR8" s="31"/>
      <c r="QZS8" s="30"/>
      <c r="QZT8" s="31"/>
      <c r="QZU8" s="30"/>
      <c r="QZV8" s="31"/>
      <c r="QZW8" s="30"/>
      <c r="QZX8" s="31"/>
      <c r="QZY8" s="30"/>
      <c r="QZZ8" s="31"/>
      <c r="RAA8" s="30"/>
      <c r="RAB8" s="31"/>
      <c r="RAC8" s="30"/>
      <c r="RAD8" s="31"/>
      <c r="RAE8" s="30"/>
      <c r="RAF8" s="31"/>
      <c r="RAG8" s="30"/>
      <c r="RAH8" s="31"/>
      <c r="RAI8" s="30"/>
      <c r="RAJ8" s="31"/>
      <c r="RAK8" s="30"/>
      <c r="RAL8" s="31"/>
      <c r="RAM8" s="30"/>
      <c r="RAN8" s="31"/>
      <c r="RAO8" s="30"/>
      <c r="RAP8" s="31"/>
      <c r="RAQ8" s="30"/>
      <c r="RAR8" s="31"/>
      <c r="RAS8" s="30"/>
      <c r="RAT8" s="31"/>
      <c r="RAU8" s="30"/>
      <c r="RAV8" s="31"/>
      <c r="RAW8" s="30"/>
      <c r="RAX8" s="31"/>
      <c r="RAY8" s="30"/>
      <c r="RAZ8" s="31"/>
      <c r="RBA8" s="30"/>
      <c r="RBB8" s="31"/>
      <c r="RBC8" s="30"/>
      <c r="RBD8" s="31"/>
      <c r="RBE8" s="30"/>
      <c r="RBF8" s="31"/>
      <c r="RBG8" s="30"/>
      <c r="RBH8" s="31"/>
      <c r="RBI8" s="30"/>
      <c r="RBJ8" s="31"/>
      <c r="RBK8" s="30"/>
      <c r="RBL8" s="31"/>
      <c r="RBM8" s="30"/>
      <c r="RBN8" s="31"/>
      <c r="RBO8" s="30"/>
      <c r="RBP8" s="31"/>
      <c r="RBQ8" s="30"/>
      <c r="RBR8" s="31"/>
      <c r="RBS8" s="30"/>
      <c r="RBT8" s="31"/>
      <c r="RBU8" s="30"/>
      <c r="RBV8" s="31"/>
      <c r="RBW8" s="30"/>
      <c r="RBX8" s="31"/>
      <c r="RBY8" s="30"/>
      <c r="RBZ8" s="31"/>
      <c r="RCA8" s="30"/>
      <c r="RCB8" s="31"/>
      <c r="RCC8" s="30"/>
      <c r="RCD8" s="31"/>
      <c r="RCE8" s="30"/>
      <c r="RCF8" s="31"/>
      <c r="RCG8" s="30"/>
      <c r="RCH8" s="31"/>
      <c r="RCI8" s="30"/>
      <c r="RCJ8" s="31"/>
      <c r="RCK8" s="30"/>
      <c r="RCL8" s="31"/>
      <c r="RCM8" s="30"/>
      <c r="RCN8" s="31"/>
      <c r="RCO8" s="30"/>
      <c r="RCP8" s="31"/>
      <c r="RCQ8" s="30"/>
      <c r="RCR8" s="31"/>
      <c r="RCS8" s="30"/>
      <c r="RCT8" s="31"/>
      <c r="RCU8" s="30"/>
      <c r="RCV8" s="31"/>
      <c r="RCW8" s="30"/>
      <c r="RCX8" s="31"/>
      <c r="RCY8" s="30"/>
      <c r="RCZ8" s="31"/>
      <c r="RDA8" s="30"/>
      <c r="RDB8" s="31"/>
      <c r="RDC8" s="30"/>
      <c r="RDD8" s="31"/>
      <c r="RDE8" s="30"/>
      <c r="RDF8" s="31"/>
      <c r="RDG8" s="30"/>
      <c r="RDH8" s="31"/>
      <c r="RDI8" s="30"/>
      <c r="RDJ8" s="31"/>
      <c r="RDK8" s="30"/>
      <c r="RDL8" s="31"/>
      <c r="RDM8" s="30"/>
      <c r="RDN8" s="31"/>
      <c r="RDO8" s="30"/>
      <c r="RDP8" s="31"/>
      <c r="RDQ8" s="30"/>
      <c r="RDR8" s="31"/>
      <c r="RDS8" s="30"/>
      <c r="RDT8" s="31"/>
      <c r="RDU8" s="30"/>
      <c r="RDV8" s="31"/>
      <c r="RDW8" s="30"/>
      <c r="RDX8" s="31"/>
      <c r="RDY8" s="30"/>
      <c r="RDZ8" s="31"/>
      <c r="REA8" s="30"/>
      <c r="REB8" s="31"/>
      <c r="REC8" s="30"/>
      <c r="RED8" s="31"/>
      <c r="REE8" s="30"/>
      <c r="REF8" s="31"/>
      <c r="REG8" s="30"/>
      <c r="REH8" s="31"/>
      <c r="REI8" s="30"/>
      <c r="REJ8" s="31"/>
      <c r="REK8" s="30"/>
      <c r="REL8" s="31"/>
      <c r="REM8" s="30"/>
      <c r="REN8" s="31"/>
      <c r="REO8" s="30"/>
      <c r="REP8" s="31"/>
      <c r="REQ8" s="30"/>
      <c r="RER8" s="31"/>
      <c r="RES8" s="30"/>
      <c r="RET8" s="31"/>
      <c r="REU8" s="30"/>
      <c r="REV8" s="31"/>
      <c r="REW8" s="30"/>
      <c r="REX8" s="31"/>
      <c r="REY8" s="30"/>
      <c r="REZ8" s="31"/>
      <c r="RFA8" s="30"/>
      <c r="RFB8" s="31"/>
      <c r="RFC8" s="30"/>
      <c r="RFD8" s="31"/>
      <c r="RFE8" s="30"/>
      <c r="RFF8" s="31"/>
      <c r="RFG8" s="30"/>
      <c r="RFH8" s="31"/>
      <c r="RFI8" s="30"/>
      <c r="RFJ8" s="31"/>
      <c r="RFK8" s="30"/>
      <c r="RFL8" s="31"/>
      <c r="RFM8" s="30"/>
      <c r="RFN8" s="31"/>
      <c r="RFO8" s="30"/>
      <c r="RFP8" s="31"/>
      <c r="RFQ8" s="30"/>
      <c r="RFR8" s="31"/>
      <c r="RFS8" s="30"/>
      <c r="RFT8" s="31"/>
      <c r="RFU8" s="30"/>
      <c r="RFV8" s="31"/>
      <c r="RFW8" s="30"/>
      <c r="RFX8" s="31"/>
      <c r="RFY8" s="30"/>
      <c r="RFZ8" s="31"/>
      <c r="RGA8" s="30"/>
      <c r="RGB8" s="31"/>
      <c r="RGC8" s="30"/>
      <c r="RGD8" s="31"/>
      <c r="RGE8" s="30"/>
      <c r="RGF8" s="31"/>
      <c r="RGG8" s="30"/>
      <c r="RGH8" s="31"/>
      <c r="RGI8" s="30"/>
      <c r="RGJ8" s="31"/>
      <c r="RGK8" s="30"/>
      <c r="RGL8" s="31"/>
      <c r="RGM8" s="30"/>
      <c r="RGN8" s="31"/>
      <c r="RGO8" s="30"/>
      <c r="RGP8" s="31"/>
      <c r="RGQ8" s="30"/>
      <c r="RGR8" s="31"/>
      <c r="RGS8" s="30"/>
      <c r="RGT8" s="31"/>
      <c r="RGU8" s="30"/>
      <c r="RGV8" s="31"/>
      <c r="RGW8" s="30"/>
      <c r="RGX8" s="31"/>
      <c r="RGY8" s="30"/>
      <c r="RGZ8" s="31"/>
      <c r="RHA8" s="30"/>
      <c r="RHB8" s="31"/>
      <c r="RHC8" s="30"/>
      <c r="RHD8" s="31"/>
      <c r="RHE8" s="30"/>
      <c r="RHF8" s="31"/>
      <c r="RHG8" s="30"/>
      <c r="RHH8" s="31"/>
      <c r="RHI8" s="30"/>
      <c r="RHJ8" s="31"/>
      <c r="RHK8" s="30"/>
      <c r="RHL8" s="31"/>
      <c r="RHM8" s="30"/>
      <c r="RHN8" s="31"/>
      <c r="RHO8" s="30"/>
      <c r="RHP8" s="31"/>
      <c r="RHQ8" s="30"/>
      <c r="RHR8" s="31"/>
      <c r="RHS8" s="30"/>
      <c r="RHT8" s="31"/>
      <c r="RHU8" s="30"/>
      <c r="RHV8" s="31"/>
      <c r="RHW8" s="30"/>
      <c r="RHX8" s="31"/>
      <c r="RHY8" s="30"/>
      <c r="RHZ8" s="31"/>
      <c r="RIA8" s="30"/>
      <c r="RIB8" s="31"/>
      <c r="RIC8" s="30"/>
      <c r="RID8" s="31"/>
      <c r="RIE8" s="30"/>
      <c r="RIF8" s="31"/>
      <c r="RIG8" s="30"/>
      <c r="RIH8" s="31"/>
      <c r="RII8" s="30"/>
      <c r="RIJ8" s="31"/>
      <c r="RIK8" s="30"/>
      <c r="RIL8" s="31"/>
      <c r="RIM8" s="30"/>
      <c r="RIN8" s="31"/>
      <c r="RIO8" s="30"/>
      <c r="RIP8" s="31"/>
      <c r="RIQ8" s="30"/>
      <c r="RIR8" s="31"/>
      <c r="RIS8" s="30"/>
      <c r="RIT8" s="31"/>
      <c r="RIU8" s="30"/>
      <c r="RIV8" s="31"/>
      <c r="RIW8" s="30"/>
      <c r="RIX8" s="31"/>
      <c r="RIY8" s="30"/>
      <c r="RIZ8" s="31"/>
      <c r="RJA8" s="30"/>
      <c r="RJB8" s="31"/>
      <c r="RJC8" s="30"/>
      <c r="RJD8" s="31"/>
      <c r="RJE8" s="30"/>
      <c r="RJF8" s="31"/>
      <c r="RJG8" s="30"/>
      <c r="RJH8" s="31"/>
      <c r="RJI8" s="30"/>
      <c r="RJJ8" s="31"/>
      <c r="RJK8" s="30"/>
      <c r="RJL8" s="31"/>
      <c r="RJM8" s="30"/>
      <c r="RJN8" s="31"/>
      <c r="RJO8" s="30"/>
      <c r="RJP8" s="31"/>
      <c r="RJQ8" s="30"/>
      <c r="RJR8" s="31"/>
      <c r="RJS8" s="30"/>
      <c r="RJT8" s="31"/>
      <c r="RJU8" s="30"/>
      <c r="RJV8" s="31"/>
      <c r="RJW8" s="30"/>
      <c r="RJX8" s="31"/>
      <c r="RJY8" s="30"/>
      <c r="RJZ8" s="31"/>
      <c r="RKA8" s="30"/>
      <c r="RKB8" s="31"/>
      <c r="RKC8" s="30"/>
      <c r="RKD8" s="31"/>
      <c r="RKE8" s="30"/>
      <c r="RKF8" s="31"/>
      <c r="RKG8" s="30"/>
      <c r="RKH8" s="31"/>
      <c r="RKI8" s="30"/>
      <c r="RKJ8" s="31"/>
      <c r="RKK8" s="30"/>
      <c r="RKL8" s="31"/>
      <c r="RKM8" s="30"/>
      <c r="RKN8" s="31"/>
      <c r="RKO8" s="30"/>
      <c r="RKP8" s="31"/>
      <c r="RKQ8" s="30"/>
      <c r="RKR8" s="31"/>
      <c r="RKS8" s="30"/>
      <c r="RKT8" s="31"/>
      <c r="RKU8" s="30"/>
      <c r="RKV8" s="31"/>
      <c r="RKW8" s="30"/>
      <c r="RKX8" s="31"/>
      <c r="RKY8" s="30"/>
      <c r="RKZ8" s="31"/>
      <c r="RLA8" s="30"/>
      <c r="RLB8" s="31"/>
      <c r="RLC8" s="30"/>
      <c r="RLD8" s="31"/>
      <c r="RLE8" s="30"/>
      <c r="RLF8" s="31"/>
      <c r="RLG8" s="30"/>
      <c r="RLH8" s="31"/>
      <c r="RLI8" s="30"/>
      <c r="RLJ8" s="31"/>
      <c r="RLK8" s="30"/>
      <c r="RLL8" s="31"/>
      <c r="RLM8" s="30"/>
      <c r="RLN8" s="31"/>
      <c r="RLO8" s="30"/>
      <c r="RLP8" s="31"/>
      <c r="RLQ8" s="30"/>
      <c r="RLR8" s="31"/>
      <c r="RLS8" s="30"/>
      <c r="RLT8" s="31"/>
      <c r="RLU8" s="30"/>
      <c r="RLV8" s="31"/>
      <c r="RLW8" s="30"/>
      <c r="RLX8" s="31"/>
      <c r="RLY8" s="30"/>
      <c r="RLZ8" s="31"/>
      <c r="RMA8" s="30"/>
      <c r="RMB8" s="31"/>
      <c r="RMC8" s="30"/>
      <c r="RMD8" s="31"/>
      <c r="RME8" s="30"/>
      <c r="RMF8" s="31"/>
      <c r="RMG8" s="30"/>
      <c r="RMH8" s="31"/>
      <c r="RMI8" s="30"/>
      <c r="RMJ8" s="31"/>
      <c r="RMK8" s="30"/>
      <c r="RML8" s="31"/>
      <c r="RMM8" s="30"/>
      <c r="RMN8" s="31"/>
      <c r="RMO8" s="30"/>
      <c r="RMP8" s="31"/>
      <c r="RMQ8" s="30"/>
      <c r="RMR8" s="31"/>
      <c r="RMS8" s="30"/>
      <c r="RMT8" s="31"/>
      <c r="RMU8" s="30"/>
      <c r="RMV8" s="31"/>
      <c r="RMW8" s="30"/>
      <c r="RMX8" s="31"/>
      <c r="RMY8" s="30"/>
      <c r="RMZ8" s="31"/>
      <c r="RNA8" s="30"/>
      <c r="RNB8" s="31"/>
      <c r="RNC8" s="30"/>
      <c r="RND8" s="31"/>
      <c r="RNE8" s="30"/>
      <c r="RNF8" s="31"/>
      <c r="RNG8" s="30"/>
      <c r="RNH8" s="31"/>
      <c r="RNI8" s="30"/>
      <c r="RNJ8" s="31"/>
      <c r="RNK8" s="30"/>
      <c r="RNL8" s="31"/>
      <c r="RNM8" s="30"/>
      <c r="RNN8" s="31"/>
      <c r="RNO8" s="30"/>
      <c r="RNP8" s="31"/>
      <c r="RNQ8" s="30"/>
      <c r="RNR8" s="31"/>
      <c r="RNS8" s="30"/>
      <c r="RNT8" s="31"/>
      <c r="RNU8" s="30"/>
      <c r="RNV8" s="31"/>
      <c r="RNW8" s="30"/>
      <c r="RNX8" s="31"/>
      <c r="RNY8" s="30"/>
      <c r="RNZ8" s="31"/>
      <c r="ROA8" s="30"/>
      <c r="ROB8" s="31"/>
      <c r="ROC8" s="30"/>
      <c r="ROD8" s="31"/>
      <c r="ROE8" s="30"/>
      <c r="ROF8" s="31"/>
      <c r="ROG8" s="30"/>
      <c r="ROH8" s="31"/>
      <c r="ROI8" s="30"/>
      <c r="ROJ8" s="31"/>
      <c r="ROK8" s="30"/>
      <c r="ROL8" s="31"/>
      <c r="ROM8" s="30"/>
      <c r="RON8" s="31"/>
      <c r="ROO8" s="30"/>
      <c r="ROP8" s="31"/>
      <c r="ROQ8" s="30"/>
      <c r="ROR8" s="31"/>
      <c r="ROS8" s="30"/>
      <c r="ROT8" s="31"/>
      <c r="ROU8" s="30"/>
      <c r="ROV8" s="31"/>
      <c r="ROW8" s="30"/>
      <c r="ROX8" s="31"/>
      <c r="ROY8" s="30"/>
      <c r="ROZ8" s="31"/>
      <c r="RPA8" s="30"/>
      <c r="RPB8" s="31"/>
      <c r="RPC8" s="30"/>
      <c r="RPD8" s="31"/>
      <c r="RPE8" s="30"/>
      <c r="RPF8" s="31"/>
      <c r="RPG8" s="30"/>
      <c r="RPH8" s="31"/>
      <c r="RPI8" s="30"/>
      <c r="RPJ8" s="31"/>
      <c r="RPK8" s="30"/>
      <c r="RPL8" s="31"/>
      <c r="RPM8" s="30"/>
      <c r="RPN8" s="31"/>
      <c r="RPO8" s="30"/>
      <c r="RPP8" s="31"/>
      <c r="RPQ8" s="30"/>
      <c r="RPR8" s="31"/>
      <c r="RPS8" s="30"/>
      <c r="RPT8" s="31"/>
      <c r="RPU8" s="30"/>
      <c r="RPV8" s="31"/>
      <c r="RPW8" s="30"/>
      <c r="RPX8" s="31"/>
      <c r="RPY8" s="30"/>
      <c r="RPZ8" s="31"/>
      <c r="RQA8" s="30"/>
      <c r="RQB8" s="31"/>
      <c r="RQC8" s="30"/>
      <c r="RQD8" s="31"/>
      <c r="RQE8" s="30"/>
      <c r="RQF8" s="31"/>
      <c r="RQG8" s="30"/>
      <c r="RQH8" s="31"/>
      <c r="RQI8" s="30"/>
      <c r="RQJ8" s="31"/>
      <c r="RQK8" s="30"/>
      <c r="RQL8" s="31"/>
      <c r="RQM8" s="30"/>
      <c r="RQN8" s="31"/>
      <c r="RQO8" s="30"/>
      <c r="RQP8" s="31"/>
      <c r="RQQ8" s="30"/>
      <c r="RQR8" s="31"/>
      <c r="RQS8" s="30"/>
      <c r="RQT8" s="31"/>
      <c r="RQU8" s="30"/>
      <c r="RQV8" s="31"/>
      <c r="RQW8" s="30"/>
      <c r="RQX8" s="31"/>
      <c r="RQY8" s="30"/>
      <c r="RQZ8" s="31"/>
      <c r="RRA8" s="30"/>
      <c r="RRB8" s="31"/>
      <c r="RRC8" s="30"/>
      <c r="RRD8" s="31"/>
      <c r="RRE8" s="30"/>
      <c r="RRF8" s="31"/>
      <c r="RRG8" s="30"/>
      <c r="RRH8" s="31"/>
      <c r="RRI8" s="30"/>
      <c r="RRJ8" s="31"/>
      <c r="RRK8" s="30"/>
      <c r="RRL8" s="31"/>
      <c r="RRM8" s="30"/>
      <c r="RRN8" s="31"/>
      <c r="RRO8" s="30"/>
      <c r="RRP8" s="31"/>
      <c r="RRQ8" s="30"/>
      <c r="RRR8" s="31"/>
      <c r="RRS8" s="30"/>
      <c r="RRT8" s="31"/>
      <c r="RRU8" s="30"/>
      <c r="RRV8" s="31"/>
      <c r="RRW8" s="30"/>
      <c r="RRX8" s="31"/>
      <c r="RRY8" s="30"/>
      <c r="RRZ8" s="31"/>
      <c r="RSA8" s="30"/>
      <c r="RSB8" s="31"/>
      <c r="RSC8" s="30"/>
      <c r="RSD8" s="31"/>
      <c r="RSE8" s="30"/>
      <c r="RSF8" s="31"/>
      <c r="RSG8" s="30"/>
      <c r="RSH8" s="31"/>
      <c r="RSI8" s="30"/>
      <c r="RSJ8" s="31"/>
      <c r="RSK8" s="30"/>
      <c r="RSL8" s="31"/>
      <c r="RSM8" s="30"/>
      <c r="RSN8" s="31"/>
      <c r="RSO8" s="30"/>
      <c r="RSP8" s="31"/>
      <c r="RSQ8" s="30"/>
      <c r="RSR8" s="31"/>
      <c r="RSS8" s="30"/>
      <c r="RST8" s="31"/>
      <c r="RSU8" s="30"/>
      <c r="RSV8" s="31"/>
      <c r="RSW8" s="30"/>
      <c r="RSX8" s="31"/>
      <c r="RSY8" s="30"/>
      <c r="RSZ8" s="31"/>
      <c r="RTA8" s="30"/>
      <c r="RTB8" s="31"/>
      <c r="RTC8" s="30"/>
      <c r="RTD8" s="31"/>
      <c r="RTE8" s="30"/>
      <c r="RTF8" s="31"/>
      <c r="RTG8" s="30"/>
      <c r="RTH8" s="31"/>
      <c r="RTI8" s="30"/>
      <c r="RTJ8" s="31"/>
      <c r="RTK8" s="30"/>
      <c r="RTL8" s="31"/>
      <c r="RTM8" s="30"/>
      <c r="RTN8" s="31"/>
      <c r="RTO8" s="30"/>
      <c r="RTP8" s="31"/>
      <c r="RTQ8" s="30"/>
      <c r="RTR8" s="31"/>
      <c r="RTS8" s="30"/>
      <c r="RTT8" s="31"/>
      <c r="RTU8" s="30"/>
      <c r="RTV8" s="31"/>
      <c r="RTW8" s="30"/>
      <c r="RTX8" s="31"/>
      <c r="RTY8" s="30"/>
      <c r="RTZ8" s="31"/>
      <c r="RUA8" s="30"/>
      <c r="RUB8" s="31"/>
      <c r="RUC8" s="30"/>
      <c r="RUD8" s="31"/>
      <c r="RUE8" s="30"/>
      <c r="RUF8" s="31"/>
      <c r="RUG8" s="30"/>
      <c r="RUH8" s="31"/>
      <c r="RUI8" s="30"/>
      <c r="RUJ8" s="31"/>
      <c r="RUK8" s="30"/>
      <c r="RUL8" s="31"/>
      <c r="RUM8" s="30"/>
      <c r="RUN8" s="31"/>
      <c r="RUO8" s="30"/>
      <c r="RUP8" s="31"/>
      <c r="RUQ8" s="30"/>
      <c r="RUR8" s="31"/>
      <c r="RUS8" s="30"/>
      <c r="RUT8" s="31"/>
      <c r="RUU8" s="30"/>
      <c r="RUV8" s="31"/>
      <c r="RUW8" s="30"/>
      <c r="RUX8" s="31"/>
      <c r="RUY8" s="30"/>
      <c r="RUZ8" s="31"/>
      <c r="RVA8" s="30"/>
      <c r="RVB8" s="31"/>
      <c r="RVC8" s="30"/>
      <c r="RVD8" s="31"/>
      <c r="RVE8" s="30"/>
      <c r="RVF8" s="31"/>
      <c r="RVG8" s="30"/>
      <c r="RVH8" s="31"/>
      <c r="RVI8" s="30"/>
      <c r="RVJ8" s="31"/>
      <c r="RVK8" s="30"/>
      <c r="RVL8" s="31"/>
      <c r="RVM8" s="30"/>
      <c r="RVN8" s="31"/>
      <c r="RVO8" s="30"/>
      <c r="RVP8" s="31"/>
      <c r="RVQ8" s="30"/>
      <c r="RVR8" s="31"/>
      <c r="RVS8" s="30"/>
      <c r="RVT8" s="31"/>
      <c r="RVU8" s="30"/>
      <c r="RVV8" s="31"/>
      <c r="RVW8" s="30"/>
      <c r="RVX8" s="31"/>
      <c r="RVY8" s="30"/>
      <c r="RVZ8" s="31"/>
      <c r="RWA8" s="30"/>
      <c r="RWB8" s="31"/>
      <c r="RWC8" s="30"/>
      <c r="RWD8" s="31"/>
      <c r="RWE8" s="30"/>
      <c r="RWF8" s="31"/>
      <c r="RWG8" s="30"/>
      <c r="RWH8" s="31"/>
      <c r="RWI8" s="30"/>
      <c r="RWJ8" s="31"/>
      <c r="RWK8" s="30"/>
      <c r="RWL8" s="31"/>
      <c r="RWM8" s="30"/>
      <c r="RWN8" s="31"/>
      <c r="RWO8" s="30"/>
      <c r="RWP8" s="31"/>
      <c r="RWQ8" s="30"/>
      <c r="RWR8" s="31"/>
      <c r="RWS8" s="30"/>
      <c r="RWT8" s="31"/>
      <c r="RWU8" s="30"/>
      <c r="RWV8" s="31"/>
      <c r="RWW8" s="30"/>
      <c r="RWX8" s="31"/>
      <c r="RWY8" s="30"/>
      <c r="RWZ8" s="31"/>
      <c r="RXA8" s="30"/>
      <c r="RXB8" s="31"/>
      <c r="RXC8" s="30"/>
      <c r="RXD8" s="31"/>
      <c r="RXE8" s="30"/>
      <c r="RXF8" s="31"/>
      <c r="RXG8" s="30"/>
      <c r="RXH8" s="31"/>
      <c r="RXI8" s="30"/>
      <c r="RXJ8" s="31"/>
      <c r="RXK8" s="30"/>
      <c r="RXL8" s="31"/>
      <c r="RXM8" s="30"/>
      <c r="RXN8" s="31"/>
      <c r="RXO8" s="30"/>
      <c r="RXP8" s="31"/>
      <c r="RXQ8" s="30"/>
      <c r="RXR8" s="31"/>
      <c r="RXS8" s="30"/>
      <c r="RXT8" s="31"/>
      <c r="RXU8" s="30"/>
      <c r="RXV8" s="31"/>
      <c r="RXW8" s="30"/>
      <c r="RXX8" s="31"/>
      <c r="RXY8" s="30"/>
      <c r="RXZ8" s="31"/>
      <c r="RYA8" s="30"/>
      <c r="RYB8" s="31"/>
      <c r="RYC8" s="30"/>
      <c r="RYD8" s="31"/>
      <c r="RYE8" s="30"/>
      <c r="RYF8" s="31"/>
      <c r="RYG8" s="30"/>
      <c r="RYH8" s="31"/>
      <c r="RYI8" s="30"/>
      <c r="RYJ8" s="31"/>
      <c r="RYK8" s="30"/>
      <c r="RYL8" s="31"/>
      <c r="RYM8" s="30"/>
      <c r="RYN8" s="31"/>
      <c r="RYO8" s="30"/>
      <c r="RYP8" s="31"/>
      <c r="RYQ8" s="30"/>
      <c r="RYR8" s="31"/>
      <c r="RYS8" s="30"/>
      <c r="RYT8" s="31"/>
      <c r="RYU8" s="30"/>
      <c r="RYV8" s="31"/>
      <c r="RYW8" s="30"/>
      <c r="RYX8" s="31"/>
      <c r="RYY8" s="30"/>
      <c r="RYZ8" s="31"/>
      <c r="RZA8" s="30"/>
      <c r="RZB8" s="31"/>
      <c r="RZC8" s="30"/>
      <c r="RZD8" s="31"/>
      <c r="RZE8" s="30"/>
      <c r="RZF8" s="31"/>
      <c r="RZG8" s="30"/>
      <c r="RZH8" s="31"/>
      <c r="RZI8" s="30"/>
      <c r="RZJ8" s="31"/>
      <c r="RZK8" s="30"/>
      <c r="RZL8" s="31"/>
      <c r="RZM8" s="30"/>
      <c r="RZN8" s="31"/>
      <c r="RZO8" s="30"/>
      <c r="RZP8" s="31"/>
      <c r="RZQ8" s="30"/>
      <c r="RZR8" s="31"/>
      <c r="RZS8" s="30"/>
      <c r="RZT8" s="31"/>
      <c r="RZU8" s="30"/>
      <c r="RZV8" s="31"/>
      <c r="RZW8" s="30"/>
      <c r="RZX8" s="31"/>
      <c r="RZY8" s="30"/>
      <c r="RZZ8" s="31"/>
      <c r="SAA8" s="30"/>
      <c r="SAB8" s="31"/>
      <c r="SAC8" s="30"/>
      <c r="SAD8" s="31"/>
      <c r="SAE8" s="30"/>
      <c r="SAF8" s="31"/>
      <c r="SAG8" s="30"/>
      <c r="SAH8" s="31"/>
      <c r="SAI8" s="30"/>
      <c r="SAJ8" s="31"/>
      <c r="SAK8" s="30"/>
      <c r="SAL8" s="31"/>
      <c r="SAM8" s="30"/>
      <c r="SAN8" s="31"/>
      <c r="SAO8" s="30"/>
      <c r="SAP8" s="31"/>
      <c r="SAQ8" s="30"/>
      <c r="SAR8" s="31"/>
      <c r="SAS8" s="30"/>
      <c r="SAT8" s="31"/>
      <c r="SAU8" s="30"/>
      <c r="SAV8" s="31"/>
      <c r="SAW8" s="30"/>
      <c r="SAX8" s="31"/>
      <c r="SAY8" s="30"/>
      <c r="SAZ8" s="31"/>
      <c r="SBA8" s="30"/>
      <c r="SBB8" s="31"/>
      <c r="SBC8" s="30"/>
      <c r="SBD8" s="31"/>
      <c r="SBE8" s="30"/>
      <c r="SBF8" s="31"/>
      <c r="SBG8" s="30"/>
      <c r="SBH8" s="31"/>
      <c r="SBI8" s="30"/>
      <c r="SBJ8" s="31"/>
      <c r="SBK8" s="30"/>
      <c r="SBL8" s="31"/>
      <c r="SBM8" s="30"/>
      <c r="SBN8" s="31"/>
      <c r="SBO8" s="30"/>
      <c r="SBP8" s="31"/>
      <c r="SBQ8" s="30"/>
      <c r="SBR8" s="31"/>
      <c r="SBS8" s="30"/>
      <c r="SBT8" s="31"/>
      <c r="SBU8" s="30"/>
      <c r="SBV8" s="31"/>
      <c r="SBW8" s="30"/>
      <c r="SBX8" s="31"/>
      <c r="SBY8" s="30"/>
      <c r="SBZ8" s="31"/>
      <c r="SCA8" s="30"/>
      <c r="SCB8" s="31"/>
      <c r="SCC8" s="30"/>
      <c r="SCD8" s="31"/>
      <c r="SCE8" s="30"/>
      <c r="SCF8" s="31"/>
      <c r="SCG8" s="30"/>
      <c r="SCH8" s="31"/>
      <c r="SCI8" s="30"/>
      <c r="SCJ8" s="31"/>
      <c r="SCK8" s="30"/>
      <c r="SCL8" s="31"/>
      <c r="SCM8" s="30"/>
      <c r="SCN8" s="31"/>
      <c r="SCO8" s="30"/>
      <c r="SCP8" s="31"/>
      <c r="SCQ8" s="30"/>
      <c r="SCR8" s="31"/>
      <c r="SCS8" s="30"/>
      <c r="SCT8" s="31"/>
      <c r="SCU8" s="30"/>
      <c r="SCV8" s="31"/>
      <c r="SCW8" s="30"/>
      <c r="SCX8" s="31"/>
      <c r="SCY8" s="30"/>
      <c r="SCZ8" s="31"/>
      <c r="SDA8" s="30"/>
      <c r="SDB8" s="31"/>
      <c r="SDC8" s="30"/>
      <c r="SDD8" s="31"/>
      <c r="SDE8" s="30"/>
      <c r="SDF8" s="31"/>
      <c r="SDG8" s="30"/>
      <c r="SDH8" s="31"/>
      <c r="SDI8" s="30"/>
      <c r="SDJ8" s="31"/>
      <c r="SDK8" s="30"/>
      <c r="SDL8" s="31"/>
      <c r="SDM8" s="30"/>
      <c r="SDN8" s="31"/>
      <c r="SDO8" s="30"/>
      <c r="SDP8" s="31"/>
      <c r="SDQ8" s="30"/>
      <c r="SDR8" s="31"/>
      <c r="SDS8" s="30"/>
      <c r="SDT8" s="31"/>
      <c r="SDU8" s="30"/>
      <c r="SDV8" s="31"/>
      <c r="SDW8" s="30"/>
      <c r="SDX8" s="31"/>
      <c r="SDY8" s="30"/>
      <c r="SDZ8" s="31"/>
      <c r="SEA8" s="30"/>
      <c r="SEB8" s="31"/>
      <c r="SEC8" s="30"/>
      <c r="SED8" s="31"/>
      <c r="SEE8" s="30"/>
      <c r="SEF8" s="31"/>
      <c r="SEG8" s="30"/>
      <c r="SEH8" s="31"/>
      <c r="SEI8" s="30"/>
      <c r="SEJ8" s="31"/>
      <c r="SEK8" s="30"/>
      <c r="SEL8" s="31"/>
      <c r="SEM8" s="30"/>
      <c r="SEN8" s="31"/>
      <c r="SEO8" s="30"/>
      <c r="SEP8" s="31"/>
      <c r="SEQ8" s="30"/>
      <c r="SER8" s="31"/>
      <c r="SES8" s="30"/>
      <c r="SET8" s="31"/>
      <c r="SEU8" s="30"/>
      <c r="SEV8" s="31"/>
      <c r="SEW8" s="30"/>
      <c r="SEX8" s="31"/>
      <c r="SEY8" s="30"/>
      <c r="SEZ8" s="31"/>
      <c r="SFA8" s="30"/>
      <c r="SFB8" s="31"/>
      <c r="SFC8" s="30"/>
      <c r="SFD8" s="31"/>
      <c r="SFE8" s="30"/>
      <c r="SFF8" s="31"/>
      <c r="SFG8" s="30"/>
      <c r="SFH8" s="31"/>
      <c r="SFI8" s="30"/>
      <c r="SFJ8" s="31"/>
      <c r="SFK8" s="30"/>
      <c r="SFL8" s="31"/>
      <c r="SFM8" s="30"/>
      <c r="SFN8" s="31"/>
      <c r="SFO8" s="30"/>
      <c r="SFP8" s="31"/>
      <c r="SFQ8" s="30"/>
      <c r="SFR8" s="31"/>
      <c r="SFS8" s="30"/>
      <c r="SFT8" s="31"/>
      <c r="SFU8" s="30"/>
      <c r="SFV8" s="31"/>
      <c r="SFW8" s="30"/>
      <c r="SFX8" s="31"/>
      <c r="SFY8" s="30"/>
      <c r="SFZ8" s="31"/>
      <c r="SGA8" s="30"/>
      <c r="SGB8" s="31"/>
      <c r="SGC8" s="30"/>
      <c r="SGD8" s="31"/>
      <c r="SGE8" s="30"/>
      <c r="SGF8" s="31"/>
      <c r="SGG8" s="30"/>
      <c r="SGH8" s="31"/>
      <c r="SGI8" s="30"/>
      <c r="SGJ8" s="31"/>
      <c r="SGK8" s="30"/>
      <c r="SGL8" s="31"/>
      <c r="SGM8" s="30"/>
      <c r="SGN8" s="31"/>
      <c r="SGO8" s="30"/>
      <c r="SGP8" s="31"/>
      <c r="SGQ8" s="30"/>
      <c r="SGR8" s="31"/>
      <c r="SGS8" s="30"/>
      <c r="SGT8" s="31"/>
      <c r="SGU8" s="30"/>
      <c r="SGV8" s="31"/>
      <c r="SGW8" s="30"/>
      <c r="SGX8" s="31"/>
      <c r="SGY8" s="30"/>
      <c r="SGZ8" s="31"/>
      <c r="SHA8" s="30"/>
      <c r="SHB8" s="31"/>
      <c r="SHC8" s="30"/>
      <c r="SHD8" s="31"/>
      <c r="SHE8" s="30"/>
      <c r="SHF8" s="31"/>
      <c r="SHG8" s="30"/>
      <c r="SHH8" s="31"/>
      <c r="SHI8" s="30"/>
      <c r="SHJ8" s="31"/>
      <c r="SHK8" s="30"/>
      <c r="SHL8" s="31"/>
      <c r="SHM8" s="30"/>
      <c r="SHN8" s="31"/>
      <c r="SHO8" s="30"/>
      <c r="SHP8" s="31"/>
      <c r="SHQ8" s="30"/>
      <c r="SHR8" s="31"/>
      <c r="SHS8" s="30"/>
      <c r="SHT8" s="31"/>
      <c r="SHU8" s="30"/>
      <c r="SHV8" s="31"/>
      <c r="SHW8" s="30"/>
      <c r="SHX8" s="31"/>
      <c r="SHY8" s="30"/>
      <c r="SHZ8" s="31"/>
      <c r="SIA8" s="30"/>
      <c r="SIB8" s="31"/>
      <c r="SIC8" s="30"/>
      <c r="SID8" s="31"/>
      <c r="SIE8" s="30"/>
      <c r="SIF8" s="31"/>
      <c r="SIG8" s="30"/>
      <c r="SIH8" s="31"/>
      <c r="SII8" s="30"/>
      <c r="SIJ8" s="31"/>
      <c r="SIK8" s="30"/>
      <c r="SIL8" s="31"/>
      <c r="SIM8" s="30"/>
      <c r="SIN8" s="31"/>
      <c r="SIO8" s="30"/>
      <c r="SIP8" s="31"/>
      <c r="SIQ8" s="30"/>
      <c r="SIR8" s="31"/>
      <c r="SIS8" s="30"/>
      <c r="SIT8" s="31"/>
      <c r="SIU8" s="30"/>
      <c r="SIV8" s="31"/>
      <c r="SIW8" s="30"/>
      <c r="SIX8" s="31"/>
      <c r="SIY8" s="30"/>
      <c r="SIZ8" s="31"/>
      <c r="SJA8" s="30"/>
      <c r="SJB8" s="31"/>
      <c r="SJC8" s="30"/>
      <c r="SJD8" s="31"/>
      <c r="SJE8" s="30"/>
      <c r="SJF8" s="31"/>
      <c r="SJG8" s="30"/>
      <c r="SJH8" s="31"/>
      <c r="SJI8" s="30"/>
      <c r="SJJ8" s="31"/>
      <c r="SJK8" s="30"/>
      <c r="SJL8" s="31"/>
      <c r="SJM8" s="30"/>
      <c r="SJN8" s="31"/>
      <c r="SJO8" s="30"/>
      <c r="SJP8" s="31"/>
      <c r="SJQ8" s="30"/>
      <c r="SJR8" s="31"/>
      <c r="SJS8" s="30"/>
      <c r="SJT8" s="31"/>
      <c r="SJU8" s="30"/>
      <c r="SJV8" s="31"/>
      <c r="SJW8" s="30"/>
      <c r="SJX8" s="31"/>
      <c r="SJY8" s="30"/>
      <c r="SJZ8" s="31"/>
      <c r="SKA8" s="30"/>
      <c r="SKB8" s="31"/>
      <c r="SKC8" s="30"/>
      <c r="SKD8" s="31"/>
      <c r="SKE8" s="30"/>
      <c r="SKF8" s="31"/>
      <c r="SKG8" s="30"/>
      <c r="SKH8" s="31"/>
      <c r="SKI8" s="30"/>
      <c r="SKJ8" s="31"/>
      <c r="SKK8" s="30"/>
      <c r="SKL8" s="31"/>
      <c r="SKM8" s="30"/>
      <c r="SKN8" s="31"/>
      <c r="SKO8" s="30"/>
      <c r="SKP8" s="31"/>
      <c r="SKQ8" s="30"/>
      <c r="SKR8" s="31"/>
      <c r="SKS8" s="30"/>
      <c r="SKT8" s="31"/>
      <c r="SKU8" s="30"/>
      <c r="SKV8" s="31"/>
      <c r="SKW8" s="30"/>
      <c r="SKX8" s="31"/>
      <c r="SKY8" s="30"/>
      <c r="SKZ8" s="31"/>
      <c r="SLA8" s="30"/>
      <c r="SLB8" s="31"/>
      <c r="SLC8" s="30"/>
      <c r="SLD8" s="31"/>
      <c r="SLE8" s="30"/>
      <c r="SLF8" s="31"/>
      <c r="SLG8" s="30"/>
      <c r="SLH8" s="31"/>
      <c r="SLI8" s="30"/>
      <c r="SLJ8" s="31"/>
      <c r="SLK8" s="30"/>
      <c r="SLL8" s="31"/>
      <c r="SLM8" s="30"/>
      <c r="SLN8" s="31"/>
      <c r="SLO8" s="30"/>
      <c r="SLP8" s="31"/>
      <c r="SLQ8" s="30"/>
      <c r="SLR8" s="31"/>
      <c r="SLS8" s="30"/>
      <c r="SLT8" s="31"/>
      <c r="SLU8" s="30"/>
      <c r="SLV8" s="31"/>
      <c r="SLW8" s="30"/>
      <c r="SLX8" s="31"/>
      <c r="SLY8" s="30"/>
      <c r="SLZ8" s="31"/>
      <c r="SMA8" s="30"/>
      <c r="SMB8" s="31"/>
      <c r="SMC8" s="30"/>
      <c r="SMD8" s="31"/>
      <c r="SME8" s="30"/>
      <c r="SMF8" s="31"/>
      <c r="SMG8" s="30"/>
      <c r="SMH8" s="31"/>
      <c r="SMI8" s="30"/>
      <c r="SMJ8" s="31"/>
      <c r="SMK8" s="30"/>
      <c r="SML8" s="31"/>
      <c r="SMM8" s="30"/>
      <c r="SMN8" s="31"/>
      <c r="SMO8" s="30"/>
      <c r="SMP8" s="31"/>
      <c r="SMQ8" s="30"/>
      <c r="SMR8" s="31"/>
      <c r="SMS8" s="30"/>
      <c r="SMT8" s="31"/>
      <c r="SMU8" s="30"/>
      <c r="SMV8" s="31"/>
      <c r="SMW8" s="30"/>
      <c r="SMX8" s="31"/>
      <c r="SMY8" s="30"/>
      <c r="SMZ8" s="31"/>
      <c r="SNA8" s="30"/>
      <c r="SNB8" s="31"/>
      <c r="SNC8" s="30"/>
      <c r="SND8" s="31"/>
      <c r="SNE8" s="30"/>
      <c r="SNF8" s="31"/>
      <c r="SNG8" s="30"/>
      <c r="SNH8" s="31"/>
      <c r="SNI8" s="30"/>
      <c r="SNJ8" s="31"/>
      <c r="SNK8" s="30"/>
      <c r="SNL8" s="31"/>
      <c r="SNM8" s="30"/>
      <c r="SNN8" s="31"/>
      <c r="SNO8" s="30"/>
      <c r="SNP8" s="31"/>
      <c r="SNQ8" s="30"/>
      <c r="SNR8" s="31"/>
      <c r="SNS8" s="30"/>
      <c r="SNT8" s="31"/>
      <c r="SNU8" s="30"/>
      <c r="SNV8" s="31"/>
      <c r="SNW8" s="30"/>
      <c r="SNX8" s="31"/>
      <c r="SNY8" s="30"/>
      <c r="SNZ8" s="31"/>
      <c r="SOA8" s="30"/>
      <c r="SOB8" s="31"/>
      <c r="SOC8" s="30"/>
      <c r="SOD8" s="31"/>
      <c r="SOE8" s="30"/>
      <c r="SOF8" s="31"/>
      <c r="SOG8" s="30"/>
      <c r="SOH8" s="31"/>
      <c r="SOI8" s="30"/>
      <c r="SOJ8" s="31"/>
      <c r="SOK8" s="30"/>
      <c r="SOL8" s="31"/>
      <c r="SOM8" s="30"/>
      <c r="SON8" s="31"/>
      <c r="SOO8" s="30"/>
      <c r="SOP8" s="31"/>
      <c r="SOQ8" s="30"/>
      <c r="SOR8" s="31"/>
      <c r="SOS8" s="30"/>
      <c r="SOT8" s="31"/>
      <c r="SOU8" s="30"/>
      <c r="SOV8" s="31"/>
      <c r="SOW8" s="30"/>
      <c r="SOX8" s="31"/>
      <c r="SOY8" s="30"/>
      <c r="SOZ8" s="31"/>
      <c r="SPA8" s="30"/>
      <c r="SPB8" s="31"/>
      <c r="SPC8" s="30"/>
      <c r="SPD8" s="31"/>
      <c r="SPE8" s="30"/>
      <c r="SPF8" s="31"/>
      <c r="SPG8" s="30"/>
      <c r="SPH8" s="31"/>
      <c r="SPI8" s="30"/>
      <c r="SPJ8" s="31"/>
      <c r="SPK8" s="30"/>
      <c r="SPL8" s="31"/>
      <c r="SPM8" s="30"/>
      <c r="SPN8" s="31"/>
      <c r="SPO8" s="30"/>
      <c r="SPP8" s="31"/>
      <c r="SPQ8" s="30"/>
      <c r="SPR8" s="31"/>
      <c r="SPS8" s="30"/>
      <c r="SPT8" s="31"/>
      <c r="SPU8" s="30"/>
      <c r="SPV8" s="31"/>
      <c r="SPW8" s="30"/>
      <c r="SPX8" s="31"/>
      <c r="SPY8" s="30"/>
      <c r="SPZ8" s="31"/>
      <c r="SQA8" s="30"/>
      <c r="SQB8" s="31"/>
      <c r="SQC8" s="30"/>
      <c r="SQD8" s="31"/>
      <c r="SQE8" s="30"/>
      <c r="SQF8" s="31"/>
      <c r="SQG8" s="30"/>
      <c r="SQH8" s="31"/>
      <c r="SQI8" s="30"/>
      <c r="SQJ8" s="31"/>
      <c r="SQK8" s="30"/>
      <c r="SQL8" s="31"/>
      <c r="SQM8" s="30"/>
      <c r="SQN8" s="31"/>
      <c r="SQO8" s="30"/>
      <c r="SQP8" s="31"/>
      <c r="SQQ8" s="30"/>
      <c r="SQR8" s="31"/>
      <c r="SQS8" s="30"/>
      <c r="SQT8" s="31"/>
      <c r="SQU8" s="30"/>
      <c r="SQV8" s="31"/>
      <c r="SQW8" s="30"/>
      <c r="SQX8" s="31"/>
      <c r="SQY8" s="30"/>
      <c r="SQZ8" s="31"/>
      <c r="SRA8" s="30"/>
      <c r="SRB8" s="31"/>
      <c r="SRC8" s="30"/>
      <c r="SRD8" s="31"/>
      <c r="SRE8" s="30"/>
      <c r="SRF8" s="31"/>
      <c r="SRG8" s="30"/>
      <c r="SRH8" s="31"/>
      <c r="SRI8" s="30"/>
      <c r="SRJ8" s="31"/>
      <c r="SRK8" s="30"/>
      <c r="SRL8" s="31"/>
      <c r="SRM8" s="30"/>
      <c r="SRN8" s="31"/>
      <c r="SRO8" s="30"/>
      <c r="SRP8" s="31"/>
      <c r="SRQ8" s="30"/>
      <c r="SRR8" s="31"/>
      <c r="SRS8" s="30"/>
      <c r="SRT8" s="31"/>
      <c r="SRU8" s="30"/>
      <c r="SRV8" s="31"/>
      <c r="SRW8" s="30"/>
      <c r="SRX8" s="31"/>
      <c r="SRY8" s="30"/>
      <c r="SRZ8" s="31"/>
      <c r="SSA8" s="30"/>
      <c r="SSB8" s="31"/>
      <c r="SSC8" s="30"/>
      <c r="SSD8" s="31"/>
      <c r="SSE8" s="30"/>
      <c r="SSF8" s="31"/>
      <c r="SSG8" s="30"/>
      <c r="SSH8" s="31"/>
      <c r="SSI8" s="30"/>
      <c r="SSJ8" s="31"/>
      <c r="SSK8" s="30"/>
      <c r="SSL8" s="31"/>
      <c r="SSM8" s="30"/>
      <c r="SSN8" s="31"/>
      <c r="SSO8" s="30"/>
      <c r="SSP8" s="31"/>
      <c r="SSQ8" s="30"/>
      <c r="SSR8" s="31"/>
      <c r="SSS8" s="30"/>
      <c r="SST8" s="31"/>
      <c r="SSU8" s="30"/>
      <c r="SSV8" s="31"/>
      <c r="SSW8" s="30"/>
      <c r="SSX8" s="31"/>
      <c r="SSY8" s="30"/>
      <c r="SSZ8" s="31"/>
      <c r="STA8" s="30"/>
      <c r="STB8" s="31"/>
      <c r="STC8" s="30"/>
      <c r="STD8" s="31"/>
      <c r="STE8" s="30"/>
      <c r="STF8" s="31"/>
      <c r="STG8" s="30"/>
      <c r="STH8" s="31"/>
      <c r="STI8" s="30"/>
      <c r="STJ8" s="31"/>
      <c r="STK8" s="30"/>
      <c r="STL8" s="31"/>
      <c r="STM8" s="30"/>
      <c r="STN8" s="31"/>
      <c r="STO8" s="30"/>
      <c r="STP8" s="31"/>
      <c r="STQ8" s="30"/>
      <c r="STR8" s="31"/>
      <c r="STS8" s="30"/>
      <c r="STT8" s="31"/>
      <c r="STU8" s="30"/>
      <c r="STV8" s="31"/>
      <c r="STW8" s="30"/>
      <c r="STX8" s="31"/>
      <c r="STY8" s="30"/>
      <c r="STZ8" s="31"/>
      <c r="SUA8" s="30"/>
      <c r="SUB8" s="31"/>
      <c r="SUC8" s="30"/>
      <c r="SUD8" s="31"/>
      <c r="SUE8" s="30"/>
      <c r="SUF8" s="31"/>
      <c r="SUG8" s="30"/>
      <c r="SUH8" s="31"/>
      <c r="SUI8" s="30"/>
      <c r="SUJ8" s="31"/>
      <c r="SUK8" s="30"/>
      <c r="SUL8" s="31"/>
      <c r="SUM8" s="30"/>
      <c r="SUN8" s="31"/>
      <c r="SUO8" s="30"/>
      <c r="SUP8" s="31"/>
      <c r="SUQ8" s="30"/>
      <c r="SUR8" s="31"/>
      <c r="SUS8" s="30"/>
      <c r="SUT8" s="31"/>
      <c r="SUU8" s="30"/>
      <c r="SUV8" s="31"/>
      <c r="SUW8" s="30"/>
      <c r="SUX8" s="31"/>
      <c r="SUY8" s="30"/>
      <c r="SUZ8" s="31"/>
      <c r="SVA8" s="30"/>
      <c r="SVB8" s="31"/>
      <c r="SVC8" s="30"/>
      <c r="SVD8" s="31"/>
      <c r="SVE8" s="30"/>
      <c r="SVF8" s="31"/>
      <c r="SVG8" s="30"/>
      <c r="SVH8" s="31"/>
      <c r="SVI8" s="30"/>
      <c r="SVJ8" s="31"/>
      <c r="SVK8" s="30"/>
      <c r="SVL8" s="31"/>
      <c r="SVM8" s="30"/>
      <c r="SVN8" s="31"/>
      <c r="SVO8" s="30"/>
      <c r="SVP8" s="31"/>
      <c r="SVQ8" s="30"/>
      <c r="SVR8" s="31"/>
      <c r="SVS8" s="30"/>
      <c r="SVT8" s="31"/>
      <c r="SVU8" s="30"/>
      <c r="SVV8" s="31"/>
      <c r="SVW8" s="30"/>
      <c r="SVX8" s="31"/>
      <c r="SVY8" s="30"/>
      <c r="SVZ8" s="31"/>
      <c r="SWA8" s="30"/>
      <c r="SWB8" s="31"/>
      <c r="SWC8" s="30"/>
      <c r="SWD8" s="31"/>
      <c r="SWE8" s="30"/>
      <c r="SWF8" s="31"/>
      <c r="SWG8" s="30"/>
      <c r="SWH8" s="31"/>
      <c r="SWI8" s="30"/>
      <c r="SWJ8" s="31"/>
      <c r="SWK8" s="30"/>
      <c r="SWL8" s="31"/>
      <c r="SWM8" s="30"/>
      <c r="SWN8" s="31"/>
      <c r="SWO8" s="30"/>
      <c r="SWP8" s="31"/>
      <c r="SWQ8" s="30"/>
      <c r="SWR8" s="31"/>
      <c r="SWS8" s="30"/>
      <c r="SWT8" s="31"/>
      <c r="SWU8" s="30"/>
      <c r="SWV8" s="31"/>
      <c r="SWW8" s="30"/>
      <c r="SWX8" s="31"/>
      <c r="SWY8" s="30"/>
      <c r="SWZ8" s="31"/>
      <c r="SXA8" s="30"/>
      <c r="SXB8" s="31"/>
      <c r="SXC8" s="30"/>
      <c r="SXD8" s="31"/>
      <c r="SXE8" s="30"/>
      <c r="SXF8" s="31"/>
      <c r="SXG8" s="30"/>
      <c r="SXH8" s="31"/>
      <c r="SXI8" s="30"/>
      <c r="SXJ8" s="31"/>
      <c r="SXK8" s="30"/>
      <c r="SXL8" s="31"/>
      <c r="SXM8" s="30"/>
      <c r="SXN8" s="31"/>
      <c r="SXO8" s="30"/>
      <c r="SXP8" s="31"/>
      <c r="SXQ8" s="30"/>
      <c r="SXR8" s="31"/>
      <c r="SXS8" s="30"/>
      <c r="SXT8" s="31"/>
      <c r="SXU8" s="30"/>
      <c r="SXV8" s="31"/>
      <c r="SXW8" s="30"/>
      <c r="SXX8" s="31"/>
      <c r="SXY8" s="30"/>
      <c r="SXZ8" s="31"/>
      <c r="SYA8" s="30"/>
      <c r="SYB8" s="31"/>
      <c r="SYC8" s="30"/>
      <c r="SYD8" s="31"/>
      <c r="SYE8" s="30"/>
      <c r="SYF8" s="31"/>
      <c r="SYG8" s="30"/>
      <c r="SYH8" s="31"/>
      <c r="SYI8" s="30"/>
      <c r="SYJ8" s="31"/>
      <c r="SYK8" s="30"/>
      <c r="SYL8" s="31"/>
      <c r="SYM8" s="30"/>
      <c r="SYN8" s="31"/>
      <c r="SYO8" s="30"/>
      <c r="SYP8" s="31"/>
      <c r="SYQ8" s="30"/>
      <c r="SYR8" s="31"/>
      <c r="SYS8" s="30"/>
      <c r="SYT8" s="31"/>
      <c r="SYU8" s="30"/>
      <c r="SYV8" s="31"/>
      <c r="SYW8" s="30"/>
      <c r="SYX8" s="31"/>
      <c r="SYY8" s="30"/>
      <c r="SYZ8" s="31"/>
      <c r="SZA8" s="30"/>
      <c r="SZB8" s="31"/>
      <c r="SZC8" s="30"/>
      <c r="SZD8" s="31"/>
      <c r="SZE8" s="30"/>
      <c r="SZF8" s="31"/>
      <c r="SZG8" s="30"/>
      <c r="SZH8" s="31"/>
      <c r="SZI8" s="30"/>
      <c r="SZJ8" s="31"/>
      <c r="SZK8" s="30"/>
      <c r="SZL8" s="31"/>
      <c r="SZM8" s="30"/>
      <c r="SZN8" s="31"/>
      <c r="SZO8" s="30"/>
      <c r="SZP8" s="31"/>
      <c r="SZQ8" s="30"/>
      <c r="SZR8" s="31"/>
      <c r="SZS8" s="30"/>
      <c r="SZT8" s="31"/>
      <c r="SZU8" s="30"/>
      <c r="SZV8" s="31"/>
      <c r="SZW8" s="30"/>
      <c r="SZX8" s="31"/>
      <c r="SZY8" s="30"/>
      <c r="SZZ8" s="31"/>
      <c r="TAA8" s="30"/>
      <c r="TAB8" s="31"/>
      <c r="TAC8" s="30"/>
      <c r="TAD8" s="31"/>
      <c r="TAE8" s="30"/>
      <c r="TAF8" s="31"/>
      <c r="TAG8" s="30"/>
      <c r="TAH8" s="31"/>
      <c r="TAI8" s="30"/>
      <c r="TAJ8" s="31"/>
      <c r="TAK8" s="30"/>
      <c r="TAL8" s="31"/>
      <c r="TAM8" s="30"/>
      <c r="TAN8" s="31"/>
      <c r="TAO8" s="30"/>
      <c r="TAP8" s="31"/>
      <c r="TAQ8" s="30"/>
      <c r="TAR8" s="31"/>
      <c r="TAS8" s="30"/>
      <c r="TAT8" s="31"/>
      <c r="TAU8" s="30"/>
      <c r="TAV8" s="31"/>
      <c r="TAW8" s="30"/>
      <c r="TAX8" s="31"/>
      <c r="TAY8" s="30"/>
      <c r="TAZ8" s="31"/>
      <c r="TBA8" s="30"/>
      <c r="TBB8" s="31"/>
      <c r="TBC8" s="30"/>
      <c r="TBD8" s="31"/>
      <c r="TBE8" s="30"/>
      <c r="TBF8" s="31"/>
      <c r="TBG8" s="30"/>
      <c r="TBH8" s="31"/>
      <c r="TBI8" s="30"/>
      <c r="TBJ8" s="31"/>
      <c r="TBK8" s="30"/>
      <c r="TBL8" s="31"/>
      <c r="TBM8" s="30"/>
      <c r="TBN8" s="31"/>
      <c r="TBO8" s="30"/>
      <c r="TBP8" s="31"/>
      <c r="TBQ8" s="30"/>
      <c r="TBR8" s="31"/>
      <c r="TBS8" s="30"/>
      <c r="TBT8" s="31"/>
      <c r="TBU8" s="30"/>
      <c r="TBV8" s="31"/>
      <c r="TBW8" s="30"/>
      <c r="TBX8" s="31"/>
      <c r="TBY8" s="30"/>
      <c r="TBZ8" s="31"/>
      <c r="TCA8" s="30"/>
      <c r="TCB8" s="31"/>
      <c r="TCC8" s="30"/>
      <c r="TCD8" s="31"/>
      <c r="TCE8" s="30"/>
      <c r="TCF8" s="31"/>
      <c r="TCG8" s="30"/>
      <c r="TCH8" s="31"/>
      <c r="TCI8" s="30"/>
      <c r="TCJ8" s="31"/>
      <c r="TCK8" s="30"/>
      <c r="TCL8" s="31"/>
      <c r="TCM8" s="30"/>
      <c r="TCN8" s="31"/>
      <c r="TCO8" s="30"/>
      <c r="TCP8" s="31"/>
      <c r="TCQ8" s="30"/>
      <c r="TCR8" s="31"/>
      <c r="TCS8" s="30"/>
      <c r="TCT8" s="31"/>
      <c r="TCU8" s="30"/>
      <c r="TCV8" s="31"/>
      <c r="TCW8" s="30"/>
      <c r="TCX8" s="31"/>
      <c r="TCY8" s="30"/>
      <c r="TCZ8" s="31"/>
      <c r="TDA8" s="30"/>
      <c r="TDB8" s="31"/>
      <c r="TDC8" s="30"/>
      <c r="TDD8" s="31"/>
      <c r="TDE8" s="30"/>
      <c r="TDF8" s="31"/>
      <c r="TDG8" s="30"/>
      <c r="TDH8" s="31"/>
      <c r="TDI8" s="30"/>
      <c r="TDJ8" s="31"/>
      <c r="TDK8" s="30"/>
      <c r="TDL8" s="31"/>
      <c r="TDM8" s="30"/>
      <c r="TDN8" s="31"/>
      <c r="TDO8" s="30"/>
      <c r="TDP8" s="31"/>
      <c r="TDQ8" s="30"/>
      <c r="TDR8" s="31"/>
      <c r="TDS8" s="30"/>
      <c r="TDT8" s="31"/>
      <c r="TDU8" s="30"/>
      <c r="TDV8" s="31"/>
      <c r="TDW8" s="30"/>
      <c r="TDX8" s="31"/>
      <c r="TDY8" s="30"/>
      <c r="TDZ8" s="31"/>
      <c r="TEA8" s="30"/>
      <c r="TEB8" s="31"/>
      <c r="TEC8" s="30"/>
      <c r="TED8" s="31"/>
      <c r="TEE8" s="30"/>
      <c r="TEF8" s="31"/>
      <c r="TEG8" s="30"/>
      <c r="TEH8" s="31"/>
      <c r="TEI8" s="30"/>
      <c r="TEJ8" s="31"/>
      <c r="TEK8" s="30"/>
      <c r="TEL8" s="31"/>
      <c r="TEM8" s="30"/>
      <c r="TEN8" s="31"/>
      <c r="TEO8" s="30"/>
      <c r="TEP8" s="31"/>
      <c r="TEQ8" s="30"/>
      <c r="TER8" s="31"/>
      <c r="TES8" s="30"/>
      <c r="TET8" s="31"/>
      <c r="TEU8" s="30"/>
      <c r="TEV8" s="31"/>
      <c r="TEW8" s="30"/>
      <c r="TEX8" s="31"/>
      <c r="TEY8" s="30"/>
      <c r="TEZ8" s="31"/>
      <c r="TFA8" s="30"/>
      <c r="TFB8" s="31"/>
      <c r="TFC8" s="30"/>
      <c r="TFD8" s="31"/>
      <c r="TFE8" s="30"/>
      <c r="TFF8" s="31"/>
      <c r="TFG8" s="30"/>
      <c r="TFH8" s="31"/>
      <c r="TFI8" s="30"/>
      <c r="TFJ8" s="31"/>
      <c r="TFK8" s="30"/>
      <c r="TFL8" s="31"/>
      <c r="TFM8" s="30"/>
      <c r="TFN8" s="31"/>
      <c r="TFO8" s="30"/>
      <c r="TFP8" s="31"/>
      <c r="TFQ8" s="30"/>
      <c r="TFR8" s="31"/>
      <c r="TFS8" s="30"/>
      <c r="TFT8" s="31"/>
      <c r="TFU8" s="30"/>
      <c r="TFV8" s="31"/>
      <c r="TFW8" s="30"/>
      <c r="TFX8" s="31"/>
      <c r="TFY8" s="30"/>
      <c r="TFZ8" s="31"/>
      <c r="TGA8" s="30"/>
      <c r="TGB8" s="31"/>
      <c r="TGC8" s="30"/>
      <c r="TGD8" s="31"/>
      <c r="TGE8" s="30"/>
      <c r="TGF8" s="31"/>
      <c r="TGG8" s="30"/>
      <c r="TGH8" s="31"/>
      <c r="TGI8" s="30"/>
      <c r="TGJ8" s="31"/>
      <c r="TGK8" s="30"/>
      <c r="TGL8" s="31"/>
      <c r="TGM8" s="30"/>
      <c r="TGN8" s="31"/>
      <c r="TGO8" s="30"/>
      <c r="TGP8" s="31"/>
      <c r="TGQ8" s="30"/>
      <c r="TGR8" s="31"/>
      <c r="TGS8" s="30"/>
      <c r="TGT8" s="31"/>
      <c r="TGU8" s="30"/>
      <c r="TGV8" s="31"/>
      <c r="TGW8" s="30"/>
      <c r="TGX8" s="31"/>
      <c r="TGY8" s="30"/>
      <c r="TGZ8" s="31"/>
      <c r="THA8" s="30"/>
      <c r="THB8" s="31"/>
      <c r="THC8" s="30"/>
      <c r="THD8" s="31"/>
      <c r="THE8" s="30"/>
      <c r="THF8" s="31"/>
      <c r="THG8" s="30"/>
      <c r="THH8" s="31"/>
      <c r="THI8" s="30"/>
      <c r="THJ8" s="31"/>
      <c r="THK8" s="30"/>
      <c r="THL8" s="31"/>
      <c r="THM8" s="30"/>
      <c r="THN8" s="31"/>
      <c r="THO8" s="30"/>
      <c r="THP8" s="31"/>
      <c r="THQ8" s="30"/>
      <c r="THR8" s="31"/>
      <c r="THS8" s="30"/>
      <c r="THT8" s="31"/>
      <c r="THU8" s="30"/>
      <c r="THV8" s="31"/>
      <c r="THW8" s="30"/>
      <c r="THX8" s="31"/>
      <c r="THY8" s="30"/>
      <c r="THZ8" s="31"/>
      <c r="TIA8" s="30"/>
      <c r="TIB8" s="31"/>
      <c r="TIC8" s="30"/>
      <c r="TID8" s="31"/>
      <c r="TIE8" s="30"/>
      <c r="TIF8" s="31"/>
      <c r="TIG8" s="30"/>
      <c r="TIH8" s="31"/>
      <c r="TII8" s="30"/>
      <c r="TIJ8" s="31"/>
      <c r="TIK8" s="30"/>
      <c r="TIL8" s="31"/>
      <c r="TIM8" s="30"/>
      <c r="TIN8" s="31"/>
      <c r="TIO8" s="30"/>
      <c r="TIP8" s="31"/>
      <c r="TIQ8" s="30"/>
      <c r="TIR8" s="31"/>
      <c r="TIS8" s="30"/>
      <c r="TIT8" s="31"/>
      <c r="TIU8" s="30"/>
      <c r="TIV8" s="31"/>
      <c r="TIW8" s="30"/>
      <c r="TIX8" s="31"/>
      <c r="TIY8" s="30"/>
      <c r="TIZ8" s="31"/>
      <c r="TJA8" s="30"/>
      <c r="TJB8" s="31"/>
      <c r="TJC8" s="30"/>
      <c r="TJD8" s="31"/>
      <c r="TJE8" s="30"/>
      <c r="TJF8" s="31"/>
      <c r="TJG8" s="30"/>
      <c r="TJH8" s="31"/>
      <c r="TJI8" s="30"/>
      <c r="TJJ8" s="31"/>
      <c r="TJK8" s="30"/>
      <c r="TJL8" s="31"/>
      <c r="TJM8" s="30"/>
      <c r="TJN8" s="31"/>
      <c r="TJO8" s="30"/>
      <c r="TJP8" s="31"/>
      <c r="TJQ8" s="30"/>
      <c r="TJR8" s="31"/>
      <c r="TJS8" s="30"/>
      <c r="TJT8" s="31"/>
      <c r="TJU8" s="30"/>
      <c r="TJV8" s="31"/>
      <c r="TJW8" s="30"/>
      <c r="TJX8" s="31"/>
      <c r="TJY8" s="30"/>
      <c r="TJZ8" s="31"/>
      <c r="TKA8" s="30"/>
      <c r="TKB8" s="31"/>
      <c r="TKC8" s="30"/>
      <c r="TKD8" s="31"/>
      <c r="TKE8" s="30"/>
      <c r="TKF8" s="31"/>
      <c r="TKG8" s="30"/>
      <c r="TKH8" s="31"/>
      <c r="TKI8" s="30"/>
      <c r="TKJ8" s="31"/>
      <c r="TKK8" s="30"/>
      <c r="TKL8" s="31"/>
      <c r="TKM8" s="30"/>
      <c r="TKN8" s="31"/>
      <c r="TKO8" s="30"/>
      <c r="TKP8" s="31"/>
      <c r="TKQ8" s="30"/>
      <c r="TKR8" s="31"/>
      <c r="TKS8" s="30"/>
      <c r="TKT8" s="31"/>
      <c r="TKU8" s="30"/>
      <c r="TKV8" s="31"/>
      <c r="TKW8" s="30"/>
      <c r="TKX8" s="31"/>
      <c r="TKY8" s="30"/>
      <c r="TKZ8" s="31"/>
      <c r="TLA8" s="30"/>
      <c r="TLB8" s="31"/>
      <c r="TLC8" s="30"/>
      <c r="TLD8" s="31"/>
      <c r="TLE8" s="30"/>
      <c r="TLF8" s="31"/>
      <c r="TLG8" s="30"/>
      <c r="TLH8" s="31"/>
      <c r="TLI8" s="30"/>
      <c r="TLJ8" s="31"/>
      <c r="TLK8" s="30"/>
      <c r="TLL8" s="31"/>
      <c r="TLM8" s="30"/>
      <c r="TLN8" s="31"/>
      <c r="TLO8" s="30"/>
      <c r="TLP8" s="31"/>
      <c r="TLQ8" s="30"/>
      <c r="TLR8" s="31"/>
      <c r="TLS8" s="30"/>
      <c r="TLT8" s="31"/>
      <c r="TLU8" s="30"/>
      <c r="TLV8" s="31"/>
      <c r="TLW8" s="30"/>
      <c r="TLX8" s="31"/>
      <c r="TLY8" s="30"/>
      <c r="TLZ8" s="31"/>
      <c r="TMA8" s="30"/>
      <c r="TMB8" s="31"/>
      <c r="TMC8" s="30"/>
      <c r="TMD8" s="31"/>
      <c r="TME8" s="30"/>
      <c r="TMF8" s="31"/>
      <c r="TMG8" s="30"/>
      <c r="TMH8" s="31"/>
      <c r="TMI8" s="30"/>
      <c r="TMJ8" s="31"/>
      <c r="TMK8" s="30"/>
      <c r="TML8" s="31"/>
      <c r="TMM8" s="30"/>
      <c r="TMN8" s="31"/>
      <c r="TMO8" s="30"/>
      <c r="TMP8" s="31"/>
      <c r="TMQ8" s="30"/>
      <c r="TMR8" s="31"/>
      <c r="TMS8" s="30"/>
      <c r="TMT8" s="31"/>
      <c r="TMU8" s="30"/>
      <c r="TMV8" s="31"/>
      <c r="TMW8" s="30"/>
      <c r="TMX8" s="31"/>
      <c r="TMY8" s="30"/>
      <c r="TMZ8" s="31"/>
      <c r="TNA8" s="30"/>
      <c r="TNB8" s="31"/>
      <c r="TNC8" s="30"/>
      <c r="TND8" s="31"/>
      <c r="TNE8" s="30"/>
      <c r="TNF8" s="31"/>
      <c r="TNG8" s="30"/>
      <c r="TNH8" s="31"/>
      <c r="TNI8" s="30"/>
      <c r="TNJ8" s="31"/>
      <c r="TNK8" s="30"/>
      <c r="TNL8" s="31"/>
      <c r="TNM8" s="30"/>
      <c r="TNN8" s="31"/>
      <c r="TNO8" s="30"/>
      <c r="TNP8" s="31"/>
      <c r="TNQ8" s="30"/>
      <c r="TNR8" s="31"/>
      <c r="TNS8" s="30"/>
      <c r="TNT8" s="31"/>
      <c r="TNU8" s="30"/>
      <c r="TNV8" s="31"/>
      <c r="TNW8" s="30"/>
      <c r="TNX8" s="31"/>
      <c r="TNY8" s="30"/>
      <c r="TNZ8" s="31"/>
      <c r="TOA8" s="30"/>
      <c r="TOB8" s="31"/>
      <c r="TOC8" s="30"/>
      <c r="TOD8" s="31"/>
      <c r="TOE8" s="30"/>
      <c r="TOF8" s="31"/>
      <c r="TOG8" s="30"/>
      <c r="TOH8" s="31"/>
      <c r="TOI8" s="30"/>
      <c r="TOJ8" s="31"/>
      <c r="TOK8" s="30"/>
      <c r="TOL8" s="31"/>
      <c r="TOM8" s="30"/>
      <c r="TON8" s="31"/>
      <c r="TOO8" s="30"/>
      <c r="TOP8" s="31"/>
      <c r="TOQ8" s="30"/>
      <c r="TOR8" s="31"/>
      <c r="TOS8" s="30"/>
      <c r="TOT8" s="31"/>
      <c r="TOU8" s="30"/>
      <c r="TOV8" s="31"/>
      <c r="TOW8" s="30"/>
      <c r="TOX8" s="31"/>
      <c r="TOY8" s="30"/>
      <c r="TOZ8" s="31"/>
      <c r="TPA8" s="30"/>
      <c r="TPB8" s="31"/>
      <c r="TPC8" s="30"/>
      <c r="TPD8" s="31"/>
      <c r="TPE8" s="30"/>
      <c r="TPF8" s="31"/>
      <c r="TPG8" s="30"/>
      <c r="TPH8" s="31"/>
      <c r="TPI8" s="30"/>
      <c r="TPJ8" s="31"/>
      <c r="TPK8" s="30"/>
      <c r="TPL8" s="31"/>
      <c r="TPM8" s="30"/>
      <c r="TPN8" s="31"/>
      <c r="TPO8" s="30"/>
      <c r="TPP8" s="31"/>
      <c r="TPQ8" s="30"/>
      <c r="TPR8" s="31"/>
      <c r="TPS8" s="30"/>
      <c r="TPT8" s="31"/>
      <c r="TPU8" s="30"/>
      <c r="TPV8" s="31"/>
      <c r="TPW8" s="30"/>
      <c r="TPX8" s="31"/>
      <c r="TPY8" s="30"/>
      <c r="TPZ8" s="31"/>
      <c r="TQA8" s="30"/>
      <c r="TQB8" s="31"/>
      <c r="TQC8" s="30"/>
      <c r="TQD8" s="31"/>
      <c r="TQE8" s="30"/>
      <c r="TQF8" s="31"/>
      <c r="TQG8" s="30"/>
      <c r="TQH8" s="31"/>
      <c r="TQI8" s="30"/>
      <c r="TQJ8" s="31"/>
      <c r="TQK8" s="30"/>
      <c r="TQL8" s="31"/>
      <c r="TQM8" s="30"/>
      <c r="TQN8" s="31"/>
      <c r="TQO8" s="30"/>
      <c r="TQP8" s="31"/>
      <c r="TQQ8" s="30"/>
      <c r="TQR8" s="31"/>
      <c r="TQS8" s="30"/>
      <c r="TQT8" s="31"/>
      <c r="TQU8" s="30"/>
      <c r="TQV8" s="31"/>
      <c r="TQW8" s="30"/>
      <c r="TQX8" s="31"/>
      <c r="TQY8" s="30"/>
      <c r="TQZ8" s="31"/>
      <c r="TRA8" s="30"/>
      <c r="TRB8" s="31"/>
      <c r="TRC8" s="30"/>
      <c r="TRD8" s="31"/>
      <c r="TRE8" s="30"/>
      <c r="TRF8" s="31"/>
      <c r="TRG8" s="30"/>
      <c r="TRH8" s="31"/>
      <c r="TRI8" s="30"/>
      <c r="TRJ8" s="31"/>
      <c r="TRK8" s="30"/>
      <c r="TRL8" s="31"/>
      <c r="TRM8" s="30"/>
      <c r="TRN8" s="31"/>
      <c r="TRO8" s="30"/>
      <c r="TRP8" s="31"/>
      <c r="TRQ8" s="30"/>
      <c r="TRR8" s="31"/>
      <c r="TRS8" s="30"/>
      <c r="TRT8" s="31"/>
      <c r="TRU8" s="30"/>
      <c r="TRV8" s="31"/>
      <c r="TRW8" s="30"/>
      <c r="TRX8" s="31"/>
      <c r="TRY8" s="30"/>
      <c r="TRZ8" s="31"/>
      <c r="TSA8" s="30"/>
      <c r="TSB8" s="31"/>
      <c r="TSC8" s="30"/>
      <c r="TSD8" s="31"/>
      <c r="TSE8" s="30"/>
      <c r="TSF8" s="31"/>
      <c r="TSG8" s="30"/>
      <c r="TSH8" s="31"/>
      <c r="TSI8" s="30"/>
      <c r="TSJ8" s="31"/>
      <c r="TSK8" s="30"/>
      <c r="TSL8" s="31"/>
      <c r="TSM8" s="30"/>
      <c r="TSN8" s="31"/>
      <c r="TSO8" s="30"/>
      <c r="TSP8" s="31"/>
      <c r="TSQ8" s="30"/>
      <c r="TSR8" s="31"/>
      <c r="TSS8" s="30"/>
      <c r="TST8" s="31"/>
      <c r="TSU8" s="30"/>
      <c r="TSV8" s="31"/>
      <c r="TSW8" s="30"/>
      <c r="TSX8" s="31"/>
      <c r="TSY8" s="30"/>
      <c r="TSZ8" s="31"/>
      <c r="TTA8" s="30"/>
      <c r="TTB8" s="31"/>
      <c r="TTC8" s="30"/>
      <c r="TTD8" s="31"/>
      <c r="TTE8" s="30"/>
      <c r="TTF8" s="31"/>
      <c r="TTG8" s="30"/>
      <c r="TTH8" s="31"/>
      <c r="TTI8" s="30"/>
      <c r="TTJ8" s="31"/>
      <c r="TTK8" s="30"/>
      <c r="TTL8" s="31"/>
      <c r="TTM8" s="30"/>
      <c r="TTN8" s="31"/>
      <c r="TTO8" s="30"/>
      <c r="TTP8" s="31"/>
      <c r="TTQ8" s="30"/>
      <c r="TTR8" s="31"/>
      <c r="TTS8" s="30"/>
      <c r="TTT8" s="31"/>
      <c r="TTU8" s="30"/>
      <c r="TTV8" s="31"/>
      <c r="TTW8" s="30"/>
      <c r="TTX8" s="31"/>
      <c r="TTY8" s="30"/>
      <c r="TTZ8" s="31"/>
      <c r="TUA8" s="30"/>
      <c r="TUB8" s="31"/>
      <c r="TUC8" s="30"/>
      <c r="TUD8" s="31"/>
      <c r="TUE8" s="30"/>
      <c r="TUF8" s="31"/>
      <c r="TUG8" s="30"/>
      <c r="TUH8" s="31"/>
      <c r="TUI8" s="30"/>
      <c r="TUJ8" s="31"/>
      <c r="TUK8" s="30"/>
      <c r="TUL8" s="31"/>
      <c r="TUM8" s="30"/>
      <c r="TUN8" s="31"/>
      <c r="TUO8" s="30"/>
      <c r="TUP8" s="31"/>
      <c r="TUQ8" s="30"/>
      <c r="TUR8" s="31"/>
      <c r="TUS8" s="30"/>
      <c r="TUT8" s="31"/>
      <c r="TUU8" s="30"/>
      <c r="TUV8" s="31"/>
      <c r="TUW8" s="30"/>
      <c r="TUX8" s="31"/>
      <c r="TUY8" s="30"/>
      <c r="TUZ8" s="31"/>
      <c r="TVA8" s="30"/>
      <c r="TVB8" s="31"/>
      <c r="TVC8" s="30"/>
      <c r="TVD8" s="31"/>
      <c r="TVE8" s="30"/>
      <c r="TVF8" s="31"/>
      <c r="TVG8" s="30"/>
      <c r="TVH8" s="31"/>
      <c r="TVI8" s="30"/>
      <c r="TVJ8" s="31"/>
      <c r="TVK8" s="30"/>
      <c r="TVL8" s="31"/>
      <c r="TVM8" s="30"/>
      <c r="TVN8" s="31"/>
      <c r="TVO8" s="30"/>
      <c r="TVP8" s="31"/>
      <c r="TVQ8" s="30"/>
      <c r="TVR8" s="31"/>
      <c r="TVS8" s="30"/>
      <c r="TVT8" s="31"/>
      <c r="TVU8" s="30"/>
      <c r="TVV8" s="31"/>
      <c r="TVW8" s="30"/>
      <c r="TVX8" s="31"/>
      <c r="TVY8" s="30"/>
      <c r="TVZ8" s="31"/>
      <c r="TWA8" s="30"/>
      <c r="TWB8" s="31"/>
      <c r="TWC8" s="30"/>
      <c r="TWD8" s="31"/>
      <c r="TWE8" s="30"/>
      <c r="TWF8" s="31"/>
      <c r="TWG8" s="30"/>
      <c r="TWH8" s="31"/>
      <c r="TWI8" s="30"/>
      <c r="TWJ8" s="31"/>
      <c r="TWK8" s="30"/>
      <c r="TWL8" s="31"/>
      <c r="TWM8" s="30"/>
      <c r="TWN8" s="31"/>
      <c r="TWO8" s="30"/>
      <c r="TWP8" s="31"/>
      <c r="TWQ8" s="30"/>
      <c r="TWR8" s="31"/>
      <c r="TWS8" s="30"/>
      <c r="TWT8" s="31"/>
      <c r="TWU8" s="30"/>
      <c r="TWV8" s="31"/>
      <c r="TWW8" s="30"/>
      <c r="TWX8" s="31"/>
      <c r="TWY8" s="30"/>
      <c r="TWZ8" s="31"/>
      <c r="TXA8" s="30"/>
      <c r="TXB8" s="31"/>
      <c r="TXC8" s="30"/>
      <c r="TXD8" s="31"/>
      <c r="TXE8" s="30"/>
      <c r="TXF8" s="31"/>
      <c r="TXG8" s="30"/>
      <c r="TXH8" s="31"/>
      <c r="TXI8" s="30"/>
      <c r="TXJ8" s="31"/>
      <c r="TXK8" s="30"/>
      <c r="TXL8" s="31"/>
      <c r="TXM8" s="30"/>
      <c r="TXN8" s="31"/>
      <c r="TXO8" s="30"/>
      <c r="TXP8" s="31"/>
      <c r="TXQ8" s="30"/>
      <c r="TXR8" s="31"/>
      <c r="TXS8" s="30"/>
      <c r="TXT8" s="31"/>
      <c r="TXU8" s="30"/>
      <c r="TXV8" s="31"/>
      <c r="TXW8" s="30"/>
      <c r="TXX8" s="31"/>
      <c r="TXY8" s="30"/>
      <c r="TXZ8" s="31"/>
      <c r="TYA8" s="30"/>
      <c r="TYB8" s="31"/>
      <c r="TYC8" s="30"/>
      <c r="TYD8" s="31"/>
      <c r="TYE8" s="30"/>
      <c r="TYF8" s="31"/>
      <c r="TYG8" s="30"/>
      <c r="TYH8" s="31"/>
      <c r="TYI8" s="30"/>
      <c r="TYJ8" s="31"/>
      <c r="TYK8" s="30"/>
      <c r="TYL8" s="31"/>
      <c r="TYM8" s="30"/>
      <c r="TYN8" s="31"/>
      <c r="TYO8" s="30"/>
      <c r="TYP8" s="31"/>
      <c r="TYQ8" s="30"/>
      <c r="TYR8" s="31"/>
      <c r="TYS8" s="30"/>
      <c r="TYT8" s="31"/>
      <c r="TYU8" s="30"/>
      <c r="TYV8" s="31"/>
      <c r="TYW8" s="30"/>
      <c r="TYX8" s="31"/>
      <c r="TYY8" s="30"/>
      <c r="TYZ8" s="31"/>
      <c r="TZA8" s="30"/>
      <c r="TZB8" s="31"/>
      <c r="TZC8" s="30"/>
      <c r="TZD8" s="31"/>
      <c r="TZE8" s="30"/>
      <c r="TZF8" s="31"/>
      <c r="TZG8" s="30"/>
      <c r="TZH8" s="31"/>
      <c r="TZI8" s="30"/>
      <c r="TZJ8" s="31"/>
      <c r="TZK8" s="30"/>
      <c r="TZL8" s="31"/>
      <c r="TZM8" s="30"/>
      <c r="TZN8" s="31"/>
      <c r="TZO8" s="30"/>
      <c r="TZP8" s="31"/>
      <c r="TZQ8" s="30"/>
      <c r="TZR8" s="31"/>
      <c r="TZS8" s="30"/>
      <c r="TZT8" s="31"/>
      <c r="TZU8" s="30"/>
      <c r="TZV8" s="31"/>
      <c r="TZW8" s="30"/>
      <c r="TZX8" s="31"/>
      <c r="TZY8" s="30"/>
      <c r="TZZ8" s="31"/>
      <c r="UAA8" s="30"/>
      <c r="UAB8" s="31"/>
      <c r="UAC8" s="30"/>
      <c r="UAD8" s="31"/>
      <c r="UAE8" s="30"/>
      <c r="UAF8" s="31"/>
      <c r="UAG8" s="30"/>
      <c r="UAH8" s="31"/>
      <c r="UAI8" s="30"/>
      <c r="UAJ8" s="31"/>
      <c r="UAK8" s="30"/>
      <c r="UAL8" s="31"/>
      <c r="UAM8" s="30"/>
      <c r="UAN8" s="31"/>
      <c r="UAO8" s="30"/>
      <c r="UAP8" s="31"/>
      <c r="UAQ8" s="30"/>
      <c r="UAR8" s="31"/>
      <c r="UAS8" s="30"/>
      <c r="UAT8" s="31"/>
      <c r="UAU8" s="30"/>
      <c r="UAV8" s="31"/>
      <c r="UAW8" s="30"/>
      <c r="UAX8" s="31"/>
      <c r="UAY8" s="30"/>
      <c r="UAZ8" s="31"/>
      <c r="UBA8" s="30"/>
      <c r="UBB8" s="31"/>
      <c r="UBC8" s="30"/>
      <c r="UBD8" s="31"/>
      <c r="UBE8" s="30"/>
      <c r="UBF8" s="31"/>
      <c r="UBG8" s="30"/>
      <c r="UBH8" s="31"/>
      <c r="UBI8" s="30"/>
      <c r="UBJ8" s="31"/>
      <c r="UBK8" s="30"/>
      <c r="UBL8" s="31"/>
      <c r="UBM8" s="30"/>
      <c r="UBN8" s="31"/>
      <c r="UBO8" s="30"/>
      <c r="UBP8" s="31"/>
      <c r="UBQ8" s="30"/>
      <c r="UBR8" s="31"/>
      <c r="UBS8" s="30"/>
      <c r="UBT8" s="31"/>
      <c r="UBU8" s="30"/>
      <c r="UBV8" s="31"/>
      <c r="UBW8" s="30"/>
      <c r="UBX8" s="31"/>
      <c r="UBY8" s="30"/>
      <c r="UBZ8" s="31"/>
      <c r="UCA8" s="30"/>
      <c r="UCB8" s="31"/>
      <c r="UCC8" s="30"/>
      <c r="UCD8" s="31"/>
      <c r="UCE8" s="30"/>
      <c r="UCF8" s="31"/>
      <c r="UCG8" s="30"/>
      <c r="UCH8" s="31"/>
      <c r="UCI8" s="30"/>
      <c r="UCJ8" s="31"/>
      <c r="UCK8" s="30"/>
      <c r="UCL8" s="31"/>
      <c r="UCM8" s="30"/>
      <c r="UCN8" s="31"/>
      <c r="UCO8" s="30"/>
      <c r="UCP8" s="31"/>
      <c r="UCQ8" s="30"/>
      <c r="UCR8" s="31"/>
      <c r="UCS8" s="30"/>
      <c r="UCT8" s="31"/>
      <c r="UCU8" s="30"/>
      <c r="UCV8" s="31"/>
      <c r="UCW8" s="30"/>
      <c r="UCX8" s="31"/>
      <c r="UCY8" s="30"/>
      <c r="UCZ8" s="31"/>
      <c r="UDA8" s="30"/>
      <c r="UDB8" s="31"/>
      <c r="UDC8" s="30"/>
      <c r="UDD8" s="31"/>
      <c r="UDE8" s="30"/>
      <c r="UDF8" s="31"/>
      <c r="UDG8" s="30"/>
      <c r="UDH8" s="31"/>
      <c r="UDI8" s="30"/>
      <c r="UDJ8" s="31"/>
      <c r="UDK8" s="30"/>
      <c r="UDL8" s="31"/>
      <c r="UDM8" s="30"/>
      <c r="UDN8" s="31"/>
      <c r="UDO8" s="30"/>
      <c r="UDP8" s="31"/>
      <c r="UDQ8" s="30"/>
      <c r="UDR8" s="31"/>
      <c r="UDS8" s="30"/>
      <c r="UDT8" s="31"/>
      <c r="UDU8" s="30"/>
      <c r="UDV8" s="31"/>
      <c r="UDW8" s="30"/>
      <c r="UDX8" s="31"/>
      <c r="UDY8" s="30"/>
      <c r="UDZ8" s="31"/>
      <c r="UEA8" s="30"/>
      <c r="UEB8" s="31"/>
      <c r="UEC8" s="30"/>
      <c r="UED8" s="31"/>
      <c r="UEE8" s="30"/>
      <c r="UEF8" s="31"/>
      <c r="UEG8" s="30"/>
      <c r="UEH8" s="31"/>
      <c r="UEI8" s="30"/>
      <c r="UEJ8" s="31"/>
      <c r="UEK8" s="30"/>
      <c r="UEL8" s="31"/>
      <c r="UEM8" s="30"/>
      <c r="UEN8" s="31"/>
      <c r="UEO8" s="30"/>
      <c r="UEP8" s="31"/>
      <c r="UEQ8" s="30"/>
      <c r="UER8" s="31"/>
      <c r="UES8" s="30"/>
      <c r="UET8" s="31"/>
      <c r="UEU8" s="30"/>
      <c r="UEV8" s="31"/>
      <c r="UEW8" s="30"/>
      <c r="UEX8" s="31"/>
      <c r="UEY8" s="30"/>
      <c r="UEZ8" s="31"/>
      <c r="UFA8" s="30"/>
      <c r="UFB8" s="31"/>
      <c r="UFC8" s="30"/>
      <c r="UFD8" s="31"/>
      <c r="UFE8" s="30"/>
      <c r="UFF8" s="31"/>
      <c r="UFG8" s="30"/>
      <c r="UFH8" s="31"/>
      <c r="UFI8" s="30"/>
      <c r="UFJ8" s="31"/>
      <c r="UFK8" s="30"/>
      <c r="UFL8" s="31"/>
      <c r="UFM8" s="30"/>
      <c r="UFN8" s="31"/>
      <c r="UFO8" s="30"/>
      <c r="UFP8" s="31"/>
      <c r="UFQ8" s="30"/>
      <c r="UFR8" s="31"/>
      <c r="UFS8" s="30"/>
      <c r="UFT8" s="31"/>
      <c r="UFU8" s="30"/>
      <c r="UFV8" s="31"/>
      <c r="UFW8" s="30"/>
      <c r="UFX8" s="31"/>
      <c r="UFY8" s="30"/>
      <c r="UFZ8" s="31"/>
      <c r="UGA8" s="30"/>
      <c r="UGB8" s="31"/>
      <c r="UGC8" s="30"/>
      <c r="UGD8" s="31"/>
      <c r="UGE8" s="30"/>
      <c r="UGF8" s="31"/>
      <c r="UGG8" s="30"/>
      <c r="UGH8" s="31"/>
      <c r="UGI8" s="30"/>
      <c r="UGJ8" s="31"/>
      <c r="UGK8" s="30"/>
      <c r="UGL8" s="31"/>
      <c r="UGM8" s="30"/>
      <c r="UGN8" s="31"/>
      <c r="UGO8" s="30"/>
      <c r="UGP8" s="31"/>
      <c r="UGQ8" s="30"/>
      <c r="UGR8" s="31"/>
      <c r="UGS8" s="30"/>
      <c r="UGT8" s="31"/>
      <c r="UGU8" s="30"/>
      <c r="UGV8" s="31"/>
      <c r="UGW8" s="30"/>
      <c r="UGX8" s="31"/>
      <c r="UGY8" s="30"/>
      <c r="UGZ8" s="31"/>
      <c r="UHA8" s="30"/>
      <c r="UHB8" s="31"/>
      <c r="UHC8" s="30"/>
      <c r="UHD8" s="31"/>
      <c r="UHE8" s="30"/>
      <c r="UHF8" s="31"/>
      <c r="UHG8" s="30"/>
      <c r="UHH8" s="31"/>
      <c r="UHI8" s="30"/>
      <c r="UHJ8" s="31"/>
      <c r="UHK8" s="30"/>
      <c r="UHL8" s="31"/>
      <c r="UHM8" s="30"/>
      <c r="UHN8" s="31"/>
      <c r="UHO8" s="30"/>
      <c r="UHP8" s="31"/>
      <c r="UHQ8" s="30"/>
      <c r="UHR8" s="31"/>
      <c r="UHS8" s="30"/>
      <c r="UHT8" s="31"/>
      <c r="UHU8" s="30"/>
      <c r="UHV8" s="31"/>
      <c r="UHW8" s="30"/>
      <c r="UHX8" s="31"/>
      <c r="UHY8" s="30"/>
      <c r="UHZ8" s="31"/>
      <c r="UIA8" s="30"/>
      <c r="UIB8" s="31"/>
      <c r="UIC8" s="30"/>
      <c r="UID8" s="31"/>
      <c r="UIE8" s="30"/>
      <c r="UIF8" s="31"/>
      <c r="UIG8" s="30"/>
      <c r="UIH8" s="31"/>
      <c r="UII8" s="30"/>
      <c r="UIJ8" s="31"/>
      <c r="UIK8" s="30"/>
      <c r="UIL8" s="31"/>
      <c r="UIM8" s="30"/>
      <c r="UIN8" s="31"/>
      <c r="UIO8" s="30"/>
      <c r="UIP8" s="31"/>
      <c r="UIQ8" s="30"/>
      <c r="UIR8" s="31"/>
      <c r="UIS8" s="30"/>
      <c r="UIT8" s="31"/>
      <c r="UIU8" s="30"/>
      <c r="UIV8" s="31"/>
      <c r="UIW8" s="30"/>
      <c r="UIX8" s="31"/>
      <c r="UIY8" s="30"/>
      <c r="UIZ8" s="31"/>
      <c r="UJA8" s="30"/>
      <c r="UJB8" s="31"/>
      <c r="UJC8" s="30"/>
      <c r="UJD8" s="31"/>
      <c r="UJE8" s="30"/>
      <c r="UJF8" s="31"/>
      <c r="UJG8" s="30"/>
      <c r="UJH8" s="31"/>
      <c r="UJI8" s="30"/>
      <c r="UJJ8" s="31"/>
      <c r="UJK8" s="30"/>
      <c r="UJL8" s="31"/>
      <c r="UJM8" s="30"/>
      <c r="UJN8" s="31"/>
      <c r="UJO8" s="30"/>
      <c r="UJP8" s="31"/>
      <c r="UJQ8" s="30"/>
      <c r="UJR8" s="31"/>
      <c r="UJS8" s="30"/>
      <c r="UJT8" s="31"/>
      <c r="UJU8" s="30"/>
      <c r="UJV8" s="31"/>
      <c r="UJW8" s="30"/>
      <c r="UJX8" s="31"/>
      <c r="UJY8" s="30"/>
      <c r="UJZ8" s="31"/>
      <c r="UKA8" s="30"/>
      <c r="UKB8" s="31"/>
      <c r="UKC8" s="30"/>
      <c r="UKD8" s="31"/>
      <c r="UKE8" s="30"/>
      <c r="UKF8" s="31"/>
      <c r="UKG8" s="30"/>
      <c r="UKH8" s="31"/>
      <c r="UKI8" s="30"/>
      <c r="UKJ8" s="31"/>
      <c r="UKK8" s="30"/>
      <c r="UKL8" s="31"/>
      <c r="UKM8" s="30"/>
      <c r="UKN8" s="31"/>
      <c r="UKO8" s="30"/>
      <c r="UKP8" s="31"/>
      <c r="UKQ8" s="30"/>
      <c r="UKR8" s="31"/>
      <c r="UKS8" s="30"/>
      <c r="UKT8" s="31"/>
      <c r="UKU8" s="30"/>
      <c r="UKV8" s="31"/>
      <c r="UKW8" s="30"/>
      <c r="UKX8" s="31"/>
      <c r="UKY8" s="30"/>
      <c r="UKZ8" s="31"/>
      <c r="ULA8" s="30"/>
      <c r="ULB8" s="31"/>
      <c r="ULC8" s="30"/>
      <c r="ULD8" s="31"/>
      <c r="ULE8" s="30"/>
      <c r="ULF8" s="31"/>
      <c r="ULG8" s="30"/>
      <c r="ULH8" s="31"/>
      <c r="ULI8" s="30"/>
      <c r="ULJ8" s="31"/>
      <c r="ULK8" s="30"/>
      <c r="ULL8" s="31"/>
      <c r="ULM8" s="30"/>
      <c r="ULN8" s="31"/>
      <c r="ULO8" s="30"/>
      <c r="ULP8" s="31"/>
      <c r="ULQ8" s="30"/>
      <c r="ULR8" s="31"/>
      <c r="ULS8" s="30"/>
      <c r="ULT8" s="31"/>
      <c r="ULU8" s="30"/>
      <c r="ULV8" s="31"/>
      <c r="ULW8" s="30"/>
      <c r="ULX8" s="31"/>
      <c r="ULY8" s="30"/>
      <c r="ULZ8" s="31"/>
      <c r="UMA8" s="30"/>
      <c r="UMB8" s="31"/>
      <c r="UMC8" s="30"/>
      <c r="UMD8" s="31"/>
      <c r="UME8" s="30"/>
      <c r="UMF8" s="31"/>
      <c r="UMG8" s="30"/>
      <c r="UMH8" s="31"/>
      <c r="UMI8" s="30"/>
      <c r="UMJ8" s="31"/>
      <c r="UMK8" s="30"/>
      <c r="UML8" s="31"/>
      <c r="UMM8" s="30"/>
      <c r="UMN8" s="31"/>
      <c r="UMO8" s="30"/>
      <c r="UMP8" s="31"/>
      <c r="UMQ8" s="30"/>
      <c r="UMR8" s="31"/>
      <c r="UMS8" s="30"/>
      <c r="UMT8" s="31"/>
      <c r="UMU8" s="30"/>
      <c r="UMV8" s="31"/>
      <c r="UMW8" s="30"/>
      <c r="UMX8" s="31"/>
      <c r="UMY8" s="30"/>
      <c r="UMZ8" s="31"/>
      <c r="UNA8" s="30"/>
      <c r="UNB8" s="31"/>
      <c r="UNC8" s="30"/>
      <c r="UND8" s="31"/>
      <c r="UNE8" s="30"/>
      <c r="UNF8" s="31"/>
      <c r="UNG8" s="30"/>
      <c r="UNH8" s="31"/>
      <c r="UNI8" s="30"/>
      <c r="UNJ8" s="31"/>
      <c r="UNK8" s="30"/>
      <c r="UNL8" s="31"/>
      <c r="UNM8" s="30"/>
      <c r="UNN8" s="31"/>
      <c r="UNO8" s="30"/>
      <c r="UNP8" s="31"/>
      <c r="UNQ8" s="30"/>
      <c r="UNR8" s="31"/>
      <c r="UNS8" s="30"/>
      <c r="UNT8" s="31"/>
      <c r="UNU8" s="30"/>
      <c r="UNV8" s="31"/>
      <c r="UNW8" s="30"/>
      <c r="UNX8" s="31"/>
      <c r="UNY8" s="30"/>
      <c r="UNZ8" s="31"/>
      <c r="UOA8" s="30"/>
      <c r="UOB8" s="31"/>
      <c r="UOC8" s="30"/>
      <c r="UOD8" s="31"/>
      <c r="UOE8" s="30"/>
      <c r="UOF8" s="31"/>
      <c r="UOG8" s="30"/>
      <c r="UOH8" s="31"/>
      <c r="UOI8" s="30"/>
      <c r="UOJ8" s="31"/>
      <c r="UOK8" s="30"/>
      <c r="UOL8" s="31"/>
      <c r="UOM8" s="30"/>
      <c r="UON8" s="31"/>
      <c r="UOO8" s="30"/>
      <c r="UOP8" s="31"/>
      <c r="UOQ8" s="30"/>
      <c r="UOR8" s="31"/>
      <c r="UOS8" s="30"/>
      <c r="UOT8" s="31"/>
      <c r="UOU8" s="30"/>
      <c r="UOV8" s="31"/>
      <c r="UOW8" s="30"/>
      <c r="UOX8" s="31"/>
      <c r="UOY8" s="30"/>
      <c r="UOZ8" s="31"/>
      <c r="UPA8" s="30"/>
      <c r="UPB8" s="31"/>
      <c r="UPC8" s="30"/>
      <c r="UPD8" s="31"/>
      <c r="UPE8" s="30"/>
      <c r="UPF8" s="31"/>
      <c r="UPG8" s="30"/>
      <c r="UPH8" s="31"/>
      <c r="UPI8" s="30"/>
      <c r="UPJ8" s="31"/>
      <c r="UPK8" s="30"/>
      <c r="UPL8" s="31"/>
      <c r="UPM8" s="30"/>
      <c r="UPN8" s="31"/>
      <c r="UPO8" s="30"/>
      <c r="UPP8" s="31"/>
      <c r="UPQ8" s="30"/>
      <c r="UPR8" s="31"/>
      <c r="UPS8" s="30"/>
      <c r="UPT8" s="31"/>
      <c r="UPU8" s="30"/>
      <c r="UPV8" s="31"/>
      <c r="UPW8" s="30"/>
      <c r="UPX8" s="31"/>
      <c r="UPY8" s="30"/>
      <c r="UPZ8" s="31"/>
      <c r="UQA8" s="30"/>
      <c r="UQB8" s="31"/>
      <c r="UQC8" s="30"/>
      <c r="UQD8" s="31"/>
      <c r="UQE8" s="30"/>
      <c r="UQF8" s="31"/>
      <c r="UQG8" s="30"/>
      <c r="UQH8" s="31"/>
      <c r="UQI8" s="30"/>
      <c r="UQJ8" s="31"/>
      <c r="UQK8" s="30"/>
      <c r="UQL8" s="31"/>
      <c r="UQM8" s="30"/>
      <c r="UQN8" s="31"/>
      <c r="UQO8" s="30"/>
      <c r="UQP8" s="31"/>
      <c r="UQQ8" s="30"/>
      <c r="UQR8" s="31"/>
      <c r="UQS8" s="30"/>
      <c r="UQT8" s="31"/>
      <c r="UQU8" s="30"/>
      <c r="UQV8" s="31"/>
      <c r="UQW8" s="30"/>
      <c r="UQX8" s="31"/>
      <c r="UQY8" s="30"/>
      <c r="UQZ8" s="31"/>
      <c r="URA8" s="30"/>
      <c r="URB8" s="31"/>
      <c r="URC8" s="30"/>
      <c r="URD8" s="31"/>
      <c r="URE8" s="30"/>
      <c r="URF8" s="31"/>
      <c r="URG8" s="30"/>
      <c r="URH8" s="31"/>
      <c r="URI8" s="30"/>
      <c r="URJ8" s="31"/>
      <c r="URK8" s="30"/>
      <c r="URL8" s="31"/>
      <c r="URM8" s="30"/>
      <c r="URN8" s="31"/>
      <c r="URO8" s="30"/>
      <c r="URP8" s="31"/>
      <c r="URQ8" s="30"/>
      <c r="URR8" s="31"/>
      <c r="URS8" s="30"/>
      <c r="URT8" s="31"/>
      <c r="URU8" s="30"/>
      <c r="URV8" s="31"/>
      <c r="URW8" s="30"/>
      <c r="URX8" s="31"/>
      <c r="URY8" s="30"/>
      <c r="URZ8" s="31"/>
      <c r="USA8" s="30"/>
      <c r="USB8" s="31"/>
      <c r="USC8" s="30"/>
      <c r="USD8" s="31"/>
      <c r="USE8" s="30"/>
      <c r="USF8" s="31"/>
      <c r="USG8" s="30"/>
      <c r="USH8" s="31"/>
      <c r="USI8" s="30"/>
      <c r="USJ8" s="31"/>
      <c r="USK8" s="30"/>
      <c r="USL8" s="31"/>
      <c r="USM8" s="30"/>
      <c r="USN8" s="31"/>
      <c r="USO8" s="30"/>
      <c r="USP8" s="31"/>
      <c r="USQ8" s="30"/>
      <c r="USR8" s="31"/>
      <c r="USS8" s="30"/>
      <c r="UST8" s="31"/>
      <c r="USU8" s="30"/>
      <c r="USV8" s="31"/>
      <c r="USW8" s="30"/>
      <c r="USX8" s="31"/>
      <c r="USY8" s="30"/>
      <c r="USZ8" s="31"/>
      <c r="UTA8" s="30"/>
      <c r="UTB8" s="31"/>
      <c r="UTC8" s="30"/>
      <c r="UTD8" s="31"/>
      <c r="UTE8" s="30"/>
      <c r="UTF8" s="31"/>
      <c r="UTG8" s="30"/>
      <c r="UTH8" s="31"/>
      <c r="UTI8" s="30"/>
      <c r="UTJ8" s="31"/>
      <c r="UTK8" s="30"/>
      <c r="UTL8" s="31"/>
      <c r="UTM8" s="30"/>
      <c r="UTN8" s="31"/>
      <c r="UTO8" s="30"/>
      <c r="UTP8" s="31"/>
      <c r="UTQ8" s="30"/>
      <c r="UTR8" s="31"/>
      <c r="UTS8" s="30"/>
      <c r="UTT8" s="31"/>
      <c r="UTU8" s="30"/>
      <c r="UTV8" s="31"/>
      <c r="UTW8" s="30"/>
      <c r="UTX8" s="31"/>
      <c r="UTY8" s="30"/>
      <c r="UTZ8" s="31"/>
      <c r="UUA8" s="30"/>
      <c r="UUB8" s="31"/>
      <c r="UUC8" s="30"/>
      <c r="UUD8" s="31"/>
      <c r="UUE8" s="30"/>
      <c r="UUF8" s="31"/>
      <c r="UUG8" s="30"/>
      <c r="UUH8" s="31"/>
      <c r="UUI8" s="30"/>
      <c r="UUJ8" s="31"/>
      <c r="UUK8" s="30"/>
      <c r="UUL8" s="31"/>
      <c r="UUM8" s="30"/>
      <c r="UUN8" s="31"/>
      <c r="UUO8" s="30"/>
      <c r="UUP8" s="31"/>
      <c r="UUQ8" s="30"/>
      <c r="UUR8" s="31"/>
      <c r="UUS8" s="30"/>
      <c r="UUT8" s="31"/>
      <c r="UUU8" s="30"/>
      <c r="UUV8" s="31"/>
      <c r="UUW8" s="30"/>
      <c r="UUX8" s="31"/>
      <c r="UUY8" s="30"/>
      <c r="UUZ8" s="31"/>
      <c r="UVA8" s="30"/>
      <c r="UVB8" s="31"/>
      <c r="UVC8" s="30"/>
      <c r="UVD8" s="31"/>
      <c r="UVE8" s="30"/>
      <c r="UVF8" s="31"/>
      <c r="UVG8" s="30"/>
      <c r="UVH8" s="31"/>
      <c r="UVI8" s="30"/>
      <c r="UVJ8" s="31"/>
      <c r="UVK8" s="30"/>
      <c r="UVL8" s="31"/>
      <c r="UVM8" s="30"/>
      <c r="UVN8" s="31"/>
      <c r="UVO8" s="30"/>
      <c r="UVP8" s="31"/>
      <c r="UVQ8" s="30"/>
      <c r="UVR8" s="31"/>
      <c r="UVS8" s="30"/>
      <c r="UVT8" s="31"/>
      <c r="UVU8" s="30"/>
      <c r="UVV8" s="31"/>
      <c r="UVW8" s="30"/>
      <c r="UVX8" s="31"/>
      <c r="UVY8" s="30"/>
      <c r="UVZ8" s="31"/>
      <c r="UWA8" s="30"/>
      <c r="UWB8" s="31"/>
      <c r="UWC8" s="30"/>
      <c r="UWD8" s="31"/>
      <c r="UWE8" s="30"/>
      <c r="UWF8" s="31"/>
      <c r="UWG8" s="30"/>
      <c r="UWH8" s="31"/>
      <c r="UWI8" s="30"/>
      <c r="UWJ8" s="31"/>
      <c r="UWK8" s="30"/>
      <c r="UWL8" s="31"/>
      <c r="UWM8" s="30"/>
      <c r="UWN8" s="31"/>
      <c r="UWO8" s="30"/>
      <c r="UWP8" s="31"/>
      <c r="UWQ8" s="30"/>
      <c r="UWR8" s="31"/>
      <c r="UWS8" s="30"/>
      <c r="UWT8" s="31"/>
      <c r="UWU8" s="30"/>
      <c r="UWV8" s="31"/>
      <c r="UWW8" s="30"/>
      <c r="UWX8" s="31"/>
      <c r="UWY8" s="30"/>
      <c r="UWZ8" s="31"/>
      <c r="UXA8" s="30"/>
      <c r="UXB8" s="31"/>
      <c r="UXC8" s="30"/>
      <c r="UXD8" s="31"/>
      <c r="UXE8" s="30"/>
      <c r="UXF8" s="31"/>
      <c r="UXG8" s="30"/>
      <c r="UXH8" s="31"/>
      <c r="UXI8" s="30"/>
      <c r="UXJ8" s="31"/>
      <c r="UXK8" s="30"/>
      <c r="UXL8" s="31"/>
      <c r="UXM8" s="30"/>
      <c r="UXN8" s="31"/>
      <c r="UXO8" s="30"/>
      <c r="UXP8" s="31"/>
      <c r="UXQ8" s="30"/>
      <c r="UXR8" s="31"/>
      <c r="UXS8" s="30"/>
      <c r="UXT8" s="31"/>
      <c r="UXU8" s="30"/>
      <c r="UXV8" s="31"/>
      <c r="UXW8" s="30"/>
      <c r="UXX8" s="31"/>
      <c r="UXY8" s="30"/>
      <c r="UXZ8" s="31"/>
      <c r="UYA8" s="30"/>
      <c r="UYB8" s="31"/>
      <c r="UYC8" s="30"/>
      <c r="UYD8" s="31"/>
      <c r="UYE8" s="30"/>
      <c r="UYF8" s="31"/>
      <c r="UYG8" s="30"/>
      <c r="UYH8" s="31"/>
      <c r="UYI8" s="30"/>
      <c r="UYJ8" s="31"/>
      <c r="UYK8" s="30"/>
      <c r="UYL8" s="31"/>
      <c r="UYM8" s="30"/>
      <c r="UYN8" s="31"/>
      <c r="UYO8" s="30"/>
      <c r="UYP8" s="31"/>
      <c r="UYQ8" s="30"/>
      <c r="UYR8" s="31"/>
      <c r="UYS8" s="30"/>
      <c r="UYT8" s="31"/>
      <c r="UYU8" s="30"/>
      <c r="UYV8" s="31"/>
      <c r="UYW8" s="30"/>
      <c r="UYX8" s="31"/>
      <c r="UYY8" s="30"/>
      <c r="UYZ8" s="31"/>
      <c r="UZA8" s="30"/>
      <c r="UZB8" s="31"/>
      <c r="UZC8" s="30"/>
      <c r="UZD8" s="31"/>
      <c r="UZE8" s="30"/>
      <c r="UZF8" s="31"/>
      <c r="UZG8" s="30"/>
      <c r="UZH8" s="31"/>
      <c r="UZI8" s="30"/>
      <c r="UZJ8" s="31"/>
      <c r="UZK8" s="30"/>
      <c r="UZL8" s="31"/>
      <c r="UZM8" s="30"/>
      <c r="UZN8" s="31"/>
      <c r="UZO8" s="30"/>
      <c r="UZP8" s="31"/>
      <c r="UZQ8" s="30"/>
      <c r="UZR8" s="31"/>
      <c r="UZS8" s="30"/>
      <c r="UZT8" s="31"/>
      <c r="UZU8" s="30"/>
      <c r="UZV8" s="31"/>
      <c r="UZW8" s="30"/>
      <c r="UZX8" s="31"/>
      <c r="UZY8" s="30"/>
      <c r="UZZ8" s="31"/>
      <c r="VAA8" s="30"/>
      <c r="VAB8" s="31"/>
      <c r="VAC8" s="30"/>
      <c r="VAD8" s="31"/>
      <c r="VAE8" s="30"/>
      <c r="VAF8" s="31"/>
      <c r="VAG8" s="30"/>
      <c r="VAH8" s="31"/>
      <c r="VAI8" s="30"/>
      <c r="VAJ8" s="31"/>
      <c r="VAK8" s="30"/>
      <c r="VAL8" s="31"/>
      <c r="VAM8" s="30"/>
      <c r="VAN8" s="31"/>
      <c r="VAO8" s="30"/>
      <c r="VAP8" s="31"/>
      <c r="VAQ8" s="30"/>
      <c r="VAR8" s="31"/>
      <c r="VAS8" s="30"/>
      <c r="VAT8" s="31"/>
      <c r="VAU8" s="30"/>
      <c r="VAV8" s="31"/>
      <c r="VAW8" s="30"/>
      <c r="VAX8" s="31"/>
      <c r="VAY8" s="30"/>
      <c r="VAZ8" s="31"/>
      <c r="VBA8" s="30"/>
      <c r="VBB8" s="31"/>
      <c r="VBC8" s="30"/>
      <c r="VBD8" s="31"/>
      <c r="VBE8" s="30"/>
      <c r="VBF8" s="31"/>
      <c r="VBG8" s="30"/>
      <c r="VBH8" s="31"/>
      <c r="VBI8" s="30"/>
      <c r="VBJ8" s="31"/>
      <c r="VBK8" s="30"/>
      <c r="VBL8" s="31"/>
      <c r="VBM8" s="30"/>
      <c r="VBN8" s="31"/>
      <c r="VBO8" s="30"/>
      <c r="VBP8" s="31"/>
      <c r="VBQ8" s="30"/>
      <c r="VBR8" s="31"/>
      <c r="VBS8" s="30"/>
      <c r="VBT8" s="31"/>
      <c r="VBU8" s="30"/>
      <c r="VBV8" s="31"/>
      <c r="VBW8" s="30"/>
      <c r="VBX8" s="31"/>
      <c r="VBY8" s="30"/>
      <c r="VBZ8" s="31"/>
      <c r="VCA8" s="30"/>
      <c r="VCB8" s="31"/>
      <c r="VCC8" s="30"/>
      <c r="VCD8" s="31"/>
      <c r="VCE8" s="30"/>
      <c r="VCF8" s="31"/>
      <c r="VCG8" s="30"/>
      <c r="VCH8" s="31"/>
      <c r="VCI8" s="30"/>
      <c r="VCJ8" s="31"/>
      <c r="VCK8" s="30"/>
      <c r="VCL8" s="31"/>
      <c r="VCM8" s="30"/>
      <c r="VCN8" s="31"/>
      <c r="VCO8" s="30"/>
      <c r="VCP8" s="31"/>
      <c r="VCQ8" s="30"/>
      <c r="VCR8" s="31"/>
      <c r="VCS8" s="30"/>
      <c r="VCT8" s="31"/>
      <c r="VCU8" s="30"/>
      <c r="VCV8" s="31"/>
      <c r="VCW8" s="30"/>
      <c r="VCX8" s="31"/>
      <c r="VCY8" s="30"/>
      <c r="VCZ8" s="31"/>
      <c r="VDA8" s="30"/>
      <c r="VDB8" s="31"/>
      <c r="VDC8" s="30"/>
      <c r="VDD8" s="31"/>
      <c r="VDE8" s="30"/>
      <c r="VDF8" s="31"/>
      <c r="VDG8" s="30"/>
      <c r="VDH8" s="31"/>
      <c r="VDI8" s="30"/>
      <c r="VDJ8" s="31"/>
      <c r="VDK8" s="30"/>
      <c r="VDL8" s="31"/>
      <c r="VDM8" s="30"/>
      <c r="VDN8" s="31"/>
      <c r="VDO8" s="30"/>
      <c r="VDP8" s="31"/>
      <c r="VDQ8" s="30"/>
      <c r="VDR8" s="31"/>
      <c r="VDS8" s="30"/>
      <c r="VDT8" s="31"/>
      <c r="VDU8" s="30"/>
      <c r="VDV8" s="31"/>
      <c r="VDW8" s="30"/>
      <c r="VDX8" s="31"/>
      <c r="VDY8" s="30"/>
      <c r="VDZ8" s="31"/>
      <c r="VEA8" s="30"/>
      <c r="VEB8" s="31"/>
      <c r="VEC8" s="30"/>
      <c r="VED8" s="31"/>
      <c r="VEE8" s="30"/>
      <c r="VEF8" s="31"/>
      <c r="VEG8" s="30"/>
      <c r="VEH8" s="31"/>
      <c r="VEI8" s="30"/>
      <c r="VEJ8" s="31"/>
      <c r="VEK8" s="30"/>
      <c r="VEL8" s="31"/>
      <c r="VEM8" s="30"/>
      <c r="VEN8" s="31"/>
      <c r="VEO8" s="30"/>
      <c r="VEP8" s="31"/>
      <c r="VEQ8" s="30"/>
      <c r="VER8" s="31"/>
      <c r="VES8" s="30"/>
      <c r="VET8" s="31"/>
      <c r="VEU8" s="30"/>
      <c r="VEV8" s="31"/>
      <c r="VEW8" s="30"/>
      <c r="VEX8" s="31"/>
      <c r="VEY8" s="30"/>
      <c r="VEZ8" s="31"/>
      <c r="VFA8" s="30"/>
      <c r="VFB8" s="31"/>
      <c r="VFC8" s="30"/>
      <c r="VFD8" s="31"/>
      <c r="VFE8" s="30"/>
      <c r="VFF8" s="31"/>
      <c r="VFG8" s="30"/>
      <c r="VFH8" s="31"/>
      <c r="VFI8" s="30"/>
      <c r="VFJ8" s="31"/>
      <c r="VFK8" s="30"/>
      <c r="VFL8" s="31"/>
      <c r="VFM8" s="30"/>
      <c r="VFN8" s="31"/>
      <c r="VFO8" s="30"/>
      <c r="VFP8" s="31"/>
      <c r="VFQ8" s="30"/>
      <c r="VFR8" s="31"/>
      <c r="VFS8" s="30"/>
      <c r="VFT8" s="31"/>
      <c r="VFU8" s="30"/>
      <c r="VFV8" s="31"/>
      <c r="VFW8" s="30"/>
      <c r="VFX8" s="31"/>
      <c r="VFY8" s="30"/>
      <c r="VFZ8" s="31"/>
      <c r="VGA8" s="30"/>
      <c r="VGB8" s="31"/>
      <c r="VGC8" s="30"/>
      <c r="VGD8" s="31"/>
      <c r="VGE8" s="30"/>
      <c r="VGF8" s="31"/>
      <c r="VGG8" s="30"/>
      <c r="VGH8" s="31"/>
      <c r="VGI8" s="30"/>
      <c r="VGJ8" s="31"/>
      <c r="VGK8" s="30"/>
      <c r="VGL8" s="31"/>
      <c r="VGM8" s="30"/>
      <c r="VGN8" s="31"/>
      <c r="VGO8" s="30"/>
      <c r="VGP8" s="31"/>
      <c r="VGQ8" s="30"/>
      <c r="VGR8" s="31"/>
      <c r="VGS8" s="30"/>
      <c r="VGT8" s="31"/>
      <c r="VGU8" s="30"/>
      <c r="VGV8" s="31"/>
      <c r="VGW8" s="30"/>
      <c r="VGX8" s="31"/>
      <c r="VGY8" s="30"/>
      <c r="VGZ8" s="31"/>
      <c r="VHA8" s="30"/>
      <c r="VHB8" s="31"/>
      <c r="VHC8" s="30"/>
      <c r="VHD8" s="31"/>
      <c r="VHE8" s="30"/>
      <c r="VHF8" s="31"/>
      <c r="VHG8" s="30"/>
      <c r="VHH8" s="31"/>
      <c r="VHI8" s="30"/>
      <c r="VHJ8" s="31"/>
      <c r="VHK8" s="30"/>
      <c r="VHL8" s="31"/>
      <c r="VHM8" s="30"/>
      <c r="VHN8" s="31"/>
      <c r="VHO8" s="30"/>
      <c r="VHP8" s="31"/>
      <c r="VHQ8" s="30"/>
      <c r="VHR8" s="31"/>
      <c r="VHS8" s="30"/>
      <c r="VHT8" s="31"/>
      <c r="VHU8" s="30"/>
      <c r="VHV8" s="31"/>
      <c r="VHW8" s="30"/>
      <c r="VHX8" s="31"/>
      <c r="VHY8" s="30"/>
      <c r="VHZ8" s="31"/>
      <c r="VIA8" s="30"/>
      <c r="VIB8" s="31"/>
      <c r="VIC8" s="30"/>
      <c r="VID8" s="31"/>
      <c r="VIE8" s="30"/>
      <c r="VIF8" s="31"/>
      <c r="VIG8" s="30"/>
      <c r="VIH8" s="31"/>
      <c r="VII8" s="30"/>
      <c r="VIJ8" s="31"/>
      <c r="VIK8" s="30"/>
      <c r="VIL8" s="31"/>
      <c r="VIM8" s="30"/>
      <c r="VIN8" s="31"/>
      <c r="VIO8" s="30"/>
      <c r="VIP8" s="31"/>
      <c r="VIQ8" s="30"/>
      <c r="VIR8" s="31"/>
      <c r="VIS8" s="30"/>
      <c r="VIT8" s="31"/>
      <c r="VIU8" s="30"/>
      <c r="VIV8" s="31"/>
      <c r="VIW8" s="30"/>
      <c r="VIX8" s="31"/>
      <c r="VIY8" s="30"/>
      <c r="VIZ8" s="31"/>
      <c r="VJA8" s="30"/>
      <c r="VJB8" s="31"/>
      <c r="VJC8" s="30"/>
      <c r="VJD8" s="31"/>
      <c r="VJE8" s="30"/>
      <c r="VJF8" s="31"/>
      <c r="VJG8" s="30"/>
      <c r="VJH8" s="31"/>
      <c r="VJI8" s="30"/>
      <c r="VJJ8" s="31"/>
      <c r="VJK8" s="30"/>
      <c r="VJL8" s="31"/>
      <c r="VJM8" s="30"/>
      <c r="VJN8" s="31"/>
      <c r="VJO8" s="30"/>
      <c r="VJP8" s="31"/>
      <c r="VJQ8" s="30"/>
      <c r="VJR8" s="31"/>
      <c r="VJS8" s="30"/>
      <c r="VJT8" s="31"/>
      <c r="VJU8" s="30"/>
      <c r="VJV8" s="31"/>
      <c r="VJW8" s="30"/>
      <c r="VJX8" s="31"/>
      <c r="VJY8" s="30"/>
      <c r="VJZ8" s="31"/>
      <c r="VKA8" s="30"/>
      <c r="VKB8" s="31"/>
      <c r="VKC8" s="30"/>
      <c r="VKD8" s="31"/>
      <c r="VKE8" s="30"/>
      <c r="VKF8" s="31"/>
      <c r="VKG8" s="30"/>
      <c r="VKH8" s="31"/>
      <c r="VKI8" s="30"/>
      <c r="VKJ8" s="31"/>
      <c r="VKK8" s="30"/>
      <c r="VKL8" s="31"/>
      <c r="VKM8" s="30"/>
      <c r="VKN8" s="31"/>
      <c r="VKO8" s="30"/>
      <c r="VKP8" s="31"/>
      <c r="VKQ8" s="30"/>
      <c r="VKR8" s="31"/>
      <c r="VKS8" s="30"/>
      <c r="VKT8" s="31"/>
      <c r="VKU8" s="30"/>
      <c r="VKV8" s="31"/>
      <c r="VKW8" s="30"/>
      <c r="VKX8" s="31"/>
      <c r="VKY8" s="30"/>
      <c r="VKZ8" s="31"/>
      <c r="VLA8" s="30"/>
      <c r="VLB8" s="31"/>
      <c r="VLC8" s="30"/>
      <c r="VLD8" s="31"/>
      <c r="VLE8" s="30"/>
      <c r="VLF8" s="31"/>
      <c r="VLG8" s="30"/>
      <c r="VLH8" s="31"/>
      <c r="VLI8" s="30"/>
      <c r="VLJ8" s="31"/>
      <c r="VLK8" s="30"/>
      <c r="VLL8" s="31"/>
      <c r="VLM8" s="30"/>
      <c r="VLN8" s="31"/>
      <c r="VLO8" s="30"/>
      <c r="VLP8" s="31"/>
      <c r="VLQ8" s="30"/>
      <c r="VLR8" s="31"/>
      <c r="VLS8" s="30"/>
      <c r="VLT8" s="31"/>
      <c r="VLU8" s="30"/>
      <c r="VLV8" s="31"/>
      <c r="VLW8" s="30"/>
      <c r="VLX8" s="31"/>
      <c r="VLY8" s="30"/>
      <c r="VLZ8" s="31"/>
      <c r="VMA8" s="30"/>
      <c r="VMB8" s="31"/>
      <c r="VMC8" s="30"/>
      <c r="VMD8" s="31"/>
      <c r="VME8" s="30"/>
      <c r="VMF8" s="31"/>
      <c r="VMG8" s="30"/>
      <c r="VMH8" s="31"/>
      <c r="VMI8" s="30"/>
      <c r="VMJ8" s="31"/>
      <c r="VMK8" s="30"/>
      <c r="VML8" s="31"/>
      <c r="VMM8" s="30"/>
      <c r="VMN8" s="31"/>
      <c r="VMO8" s="30"/>
      <c r="VMP8" s="31"/>
      <c r="VMQ8" s="30"/>
      <c r="VMR8" s="31"/>
      <c r="VMS8" s="30"/>
      <c r="VMT8" s="31"/>
      <c r="VMU8" s="30"/>
      <c r="VMV8" s="31"/>
      <c r="VMW8" s="30"/>
      <c r="VMX8" s="31"/>
      <c r="VMY8" s="30"/>
      <c r="VMZ8" s="31"/>
      <c r="VNA8" s="30"/>
      <c r="VNB8" s="31"/>
      <c r="VNC8" s="30"/>
      <c r="VND8" s="31"/>
      <c r="VNE8" s="30"/>
      <c r="VNF8" s="31"/>
      <c r="VNG8" s="30"/>
      <c r="VNH8" s="31"/>
      <c r="VNI8" s="30"/>
      <c r="VNJ8" s="31"/>
      <c r="VNK8" s="30"/>
      <c r="VNL8" s="31"/>
      <c r="VNM8" s="30"/>
      <c r="VNN8" s="31"/>
      <c r="VNO8" s="30"/>
      <c r="VNP8" s="31"/>
      <c r="VNQ8" s="30"/>
      <c r="VNR8" s="31"/>
      <c r="VNS8" s="30"/>
      <c r="VNT8" s="31"/>
      <c r="VNU8" s="30"/>
      <c r="VNV8" s="31"/>
      <c r="VNW8" s="30"/>
      <c r="VNX8" s="31"/>
      <c r="VNY8" s="30"/>
      <c r="VNZ8" s="31"/>
      <c r="VOA8" s="30"/>
      <c r="VOB8" s="31"/>
      <c r="VOC8" s="30"/>
      <c r="VOD8" s="31"/>
      <c r="VOE8" s="30"/>
      <c r="VOF8" s="31"/>
      <c r="VOG8" s="30"/>
      <c r="VOH8" s="31"/>
      <c r="VOI8" s="30"/>
      <c r="VOJ8" s="31"/>
      <c r="VOK8" s="30"/>
      <c r="VOL8" s="31"/>
      <c r="VOM8" s="30"/>
      <c r="VON8" s="31"/>
      <c r="VOO8" s="30"/>
      <c r="VOP8" s="31"/>
      <c r="VOQ8" s="30"/>
      <c r="VOR8" s="31"/>
      <c r="VOS8" s="30"/>
      <c r="VOT8" s="31"/>
      <c r="VOU8" s="30"/>
      <c r="VOV8" s="31"/>
      <c r="VOW8" s="30"/>
      <c r="VOX8" s="31"/>
      <c r="VOY8" s="30"/>
      <c r="VOZ8" s="31"/>
      <c r="VPA8" s="30"/>
      <c r="VPB8" s="31"/>
      <c r="VPC8" s="30"/>
      <c r="VPD8" s="31"/>
      <c r="VPE8" s="30"/>
      <c r="VPF8" s="31"/>
      <c r="VPG8" s="30"/>
      <c r="VPH8" s="31"/>
      <c r="VPI8" s="30"/>
      <c r="VPJ8" s="31"/>
      <c r="VPK8" s="30"/>
      <c r="VPL8" s="31"/>
      <c r="VPM8" s="30"/>
      <c r="VPN8" s="31"/>
      <c r="VPO8" s="30"/>
      <c r="VPP8" s="31"/>
      <c r="VPQ8" s="30"/>
      <c r="VPR8" s="31"/>
      <c r="VPS8" s="30"/>
      <c r="VPT8" s="31"/>
      <c r="VPU8" s="30"/>
      <c r="VPV8" s="31"/>
      <c r="VPW8" s="30"/>
      <c r="VPX8" s="31"/>
      <c r="VPY8" s="30"/>
      <c r="VPZ8" s="31"/>
      <c r="VQA8" s="30"/>
      <c r="VQB8" s="31"/>
      <c r="VQC8" s="30"/>
      <c r="VQD8" s="31"/>
      <c r="VQE8" s="30"/>
      <c r="VQF8" s="31"/>
      <c r="VQG8" s="30"/>
      <c r="VQH8" s="31"/>
      <c r="VQI8" s="30"/>
      <c r="VQJ8" s="31"/>
      <c r="VQK8" s="30"/>
      <c r="VQL8" s="31"/>
      <c r="VQM8" s="30"/>
      <c r="VQN8" s="31"/>
      <c r="VQO8" s="30"/>
      <c r="VQP8" s="31"/>
      <c r="VQQ8" s="30"/>
      <c r="VQR8" s="31"/>
      <c r="VQS8" s="30"/>
      <c r="VQT8" s="31"/>
      <c r="VQU8" s="30"/>
      <c r="VQV8" s="31"/>
      <c r="VQW8" s="30"/>
      <c r="VQX8" s="31"/>
      <c r="VQY8" s="30"/>
      <c r="VQZ8" s="31"/>
      <c r="VRA8" s="30"/>
      <c r="VRB8" s="31"/>
      <c r="VRC8" s="30"/>
      <c r="VRD8" s="31"/>
      <c r="VRE8" s="30"/>
      <c r="VRF8" s="31"/>
      <c r="VRG8" s="30"/>
      <c r="VRH8" s="31"/>
      <c r="VRI8" s="30"/>
      <c r="VRJ8" s="31"/>
      <c r="VRK8" s="30"/>
      <c r="VRL8" s="31"/>
      <c r="VRM8" s="30"/>
      <c r="VRN8" s="31"/>
      <c r="VRO8" s="30"/>
      <c r="VRP8" s="31"/>
      <c r="VRQ8" s="30"/>
      <c r="VRR8" s="31"/>
      <c r="VRS8" s="30"/>
      <c r="VRT8" s="31"/>
      <c r="VRU8" s="30"/>
      <c r="VRV8" s="31"/>
      <c r="VRW8" s="30"/>
      <c r="VRX8" s="31"/>
      <c r="VRY8" s="30"/>
      <c r="VRZ8" s="31"/>
      <c r="VSA8" s="30"/>
      <c r="VSB8" s="31"/>
      <c r="VSC8" s="30"/>
      <c r="VSD8" s="31"/>
      <c r="VSE8" s="30"/>
      <c r="VSF8" s="31"/>
      <c r="VSG8" s="30"/>
      <c r="VSH8" s="31"/>
      <c r="VSI8" s="30"/>
      <c r="VSJ8" s="31"/>
      <c r="VSK8" s="30"/>
      <c r="VSL8" s="31"/>
      <c r="VSM8" s="30"/>
      <c r="VSN8" s="31"/>
      <c r="VSO8" s="30"/>
      <c r="VSP8" s="31"/>
      <c r="VSQ8" s="30"/>
      <c r="VSR8" s="31"/>
      <c r="VSS8" s="30"/>
      <c r="VST8" s="31"/>
      <c r="VSU8" s="30"/>
      <c r="VSV8" s="31"/>
      <c r="VSW8" s="30"/>
      <c r="VSX8" s="31"/>
      <c r="VSY8" s="30"/>
      <c r="VSZ8" s="31"/>
      <c r="VTA8" s="30"/>
      <c r="VTB8" s="31"/>
      <c r="VTC8" s="30"/>
      <c r="VTD8" s="31"/>
      <c r="VTE8" s="30"/>
      <c r="VTF8" s="31"/>
      <c r="VTG8" s="30"/>
      <c r="VTH8" s="31"/>
      <c r="VTI8" s="30"/>
      <c r="VTJ8" s="31"/>
      <c r="VTK8" s="30"/>
      <c r="VTL8" s="31"/>
      <c r="VTM8" s="30"/>
      <c r="VTN8" s="31"/>
      <c r="VTO8" s="30"/>
      <c r="VTP8" s="31"/>
      <c r="VTQ8" s="30"/>
      <c r="VTR8" s="31"/>
      <c r="VTS8" s="30"/>
      <c r="VTT8" s="31"/>
      <c r="VTU8" s="30"/>
      <c r="VTV8" s="31"/>
      <c r="VTW8" s="30"/>
      <c r="VTX8" s="31"/>
      <c r="VTY8" s="30"/>
      <c r="VTZ8" s="31"/>
      <c r="VUA8" s="30"/>
      <c r="VUB8" s="31"/>
      <c r="VUC8" s="30"/>
      <c r="VUD8" s="31"/>
      <c r="VUE8" s="30"/>
      <c r="VUF8" s="31"/>
      <c r="VUG8" s="30"/>
      <c r="VUH8" s="31"/>
      <c r="VUI8" s="30"/>
      <c r="VUJ8" s="31"/>
      <c r="VUK8" s="30"/>
      <c r="VUL8" s="31"/>
      <c r="VUM8" s="30"/>
      <c r="VUN8" s="31"/>
      <c r="VUO8" s="30"/>
      <c r="VUP8" s="31"/>
      <c r="VUQ8" s="30"/>
      <c r="VUR8" s="31"/>
      <c r="VUS8" s="30"/>
      <c r="VUT8" s="31"/>
      <c r="VUU8" s="30"/>
      <c r="VUV8" s="31"/>
      <c r="VUW8" s="30"/>
      <c r="VUX8" s="31"/>
      <c r="VUY8" s="30"/>
      <c r="VUZ8" s="31"/>
      <c r="VVA8" s="30"/>
      <c r="VVB8" s="31"/>
      <c r="VVC8" s="30"/>
      <c r="VVD8" s="31"/>
      <c r="VVE8" s="30"/>
      <c r="VVF8" s="31"/>
      <c r="VVG8" s="30"/>
      <c r="VVH8" s="31"/>
      <c r="VVI8" s="30"/>
      <c r="VVJ8" s="31"/>
      <c r="VVK8" s="30"/>
      <c r="VVL8" s="31"/>
      <c r="VVM8" s="30"/>
      <c r="VVN8" s="31"/>
      <c r="VVO8" s="30"/>
      <c r="VVP8" s="31"/>
      <c r="VVQ8" s="30"/>
      <c r="VVR8" s="31"/>
      <c r="VVS8" s="30"/>
      <c r="VVT8" s="31"/>
      <c r="VVU8" s="30"/>
      <c r="VVV8" s="31"/>
      <c r="VVW8" s="30"/>
      <c r="VVX8" s="31"/>
      <c r="VVY8" s="30"/>
      <c r="VVZ8" s="31"/>
      <c r="VWA8" s="30"/>
      <c r="VWB8" s="31"/>
      <c r="VWC8" s="30"/>
      <c r="VWD8" s="31"/>
      <c r="VWE8" s="30"/>
      <c r="VWF8" s="31"/>
      <c r="VWG8" s="30"/>
      <c r="VWH8" s="31"/>
      <c r="VWI8" s="30"/>
      <c r="VWJ8" s="31"/>
      <c r="VWK8" s="30"/>
      <c r="VWL8" s="31"/>
      <c r="VWM8" s="30"/>
      <c r="VWN8" s="31"/>
      <c r="VWO8" s="30"/>
      <c r="VWP8" s="31"/>
      <c r="VWQ8" s="30"/>
      <c r="VWR8" s="31"/>
      <c r="VWS8" s="30"/>
      <c r="VWT8" s="31"/>
      <c r="VWU8" s="30"/>
      <c r="VWV8" s="31"/>
      <c r="VWW8" s="30"/>
      <c r="VWX8" s="31"/>
      <c r="VWY8" s="30"/>
      <c r="VWZ8" s="31"/>
      <c r="VXA8" s="30"/>
      <c r="VXB8" s="31"/>
      <c r="VXC8" s="30"/>
      <c r="VXD8" s="31"/>
      <c r="VXE8" s="30"/>
      <c r="VXF8" s="31"/>
      <c r="VXG8" s="30"/>
      <c r="VXH8" s="31"/>
      <c r="VXI8" s="30"/>
      <c r="VXJ8" s="31"/>
      <c r="VXK8" s="30"/>
      <c r="VXL8" s="31"/>
      <c r="VXM8" s="30"/>
      <c r="VXN8" s="31"/>
      <c r="VXO8" s="30"/>
      <c r="VXP8" s="31"/>
      <c r="VXQ8" s="30"/>
      <c r="VXR8" s="31"/>
      <c r="VXS8" s="30"/>
      <c r="VXT8" s="31"/>
      <c r="VXU8" s="30"/>
      <c r="VXV8" s="31"/>
      <c r="VXW8" s="30"/>
      <c r="VXX8" s="31"/>
      <c r="VXY8" s="30"/>
      <c r="VXZ8" s="31"/>
      <c r="VYA8" s="30"/>
      <c r="VYB8" s="31"/>
      <c r="VYC8" s="30"/>
      <c r="VYD8" s="31"/>
      <c r="VYE8" s="30"/>
      <c r="VYF8" s="31"/>
      <c r="VYG8" s="30"/>
      <c r="VYH8" s="31"/>
      <c r="VYI8" s="30"/>
      <c r="VYJ8" s="31"/>
      <c r="VYK8" s="30"/>
      <c r="VYL8" s="31"/>
      <c r="VYM8" s="30"/>
      <c r="VYN8" s="31"/>
      <c r="VYO8" s="30"/>
      <c r="VYP8" s="31"/>
      <c r="VYQ8" s="30"/>
      <c r="VYR8" s="31"/>
      <c r="VYS8" s="30"/>
      <c r="VYT8" s="31"/>
      <c r="VYU8" s="30"/>
      <c r="VYV8" s="31"/>
      <c r="VYW8" s="30"/>
      <c r="VYX8" s="31"/>
      <c r="VYY8" s="30"/>
      <c r="VYZ8" s="31"/>
      <c r="VZA8" s="30"/>
      <c r="VZB8" s="31"/>
      <c r="VZC8" s="30"/>
      <c r="VZD8" s="31"/>
      <c r="VZE8" s="30"/>
      <c r="VZF8" s="31"/>
      <c r="VZG8" s="30"/>
      <c r="VZH8" s="31"/>
      <c r="VZI8" s="30"/>
      <c r="VZJ8" s="31"/>
      <c r="VZK8" s="30"/>
      <c r="VZL8" s="31"/>
      <c r="VZM8" s="30"/>
      <c r="VZN8" s="31"/>
      <c r="VZO8" s="30"/>
      <c r="VZP8" s="31"/>
      <c r="VZQ8" s="30"/>
      <c r="VZR8" s="31"/>
      <c r="VZS8" s="30"/>
      <c r="VZT8" s="31"/>
      <c r="VZU8" s="30"/>
      <c r="VZV8" s="31"/>
      <c r="VZW8" s="30"/>
      <c r="VZX8" s="31"/>
      <c r="VZY8" s="30"/>
      <c r="VZZ8" s="31"/>
      <c r="WAA8" s="30"/>
      <c r="WAB8" s="31"/>
      <c r="WAC8" s="30"/>
      <c r="WAD8" s="31"/>
      <c r="WAE8" s="30"/>
      <c r="WAF8" s="31"/>
      <c r="WAG8" s="30"/>
      <c r="WAH8" s="31"/>
      <c r="WAI8" s="30"/>
      <c r="WAJ8" s="31"/>
      <c r="WAK8" s="30"/>
      <c r="WAL8" s="31"/>
      <c r="WAM8" s="30"/>
      <c r="WAN8" s="31"/>
      <c r="WAO8" s="30"/>
      <c r="WAP8" s="31"/>
      <c r="WAQ8" s="30"/>
      <c r="WAR8" s="31"/>
      <c r="WAS8" s="30"/>
      <c r="WAT8" s="31"/>
      <c r="WAU8" s="30"/>
      <c r="WAV8" s="31"/>
      <c r="WAW8" s="30"/>
      <c r="WAX8" s="31"/>
      <c r="WAY8" s="30"/>
      <c r="WAZ8" s="31"/>
      <c r="WBA8" s="30"/>
      <c r="WBB8" s="31"/>
      <c r="WBC8" s="30"/>
      <c r="WBD8" s="31"/>
      <c r="WBE8" s="30"/>
      <c r="WBF8" s="31"/>
      <c r="WBG8" s="30"/>
      <c r="WBH8" s="31"/>
      <c r="WBI8" s="30"/>
      <c r="WBJ8" s="31"/>
      <c r="WBK8" s="30"/>
      <c r="WBL8" s="31"/>
      <c r="WBM8" s="30"/>
      <c r="WBN8" s="31"/>
      <c r="WBO8" s="30"/>
      <c r="WBP8" s="31"/>
      <c r="WBQ8" s="30"/>
      <c r="WBR8" s="31"/>
      <c r="WBS8" s="30"/>
      <c r="WBT8" s="31"/>
      <c r="WBU8" s="30"/>
      <c r="WBV8" s="31"/>
      <c r="WBW8" s="30"/>
      <c r="WBX8" s="31"/>
      <c r="WBY8" s="30"/>
      <c r="WBZ8" s="31"/>
      <c r="WCA8" s="30"/>
      <c r="WCB8" s="31"/>
      <c r="WCC8" s="30"/>
      <c r="WCD8" s="31"/>
      <c r="WCE8" s="30"/>
      <c r="WCF8" s="31"/>
      <c r="WCG8" s="30"/>
      <c r="WCH8" s="31"/>
      <c r="WCI8" s="30"/>
      <c r="WCJ8" s="31"/>
      <c r="WCK8" s="30"/>
      <c r="WCL8" s="31"/>
      <c r="WCM8" s="30"/>
      <c r="WCN8" s="31"/>
      <c r="WCO8" s="30"/>
      <c r="WCP8" s="31"/>
      <c r="WCQ8" s="30"/>
      <c r="WCR8" s="31"/>
      <c r="WCS8" s="30"/>
      <c r="WCT8" s="31"/>
      <c r="WCU8" s="30"/>
      <c r="WCV8" s="31"/>
      <c r="WCW8" s="30"/>
      <c r="WCX8" s="31"/>
      <c r="WCY8" s="30"/>
      <c r="WCZ8" s="31"/>
      <c r="WDA8" s="30"/>
      <c r="WDB8" s="31"/>
      <c r="WDC8" s="30"/>
      <c r="WDD8" s="31"/>
      <c r="WDE8" s="30"/>
      <c r="WDF8" s="31"/>
      <c r="WDG8" s="30"/>
      <c r="WDH8" s="31"/>
      <c r="WDI8" s="30"/>
      <c r="WDJ8" s="31"/>
      <c r="WDK8" s="30"/>
      <c r="WDL8" s="31"/>
      <c r="WDM8" s="30"/>
      <c r="WDN8" s="31"/>
      <c r="WDO8" s="30"/>
      <c r="WDP8" s="31"/>
      <c r="WDQ8" s="30"/>
      <c r="WDR8" s="31"/>
      <c r="WDS8" s="30"/>
      <c r="WDT8" s="31"/>
      <c r="WDU8" s="30"/>
      <c r="WDV8" s="31"/>
      <c r="WDW8" s="30"/>
      <c r="WDX8" s="31"/>
      <c r="WDY8" s="30"/>
      <c r="WDZ8" s="31"/>
      <c r="WEA8" s="30"/>
      <c r="WEB8" s="31"/>
      <c r="WEC8" s="30"/>
      <c r="WED8" s="31"/>
      <c r="WEE8" s="30"/>
      <c r="WEF8" s="31"/>
      <c r="WEG8" s="30"/>
      <c r="WEH8" s="31"/>
      <c r="WEI8" s="30"/>
      <c r="WEJ8" s="31"/>
      <c r="WEK8" s="30"/>
      <c r="WEL8" s="31"/>
      <c r="WEM8" s="30"/>
      <c r="WEN8" s="31"/>
      <c r="WEO8" s="30"/>
      <c r="WEP8" s="31"/>
      <c r="WEQ8" s="30"/>
      <c r="WER8" s="31"/>
      <c r="WES8" s="30"/>
      <c r="WET8" s="31"/>
      <c r="WEU8" s="30"/>
      <c r="WEV8" s="31"/>
      <c r="WEW8" s="30"/>
      <c r="WEX8" s="31"/>
      <c r="WEY8" s="30"/>
      <c r="WEZ8" s="31"/>
      <c r="WFA8" s="30"/>
      <c r="WFB8" s="31"/>
      <c r="WFC8" s="30"/>
      <c r="WFD8" s="31"/>
      <c r="WFE8" s="30"/>
      <c r="WFF8" s="31"/>
      <c r="WFG8" s="30"/>
      <c r="WFH8" s="31"/>
      <c r="WFI8" s="30"/>
      <c r="WFJ8" s="31"/>
      <c r="WFK8" s="30"/>
      <c r="WFL8" s="31"/>
      <c r="WFM8" s="30"/>
      <c r="WFN8" s="31"/>
      <c r="WFO8" s="30"/>
      <c r="WFP8" s="31"/>
      <c r="WFQ8" s="30"/>
      <c r="WFR8" s="31"/>
      <c r="WFS8" s="30"/>
      <c r="WFT8" s="31"/>
      <c r="WFU8" s="30"/>
      <c r="WFV8" s="31"/>
      <c r="WFW8" s="30"/>
      <c r="WFX8" s="31"/>
      <c r="WFY8" s="30"/>
      <c r="WFZ8" s="31"/>
      <c r="WGA8" s="30"/>
      <c r="WGB8" s="31"/>
      <c r="WGC8" s="30"/>
      <c r="WGD8" s="31"/>
      <c r="WGE8" s="30"/>
      <c r="WGF8" s="31"/>
      <c r="WGG8" s="30"/>
      <c r="WGH8" s="31"/>
      <c r="WGI8" s="30"/>
      <c r="WGJ8" s="31"/>
      <c r="WGK8" s="30"/>
      <c r="WGL8" s="31"/>
      <c r="WGM8" s="30"/>
      <c r="WGN8" s="31"/>
      <c r="WGO8" s="30"/>
      <c r="WGP8" s="31"/>
      <c r="WGQ8" s="30"/>
      <c r="WGR8" s="31"/>
      <c r="WGS8" s="30"/>
      <c r="WGT8" s="31"/>
      <c r="WGU8" s="30"/>
      <c r="WGV8" s="31"/>
      <c r="WGW8" s="30"/>
      <c r="WGX8" s="31"/>
      <c r="WGY8" s="30"/>
      <c r="WGZ8" s="31"/>
      <c r="WHA8" s="30"/>
      <c r="WHB8" s="31"/>
      <c r="WHC8" s="30"/>
      <c r="WHD8" s="31"/>
      <c r="WHE8" s="30"/>
      <c r="WHF8" s="31"/>
      <c r="WHG8" s="30"/>
      <c r="WHH8" s="31"/>
      <c r="WHI8" s="30"/>
      <c r="WHJ8" s="31"/>
      <c r="WHK8" s="30"/>
      <c r="WHL8" s="31"/>
      <c r="WHM8" s="30"/>
      <c r="WHN8" s="31"/>
      <c r="WHO8" s="30"/>
      <c r="WHP8" s="31"/>
      <c r="WHQ8" s="30"/>
      <c r="WHR8" s="31"/>
      <c r="WHS8" s="30"/>
      <c r="WHT8" s="31"/>
      <c r="WHU8" s="30"/>
      <c r="WHV8" s="31"/>
      <c r="WHW8" s="30"/>
      <c r="WHX8" s="31"/>
      <c r="WHY8" s="30"/>
      <c r="WHZ8" s="31"/>
      <c r="WIA8" s="30"/>
      <c r="WIB8" s="31"/>
      <c r="WIC8" s="30"/>
      <c r="WID8" s="31"/>
      <c r="WIE8" s="30"/>
      <c r="WIF8" s="31"/>
      <c r="WIG8" s="30"/>
      <c r="WIH8" s="31"/>
      <c r="WII8" s="30"/>
      <c r="WIJ8" s="31"/>
      <c r="WIK8" s="30"/>
      <c r="WIL8" s="31"/>
      <c r="WIM8" s="30"/>
      <c r="WIN8" s="31"/>
      <c r="WIO8" s="30"/>
      <c r="WIP8" s="31"/>
      <c r="WIQ8" s="30"/>
      <c r="WIR8" s="31"/>
      <c r="WIS8" s="30"/>
      <c r="WIT8" s="31"/>
      <c r="WIU8" s="30"/>
      <c r="WIV8" s="31"/>
      <c r="WIW8" s="30"/>
      <c r="WIX8" s="31"/>
      <c r="WIY8" s="30"/>
      <c r="WIZ8" s="31"/>
      <c r="WJA8" s="30"/>
      <c r="WJB8" s="31"/>
      <c r="WJC8" s="30"/>
      <c r="WJD8" s="31"/>
      <c r="WJE8" s="30"/>
      <c r="WJF8" s="31"/>
      <c r="WJG8" s="30"/>
      <c r="WJH8" s="31"/>
      <c r="WJI8" s="30"/>
      <c r="WJJ8" s="31"/>
      <c r="WJK8" s="30"/>
      <c r="WJL8" s="31"/>
      <c r="WJM8" s="30"/>
      <c r="WJN8" s="31"/>
      <c r="WJO8" s="30"/>
      <c r="WJP8" s="31"/>
      <c r="WJQ8" s="30"/>
      <c r="WJR8" s="31"/>
      <c r="WJS8" s="30"/>
      <c r="WJT8" s="31"/>
      <c r="WJU8" s="30"/>
      <c r="WJV8" s="31"/>
      <c r="WJW8" s="30"/>
      <c r="WJX8" s="31"/>
      <c r="WJY8" s="30"/>
      <c r="WJZ8" s="31"/>
      <c r="WKA8" s="30"/>
      <c r="WKB8" s="31"/>
      <c r="WKC8" s="30"/>
      <c r="WKD8" s="31"/>
      <c r="WKE8" s="30"/>
      <c r="WKF8" s="31"/>
      <c r="WKG8" s="30"/>
      <c r="WKH8" s="31"/>
      <c r="WKI8" s="30"/>
      <c r="WKJ8" s="31"/>
      <c r="WKK8" s="30"/>
      <c r="WKL8" s="31"/>
      <c r="WKM8" s="30"/>
      <c r="WKN8" s="31"/>
      <c r="WKO8" s="30"/>
      <c r="WKP8" s="31"/>
      <c r="WKQ8" s="30"/>
      <c r="WKR8" s="31"/>
      <c r="WKS8" s="30"/>
      <c r="WKT8" s="31"/>
      <c r="WKU8" s="30"/>
      <c r="WKV8" s="31"/>
      <c r="WKW8" s="30"/>
      <c r="WKX8" s="31"/>
      <c r="WKY8" s="30"/>
      <c r="WKZ8" s="31"/>
      <c r="WLA8" s="30"/>
      <c r="WLB8" s="31"/>
      <c r="WLC8" s="30"/>
      <c r="WLD8" s="31"/>
      <c r="WLE8" s="30"/>
      <c r="WLF8" s="31"/>
      <c r="WLG8" s="30"/>
      <c r="WLH8" s="31"/>
      <c r="WLI8" s="30"/>
      <c r="WLJ8" s="31"/>
      <c r="WLK8" s="30"/>
      <c r="WLL8" s="31"/>
      <c r="WLM8" s="30"/>
      <c r="WLN8" s="31"/>
      <c r="WLO8" s="30"/>
      <c r="WLP8" s="31"/>
      <c r="WLQ8" s="30"/>
      <c r="WLR8" s="31"/>
      <c r="WLS8" s="30"/>
      <c r="WLT8" s="31"/>
      <c r="WLU8" s="30"/>
      <c r="WLV8" s="31"/>
      <c r="WLW8" s="30"/>
      <c r="WLX8" s="31"/>
      <c r="WLY8" s="30"/>
      <c r="WLZ8" s="31"/>
      <c r="WMA8" s="30"/>
      <c r="WMB8" s="31"/>
      <c r="WMC8" s="30"/>
      <c r="WMD8" s="31"/>
      <c r="WME8" s="30"/>
      <c r="WMF8" s="31"/>
      <c r="WMG8" s="30"/>
      <c r="WMH8" s="31"/>
      <c r="WMI8" s="30"/>
      <c r="WMJ8" s="31"/>
      <c r="WMK8" s="30"/>
      <c r="WML8" s="31"/>
      <c r="WMM8" s="30"/>
      <c r="WMN8" s="31"/>
      <c r="WMO8" s="30"/>
      <c r="WMP8" s="31"/>
      <c r="WMQ8" s="30"/>
      <c r="WMR8" s="31"/>
      <c r="WMS8" s="30"/>
      <c r="WMT8" s="31"/>
      <c r="WMU8" s="30"/>
      <c r="WMV8" s="31"/>
      <c r="WMW8" s="30"/>
      <c r="WMX8" s="31"/>
      <c r="WMY8" s="30"/>
      <c r="WMZ8" s="31"/>
      <c r="WNA8" s="30"/>
      <c r="WNB8" s="31"/>
      <c r="WNC8" s="30"/>
      <c r="WND8" s="31"/>
      <c r="WNE8" s="30"/>
      <c r="WNF8" s="31"/>
      <c r="WNG8" s="30"/>
      <c r="WNH8" s="31"/>
      <c r="WNI8" s="30"/>
      <c r="WNJ8" s="31"/>
      <c r="WNK8" s="30"/>
      <c r="WNL8" s="31"/>
      <c r="WNM8" s="30"/>
      <c r="WNN8" s="31"/>
      <c r="WNO8" s="30"/>
      <c r="WNP8" s="31"/>
      <c r="WNQ8" s="30"/>
      <c r="WNR8" s="31"/>
      <c r="WNS8" s="30"/>
      <c r="WNT8" s="31"/>
      <c r="WNU8" s="30"/>
      <c r="WNV8" s="31"/>
      <c r="WNW8" s="30"/>
      <c r="WNX8" s="31"/>
      <c r="WNY8" s="30"/>
      <c r="WNZ8" s="31"/>
      <c r="WOA8" s="30"/>
      <c r="WOB8" s="31"/>
      <c r="WOC8" s="30"/>
      <c r="WOD8" s="31"/>
      <c r="WOE8" s="30"/>
      <c r="WOF8" s="31"/>
      <c r="WOG8" s="30"/>
      <c r="WOH8" s="31"/>
      <c r="WOI8" s="30"/>
      <c r="WOJ8" s="31"/>
      <c r="WOK8" s="30"/>
      <c r="WOL8" s="31"/>
      <c r="WOM8" s="30"/>
      <c r="WON8" s="31"/>
      <c r="WOO8" s="30"/>
      <c r="WOP8" s="31"/>
      <c r="WOQ8" s="30"/>
      <c r="WOR8" s="31"/>
      <c r="WOS8" s="30"/>
      <c r="WOT8" s="31"/>
      <c r="WOU8" s="30"/>
      <c r="WOV8" s="31"/>
      <c r="WOW8" s="30"/>
      <c r="WOX8" s="31"/>
      <c r="WOY8" s="30"/>
      <c r="WOZ8" s="31"/>
      <c r="WPA8" s="30"/>
      <c r="WPB8" s="31"/>
      <c r="WPC8" s="30"/>
      <c r="WPD8" s="31"/>
      <c r="WPE8" s="30"/>
      <c r="WPF8" s="31"/>
      <c r="WPG8" s="30"/>
      <c r="WPH8" s="31"/>
      <c r="WPI8" s="30"/>
      <c r="WPJ8" s="31"/>
      <c r="WPK8" s="30"/>
      <c r="WPL8" s="31"/>
      <c r="WPM8" s="30"/>
      <c r="WPN8" s="31"/>
      <c r="WPO8" s="30"/>
      <c r="WPP8" s="31"/>
      <c r="WPQ8" s="30"/>
      <c r="WPR8" s="31"/>
      <c r="WPS8" s="30"/>
      <c r="WPT8" s="31"/>
      <c r="WPU8" s="30"/>
      <c r="WPV8" s="31"/>
      <c r="WPW8" s="30"/>
      <c r="WPX8" s="31"/>
      <c r="WPY8" s="30"/>
      <c r="WPZ8" s="31"/>
      <c r="WQA8" s="30"/>
      <c r="WQB8" s="31"/>
      <c r="WQC8" s="30"/>
      <c r="WQD8" s="31"/>
      <c r="WQE8" s="30"/>
      <c r="WQF8" s="31"/>
      <c r="WQG8" s="30"/>
      <c r="WQH8" s="31"/>
      <c r="WQI8" s="30"/>
      <c r="WQJ8" s="31"/>
      <c r="WQK8" s="30"/>
      <c r="WQL8" s="31"/>
      <c r="WQM8" s="30"/>
      <c r="WQN8" s="31"/>
      <c r="WQO8" s="30"/>
      <c r="WQP8" s="31"/>
      <c r="WQQ8" s="30"/>
      <c r="WQR8" s="31"/>
      <c r="WQS8" s="30"/>
      <c r="WQT8" s="31"/>
      <c r="WQU8" s="30"/>
      <c r="WQV8" s="31"/>
      <c r="WQW8" s="30"/>
      <c r="WQX8" s="31"/>
      <c r="WQY8" s="30"/>
      <c r="WQZ8" s="31"/>
      <c r="WRA8" s="30"/>
      <c r="WRB8" s="31"/>
      <c r="WRC8" s="30"/>
      <c r="WRD8" s="31"/>
      <c r="WRE8" s="30"/>
      <c r="WRF8" s="31"/>
      <c r="WRG8" s="30"/>
      <c r="WRH8" s="31"/>
      <c r="WRI8" s="30"/>
      <c r="WRJ8" s="31"/>
      <c r="WRK8" s="30"/>
      <c r="WRL8" s="31"/>
      <c r="WRM8" s="30"/>
      <c r="WRN8" s="31"/>
      <c r="WRO8" s="30"/>
      <c r="WRP8" s="31"/>
      <c r="WRQ8" s="30"/>
      <c r="WRR8" s="31"/>
      <c r="WRS8" s="30"/>
      <c r="WRT8" s="31"/>
      <c r="WRU8" s="30"/>
      <c r="WRV8" s="31"/>
      <c r="WRW8" s="30"/>
      <c r="WRX8" s="31"/>
      <c r="WRY8" s="30"/>
      <c r="WRZ8" s="31"/>
      <c r="WSA8" s="30"/>
      <c r="WSB8" s="31"/>
      <c r="WSC8" s="30"/>
      <c r="WSD8" s="31"/>
      <c r="WSE8" s="30"/>
      <c r="WSF8" s="31"/>
      <c r="WSG8" s="30"/>
      <c r="WSH8" s="31"/>
      <c r="WSI8" s="30"/>
      <c r="WSJ8" s="31"/>
      <c r="WSK8" s="30"/>
      <c r="WSL8" s="31"/>
      <c r="WSM8" s="30"/>
      <c r="WSN8" s="31"/>
      <c r="WSO8" s="30"/>
      <c r="WSP8" s="31"/>
      <c r="WSQ8" s="30"/>
      <c r="WSR8" s="31"/>
      <c r="WSS8" s="30"/>
      <c r="WST8" s="31"/>
      <c r="WSU8" s="30"/>
      <c r="WSV8" s="31"/>
      <c r="WSW8" s="30"/>
      <c r="WSX8" s="31"/>
      <c r="WSY8" s="30"/>
      <c r="WSZ8" s="31"/>
      <c r="WTA8" s="30"/>
      <c r="WTB8" s="31"/>
      <c r="WTC8" s="30"/>
      <c r="WTD8" s="31"/>
      <c r="WTE8" s="30"/>
      <c r="WTF8" s="31"/>
      <c r="WTG8" s="30"/>
      <c r="WTH8" s="31"/>
      <c r="WTI8" s="30"/>
      <c r="WTJ8" s="31"/>
      <c r="WTK8" s="30"/>
      <c r="WTL8" s="31"/>
      <c r="WTM8" s="30"/>
      <c r="WTN8" s="31"/>
      <c r="WTO8" s="30"/>
      <c r="WTP8" s="31"/>
      <c r="WTQ8" s="30"/>
      <c r="WTR8" s="31"/>
      <c r="WTS8" s="30"/>
      <c r="WTT8" s="31"/>
      <c r="WTU8" s="30"/>
      <c r="WTV8" s="31"/>
      <c r="WTW8" s="30"/>
      <c r="WTX8" s="31"/>
      <c r="WTY8" s="30"/>
      <c r="WTZ8" s="31"/>
      <c r="WUA8" s="30"/>
      <c r="WUB8" s="31"/>
      <c r="WUC8" s="30"/>
      <c r="WUD8" s="31"/>
      <c r="WUE8" s="30"/>
      <c r="WUF8" s="31"/>
      <c r="WUG8" s="30"/>
      <c r="WUH8" s="31"/>
      <c r="WUI8" s="30"/>
      <c r="WUJ8" s="31"/>
      <c r="WUK8" s="30"/>
      <c r="WUL8" s="31"/>
      <c r="WUM8" s="30"/>
      <c r="WUN8" s="31"/>
      <c r="WUO8" s="30"/>
      <c r="WUP8" s="31"/>
      <c r="WUQ8" s="30"/>
      <c r="WUR8" s="31"/>
      <c r="WUS8" s="30"/>
      <c r="WUT8" s="31"/>
      <c r="WUU8" s="30"/>
      <c r="WUV8" s="31"/>
      <c r="WUW8" s="30"/>
      <c r="WUX8" s="31"/>
      <c r="WUY8" s="30"/>
      <c r="WUZ8" s="31"/>
      <c r="WVA8" s="30"/>
      <c r="WVB8" s="31"/>
      <c r="WVC8" s="30"/>
      <c r="WVD8" s="31"/>
      <c r="WVE8" s="30"/>
      <c r="WVF8" s="31"/>
      <c r="WVG8" s="30"/>
      <c r="WVH8" s="31"/>
      <c r="WVI8" s="30"/>
      <c r="WVJ8" s="31"/>
      <c r="WVK8" s="30"/>
      <c r="WVL8" s="31"/>
      <c r="WVM8" s="30"/>
      <c r="WVN8" s="31"/>
      <c r="WVO8" s="30"/>
      <c r="WVP8" s="31"/>
      <c r="WVQ8" s="30"/>
      <c r="WVR8" s="31"/>
      <c r="WVS8" s="30"/>
      <c r="WVT8" s="31"/>
      <c r="WVU8" s="30"/>
      <c r="WVV8" s="31"/>
      <c r="WVW8" s="30"/>
      <c r="WVX8" s="31"/>
      <c r="WVY8" s="30"/>
      <c r="WVZ8" s="31"/>
      <c r="WWA8" s="30"/>
      <c r="WWB8" s="31"/>
      <c r="WWC8" s="30"/>
      <c r="WWD8" s="31"/>
      <c r="WWE8" s="30"/>
      <c r="WWF8" s="31"/>
      <c r="WWG8" s="30"/>
      <c r="WWH8" s="31"/>
      <c r="WWI8" s="30"/>
      <c r="WWJ8" s="31"/>
      <c r="WWK8" s="30"/>
      <c r="WWL8" s="31"/>
      <c r="WWM8" s="30"/>
      <c r="WWN8" s="31"/>
      <c r="WWO8" s="30"/>
      <c r="WWP8" s="31"/>
      <c r="WWQ8" s="30"/>
      <c r="WWR8" s="31"/>
      <c r="WWS8" s="30"/>
      <c r="WWT8" s="31"/>
      <c r="WWU8" s="30"/>
      <c r="WWV8" s="31"/>
      <c r="WWW8" s="30"/>
      <c r="WWX8" s="31"/>
      <c r="WWY8" s="30"/>
      <c r="WWZ8" s="31"/>
      <c r="WXA8" s="30"/>
      <c r="WXB8" s="31"/>
      <c r="WXC8" s="30"/>
      <c r="WXD8" s="31"/>
      <c r="WXE8" s="30"/>
      <c r="WXF8" s="31"/>
      <c r="WXG8" s="30"/>
      <c r="WXH8" s="31"/>
      <c r="WXI8" s="30"/>
      <c r="WXJ8" s="31"/>
      <c r="WXK8" s="30"/>
      <c r="WXL8" s="31"/>
      <c r="WXM8" s="30"/>
      <c r="WXN8" s="31"/>
      <c r="WXO8" s="30"/>
      <c r="WXP8" s="31"/>
      <c r="WXQ8" s="30"/>
      <c r="WXR8" s="31"/>
      <c r="WXS8" s="30"/>
      <c r="WXT8" s="31"/>
      <c r="WXU8" s="30"/>
      <c r="WXV8" s="31"/>
      <c r="WXW8" s="30"/>
      <c r="WXX8" s="31"/>
      <c r="WXY8" s="30"/>
      <c r="WXZ8" s="31"/>
      <c r="WYA8" s="30"/>
      <c r="WYB8" s="31"/>
      <c r="WYC8" s="30"/>
      <c r="WYD8" s="31"/>
      <c r="WYE8" s="30"/>
      <c r="WYF8" s="31"/>
      <c r="WYG8" s="30"/>
      <c r="WYH8" s="31"/>
      <c r="WYI8" s="30"/>
      <c r="WYJ8" s="31"/>
      <c r="WYK8" s="30"/>
      <c r="WYL8" s="31"/>
      <c r="WYM8" s="30"/>
      <c r="WYN8" s="31"/>
      <c r="WYO8" s="30"/>
      <c r="WYP8" s="31"/>
      <c r="WYQ8" s="30"/>
      <c r="WYR8" s="31"/>
      <c r="WYS8" s="30"/>
      <c r="WYT8" s="31"/>
      <c r="WYU8" s="30"/>
      <c r="WYV8" s="31"/>
      <c r="WYW8" s="30"/>
      <c r="WYX8" s="31"/>
      <c r="WYY8" s="30"/>
      <c r="WYZ8" s="31"/>
      <c r="WZA8" s="30"/>
      <c r="WZB8" s="31"/>
      <c r="WZC8" s="30"/>
      <c r="WZD8" s="31"/>
      <c r="WZE8" s="30"/>
      <c r="WZF8" s="31"/>
      <c r="WZG8" s="30"/>
      <c r="WZH8" s="31"/>
      <c r="WZI8" s="30"/>
      <c r="WZJ8" s="31"/>
      <c r="WZK8" s="30"/>
      <c r="WZL8" s="31"/>
      <c r="WZM8" s="30"/>
      <c r="WZN8" s="31"/>
      <c r="WZO8" s="30"/>
      <c r="WZP8" s="31"/>
      <c r="WZQ8" s="30"/>
      <c r="WZR8" s="31"/>
      <c r="WZS8" s="30"/>
      <c r="WZT8" s="31"/>
      <c r="WZU8" s="30"/>
      <c r="WZV8" s="31"/>
      <c r="WZW8" s="30"/>
      <c r="WZX8" s="31"/>
      <c r="WZY8" s="30"/>
      <c r="WZZ8" s="31"/>
      <c r="XAA8" s="30"/>
      <c r="XAB8" s="31"/>
      <c r="XAC8" s="30"/>
      <c r="XAD8" s="31"/>
      <c r="XAE8" s="30"/>
      <c r="XAF8" s="31"/>
      <c r="XAG8" s="30"/>
      <c r="XAH8" s="31"/>
      <c r="XAI8" s="30"/>
      <c r="XAJ8" s="31"/>
      <c r="XAK8" s="30"/>
      <c r="XAL8" s="31"/>
      <c r="XAM8" s="30"/>
      <c r="XAN8" s="31"/>
      <c r="XAO8" s="30"/>
      <c r="XAP8" s="31"/>
      <c r="XAQ8" s="30"/>
      <c r="XAR8" s="31"/>
      <c r="XAS8" s="30"/>
      <c r="XAT8" s="31"/>
      <c r="XAU8" s="30"/>
      <c r="XAV8" s="31"/>
      <c r="XAW8" s="30"/>
      <c r="XAX8" s="31"/>
      <c r="XAY8" s="30"/>
      <c r="XAZ8" s="31"/>
      <c r="XBA8" s="30"/>
      <c r="XBB8" s="31"/>
      <c r="XBC8" s="30"/>
      <c r="XBD8" s="31"/>
      <c r="XBE8" s="30"/>
      <c r="XBF8" s="31"/>
      <c r="XBG8" s="30"/>
      <c r="XBH8" s="31"/>
      <c r="XBI8" s="30"/>
      <c r="XBJ8" s="31"/>
      <c r="XBK8" s="30"/>
      <c r="XBL8" s="31"/>
      <c r="XBM8" s="30"/>
      <c r="XBN8" s="31"/>
      <c r="XBO8" s="30"/>
      <c r="XBP8" s="31"/>
      <c r="XBQ8" s="30"/>
      <c r="XBR8" s="31"/>
      <c r="XBS8" s="30"/>
      <c r="XBT8" s="31"/>
      <c r="XBU8" s="30"/>
      <c r="XBV8" s="31"/>
      <c r="XBW8" s="30"/>
      <c r="XBX8" s="31"/>
      <c r="XBY8" s="30"/>
      <c r="XBZ8" s="31"/>
      <c r="XCA8" s="30"/>
      <c r="XCB8" s="31"/>
      <c r="XCC8" s="30"/>
      <c r="XCD8" s="31"/>
      <c r="XCE8" s="30"/>
      <c r="XCF8" s="31"/>
      <c r="XCG8" s="30"/>
      <c r="XCH8" s="31"/>
      <c r="XCI8" s="30"/>
      <c r="XCJ8" s="31"/>
      <c r="XCK8" s="30"/>
      <c r="XCL8" s="31"/>
      <c r="XCM8" s="30"/>
      <c r="XCN8" s="31"/>
      <c r="XCO8" s="30"/>
      <c r="XCP8" s="31"/>
      <c r="XCQ8" s="30"/>
      <c r="XCR8" s="31"/>
      <c r="XCS8" s="30"/>
      <c r="XCT8" s="31"/>
      <c r="XCU8" s="30"/>
      <c r="XCV8" s="31"/>
      <c r="XCW8" s="30"/>
      <c r="XCX8" s="31"/>
      <c r="XCY8" s="30"/>
      <c r="XCZ8" s="31"/>
      <c r="XDA8" s="30"/>
      <c r="XDB8" s="31"/>
      <c r="XDC8" s="30"/>
      <c r="XDD8" s="31"/>
      <c r="XDE8" s="30"/>
      <c r="XDF8" s="31"/>
      <c r="XDG8" s="30"/>
      <c r="XDH8" s="31"/>
      <c r="XDI8" s="30"/>
      <c r="XDJ8" s="31"/>
      <c r="XDK8" s="30"/>
      <c r="XDL8" s="31"/>
      <c r="XDM8" s="30"/>
      <c r="XDN8" s="31"/>
      <c r="XDO8" s="30"/>
      <c r="XDP8" s="31"/>
      <c r="XDQ8" s="30"/>
      <c r="XDR8" s="31"/>
      <c r="XDS8" s="30"/>
      <c r="XDT8" s="31"/>
      <c r="XDU8" s="30"/>
      <c r="XDV8" s="31"/>
      <c r="XDW8" s="30"/>
      <c r="XDX8" s="31"/>
      <c r="XDY8" s="30"/>
      <c r="XDZ8" s="31"/>
      <c r="XEA8" s="30"/>
      <c r="XEB8" s="31"/>
      <c r="XEC8" s="30"/>
      <c r="XED8" s="31"/>
      <c r="XEE8" s="30"/>
      <c r="XEF8" s="31"/>
      <c r="XEG8" s="30"/>
      <c r="XEH8" s="31"/>
      <c r="XEI8" s="30"/>
      <c r="XEJ8" s="31"/>
      <c r="XEK8" s="30"/>
      <c r="XEL8" s="31"/>
      <c r="XEM8" s="30"/>
      <c r="XEN8" s="31"/>
      <c r="XEO8" s="30"/>
      <c r="XEP8" s="31"/>
      <c r="XEQ8" s="30"/>
      <c r="XER8" s="31"/>
      <c r="XES8" s="30"/>
      <c r="XET8" s="31"/>
      <c r="XEU8" s="30"/>
      <c r="XEV8" s="31"/>
      <c r="XEW8" s="30"/>
      <c r="XEX8" s="31"/>
      <c r="XEY8" s="30"/>
      <c r="XEZ8" s="31"/>
      <c r="XFA8" s="30"/>
      <c r="XFB8" s="31"/>
      <c r="XFC8" s="30"/>
    </row>
    <row r="9" spans="2:16383" s="28" customFormat="1" ht="17" thickBot="1">
      <c r="B9" s="243"/>
      <c r="C9" s="34" t="s">
        <v>1</v>
      </c>
      <c r="D9" s="248">
        <f>LN(D8/卓尔金历法实验室!$E$49)/卓尔金历法实验室!$E$50</f>
        <v>-0.14495194050175828</v>
      </c>
      <c r="E9" s="249" t="s">
        <v>19</v>
      </c>
      <c r="F9" s="34"/>
      <c r="G9" s="34"/>
      <c r="H9" s="34"/>
      <c r="I9" s="244"/>
      <c r="J9" s="31"/>
      <c r="K9" s="258"/>
      <c r="L9" s="235" t="s">
        <v>192</v>
      </c>
      <c r="M9" s="236" t="s">
        <v>193</v>
      </c>
      <c r="N9" s="236" t="s">
        <v>194</v>
      </c>
      <c r="O9" s="236" t="s">
        <v>195</v>
      </c>
      <c r="P9" s="236" t="s">
        <v>190</v>
      </c>
      <c r="Q9" s="236" t="s">
        <v>191</v>
      </c>
      <c r="R9" s="236" t="s">
        <v>196</v>
      </c>
      <c r="S9" s="236" t="s">
        <v>197</v>
      </c>
      <c r="T9" s="236" t="s">
        <v>198</v>
      </c>
      <c r="U9" s="236" t="s">
        <v>204</v>
      </c>
      <c r="V9" s="236" t="s">
        <v>205</v>
      </c>
      <c r="W9" s="236" t="s">
        <v>199</v>
      </c>
      <c r="X9" s="237" t="s">
        <v>200</v>
      </c>
      <c r="Y9" s="258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0" spans="2:16383" ht="16" customHeight="1">
      <c r="B10" s="34"/>
      <c r="C10" s="34" t="s">
        <v>364</v>
      </c>
      <c r="D10" s="250">
        <f>卓尔金历法实验室!E8</f>
        <v>-7.2714895967875268E-2</v>
      </c>
      <c r="E10" s="251">
        <f>卓尔金历法实验室!E21</f>
        <v>1.0363574479839377</v>
      </c>
      <c r="F10" s="252">
        <f>卓尔金历法实验室!E34</f>
        <v>-0.9636425520160623</v>
      </c>
      <c r="G10" s="252">
        <f>卓尔金历法实验室!E47</f>
        <v>-7.2714895967875268E-2</v>
      </c>
      <c r="H10" s="253">
        <f>卓尔金历法实验室!E8</f>
        <v>-7.2714895967875268E-2</v>
      </c>
      <c r="I10" s="34"/>
      <c r="J10" s="30"/>
      <c r="K10" s="258"/>
      <c r="L10" s="880">
        <f>D10</f>
        <v>-7.2714895967875268E-2</v>
      </c>
      <c r="M10" s="234">
        <f>D11</f>
        <v>0.94568502188495451</v>
      </c>
      <c r="N10" s="234">
        <f>E10</f>
        <v>1.0363574479839377</v>
      </c>
      <c r="O10" s="234">
        <f>E11</f>
        <v>-1.0543149781150456</v>
      </c>
      <c r="P10" s="234">
        <f>(N10-L10)*($M$5-L10)+(O10-M10)*($M$6-M10)</f>
        <v>2.6486357003427297</v>
      </c>
      <c r="Q10" s="234">
        <f>(N10-L10)*(N10-L10)+(O10-M10)*(O10-M10)</f>
        <v>5.2300414641187682</v>
      </c>
      <c r="R10" s="234">
        <f>P10/Q10</f>
        <v>0.50642728523549274</v>
      </c>
      <c r="S10" s="234">
        <f>L10+(N10-L10)*R10</f>
        <v>0.48894960030940593</v>
      </c>
      <c r="T10" s="234">
        <f>M10+(O10-M10)*R10</f>
        <v>-6.7169548586030969E-2</v>
      </c>
      <c r="U10" s="238">
        <f>_xlfn.IFS($P10&lt;=0,L10,$P10&gt;=$Q10,N10,TRUE,S10)</f>
        <v>0.48894960030940593</v>
      </c>
      <c r="V10" s="238">
        <f>_xlfn.IFS($P10&lt;=0,M10,$P10&gt;=$Q10,O10,TRUE,T10)</f>
        <v>-6.7169548586030969E-2</v>
      </c>
      <c r="W10" s="238">
        <f>SQRT(($M$5 - U10) * ($M$5- U10) + ($M$6 - V10) * ($M$6-V10))</f>
        <v>0.16038878017064059</v>
      </c>
      <c r="X10" s="811">
        <f>MIN(W10,W11,W12,W13)</f>
        <v>0.16038878017064059</v>
      </c>
      <c r="Y10" s="258"/>
    </row>
    <row r="11" spans="2:16383" ht="17" customHeight="1" thickBot="1">
      <c r="B11" s="258"/>
      <c r="C11" s="34" t="s">
        <v>365</v>
      </c>
      <c r="D11" s="254">
        <f>卓尔金历法实验室!E12</f>
        <v>0.94568502188495451</v>
      </c>
      <c r="E11" s="255">
        <f>卓尔金历法实验室!E25</f>
        <v>-1.0543149781150456</v>
      </c>
      <c r="F11" s="256">
        <f>卓尔金历法实验室!E38</f>
        <v>0.10862995623009114</v>
      </c>
      <c r="G11" s="256">
        <f>卓尔金历法实验室!E51</f>
        <v>0.10862995623009114</v>
      </c>
      <c r="H11" s="257">
        <f>卓尔金历法实验室!E12</f>
        <v>0.94568502188495451</v>
      </c>
      <c r="I11" s="258"/>
      <c r="J11" s="30"/>
      <c r="K11" s="258"/>
      <c r="L11" s="881">
        <f>E10</f>
        <v>1.0363574479839377</v>
      </c>
      <c r="M11" s="233">
        <f>E11</f>
        <v>-1.0543149781150456</v>
      </c>
      <c r="N11" s="233">
        <f>F10</f>
        <v>-0.9636425520160623</v>
      </c>
      <c r="O11" s="233">
        <f>F11</f>
        <v>0.10862995623009114</v>
      </c>
      <c r="P11" s="233">
        <f>(N11-L11)*($M$5-L11)+(O11-M11)*($M$6-M11)</f>
        <v>2.4328861886214801</v>
      </c>
      <c r="Q11" s="233">
        <f t="shared" ref="Q11:Q12" si="0">(N11-L11)*(N11-L11)+(O11-M11)*(O11-M11)</f>
        <v>5.3524409203190144</v>
      </c>
      <c r="R11" s="233">
        <f t="shared" ref="R11:R12" si="1">P11/Q11</f>
        <v>0.45453770061911791</v>
      </c>
      <c r="S11" s="233">
        <f t="shared" ref="S11:S12" si="2">L11+(N11-L11)*R11</f>
        <v>0.12728204674570187</v>
      </c>
      <c r="T11" s="233">
        <f t="shared" ref="T11:T12" si="3">M11+(O11-M11)*R11</f>
        <v>-0.52571266171115605</v>
      </c>
      <c r="U11" s="238">
        <f t="shared" ref="U11:V12" si="4">_xlfn.IFS($P11&lt;=0,L11,$P11&gt;=$Q11,N11,TRUE,S11)</f>
        <v>0.12728204674570187</v>
      </c>
      <c r="V11" s="238">
        <f t="shared" si="4"/>
        <v>-0.52571266171115605</v>
      </c>
      <c r="W11" s="238">
        <f t="shared" ref="W11:W12" si="5">SQRT(($M$5 - U11) * ($M$5- U11) + ($M$6 - V11) * ($M$6-V11))</f>
        <v>0.44045149278472728</v>
      </c>
      <c r="X11" s="812"/>
      <c r="Y11" s="258"/>
    </row>
    <row r="12" spans="2:16383" ht="17" customHeight="1">
      <c r="B12" s="37"/>
      <c r="C12" s="34" t="s">
        <v>2</v>
      </c>
      <c r="D12" s="250">
        <v>0</v>
      </c>
      <c r="E12" s="251">
        <v>1</v>
      </c>
      <c r="F12" s="252">
        <v>-1</v>
      </c>
      <c r="G12" s="252">
        <v>0</v>
      </c>
      <c r="H12" s="253">
        <v>0</v>
      </c>
      <c r="I12" s="37"/>
      <c r="J12" s="28"/>
      <c r="K12" s="258"/>
      <c r="L12" s="881">
        <f>F10</f>
        <v>-0.9636425520160623</v>
      </c>
      <c r="M12" s="233">
        <f>F11</f>
        <v>0.10862995623009114</v>
      </c>
      <c r="N12" s="233">
        <f>G10</f>
        <v>-7.2714895967875268E-2</v>
      </c>
      <c r="O12" s="233">
        <f>G11</f>
        <v>0.10862995623009114</v>
      </c>
      <c r="P12" s="233">
        <f>(N12-L12)*($M$5-L12)+(O12-M12)*($M$6-M12)</f>
        <v>1.1691879500974367</v>
      </c>
      <c r="Q12" s="233">
        <f t="shared" si="0"/>
        <v>0.79375208831151667</v>
      </c>
      <c r="R12" s="233">
        <f t="shared" si="1"/>
        <v>1.4729888176855745</v>
      </c>
      <c r="S12" s="233">
        <f t="shared" si="2"/>
        <v>0.34868392270973692</v>
      </c>
      <c r="T12" s="233">
        <f t="shared" si="3"/>
        <v>0.10862995623009114</v>
      </c>
      <c r="U12" s="238">
        <f t="shared" si="4"/>
        <v>-7.2714895967875268E-2</v>
      </c>
      <c r="V12" s="238">
        <f t="shared" si="4"/>
        <v>0.10862995623009114</v>
      </c>
      <c r="W12" s="238">
        <f t="shared" si="5"/>
        <v>0.49181372767848752</v>
      </c>
      <c r="X12" s="812"/>
      <c r="Y12" s="258"/>
    </row>
    <row r="13" spans="2:16383" ht="17" customHeight="1" thickBot="1">
      <c r="B13" s="259"/>
      <c r="C13" s="34" t="s">
        <v>3</v>
      </c>
      <c r="D13" s="254">
        <v>1</v>
      </c>
      <c r="E13" s="255">
        <v>-1</v>
      </c>
      <c r="F13" s="256">
        <v>0</v>
      </c>
      <c r="G13" s="256">
        <v>0</v>
      </c>
      <c r="H13" s="257">
        <v>1</v>
      </c>
      <c r="I13" s="259"/>
      <c r="J13" s="28"/>
      <c r="K13" s="319"/>
      <c r="L13" s="882">
        <f>G10</f>
        <v>-7.2714895967875268E-2</v>
      </c>
      <c r="M13" s="883">
        <f>G11</f>
        <v>0.10862995623009114</v>
      </c>
      <c r="N13" s="883">
        <f>H10</f>
        <v>-7.2714895967875268E-2</v>
      </c>
      <c r="O13" s="883">
        <f>H11</f>
        <v>0.94568502188495451</v>
      </c>
      <c r="P13" s="883">
        <f>(N13-L13)*($M$5-L13)+(O13-M13)*($M$6-M13)</f>
        <v>-0.21226201121776297</v>
      </c>
      <c r="Q13" s="883">
        <f t="shared" ref="Q13" si="6">(N13-L13)*(N13-L13)+(O13-M13)*(O13-M13)</f>
        <v>0.70066118293846769</v>
      </c>
      <c r="R13" s="883">
        <f t="shared" ref="R13" si="7">P13/Q13</f>
        <v>-0.30294529850728708</v>
      </c>
      <c r="S13" s="883">
        <f t="shared" ref="S13" si="8">L13+(N13-L13)*R13</f>
        <v>-7.2714895967875268E-2</v>
      </c>
      <c r="T13" s="883">
        <f t="shared" ref="T13" si="9">M13+(O13-M13)*R13</f>
        <v>-0.14495194050175825</v>
      </c>
      <c r="U13" s="884">
        <f t="shared" ref="U13" si="10">_xlfn.IFS($P13&lt;=0,L13,$P13&gt;=$Q13,N13,TRUE,S13)</f>
        <v>-7.2714895967875268E-2</v>
      </c>
      <c r="V13" s="884">
        <f t="shared" ref="V13" si="11">_xlfn.IFS($P13&lt;=0,M13,$P13&gt;=$Q13,O13,TRUE,T13)</f>
        <v>0.10862995623009114</v>
      </c>
      <c r="W13" s="884">
        <f t="shared" ref="W13" si="12">SQRT(($M$5 - U13) * ($M$5- U13) + ($M$6 - V13) * ($M$6-V13))</f>
        <v>0.49181372767848752</v>
      </c>
      <c r="X13" s="813"/>
      <c r="Y13" s="319"/>
    </row>
    <row r="14" spans="2:16383">
      <c r="B14" s="319"/>
      <c r="C14" s="259"/>
      <c r="D14" s="319"/>
      <c r="E14" s="319"/>
      <c r="F14" s="319"/>
      <c r="G14" s="259"/>
      <c r="H14" s="259"/>
      <c r="I14" s="319"/>
      <c r="J14" s="28"/>
      <c r="K14" s="319"/>
      <c r="L14" s="258"/>
      <c r="M14" s="258"/>
      <c r="N14" s="258"/>
      <c r="O14" s="34"/>
      <c r="P14" s="34"/>
      <c r="Q14" s="34"/>
      <c r="R14" s="34"/>
      <c r="S14" s="34"/>
      <c r="T14" s="34"/>
      <c r="U14" s="34"/>
      <c r="V14" s="258"/>
      <c r="W14" s="258"/>
      <c r="X14" s="258"/>
      <c r="Y14" s="319"/>
    </row>
    <row r="15" spans="2:16383">
      <c r="B15" s="319"/>
      <c r="C15" s="123"/>
      <c r="D15" s="123"/>
      <c r="E15" s="123"/>
      <c r="F15" s="123"/>
      <c r="G15" s="123"/>
      <c r="H15" s="123"/>
      <c r="I15" s="319"/>
      <c r="J15" s="28"/>
      <c r="K15" s="319"/>
      <c r="L15" s="258"/>
      <c r="M15" s="258"/>
      <c r="N15" s="258"/>
      <c r="O15" s="34"/>
      <c r="P15" s="34"/>
      <c r="Q15" s="34"/>
      <c r="R15" s="34"/>
      <c r="S15" s="34"/>
      <c r="T15" s="34"/>
      <c r="U15" s="34"/>
      <c r="V15" s="258"/>
      <c r="W15" s="258"/>
      <c r="X15" s="258"/>
      <c r="Y15" s="319"/>
    </row>
    <row r="16" spans="2:16383">
      <c r="B16" s="319"/>
      <c r="C16" s="123"/>
      <c r="D16" s="123"/>
      <c r="E16" s="123"/>
      <c r="F16" s="123"/>
      <c r="G16" s="123"/>
      <c r="H16" s="123"/>
      <c r="I16" s="319"/>
      <c r="K16" s="189"/>
      <c r="L16" s="189"/>
      <c r="M16" s="189"/>
      <c r="N16" s="189"/>
      <c r="O16" s="189"/>
      <c r="P16" s="189"/>
      <c r="Q16" s="189"/>
      <c r="R16" s="189"/>
      <c r="S16" s="189"/>
      <c r="T16" s="189"/>
      <c r="U16" s="189"/>
      <c r="V16" s="189"/>
      <c r="W16" s="189"/>
      <c r="X16" s="189"/>
      <c r="Y16" s="189"/>
      <c r="Z16" s="189"/>
    </row>
    <row r="17" spans="1:26">
      <c r="B17" s="319"/>
      <c r="C17" s="123"/>
      <c r="D17" s="123"/>
      <c r="E17" s="123"/>
      <c r="F17" s="123"/>
      <c r="G17" s="123"/>
      <c r="H17" s="123"/>
      <c r="I17" s="319"/>
      <c r="K17" s="189"/>
      <c r="L17" s="189"/>
      <c r="M17" s="189"/>
      <c r="N17" s="189"/>
      <c r="O17" s="189"/>
      <c r="P17" s="189"/>
      <c r="Q17" s="189"/>
      <c r="R17" s="189"/>
      <c r="S17" s="189"/>
      <c r="T17" s="189"/>
      <c r="U17" s="189"/>
      <c r="V17" s="189"/>
      <c r="W17" s="189"/>
      <c r="X17" s="189"/>
      <c r="Y17" s="189"/>
      <c r="Z17" s="189"/>
    </row>
    <row r="18" spans="1:26">
      <c r="B18" s="319"/>
      <c r="C18" s="123"/>
      <c r="D18" s="123"/>
      <c r="E18" s="123"/>
      <c r="F18" s="123"/>
      <c r="G18" s="123"/>
      <c r="H18" s="123"/>
      <c r="I18" s="319"/>
      <c r="K18" s="189"/>
      <c r="L18" s="189"/>
      <c r="M18" s="189"/>
      <c r="N18" s="189"/>
      <c r="O18" s="189"/>
      <c r="P18" s="189"/>
      <c r="Q18" s="189"/>
      <c r="R18" s="189"/>
      <c r="S18" s="189"/>
      <c r="T18" s="189"/>
      <c r="U18" s="189"/>
      <c r="V18" s="189"/>
      <c r="W18" s="189"/>
      <c r="X18" s="189"/>
      <c r="Y18" s="189"/>
      <c r="Z18" s="189"/>
    </row>
    <row r="19" spans="1:26">
      <c r="B19" s="319"/>
      <c r="C19" s="123"/>
      <c r="D19" s="123"/>
      <c r="E19" s="123"/>
      <c r="F19" s="123"/>
      <c r="G19" s="123"/>
      <c r="H19" s="123"/>
      <c r="I19" s="319"/>
      <c r="K19" s="241"/>
      <c r="L19" s="241"/>
      <c r="M19" s="241"/>
      <c r="N19" s="241"/>
      <c r="O19" s="241"/>
      <c r="P19" s="241"/>
      <c r="Q19" s="241"/>
      <c r="R19" s="241"/>
      <c r="S19" s="241"/>
      <c r="T19" s="241"/>
      <c r="U19" s="241"/>
      <c r="V19" s="241"/>
      <c r="W19" s="241"/>
      <c r="X19" s="241"/>
      <c r="Y19" s="241"/>
      <c r="Z19" s="189"/>
    </row>
    <row r="20" spans="1:26">
      <c r="B20" s="319"/>
      <c r="C20" s="123"/>
      <c r="D20" s="123"/>
      <c r="E20" s="123"/>
      <c r="F20" s="123"/>
      <c r="G20" s="123"/>
      <c r="H20" s="123"/>
      <c r="I20" s="319"/>
      <c r="K20" s="239"/>
      <c r="L20" s="242"/>
      <c r="M20" s="239"/>
      <c r="N20" s="242"/>
      <c r="O20" s="239"/>
      <c r="P20" s="242"/>
      <c r="Q20" s="239"/>
      <c r="R20" s="242"/>
      <c r="S20" s="239"/>
      <c r="T20" s="242"/>
      <c r="U20" s="239"/>
      <c r="V20" s="242"/>
      <c r="W20" s="239"/>
      <c r="X20" s="242"/>
      <c r="Y20" s="239"/>
      <c r="Z20" s="189"/>
    </row>
    <row r="21" spans="1:26">
      <c r="A21" s="4"/>
      <c r="B21" s="319"/>
      <c r="C21" s="123"/>
      <c r="D21" s="123"/>
      <c r="E21" s="123"/>
      <c r="F21" s="123"/>
      <c r="G21" s="123"/>
      <c r="H21" s="123"/>
      <c r="I21" s="319"/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  <c r="Y21" s="241"/>
      <c r="Z21" s="189"/>
    </row>
    <row r="22" spans="1:26">
      <c r="A22" s="4"/>
      <c r="B22" s="319"/>
      <c r="C22" s="123"/>
      <c r="D22" s="123"/>
      <c r="E22" s="123"/>
      <c r="F22" s="123"/>
      <c r="G22" s="123"/>
      <c r="H22" s="123"/>
      <c r="I22" s="319"/>
      <c r="K22" s="242"/>
      <c r="L22" s="42"/>
      <c r="M22" s="242"/>
      <c r="N22" s="42"/>
      <c r="O22" s="242"/>
      <c r="P22" s="42"/>
      <c r="Q22" s="242"/>
      <c r="R22" s="42"/>
      <c r="S22" s="242"/>
      <c r="T22" s="42"/>
      <c r="U22" s="242"/>
      <c r="V22" s="42"/>
      <c r="W22" s="242"/>
      <c r="X22" s="42"/>
      <c r="Y22" s="242"/>
      <c r="Z22" s="189"/>
    </row>
    <row r="23" spans="1:26">
      <c r="B23" s="319"/>
      <c r="C23" s="123"/>
      <c r="D23" s="123"/>
      <c r="E23" s="123"/>
      <c r="F23" s="123"/>
      <c r="G23" s="123"/>
      <c r="H23" s="123"/>
      <c r="I23" s="319"/>
      <c r="K23" s="42"/>
      <c r="L23" s="814" t="s">
        <v>295</v>
      </c>
      <c r="M23" s="814"/>
      <c r="N23" s="814"/>
      <c r="O23" s="814"/>
      <c r="P23" s="814"/>
      <c r="Q23" s="814"/>
      <c r="R23" s="814"/>
      <c r="S23" s="814"/>
      <c r="T23" s="814"/>
      <c r="U23" s="814"/>
      <c r="V23" s="814"/>
      <c r="W23" s="814"/>
      <c r="X23" s="814"/>
      <c r="Y23" s="42"/>
      <c r="Z23" s="189"/>
    </row>
    <row r="24" spans="1:26">
      <c r="B24" s="319"/>
      <c r="C24" s="123"/>
      <c r="D24" s="123"/>
      <c r="E24" s="123"/>
      <c r="F24" s="123"/>
      <c r="G24" s="123"/>
      <c r="H24" s="123"/>
      <c r="I24" s="319"/>
      <c r="K24" s="242"/>
      <c r="L24" s="814"/>
      <c r="M24" s="814"/>
      <c r="N24" s="814"/>
      <c r="O24" s="814"/>
      <c r="P24" s="814"/>
      <c r="Q24" s="814"/>
      <c r="R24" s="814"/>
      <c r="S24" s="814"/>
      <c r="T24" s="814"/>
      <c r="U24" s="814"/>
      <c r="V24" s="814"/>
      <c r="W24" s="814"/>
      <c r="X24" s="814"/>
      <c r="Y24" s="242"/>
      <c r="Z24" s="189"/>
    </row>
    <row r="25" spans="1:26">
      <c r="B25" s="319"/>
      <c r="C25" s="123"/>
      <c r="D25" s="123"/>
      <c r="E25" s="123"/>
      <c r="F25" s="123"/>
      <c r="G25" s="123"/>
      <c r="H25" s="123"/>
      <c r="I25" s="319"/>
      <c r="K25" s="42"/>
      <c r="L25" s="814"/>
      <c r="M25" s="814"/>
      <c r="N25" s="814"/>
      <c r="O25" s="814"/>
      <c r="P25" s="814"/>
      <c r="Q25" s="814"/>
      <c r="R25" s="814"/>
      <c r="S25" s="814"/>
      <c r="T25" s="814"/>
      <c r="U25" s="814"/>
      <c r="V25" s="814"/>
      <c r="W25" s="814"/>
      <c r="X25" s="814"/>
      <c r="Y25" s="42"/>
      <c r="Z25" s="189"/>
    </row>
    <row r="26" spans="1:26">
      <c r="B26" s="319"/>
      <c r="C26" s="123"/>
      <c r="D26" s="123"/>
      <c r="E26" s="123"/>
      <c r="F26" s="123"/>
      <c r="G26" s="123"/>
      <c r="H26" s="123"/>
      <c r="I26" s="319"/>
      <c r="K26" s="242"/>
      <c r="L26" s="814"/>
      <c r="M26" s="814"/>
      <c r="N26" s="814"/>
      <c r="O26" s="814"/>
      <c r="P26" s="814"/>
      <c r="Q26" s="814"/>
      <c r="R26" s="814"/>
      <c r="S26" s="814"/>
      <c r="T26" s="814"/>
      <c r="U26" s="814"/>
      <c r="V26" s="814"/>
      <c r="W26" s="814"/>
      <c r="X26" s="814"/>
      <c r="Y26" s="242"/>
      <c r="Z26" s="189"/>
    </row>
    <row r="27" spans="1:26">
      <c r="B27" s="319"/>
      <c r="C27" s="123"/>
      <c r="D27" s="123"/>
      <c r="E27" s="123"/>
      <c r="F27" s="123"/>
      <c r="G27" s="123"/>
      <c r="H27" s="123"/>
      <c r="I27" s="319"/>
      <c r="K27" s="42"/>
      <c r="L27" s="814"/>
      <c r="M27" s="814"/>
      <c r="N27" s="814"/>
      <c r="O27" s="814"/>
      <c r="P27" s="814"/>
      <c r="Q27" s="814"/>
      <c r="R27" s="814"/>
      <c r="S27" s="814"/>
      <c r="T27" s="814"/>
      <c r="U27" s="814"/>
      <c r="V27" s="814"/>
      <c r="W27" s="814"/>
      <c r="X27" s="814"/>
      <c r="Y27" s="42"/>
      <c r="Z27" s="189"/>
    </row>
    <row r="28" spans="1:26">
      <c r="B28" s="319"/>
      <c r="C28" s="123"/>
      <c r="D28" s="123"/>
      <c r="E28" s="123"/>
      <c r="F28" s="123"/>
      <c r="G28" s="123"/>
      <c r="H28" s="123"/>
      <c r="I28" s="319"/>
      <c r="K28" s="242"/>
      <c r="L28" s="814"/>
      <c r="M28" s="814"/>
      <c r="N28" s="814"/>
      <c r="O28" s="814"/>
      <c r="P28" s="814"/>
      <c r="Q28" s="814"/>
      <c r="R28" s="814"/>
      <c r="S28" s="814"/>
      <c r="T28" s="814"/>
      <c r="U28" s="814"/>
      <c r="V28" s="814"/>
      <c r="W28" s="814"/>
      <c r="X28" s="814"/>
      <c r="Y28" s="242"/>
      <c r="Z28" s="189"/>
    </row>
    <row r="29" spans="1:26">
      <c r="B29" s="319"/>
      <c r="C29" s="123"/>
      <c r="D29" s="123"/>
      <c r="E29" s="123"/>
      <c r="F29" s="123"/>
      <c r="G29" s="123"/>
      <c r="H29" s="123"/>
      <c r="I29" s="319"/>
      <c r="K29" s="42"/>
      <c r="L29" s="814"/>
      <c r="M29" s="814"/>
      <c r="N29" s="814"/>
      <c r="O29" s="814"/>
      <c r="P29" s="814"/>
      <c r="Q29" s="814"/>
      <c r="R29" s="814"/>
      <c r="S29" s="814"/>
      <c r="T29" s="814"/>
      <c r="U29" s="814"/>
      <c r="V29" s="814"/>
      <c r="W29" s="814"/>
      <c r="X29" s="814"/>
      <c r="Y29" s="42"/>
      <c r="Z29" s="189"/>
    </row>
    <row r="30" spans="1:26">
      <c r="B30" s="319"/>
      <c r="C30" s="123"/>
      <c r="D30" s="123"/>
      <c r="E30" s="123"/>
      <c r="F30" s="123"/>
      <c r="G30" s="123"/>
      <c r="H30" s="123"/>
      <c r="I30" s="319"/>
      <c r="K30" s="242"/>
      <c r="L30" s="814"/>
      <c r="M30" s="814"/>
      <c r="N30" s="814"/>
      <c r="O30" s="814"/>
      <c r="P30" s="814"/>
      <c r="Q30" s="814"/>
      <c r="R30" s="814"/>
      <c r="S30" s="814"/>
      <c r="T30" s="814"/>
      <c r="U30" s="814"/>
      <c r="V30" s="814"/>
      <c r="W30" s="814"/>
      <c r="X30" s="814"/>
      <c r="Y30" s="242"/>
      <c r="Z30" s="189"/>
    </row>
    <row r="31" spans="1:26">
      <c r="B31" s="319"/>
      <c r="C31" s="123"/>
      <c r="D31" s="123"/>
      <c r="E31" s="123"/>
      <c r="F31" s="123"/>
      <c r="G31" s="123"/>
      <c r="H31" s="123"/>
      <c r="I31" s="319"/>
      <c r="K31" s="42"/>
      <c r="L31" s="814"/>
      <c r="M31" s="814"/>
      <c r="N31" s="814"/>
      <c r="O31" s="814"/>
      <c r="P31" s="814"/>
      <c r="Q31" s="814"/>
      <c r="R31" s="814"/>
      <c r="S31" s="814"/>
      <c r="T31" s="814"/>
      <c r="U31" s="814"/>
      <c r="V31" s="814"/>
      <c r="W31" s="814"/>
      <c r="X31" s="814"/>
      <c r="Y31" s="42"/>
      <c r="Z31" s="189"/>
    </row>
    <row r="32" spans="1:26">
      <c r="B32" s="319"/>
      <c r="C32" s="123"/>
      <c r="D32" s="123"/>
      <c r="E32" s="123"/>
      <c r="F32" s="123"/>
      <c r="G32" s="123"/>
      <c r="H32" s="123"/>
      <c r="I32" s="319"/>
      <c r="K32" s="242"/>
      <c r="L32" s="814"/>
      <c r="M32" s="814"/>
      <c r="N32" s="814"/>
      <c r="O32" s="814"/>
      <c r="P32" s="814"/>
      <c r="Q32" s="814"/>
      <c r="R32" s="814"/>
      <c r="S32" s="814"/>
      <c r="T32" s="814"/>
      <c r="U32" s="814"/>
      <c r="V32" s="814"/>
      <c r="W32" s="814"/>
      <c r="X32" s="814"/>
      <c r="Y32" s="242"/>
      <c r="Z32" s="189"/>
    </row>
    <row r="33" spans="2:26">
      <c r="B33" s="319"/>
      <c r="C33" s="123"/>
      <c r="D33" s="123"/>
      <c r="E33" s="123"/>
      <c r="F33" s="123"/>
      <c r="G33" s="123"/>
      <c r="H33" s="123"/>
      <c r="I33" s="319"/>
      <c r="K33" s="42"/>
      <c r="L33" s="814"/>
      <c r="M33" s="814"/>
      <c r="N33" s="814"/>
      <c r="O33" s="814"/>
      <c r="P33" s="814"/>
      <c r="Q33" s="814"/>
      <c r="R33" s="814"/>
      <c r="S33" s="814"/>
      <c r="T33" s="814"/>
      <c r="U33" s="814"/>
      <c r="V33" s="814"/>
      <c r="W33" s="814"/>
      <c r="X33" s="814"/>
      <c r="Y33" s="42"/>
      <c r="Z33" s="189"/>
    </row>
    <row r="34" spans="2:26">
      <c r="B34" s="319"/>
      <c r="C34" s="123"/>
      <c r="D34" s="123"/>
      <c r="E34" s="123"/>
      <c r="F34" s="123"/>
      <c r="G34" s="123"/>
      <c r="H34" s="123"/>
      <c r="I34" s="319"/>
      <c r="K34" s="242"/>
      <c r="L34" s="814"/>
      <c r="M34" s="814"/>
      <c r="N34" s="814"/>
      <c r="O34" s="814"/>
      <c r="P34" s="814"/>
      <c r="Q34" s="814"/>
      <c r="R34" s="814"/>
      <c r="S34" s="814"/>
      <c r="T34" s="814"/>
      <c r="U34" s="814"/>
      <c r="V34" s="814"/>
      <c r="W34" s="814"/>
      <c r="X34" s="814"/>
      <c r="Y34" s="242"/>
      <c r="Z34" s="189"/>
    </row>
    <row r="35" spans="2:26">
      <c r="B35" s="319"/>
      <c r="C35" s="123"/>
      <c r="D35" s="123"/>
      <c r="E35" s="123"/>
      <c r="F35" s="123"/>
      <c r="G35" s="123"/>
      <c r="H35" s="123"/>
      <c r="I35" s="319"/>
      <c r="K35" s="42"/>
      <c r="L35" s="814"/>
      <c r="M35" s="814"/>
      <c r="N35" s="814"/>
      <c r="O35" s="814"/>
      <c r="P35" s="814"/>
      <c r="Q35" s="814"/>
      <c r="R35" s="814"/>
      <c r="S35" s="814"/>
      <c r="T35" s="814"/>
      <c r="U35" s="814"/>
      <c r="V35" s="814"/>
      <c r="W35" s="814"/>
      <c r="X35" s="814"/>
      <c r="Y35" s="42"/>
      <c r="Z35" s="189"/>
    </row>
    <row r="36" spans="2:26">
      <c r="B36" s="319"/>
      <c r="C36" s="123"/>
      <c r="D36" s="123"/>
      <c r="E36" s="123"/>
      <c r="F36" s="123"/>
      <c r="G36" s="123"/>
      <c r="H36" s="123"/>
      <c r="I36" s="319"/>
      <c r="K36" s="242"/>
      <c r="L36" s="42"/>
      <c r="M36" s="242"/>
      <c r="N36" s="42"/>
      <c r="O36" s="242"/>
      <c r="P36" s="42"/>
      <c r="Q36" s="242"/>
      <c r="R36" s="42"/>
      <c r="S36" s="242"/>
      <c r="T36" s="42"/>
      <c r="U36" s="242"/>
      <c r="V36" s="42"/>
      <c r="W36" s="242"/>
      <c r="X36" s="42"/>
      <c r="Y36" s="242"/>
      <c r="Z36" s="189"/>
    </row>
    <row r="37" spans="2:26">
      <c r="B37" s="259"/>
      <c r="C37" s="123"/>
      <c r="D37" s="123"/>
      <c r="E37" s="123"/>
      <c r="F37" s="123"/>
      <c r="G37" s="123"/>
      <c r="H37" s="123"/>
      <c r="I37" s="259"/>
      <c r="K37" s="241"/>
      <c r="L37" s="241"/>
      <c r="M37" s="241"/>
      <c r="N37" s="241"/>
      <c r="O37" s="241"/>
      <c r="P37" s="241"/>
      <c r="Q37" s="241"/>
      <c r="R37" s="241"/>
      <c r="S37" s="241"/>
      <c r="T37" s="241"/>
      <c r="U37" s="241"/>
      <c r="V37" s="241"/>
      <c r="W37" s="241"/>
      <c r="X37" s="241"/>
      <c r="Y37" s="241"/>
      <c r="Z37" s="189"/>
    </row>
    <row r="38" spans="2:26">
      <c r="B38" s="36"/>
      <c r="C38" s="259"/>
      <c r="D38" s="319"/>
      <c r="E38" s="319"/>
      <c r="F38" s="319"/>
      <c r="G38" s="319"/>
      <c r="H38" s="259"/>
      <c r="I38" s="37"/>
      <c r="K38" s="239"/>
      <c r="L38" s="242"/>
      <c r="M38" s="239"/>
      <c r="N38" s="242"/>
      <c r="O38" s="239"/>
      <c r="P38" s="242"/>
      <c r="Q38" s="239"/>
      <c r="R38" s="242"/>
      <c r="S38" s="239"/>
      <c r="T38" s="242"/>
      <c r="U38" s="239"/>
      <c r="V38" s="242"/>
      <c r="W38" s="239"/>
      <c r="X38" s="242"/>
      <c r="Y38" s="239"/>
      <c r="Z38" s="189"/>
    </row>
    <row r="39" spans="2:26">
      <c r="L39" s="189"/>
      <c r="M39" s="189"/>
      <c r="N39" s="189"/>
      <c r="O39" s="189"/>
      <c r="P39" s="189"/>
      <c r="Q39" s="189"/>
      <c r="R39" s="189"/>
      <c r="S39" s="189"/>
      <c r="T39" s="189"/>
      <c r="U39" s="189"/>
      <c r="V39" s="189"/>
      <c r="W39" s="189"/>
    </row>
  </sheetData>
  <mergeCells count="7">
    <mergeCell ref="X10:X13"/>
    <mergeCell ref="L23:X35"/>
    <mergeCell ref="S5:U6"/>
    <mergeCell ref="F4:G5"/>
    <mergeCell ref="F6:G6"/>
    <mergeCell ref="F3:G3"/>
    <mergeCell ref="W5:X6"/>
  </mergeCells>
  <phoneticPr fontId="2" type="noConversion"/>
  <conditionalFormatting sqref="F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0">
    <cfRule type="colorScale" priority="17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21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F4 H4">
    <cfRule type="colorScale" priority="18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9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">
    <cfRule type="colorScale" priority="7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8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">
    <cfRule type="colorScale" priority="3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4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">
    <cfRule type="colorScale" priority="1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2">
      <colorScale>
        <cfvo type="num" val="0.34"/>
        <cfvo type="num" val="0.34"/>
        <color theme="9" tint="0.59999389629810485"/>
        <color theme="5" tint="0.59999389629810485"/>
      </colorScale>
    </cfRule>
  </conditionalFormatting>
  <hyperlinks>
    <hyperlink ref="C4" r:id="rId1" xr:uid="{64635279-48B3-BD42-9479-A01B44E976A8}"/>
    <hyperlink ref="C3" r:id="rId2" display="S2F" xr:uid="{CBB936A4-080F-3E43-A102-49DEEFBB3E8A}"/>
    <hyperlink ref="C5" r:id="rId3" xr:uid="{F64C04B7-25A6-6047-9BF9-580836FC8214}"/>
    <hyperlink ref="W5:X6" location="说明!A1" display="目录" xr:uid="{67F0ABF4-BE67-5D40-8073-99043434E788}"/>
    <hyperlink ref="S5" r:id="rId4" xr:uid="{28A9417D-CE3E-684F-BE39-FCBC63496ECB}"/>
    <hyperlink ref="L23:X35" r:id="rId5" display="                                                                                                                                                                                                                                                            " xr:uid="{8EE2316C-F9B8-DF44-BF45-AF8EE7781A11}"/>
  </hyperlinks>
  <pageMargins left="0.7" right="0.7" top="0.75" bottom="0.75" header="0.3" footer="0.3"/>
  <pageSetup paperSize="9" orientation="portrait" horizontalDpi="0" verticalDpi="0"/>
  <drawing r:id="rId6"/>
  <picture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abSelected="1" topLeftCell="C1" zoomScale="25" zoomScaleNormal="69" workbookViewId="0">
      <selection activeCell="AI263" sqref="AI263"/>
    </sheetView>
  </sheetViews>
  <sheetFormatPr baseColWidth="10" defaultColWidth="7.6640625" defaultRowHeight="42" customHeight="1"/>
  <cols>
    <col min="1" max="1" width="25.5" style="171" customWidth="1"/>
    <col min="2" max="16384" width="7.6640625" style="171"/>
  </cols>
  <sheetData>
    <row r="1" spans="1:187" ht="136" customHeight="1">
      <c r="A1" s="171" t="s">
        <v>355</v>
      </c>
    </row>
    <row r="2" spans="1:187" ht="42" customHeight="1" thickBot="1">
      <c r="B2" s="649"/>
      <c r="C2" s="649"/>
      <c r="D2" s="649"/>
      <c r="E2" s="649"/>
      <c r="F2" s="649"/>
      <c r="G2" s="650"/>
      <c r="H2" s="650"/>
      <c r="I2" s="650"/>
      <c r="J2" s="650"/>
      <c r="K2" s="651"/>
      <c r="L2" s="651"/>
      <c r="M2" s="651"/>
      <c r="N2" s="651"/>
      <c r="O2" s="651"/>
      <c r="P2" s="651"/>
      <c r="Q2" s="651"/>
      <c r="R2" s="652"/>
      <c r="S2" s="652"/>
      <c r="T2" s="652"/>
      <c r="U2" s="652"/>
      <c r="V2" s="652"/>
      <c r="W2" s="652"/>
      <c r="X2" s="652"/>
      <c r="Y2" s="652"/>
      <c r="Z2" s="652"/>
      <c r="AA2" s="652"/>
      <c r="AB2" s="652"/>
      <c r="AC2" s="652"/>
      <c r="AD2" s="652"/>
      <c r="AE2" s="652"/>
      <c r="AF2" s="652"/>
      <c r="AG2" s="653"/>
      <c r="AH2" s="653"/>
      <c r="AI2" s="653"/>
      <c r="AJ2" s="653"/>
      <c r="AK2" s="653"/>
      <c r="AL2" s="653"/>
      <c r="AM2" s="653"/>
      <c r="AN2" s="653"/>
      <c r="AO2" s="653"/>
      <c r="AP2" s="653"/>
      <c r="AQ2" s="653"/>
      <c r="AR2" s="653"/>
      <c r="AS2" s="653"/>
      <c r="AT2" s="653"/>
      <c r="AU2" s="653"/>
      <c r="AV2" s="653"/>
      <c r="AW2" s="653"/>
      <c r="AX2" s="653"/>
      <c r="AY2" s="653"/>
      <c r="AZ2" s="653"/>
      <c r="BA2" s="653"/>
      <c r="BB2" s="653"/>
      <c r="BC2" s="653"/>
      <c r="BD2" s="653"/>
      <c r="BE2" s="653"/>
      <c r="BF2" s="653"/>
      <c r="BG2" s="653"/>
      <c r="BH2" s="653"/>
      <c r="BI2" s="653"/>
      <c r="BJ2" s="653"/>
      <c r="BK2" s="653"/>
      <c r="BL2" s="653"/>
      <c r="BM2" s="653"/>
      <c r="BN2" s="653"/>
      <c r="BO2" s="652"/>
      <c r="BW2" s="191"/>
    </row>
    <row r="3" spans="1:187" ht="344" customHeight="1" thickBot="1">
      <c r="B3" s="649"/>
      <c r="C3" s="910" t="s">
        <v>354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1"/>
      <c r="P3" s="911"/>
      <c r="Q3" s="911"/>
      <c r="R3" s="911"/>
      <c r="S3" s="911"/>
      <c r="T3" s="911"/>
      <c r="U3" s="911"/>
      <c r="V3" s="911"/>
      <c r="W3" s="911"/>
      <c r="X3" s="911"/>
      <c r="Y3" s="911"/>
      <c r="Z3" s="911"/>
      <c r="AA3" s="911"/>
      <c r="AB3" s="911"/>
      <c r="AC3" s="911"/>
      <c r="AD3" s="911"/>
      <c r="AE3" s="911"/>
      <c r="AF3" s="911"/>
      <c r="AG3" s="911"/>
      <c r="AH3" s="911"/>
      <c r="AI3" s="911"/>
      <c r="AJ3" s="911"/>
      <c r="AK3" s="911"/>
      <c r="AL3" s="911"/>
      <c r="AM3" s="911"/>
      <c r="AN3" s="911"/>
      <c r="AO3" s="911"/>
      <c r="AP3" s="911"/>
      <c r="AQ3" s="911"/>
      <c r="AR3" s="911"/>
      <c r="AS3" s="911"/>
      <c r="AT3" s="911"/>
      <c r="AU3" s="911"/>
      <c r="AV3" s="911"/>
      <c r="AW3" s="911"/>
      <c r="AX3" s="911"/>
      <c r="AY3" s="911"/>
      <c r="AZ3" s="911"/>
      <c r="BA3" s="911"/>
      <c r="BB3" s="911"/>
      <c r="BC3" s="911"/>
      <c r="BD3" s="911"/>
      <c r="BE3" s="911"/>
      <c r="BF3" s="911"/>
      <c r="BG3" s="911"/>
      <c r="BH3" s="911"/>
      <c r="BI3" s="911"/>
      <c r="BJ3" s="911"/>
      <c r="BK3" s="911"/>
      <c r="BL3" s="911"/>
      <c r="BM3" s="911"/>
      <c r="BN3" s="912"/>
      <c r="BO3" s="653"/>
    </row>
    <row r="4" spans="1:187" ht="42" customHeight="1" thickBot="1">
      <c r="B4" s="649"/>
      <c r="C4" s="649"/>
      <c r="D4" s="649"/>
      <c r="E4" s="649"/>
      <c r="F4" s="649"/>
      <c r="G4" s="650"/>
      <c r="H4" s="650"/>
      <c r="I4" s="650"/>
      <c r="J4" s="650"/>
      <c r="K4" s="651"/>
      <c r="L4" s="651"/>
      <c r="M4" s="651"/>
      <c r="N4" s="651"/>
      <c r="O4" s="651"/>
      <c r="P4" s="651"/>
      <c r="Q4" s="651"/>
      <c r="R4" s="652"/>
      <c r="S4" s="652"/>
      <c r="T4" s="652"/>
      <c r="U4" s="652"/>
      <c r="V4" s="652"/>
      <c r="W4" s="652"/>
      <c r="X4" s="652"/>
      <c r="Y4" s="652"/>
      <c r="Z4" s="652"/>
      <c r="AA4" s="652"/>
      <c r="AB4" s="652"/>
      <c r="AC4" s="652"/>
      <c r="AD4" s="652"/>
      <c r="AE4" s="652"/>
      <c r="AF4" s="652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2"/>
      <c r="BW4" s="191"/>
    </row>
    <row r="5" spans="1:187" ht="133" customHeight="1" thickBot="1">
      <c r="B5" s="650"/>
      <c r="C5" s="819" t="s">
        <v>303</v>
      </c>
      <c r="D5" s="913"/>
      <c r="E5" s="913"/>
      <c r="F5" s="913"/>
      <c r="G5" s="913"/>
      <c r="H5" s="913"/>
      <c r="I5" s="913"/>
      <c r="J5" s="913"/>
      <c r="K5" s="913"/>
      <c r="L5" s="913"/>
      <c r="M5" s="913"/>
      <c r="N5" s="913"/>
      <c r="O5" s="913"/>
      <c r="P5" s="913"/>
      <c r="Q5" s="913"/>
      <c r="R5" s="913"/>
      <c r="S5" s="913"/>
      <c r="T5" s="913"/>
      <c r="U5" s="913"/>
      <c r="V5" s="913"/>
      <c r="W5" s="913"/>
      <c r="X5" s="913"/>
      <c r="Y5" s="913"/>
      <c r="Z5" s="913"/>
      <c r="AA5" s="913"/>
      <c r="AB5" s="913"/>
      <c r="AC5" s="913"/>
      <c r="AD5" s="913"/>
      <c r="AE5" s="913"/>
      <c r="AF5" s="913"/>
      <c r="AG5" s="913"/>
      <c r="AH5" s="913"/>
      <c r="AI5" s="913"/>
      <c r="AJ5" s="913"/>
      <c r="AK5" s="913"/>
      <c r="AL5" s="913"/>
      <c r="AM5" s="913"/>
      <c r="AN5" s="913"/>
      <c r="AO5" s="913"/>
      <c r="AP5" s="913"/>
      <c r="AQ5" s="913"/>
      <c r="AR5" s="913"/>
      <c r="AS5" s="913"/>
      <c r="AT5" s="913"/>
      <c r="AU5" s="913"/>
      <c r="AV5" s="913"/>
      <c r="AW5" s="913"/>
      <c r="AX5" s="913"/>
      <c r="AY5" s="913"/>
      <c r="AZ5" s="913"/>
      <c r="BA5" s="913"/>
      <c r="BB5" s="913"/>
      <c r="BC5" s="913"/>
      <c r="BD5" s="913"/>
      <c r="BE5" s="913"/>
      <c r="BF5" s="913"/>
      <c r="BG5" s="913"/>
      <c r="BH5" s="913"/>
      <c r="BI5" s="913"/>
      <c r="BJ5" s="913"/>
      <c r="BK5" s="913"/>
      <c r="BL5" s="913"/>
      <c r="BM5" s="913"/>
      <c r="BN5" s="914"/>
      <c r="BO5" s="653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649" t="s">
        <v>181</v>
      </c>
      <c r="C6" s="649"/>
      <c r="D6" s="649" t="s">
        <v>314</v>
      </c>
      <c r="E6" s="649" t="s">
        <v>182</v>
      </c>
      <c r="F6" s="649"/>
      <c r="G6" s="650"/>
      <c r="H6" s="650"/>
      <c r="I6" s="650"/>
      <c r="J6" s="650"/>
      <c r="K6" s="651"/>
      <c r="L6" s="651"/>
      <c r="M6" s="651"/>
      <c r="N6" s="651"/>
      <c r="O6" s="651"/>
      <c r="P6" s="651"/>
      <c r="Q6" s="651"/>
      <c r="R6" s="652"/>
      <c r="S6" s="652"/>
      <c r="T6" s="652"/>
      <c r="U6" s="652"/>
      <c r="V6" s="652"/>
      <c r="W6" s="652"/>
      <c r="X6" s="652"/>
      <c r="Y6" s="652"/>
      <c r="Z6" s="652"/>
      <c r="AA6" s="652"/>
      <c r="AB6" s="652"/>
      <c r="AC6" s="652"/>
      <c r="AD6" s="652"/>
      <c r="AE6" s="652"/>
      <c r="AF6" s="652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2"/>
      <c r="BW6" s="191"/>
      <c r="DI6" s="654"/>
      <c r="DJ6" s="654"/>
      <c r="DK6" s="654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654"/>
      <c r="EI6" s="654"/>
      <c r="EJ6" s="654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654"/>
      <c r="FH6" s="654"/>
      <c r="FI6" s="654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655"/>
      <c r="C7" s="656">
        <v>0</v>
      </c>
      <c r="D7" s="657">
        <f>卓尔金历法实验室!$E$47</f>
        <v>-7.2714895967875268E-2</v>
      </c>
      <c r="E7" s="174">
        <v>2</v>
      </c>
      <c r="F7" s="649"/>
      <c r="G7" s="649"/>
      <c r="H7" s="649"/>
      <c r="I7" s="649"/>
      <c r="J7" s="649"/>
      <c r="K7" s="650"/>
      <c r="L7" s="650"/>
      <c r="M7" s="650"/>
      <c r="N7" s="650"/>
      <c r="O7" s="650"/>
      <c r="P7" s="650"/>
      <c r="Q7" s="650"/>
      <c r="R7" s="651"/>
      <c r="S7" s="651"/>
      <c r="T7" s="651"/>
      <c r="U7" s="651"/>
      <c r="V7" s="651"/>
      <c r="W7" s="651"/>
      <c r="X7" s="651"/>
      <c r="Y7" s="651"/>
      <c r="Z7" s="651"/>
      <c r="AA7" s="651"/>
      <c r="AB7" s="651"/>
      <c r="AC7" s="651"/>
      <c r="AD7" s="651"/>
      <c r="AE7" s="651"/>
      <c r="AF7" s="651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3"/>
      <c r="BW7" s="191"/>
      <c r="DI7" s="654"/>
      <c r="DJ7" s="654"/>
      <c r="DK7" s="654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654"/>
      <c r="EI7" s="654"/>
      <c r="EJ7" s="654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654"/>
      <c r="FH7" s="654"/>
      <c r="FI7" s="654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658" t="s">
        <v>315</v>
      </c>
      <c r="C8" s="659">
        <f>卓尔金历法实验室!$E$51</f>
        <v>0.10862995623009114</v>
      </c>
      <c r="D8" s="660" t="s">
        <v>184</v>
      </c>
      <c r="E8" s="661"/>
      <c r="F8" s="662">
        <v>-1.5</v>
      </c>
      <c r="G8" s="663">
        <v>-1.45</v>
      </c>
      <c r="H8" s="662">
        <v>-1.4</v>
      </c>
      <c r="I8" s="663">
        <v>-1.35</v>
      </c>
      <c r="J8" s="662">
        <v>-1.3</v>
      </c>
      <c r="K8" s="663">
        <v>-1.25</v>
      </c>
      <c r="L8" s="662">
        <v>-1.2</v>
      </c>
      <c r="M8" s="663">
        <v>-1.1499999999999999</v>
      </c>
      <c r="N8" s="662">
        <v>-1.1000000000000001</v>
      </c>
      <c r="O8" s="663">
        <v>-1.05</v>
      </c>
      <c r="P8" s="662">
        <v>-1</v>
      </c>
      <c r="Q8" s="663">
        <v>-0.95</v>
      </c>
      <c r="R8" s="662">
        <v>-0.89999999999999902</v>
      </c>
      <c r="S8" s="663">
        <v>-0.84999999999999898</v>
      </c>
      <c r="T8" s="662">
        <v>-0.79999999999999905</v>
      </c>
      <c r="U8" s="663">
        <v>-0.749999999999999</v>
      </c>
      <c r="V8" s="662">
        <v>-0.69999999999999896</v>
      </c>
      <c r="W8" s="663">
        <v>-0.64999999999999902</v>
      </c>
      <c r="X8" s="662">
        <v>-0.59999999999999898</v>
      </c>
      <c r="Y8" s="663">
        <v>-0.54999999999999905</v>
      </c>
      <c r="Z8" s="662">
        <v>-0.5</v>
      </c>
      <c r="AA8" s="663">
        <v>-0.45</v>
      </c>
      <c r="AB8" s="662">
        <v>-0.4</v>
      </c>
      <c r="AC8" s="663">
        <v>-0.35</v>
      </c>
      <c r="AD8" s="662">
        <v>-0.3</v>
      </c>
      <c r="AE8" s="663">
        <v>-0.25</v>
      </c>
      <c r="AF8" s="662">
        <v>-0.2</v>
      </c>
      <c r="AG8" s="663">
        <v>-0.15</v>
      </c>
      <c r="AH8" s="662">
        <v>-0.1</v>
      </c>
      <c r="AI8" s="663">
        <v>-0.05</v>
      </c>
      <c r="AJ8" s="662">
        <v>0</v>
      </c>
      <c r="AK8" s="663">
        <v>0.05</v>
      </c>
      <c r="AL8" s="662">
        <v>0.1</v>
      </c>
      <c r="AM8" s="663">
        <v>0.15</v>
      </c>
      <c r="AN8" s="662">
        <v>0.2</v>
      </c>
      <c r="AO8" s="663">
        <v>0.25</v>
      </c>
      <c r="AP8" s="662">
        <v>0.3</v>
      </c>
      <c r="AQ8" s="663">
        <v>0.35</v>
      </c>
      <c r="AR8" s="662">
        <v>0.4</v>
      </c>
      <c r="AS8" s="663">
        <v>0.45</v>
      </c>
      <c r="AT8" s="662">
        <v>0.5</v>
      </c>
      <c r="AU8" s="663">
        <v>0.55000000000000004</v>
      </c>
      <c r="AV8" s="662">
        <v>0.6</v>
      </c>
      <c r="AW8" s="663">
        <v>0.65</v>
      </c>
      <c r="AX8" s="662">
        <v>0.7</v>
      </c>
      <c r="AY8" s="663">
        <v>0.75</v>
      </c>
      <c r="AZ8" s="662">
        <v>0.8</v>
      </c>
      <c r="BA8" s="663">
        <v>0.85</v>
      </c>
      <c r="BB8" s="662">
        <v>0.9</v>
      </c>
      <c r="BC8" s="663">
        <v>0.95</v>
      </c>
      <c r="BD8" s="662">
        <v>1</v>
      </c>
      <c r="BE8" s="663">
        <v>1.05</v>
      </c>
      <c r="BF8" s="662">
        <v>1.1000000000000001</v>
      </c>
      <c r="BG8" s="663">
        <v>1.1499999999999999</v>
      </c>
      <c r="BH8" s="662">
        <v>1.2</v>
      </c>
      <c r="BI8" s="663">
        <v>1.25</v>
      </c>
      <c r="BJ8" s="662">
        <v>1.3</v>
      </c>
      <c r="BK8" s="663">
        <v>1.35</v>
      </c>
      <c r="BL8" s="662">
        <v>1.4</v>
      </c>
      <c r="BM8" s="663">
        <v>1.45</v>
      </c>
      <c r="BN8" s="662">
        <v>1.5</v>
      </c>
      <c r="BO8" s="652"/>
      <c r="BW8" s="191"/>
      <c r="DI8" s="654"/>
      <c r="DJ8" s="654"/>
      <c r="DK8" s="654"/>
      <c r="DL8" s="654"/>
      <c r="DM8" s="654"/>
      <c r="DN8" s="654"/>
      <c r="DO8" s="654"/>
      <c r="DP8" s="654"/>
      <c r="DQ8" s="654"/>
      <c r="DR8" s="654"/>
      <c r="DS8" s="654"/>
      <c r="DT8" s="654"/>
      <c r="DU8" s="654"/>
      <c r="DV8" s="654"/>
      <c r="DW8" s="654"/>
      <c r="DX8" s="654"/>
      <c r="DY8" s="654"/>
      <c r="DZ8" s="654"/>
      <c r="EA8" s="654"/>
      <c r="EB8" s="654"/>
      <c r="EC8" s="654"/>
      <c r="ED8" s="654"/>
      <c r="EE8" s="654"/>
      <c r="EF8" s="654"/>
      <c r="EG8" s="27"/>
      <c r="EH8" s="654"/>
      <c r="EI8" s="654"/>
      <c r="EJ8" s="654"/>
      <c r="EK8" s="654"/>
      <c r="EL8" s="654"/>
      <c r="EM8" s="654"/>
      <c r="EN8" s="654"/>
      <c r="EO8" s="654"/>
      <c r="EP8" s="654"/>
      <c r="EQ8" s="654"/>
      <c r="ER8" s="654"/>
      <c r="ES8" s="654"/>
      <c r="ET8" s="654"/>
      <c r="EU8" s="654"/>
      <c r="EV8" s="654"/>
      <c r="EW8" s="654"/>
      <c r="EX8" s="654"/>
      <c r="EY8" s="654"/>
      <c r="EZ8" s="654"/>
      <c r="FA8" s="654"/>
      <c r="FB8" s="654"/>
      <c r="FC8" s="654"/>
      <c r="FD8" s="654"/>
      <c r="FE8" s="654"/>
      <c r="FF8" s="27"/>
      <c r="FG8" s="654"/>
      <c r="FH8" s="654"/>
      <c r="FI8" s="654"/>
      <c r="FJ8" s="654"/>
      <c r="FK8" s="654"/>
      <c r="FL8" s="654"/>
      <c r="FM8" s="654"/>
      <c r="FN8" s="654"/>
      <c r="FO8" s="654"/>
      <c r="FP8" s="654"/>
      <c r="FQ8" s="654"/>
      <c r="FR8" s="654"/>
      <c r="FS8" s="654"/>
      <c r="FT8" s="654"/>
      <c r="FU8" s="654"/>
      <c r="FV8" s="654"/>
      <c r="FW8" s="654"/>
      <c r="FX8" s="654"/>
      <c r="FY8" s="654"/>
      <c r="FZ8" s="654"/>
      <c r="GA8" s="654"/>
      <c r="GB8" s="654"/>
      <c r="GC8" s="654"/>
      <c r="GD8" s="654"/>
      <c r="GE8" s="27"/>
    </row>
    <row r="9" spans="1:187" ht="42" customHeight="1" thickBot="1">
      <c r="B9" s="664" t="s">
        <v>183</v>
      </c>
      <c r="C9" s="665">
        <v>-1</v>
      </c>
      <c r="D9" s="666"/>
      <c r="E9" s="667">
        <v>7</v>
      </c>
      <c r="F9" s="668">
        <f>C9</f>
        <v>-1</v>
      </c>
      <c r="G9" s="668">
        <f>$F$9+($BN$9-$F$9)*1/(1+EXP(-($E$9*(G8-$D$7))))</f>
        <v>-0.99980498780165383</v>
      </c>
      <c r="H9" s="668">
        <f t="shared" ref="H9:BM9" si="0">$F$9+($BN$9-$F$9)*1/(1+EXP(-($E$9*(H8-$D$7))))</f>
        <v>-0.99972327205611922</v>
      </c>
      <c r="I9" s="668">
        <f t="shared" si="0"/>
        <v>-0.9996073195344668</v>
      </c>
      <c r="J9" s="668">
        <f t="shared" si="0"/>
        <v>-0.9994427904591292</v>
      </c>
      <c r="K9" s="668">
        <f t="shared" si="0"/>
        <v>-0.99920934356443303</v>
      </c>
      <c r="L9" s="668">
        <f t="shared" si="0"/>
        <v>-0.99887812901653306</v>
      </c>
      <c r="M9" s="668">
        <f t="shared" si="0"/>
        <v>-0.99840823874371887</v>
      </c>
      <c r="N9" s="668">
        <f t="shared" si="0"/>
        <v>-0.99774168539648644</v>
      </c>
      <c r="O9" s="668">
        <f t="shared" si="0"/>
        <v>-0.99679630967458677</v>
      </c>
      <c r="P9" s="668">
        <f t="shared" si="0"/>
        <v>-0.99545578065652029</v>
      </c>
      <c r="Q9" s="668">
        <f t="shared" si="0"/>
        <v>-0.99355553660141394</v>
      </c>
      <c r="R9" s="668">
        <f t="shared" si="0"/>
        <v>-0.99086309636304692</v>
      </c>
      <c r="S9" s="668">
        <f t="shared" si="0"/>
        <v>-0.98705064416152399</v>
      </c>
      <c r="T9" s="668">
        <f t="shared" si="0"/>
        <v>-0.98165716942433845</v>
      </c>
      <c r="U9" s="668">
        <f t="shared" si="0"/>
        <v>-0.9740368097337152</v>
      </c>
      <c r="V9" s="668">
        <f t="shared" si="0"/>
        <v>-0.96328961959235049</v>
      </c>
      <c r="W9" s="668">
        <f t="shared" si="0"/>
        <v>-0.94817127042306248</v>
      </c>
      <c r="X9" s="668">
        <f t="shared" si="0"/>
        <v>-0.92698018884409106</v>
      </c>
      <c r="Y9" s="668">
        <f t="shared" si="0"/>
        <v>-0.89742621615491025</v>
      </c>
      <c r="Z9" s="668">
        <f t="shared" si="0"/>
        <v>-0.85649704662132631</v>
      </c>
      <c r="AA9" s="668">
        <f t="shared" si="0"/>
        <v>-0.80036153061806659</v>
      </c>
      <c r="AB9" s="668">
        <f t="shared" si="0"/>
        <v>-0.72438567555123301</v>
      </c>
      <c r="AC9" s="668">
        <f t="shared" si="0"/>
        <v>-0.62338448166508842</v>
      </c>
      <c r="AD9" s="668">
        <f t="shared" si="0"/>
        <v>-0.49226844680304493</v>
      </c>
      <c r="AE9" s="668">
        <f t="shared" si="0"/>
        <v>-0.3272118628617231</v>
      </c>
      <c r="AF9" s="668">
        <f t="shared" si="0"/>
        <v>-0.12728683950796094</v>
      </c>
      <c r="AG9" s="668">
        <f t="shared" si="0"/>
        <v>0.10386794275338662</v>
      </c>
      <c r="AH9" s="668">
        <f t="shared" si="0"/>
        <v>0.35718708385156273</v>
      </c>
      <c r="AI9" s="668">
        <f t="shared" si="0"/>
        <v>0.61900258724306245</v>
      </c>
      <c r="AJ9" s="668">
        <f t="shared" si="0"/>
        <v>0.87371907060761611</v>
      </c>
      <c r="AK9" s="668">
        <f t="shared" si="0"/>
        <v>1.1073577286296374</v>
      </c>
      <c r="AL9" s="668">
        <f t="shared" si="0"/>
        <v>1.3103681569792851</v>
      </c>
      <c r="AM9" s="668">
        <f t="shared" si="0"/>
        <v>1.4786312780908673</v>
      </c>
      <c r="AN9" s="668">
        <f t="shared" si="0"/>
        <v>1.6127217249223573</v>
      </c>
      <c r="AO9" s="668">
        <f t="shared" si="0"/>
        <v>1.7162732006144976</v>
      </c>
      <c r="AP9" s="668">
        <f t="shared" si="0"/>
        <v>1.7943165075593823</v>
      </c>
      <c r="AQ9" s="668">
        <f t="shared" si="0"/>
        <v>1.8520620025907739</v>
      </c>
      <c r="AR9" s="668">
        <f t="shared" si="0"/>
        <v>1.8942092651987608</v>
      </c>
      <c r="AS9" s="668">
        <f t="shared" si="0"/>
        <v>1.9246660195933543</v>
      </c>
      <c r="AT9" s="668">
        <f t="shared" si="0"/>
        <v>1.9465164245020947</v>
      </c>
      <c r="AU9" s="668">
        <f t="shared" si="0"/>
        <v>1.9621112856452907</v>
      </c>
      <c r="AV9" s="668">
        <f t="shared" si="0"/>
        <v>1.9732003204898478</v>
      </c>
      <c r="AW9" s="668">
        <f t="shared" si="0"/>
        <v>1.9810646318699994</v>
      </c>
      <c r="AX9" s="668">
        <f t="shared" si="0"/>
        <v>1.9866315535343047</v>
      </c>
      <c r="AY9" s="668">
        <f t="shared" si="0"/>
        <v>1.9905670016073036</v>
      </c>
      <c r="AZ9" s="668">
        <f t="shared" si="0"/>
        <v>1.9933465002157238</v>
      </c>
      <c r="BA9" s="668">
        <f t="shared" si="0"/>
        <v>1.9953082850963071</v>
      </c>
      <c r="BB9" s="668">
        <f t="shared" si="0"/>
        <v>1.9966922767488873</v>
      </c>
      <c r="BC9" s="668">
        <f t="shared" si="0"/>
        <v>1.9976683276205009</v>
      </c>
      <c r="BD9" s="668">
        <f t="shared" si="0"/>
        <v>1.9983565210279268</v>
      </c>
      <c r="BE9" s="668">
        <f t="shared" si="0"/>
        <v>1.9988416725488807</v>
      </c>
      <c r="BF9" s="668">
        <f t="shared" si="0"/>
        <v>1.9991836473585263</v>
      </c>
      <c r="BG9" s="668">
        <f t="shared" si="0"/>
        <v>1.999424679784068</v>
      </c>
      <c r="BH9" s="668">
        <f t="shared" si="0"/>
        <v>1.9995945557345447</v>
      </c>
      <c r="BI9" s="668">
        <f t="shared" si="0"/>
        <v>1.9997142768516381</v>
      </c>
      <c r="BJ9" s="668">
        <f t="shared" si="0"/>
        <v>1.9997986486372206</v>
      </c>
      <c r="BK9" s="668">
        <f t="shared" si="0"/>
        <v>1.9998581072804189</v>
      </c>
      <c r="BL9" s="668">
        <f t="shared" si="0"/>
        <v>1.9999000084938579</v>
      </c>
      <c r="BM9" s="668">
        <f t="shared" si="0"/>
        <v>1.9999295364829841</v>
      </c>
      <c r="BN9" s="669">
        <f>E7</f>
        <v>2</v>
      </c>
      <c r="BO9" s="278"/>
      <c r="BW9" s="191"/>
      <c r="DI9" s="27"/>
      <c r="DJ9" s="27"/>
      <c r="DK9" s="654"/>
      <c r="DL9" s="648"/>
      <c r="DM9" s="648"/>
      <c r="DN9" s="648"/>
      <c r="DO9" s="648"/>
      <c r="DP9" s="648"/>
      <c r="DQ9" s="648"/>
      <c r="DR9" s="648"/>
      <c r="DS9" s="648"/>
      <c r="DT9" s="648"/>
      <c r="DU9" s="648"/>
      <c r="DV9" s="648"/>
      <c r="DW9" s="648"/>
      <c r="DX9" s="648"/>
      <c r="DY9" s="648"/>
      <c r="DZ9" s="648"/>
      <c r="EA9" s="648"/>
      <c r="EB9" s="648"/>
      <c r="EC9" s="648"/>
      <c r="ED9" s="648"/>
      <c r="EE9" s="648"/>
      <c r="EF9" s="648"/>
      <c r="EG9" s="27"/>
      <c r="EH9" s="27"/>
      <c r="EI9" s="27"/>
      <c r="EJ9" s="654"/>
      <c r="EK9" s="648"/>
      <c r="EL9" s="648"/>
      <c r="EM9" s="648"/>
      <c r="EN9" s="648"/>
      <c r="EO9" s="648"/>
      <c r="EP9" s="648"/>
      <c r="EQ9" s="648"/>
      <c r="ER9" s="648"/>
      <c r="ES9" s="648"/>
      <c r="ET9" s="648"/>
      <c r="EU9" s="648"/>
      <c r="EV9" s="648"/>
      <c r="EW9" s="648"/>
      <c r="EX9" s="648"/>
      <c r="EY9" s="648"/>
      <c r="EZ9" s="648"/>
      <c r="FA9" s="648"/>
      <c r="FB9" s="648"/>
      <c r="FC9" s="648"/>
      <c r="FD9" s="648"/>
      <c r="FE9" s="648"/>
      <c r="FF9" s="27"/>
      <c r="FG9" s="27"/>
      <c r="FH9" s="27"/>
      <c r="FI9" s="654"/>
      <c r="FJ9" s="648"/>
      <c r="FK9" s="648"/>
      <c r="FL9" s="648"/>
      <c r="FM9" s="648"/>
      <c r="FN9" s="648"/>
      <c r="FO9" s="648"/>
      <c r="FP9" s="648"/>
      <c r="FQ9" s="648"/>
      <c r="FR9" s="648"/>
      <c r="FS9" s="648"/>
      <c r="FT9" s="648"/>
      <c r="FU9" s="648"/>
      <c r="FV9" s="648"/>
      <c r="FW9" s="648"/>
      <c r="FX9" s="648"/>
      <c r="FY9" s="648"/>
      <c r="FZ9" s="648"/>
      <c r="GA9" s="648"/>
      <c r="GB9" s="648"/>
      <c r="GC9" s="648"/>
      <c r="GD9" s="648"/>
      <c r="GE9" s="27"/>
    </row>
    <row r="10" spans="1:187" ht="42" customHeight="1">
      <c r="B10" s="655"/>
      <c r="C10" s="655"/>
      <c r="D10" s="670">
        <v>1.5</v>
      </c>
      <c r="E10" s="671">
        <f>E7</f>
        <v>2</v>
      </c>
      <c r="F10" s="368">
        <f>F77*F144</f>
        <v>0.49998810723592974</v>
      </c>
      <c r="G10" s="368">
        <f>G77*G144</f>
        <v>0.50008497183070721</v>
      </c>
      <c r="H10" s="368">
        <f>H77*H144</f>
        <v>0.50012527823200947</v>
      </c>
      <c r="I10" s="368">
        <f>I77*I144</f>
        <v>0.50018279481254146</v>
      </c>
      <c r="J10" s="368">
        <f>J77*J144</f>
        <v>0.50026469041735855</v>
      </c>
      <c r="K10" s="368">
        <f>K77*K144</f>
        <v>0.50038113056806854</v>
      </c>
      <c r="L10" s="368">
        <f>L77*L144</f>
        <v>0.50054653157046769</v>
      </c>
      <c r="M10" s="368">
        <f>M77*M144</f>
        <v>0.50078133601381303</v>
      </c>
      <c r="N10" s="368">
        <f>N77*N144</f>
        <v>0.50111452395160727</v>
      </c>
      <c r="O10" s="368">
        <f>O77*O144</f>
        <v>0.50158715980609625</v>
      </c>
      <c r="P10" s="368">
        <f>P77*P144</f>
        <v>0.50225739260452695</v>
      </c>
      <c r="Q10" s="368">
        <f>Q77*Q144</f>
        <v>0.50320748585387998</v>
      </c>
      <c r="R10" s="368">
        <f>R77*R144</f>
        <v>0.50455367170553422</v>
      </c>
      <c r="S10" s="368">
        <f>S77*S144</f>
        <v>0.50645986664765841</v>
      </c>
      <c r="T10" s="368">
        <f>T77*T144</f>
        <v>0.50915658474589454</v>
      </c>
      <c r="U10" s="368">
        <f>U77*U144</f>
        <v>0.51296676349137593</v>
      </c>
      <c r="V10" s="368">
        <f>V77*V144</f>
        <v>0.51834037851712589</v>
      </c>
      <c r="W10" s="368">
        <f>W77*W144</f>
        <v>0.52589959264050223</v>
      </c>
      <c r="X10" s="368">
        <f>X77*X144</f>
        <v>0.53649518591381795</v>
      </c>
      <c r="Y10" s="368">
        <f>Y77*Y144</f>
        <v>0.55127222553935695</v>
      </c>
      <c r="Z10" s="368">
        <f>Z77*Z144</f>
        <v>0.57173684732270635</v>
      </c>
      <c r="AA10" s="368">
        <f>AA77*AA144</f>
        <v>0.59980460623832377</v>
      </c>
      <c r="AB10" s="368">
        <f>AB77*AB144</f>
        <v>0.63779248028359059</v>
      </c>
      <c r="AC10" s="368">
        <f>AC77*AC144</f>
        <v>0.68829295945375513</v>
      </c>
      <c r="AD10" s="368">
        <f>AD77*AD144</f>
        <v>0.75385080235596003</v>
      </c>
      <c r="AE10" s="368">
        <f>AE77*AE144</f>
        <v>0.83637889698317669</v>
      </c>
      <c r="AF10" s="368">
        <f>AF77*AF144</f>
        <v>0.93634125351165209</v>
      </c>
      <c r="AG10" s="368">
        <f>AG77*AG144</f>
        <v>1.0519186223649653</v>
      </c>
      <c r="AH10" s="368">
        <f>AH77*AH144</f>
        <v>1.1785784008366154</v>
      </c>
      <c r="AI10" s="368">
        <f>AI77*AI144</f>
        <v>1.3094866656152193</v>
      </c>
      <c r="AJ10" s="368">
        <f>AJ77*AJ144</f>
        <v>1.4368457513037318</v>
      </c>
      <c r="AK10" s="368">
        <f>AK77*AK144</f>
        <v>1.5536662213125678</v>
      </c>
      <c r="AL10" s="368">
        <f>AL77*AL144</f>
        <v>1.6551727910217677</v>
      </c>
      <c r="AM10" s="368">
        <f>AM77*AM144</f>
        <v>1.7393058160882295</v>
      </c>
      <c r="AN10" s="368">
        <f>AN77*AN144</f>
        <v>1.806352510644055</v>
      </c>
      <c r="AO10" s="368">
        <f>AO77*AO144</f>
        <v>1.8581296446960882</v>
      </c>
      <c r="AP10" s="368">
        <f>AP77*AP144</f>
        <v>1.8971525652616255</v>
      </c>
      <c r="AQ10" s="368">
        <f>AQ77*AQ144</f>
        <v>1.9260264224483639</v>
      </c>
      <c r="AR10" s="368">
        <f>AR77*AR144</f>
        <v>1.9471009980350342</v>
      </c>
      <c r="AS10" s="368">
        <f>AS77*AS144</f>
        <v>1.9623301600871597</v>
      </c>
      <c r="AT10" s="368">
        <f>AT77*AT144</f>
        <v>1.9732560022171584</v>
      </c>
      <c r="AU10" s="368">
        <f>AU77*AU144</f>
        <v>1.9810539455412928</v>
      </c>
      <c r="AV10" s="368">
        <f>AV77*AV144</f>
        <v>1.9865988681257323</v>
      </c>
      <c r="AW10" s="368">
        <f>AW77*AW144</f>
        <v>1.9905313399718396</v>
      </c>
      <c r="AX10" s="368">
        <f>AX77*AX144</f>
        <v>1.9933150447796457</v>
      </c>
      <c r="AY10" s="368">
        <f>AY77*AY144</f>
        <v>1.9952829552263498</v>
      </c>
      <c r="AZ10" s="368">
        <f>AZ77*AZ144</f>
        <v>1.9966728456840852</v>
      </c>
      <c r="BA10" s="368">
        <f>BA77*BA144</f>
        <v>1.9976538441398597</v>
      </c>
      <c r="BB10" s="368">
        <f>BB77*BB144</f>
        <v>1.998345918999386</v>
      </c>
      <c r="BC10" s="368">
        <f>BC77*BC144</f>
        <v>1.9988340029520815</v>
      </c>
      <c r="BD10" s="368">
        <f>BD77*BD144</f>
        <v>1.9991781427103414</v>
      </c>
      <c r="BE10" s="368">
        <f>BE77*BE144</f>
        <v>1.9994207499649277</v>
      </c>
      <c r="BF10" s="368">
        <f>BF77*BF144</f>
        <v>1.9995917602842221</v>
      </c>
      <c r="BG10" s="368">
        <f>BG77*BG144</f>
        <v>1.999712293088314</v>
      </c>
      <c r="BH10" s="368">
        <f>BH77*BH144</f>
        <v>1.9997972430242761</v>
      </c>
      <c r="BI10" s="368">
        <f>BI77*BI144</f>
        <v>1.9998571121725532</v>
      </c>
      <c r="BJ10" s="368">
        <f>BJ77*BJ144</f>
        <v>1.9998993042149151</v>
      </c>
      <c r="BK10" s="368">
        <f>BK77*BK144</f>
        <v>1.999929037929435</v>
      </c>
      <c r="BL10" s="368">
        <f>BL77*BL144</f>
        <v>1.9999499916714247</v>
      </c>
      <c r="BM10" s="368">
        <f>BM77*BM144</f>
        <v>1.9999647579059756</v>
      </c>
      <c r="BN10" s="369">
        <f>BN77*BN144</f>
        <v>1.999999991270947</v>
      </c>
      <c r="BO10" s="278"/>
      <c r="BW10" s="191"/>
      <c r="DI10" s="27"/>
      <c r="DJ10" s="27"/>
      <c r="DK10" s="654"/>
      <c r="DL10" s="648"/>
      <c r="DM10" s="648"/>
      <c r="DN10" s="648"/>
      <c r="DO10" s="648"/>
      <c r="DP10" s="648"/>
      <c r="DQ10" s="648"/>
      <c r="DR10" s="648"/>
      <c r="DS10" s="648"/>
      <c r="DT10" s="648"/>
      <c r="DU10" s="648"/>
      <c r="DV10" s="648"/>
      <c r="DW10" s="648"/>
      <c r="DX10" s="648"/>
      <c r="DY10" s="648"/>
      <c r="DZ10" s="648"/>
      <c r="EA10" s="648"/>
      <c r="EB10" s="648"/>
      <c r="EC10" s="648"/>
      <c r="ED10" s="648"/>
      <c r="EE10" s="648"/>
      <c r="EF10" s="648"/>
      <c r="EG10" s="27"/>
      <c r="EH10" s="27"/>
      <c r="EI10" s="27"/>
      <c r="EJ10" s="654"/>
      <c r="EK10" s="648"/>
      <c r="EL10" s="648"/>
      <c r="EM10" s="648"/>
      <c r="EN10" s="648"/>
      <c r="EO10" s="648"/>
      <c r="EP10" s="648"/>
      <c r="EQ10" s="648"/>
      <c r="ER10" s="648"/>
      <c r="ES10" s="648"/>
      <c r="ET10" s="648"/>
      <c r="EU10" s="648"/>
      <c r="EV10" s="648"/>
      <c r="EW10" s="648"/>
      <c r="EX10" s="648"/>
      <c r="EY10" s="648"/>
      <c r="EZ10" s="648"/>
      <c r="FA10" s="648"/>
      <c r="FB10" s="648"/>
      <c r="FC10" s="648"/>
      <c r="FD10" s="648"/>
      <c r="FE10" s="648"/>
      <c r="FF10" s="27"/>
      <c r="FG10" s="27"/>
      <c r="FH10" s="27"/>
      <c r="FI10" s="654"/>
      <c r="FJ10" s="648"/>
      <c r="FK10" s="648"/>
      <c r="FL10" s="648"/>
      <c r="FM10" s="648"/>
      <c r="FN10" s="648"/>
      <c r="FO10" s="648"/>
      <c r="FP10" s="648"/>
      <c r="FQ10" s="648"/>
      <c r="FR10" s="648"/>
      <c r="FS10" s="648"/>
      <c r="FT10" s="648"/>
      <c r="FU10" s="648"/>
      <c r="FV10" s="648"/>
      <c r="FW10" s="648"/>
      <c r="FX10" s="648"/>
      <c r="FY10" s="648"/>
      <c r="FZ10" s="648"/>
      <c r="GA10" s="648"/>
      <c r="GB10" s="648"/>
      <c r="GC10" s="648"/>
      <c r="GD10" s="648"/>
      <c r="GE10" s="27"/>
    </row>
    <row r="11" spans="1:187" ht="42" customHeight="1">
      <c r="B11" s="650"/>
      <c r="C11" s="655"/>
      <c r="D11" s="672">
        <v>1.45</v>
      </c>
      <c r="E11" s="671">
        <f t="shared" ref="E11:E42" si="1">$E$10-($E$10-$E$70)*1/(1+EXP(-($E$9*(-D11+$C$8))))</f>
        <v>1.9997492518737978</v>
      </c>
      <c r="F11" s="368">
        <f>F78*F145</f>
        <v>0.49985715905695588</v>
      </c>
      <c r="G11" s="368">
        <f>G78*G145</f>
        <v>0.49995365348171389</v>
      </c>
      <c r="H11" s="368">
        <f>H78*H145</f>
        <v>0.50007815066145667</v>
      </c>
      <c r="I11" s="368">
        <f>I78*I145</f>
        <v>0.50011827834127698</v>
      </c>
      <c r="J11" s="368">
        <f>J78*J145</f>
        <v>0.50017566745462705</v>
      </c>
      <c r="K11" s="368">
        <f>K78*K145</f>
        <v>0.500257481010702</v>
      </c>
      <c r="L11" s="368">
        <f>L78*L145</f>
        <v>0.5004141083656708</v>
      </c>
      <c r="M11" s="368">
        <f>M78*M145</f>
        <v>0.50064882879265704</v>
      </c>
      <c r="N11" s="368">
        <f>N78*N145</f>
        <v>0.50098196425313912</v>
      </c>
      <c r="O11" s="368">
        <f>O78*O145</f>
        <v>0.50145457023861284</v>
      </c>
      <c r="P11" s="368">
        <f>P78*P145</f>
        <v>0.50212478608247713</v>
      </c>
      <c r="Q11" s="368">
        <f>Q78*Q145</f>
        <v>0.50307486507558563</v>
      </c>
      <c r="R11" s="368">
        <f>R78*R145</f>
        <v>0.50442103466203625</v>
      </c>
      <c r="S11" s="368">
        <f>S78*S145</f>
        <v>0.50632721706723516</v>
      </c>
      <c r="T11" s="368">
        <f>T78*T145</f>
        <v>0.50902393240000665</v>
      </c>
      <c r="U11" s="368">
        <f>U78*U145</f>
        <v>0.51283412292307129</v>
      </c>
      <c r="V11" s="368">
        <f>V78*V145</f>
        <v>0.51820776727219675</v>
      </c>
      <c r="W11" s="368">
        <f>W78*W145</f>
        <v>0.52576702897948657</v>
      </c>
      <c r="X11" s="368">
        <f>X78*X145</f>
        <v>0.53636268610824089</v>
      </c>
      <c r="Y11" s="368">
        <f>Y78*Y145</f>
        <v>0.55113980103918714</v>
      </c>
      <c r="Z11" s="368">
        <f>Z78*Z145</f>
        <v>0.57160450232227267</v>
      </c>
      <c r="AA11" s="368">
        <f>AA78*AA145</f>
        <v>0.59967233643862483</v>
      </c>
      <c r="AB11" s="368">
        <f>AB78*AB145</f>
        <v>0.63766027387508339</v>
      </c>
      <c r="AC11" s="368">
        <f>AC78*AC145</f>
        <v>0.68816080136780178</v>
      </c>
      <c r="AD11" s="368">
        <f>AD78*AD145</f>
        <v>0.75371868239395312</v>
      </c>
      <c r="AE11" s="368">
        <f>AE78*AE145</f>
        <v>0.83624682122972305</v>
      </c>
      <c r="AF11" s="368">
        <f>AF78*AF145</f>
        <v>0.93620925640483021</v>
      </c>
      <c r="AG11" s="368">
        <f>AG78*AG145</f>
        <v>1.0517867746013467</v>
      </c>
      <c r="AH11" s="368">
        <f>AH78*AH145</f>
        <v>1.1784468076320436</v>
      </c>
      <c r="AI11" s="368">
        <f>AI78*AI145</f>
        <v>1.3093554525761304</v>
      </c>
      <c r="AJ11" s="368">
        <f>AJ78*AJ145</f>
        <v>1.4367150410240803</v>
      </c>
      <c r="AK11" s="368">
        <f>AK78*AK145</f>
        <v>1.5535361091531179</v>
      </c>
      <c r="AL11" s="368">
        <f>AL78*AL145</f>
        <v>1.6550433290410931</v>
      </c>
      <c r="AM11" s="368">
        <f>AM78*AM145</f>
        <v>1.7391770093800034</v>
      </c>
      <c r="AN11" s="368">
        <f>AN78*AN145</f>
        <v>1.8062243243315348</v>
      </c>
      <c r="AO11" s="368">
        <f>AO78*AO145</f>
        <v>1.8580020165108495</v>
      </c>
      <c r="AP11" s="368">
        <f>AP78*AP145</f>
        <v>1.8970254187546727</v>
      </c>
      <c r="AQ11" s="368">
        <f>AQ78*AQ145</f>
        <v>1.9258996778134114</v>
      </c>
      <c r="AR11" s="368">
        <f>AR78*AR145</f>
        <v>1.9469745795131679</v>
      </c>
      <c r="AS11" s="368">
        <f>AS78*AS145</f>
        <v>1.962204000182348</v>
      </c>
      <c r="AT11" s="368">
        <f>AT78*AT145</f>
        <v>1.9731300434768422</v>
      </c>
      <c r="AU11" s="368">
        <f>AU78*AU145</f>
        <v>1.980928140720617</v>
      </c>
      <c r="AV11" s="368">
        <f>AV78*AV145</f>
        <v>1.9864731794133774</v>
      </c>
      <c r="AW11" s="368">
        <f>AW78*AW145</f>
        <v>1.9904057377642881</v>
      </c>
      <c r="AX11" s="368">
        <f>AX78*AX145</f>
        <v>1.9931895063190388</v>
      </c>
      <c r="AY11" s="368">
        <f>AY78*AY145</f>
        <v>1.9951574632864533</v>
      </c>
      <c r="AZ11" s="368">
        <f>AZ78*AZ145</f>
        <v>1.9965473873987689</v>
      </c>
      <c r="BA11" s="368">
        <f>BA78*BA145</f>
        <v>1.9975284100109538</v>
      </c>
      <c r="BB11" s="368">
        <f>BB78*BB145</f>
        <v>1.998220502086782</v>
      </c>
      <c r="BC11" s="368">
        <f>BC78*BC145</f>
        <v>1.9987085982308672</v>
      </c>
      <c r="BD11" s="368">
        <f>BD78*BD145</f>
        <v>1.9990527465717489</v>
      </c>
      <c r="BE11" s="368">
        <f>BE78*BE145</f>
        <v>1.9992953598359631</v>
      </c>
      <c r="BF11" s="368">
        <f>BF78*BF145</f>
        <v>1.999466374342763</v>
      </c>
      <c r="BG11" s="368">
        <f>BG78*BG145</f>
        <v>1.9995917679028981</v>
      </c>
      <c r="BH11" s="368">
        <f>BH78*BH145</f>
        <v>1.9997122980855662</v>
      </c>
      <c r="BI11" s="368">
        <f>BI78*BI145</f>
        <v>1.9997972460376274</v>
      </c>
      <c r="BJ11" s="368">
        <f>BJ78*BJ145</f>
        <v>1.9998571137031032</v>
      </c>
      <c r="BK11" s="368">
        <f>BK78*BK145</f>
        <v>1.99989930465136</v>
      </c>
      <c r="BL11" s="368">
        <f>BL78*BL145</f>
        <v>1.9999290375701537</v>
      </c>
      <c r="BM11" s="368">
        <f>BM78*BM145</f>
        <v>1.9999499907436646</v>
      </c>
      <c r="BN11" s="369">
        <f>BN78*BN145</f>
        <v>1.9999647565818439</v>
      </c>
      <c r="BO11" s="278"/>
      <c r="BW11" s="191"/>
      <c r="DI11" s="27"/>
      <c r="DJ11" s="27"/>
      <c r="DK11" s="654"/>
      <c r="DL11" s="648"/>
      <c r="DM11" s="648"/>
      <c r="DN11" s="648"/>
      <c r="DO11" s="648"/>
      <c r="DP11" s="648"/>
      <c r="DQ11" s="648"/>
      <c r="DR11" s="648"/>
      <c r="DS11" s="648"/>
      <c r="DT11" s="648"/>
      <c r="DU11" s="648"/>
      <c r="DV11" s="648"/>
      <c r="DW11" s="648"/>
      <c r="DX11" s="648"/>
      <c r="DY11" s="648"/>
      <c r="DZ11" s="648"/>
      <c r="EA11" s="648"/>
      <c r="EB11" s="648"/>
      <c r="EC11" s="648"/>
      <c r="ED11" s="648"/>
      <c r="EE11" s="648"/>
      <c r="EF11" s="648"/>
      <c r="EG11" s="27"/>
      <c r="EH11" s="27"/>
      <c r="EI11" s="27"/>
      <c r="EJ11" s="654"/>
      <c r="EK11" s="648"/>
      <c r="EL11" s="648"/>
      <c r="EM11" s="648"/>
      <c r="EN11" s="648"/>
      <c r="EO11" s="648"/>
      <c r="EP11" s="648"/>
      <c r="EQ11" s="648"/>
      <c r="ER11" s="648"/>
      <c r="ES11" s="648"/>
      <c r="ET11" s="648"/>
      <c r="EU11" s="648"/>
      <c r="EV11" s="648"/>
      <c r="EW11" s="648"/>
      <c r="EX11" s="648"/>
      <c r="EY11" s="648"/>
      <c r="EZ11" s="648"/>
      <c r="FA11" s="648"/>
      <c r="FB11" s="648"/>
      <c r="FC11" s="648"/>
      <c r="FD11" s="648"/>
      <c r="FE11" s="648"/>
      <c r="FF11" s="27"/>
      <c r="FG11" s="27"/>
      <c r="FH11" s="27"/>
      <c r="FI11" s="654"/>
      <c r="FJ11" s="648"/>
      <c r="FK11" s="648"/>
      <c r="FL11" s="648"/>
      <c r="FM11" s="648"/>
      <c r="FN11" s="648"/>
      <c r="FO11" s="648"/>
      <c r="FP11" s="648"/>
      <c r="FQ11" s="648"/>
      <c r="FR11" s="648"/>
      <c r="FS11" s="648"/>
      <c r="FT11" s="648"/>
      <c r="FU11" s="648"/>
      <c r="FV11" s="648"/>
      <c r="FW11" s="648"/>
      <c r="FX11" s="648"/>
      <c r="FY11" s="648"/>
      <c r="FZ11" s="648"/>
      <c r="GA11" s="648"/>
      <c r="GB11" s="648"/>
      <c r="GC11" s="648"/>
      <c r="GD11" s="648"/>
      <c r="GE11" s="27"/>
    </row>
    <row r="12" spans="1:187" ht="42" customHeight="1">
      <c r="B12" s="650"/>
      <c r="C12" s="655"/>
      <c r="D12" s="670">
        <v>1.4</v>
      </c>
      <c r="E12" s="671">
        <f t="shared" si="1"/>
        <v>1.9996441839343344</v>
      </c>
      <c r="F12" s="368">
        <f>F79*F146</f>
        <v>0.49979647888331091</v>
      </c>
      <c r="G12" s="368">
        <f>G79*G146</f>
        <v>0.49984741850249592</v>
      </c>
      <c r="H12" s="368">
        <f>H79*H146</f>
        <v>0.49984603515458842</v>
      </c>
      <c r="I12" s="368">
        <f>I79*I146</f>
        <v>0.50010859736883784</v>
      </c>
      <c r="J12" s="368">
        <f>J79*J146</f>
        <v>0.50016563550220783</v>
      </c>
      <c r="K12" s="368">
        <f>K79*K146</f>
        <v>0.50024717786808182</v>
      </c>
      <c r="L12" s="368">
        <f>L79*L146</f>
        <v>0.50036337608236092</v>
      </c>
      <c r="M12" s="368">
        <f>M79*M146</f>
        <v>0.5005856613201326</v>
      </c>
      <c r="N12" s="368">
        <f>N79*N146</f>
        <v>0.50091871258151854</v>
      </c>
      <c r="O12" s="368">
        <f>O79*O146</f>
        <v>0.50139127112995574</v>
      </c>
      <c r="P12" s="368">
        <f>P79*P146</f>
        <v>0.50206146076856906</v>
      </c>
      <c r="Q12" s="368">
        <f>Q79*Q146</f>
        <v>0.50301151842497993</v>
      </c>
      <c r="R12" s="368">
        <f>R79*R146</f>
        <v>0.50435766414154237</v>
      </c>
      <c r="S12" s="368">
        <f>S79*S146</f>
        <v>0.50626382971419859</v>
      </c>
      <c r="T12" s="368">
        <f>T79*T146</f>
        <v>0.5089605454179591</v>
      </c>
      <c r="U12" s="368">
        <f>U79*U146</f>
        <v>0.51277076173800795</v>
      </c>
      <c r="V12" s="368">
        <f>V79*V146</f>
        <v>0.51814446279395387</v>
      </c>
      <c r="W12" s="368">
        <f>W79*W146</f>
        <v>0.52570381403585975</v>
      </c>
      <c r="X12" s="368">
        <f>X79*X146</f>
        <v>0.53629959122557735</v>
      </c>
      <c r="Y12" s="368">
        <f>Y79*Y146</f>
        <v>0.55107685003523443</v>
      </c>
      <c r="Z12" s="368">
        <f>Z79*Z146</f>
        <v>0.57154170854239417</v>
      </c>
      <c r="AA12" s="368">
        <f>AA79*AA146</f>
        <v>0.59960970085166421</v>
      </c>
      <c r="AB12" s="368">
        <f>AB79*AB146</f>
        <v>0.63759778652428378</v>
      </c>
      <c r="AC12" s="368">
        <f>AC79*AC146</f>
        <v>0.6880984476074089</v>
      </c>
      <c r="AD12" s="368">
        <f>AD79*AD146</f>
        <v>0.75365645457139019</v>
      </c>
      <c r="AE12" s="368">
        <f>AE79*AE146</f>
        <v>0.83618473462707843</v>
      </c>
      <c r="AF12" s="368">
        <f>AF79*AF146</f>
        <v>0.93614736535719001</v>
      </c>
      <c r="AG12" s="368">
        <f>AG79*AG146</f>
        <v>1.0517251818545184</v>
      </c>
      <c r="AH12" s="368">
        <f>AH79*AH146</f>
        <v>1.1783856596191671</v>
      </c>
      <c r="AI12" s="368">
        <f>AI79*AI146</f>
        <v>1.3092949177269573</v>
      </c>
      <c r="AJ12" s="368">
        <f>AJ79*AJ146</f>
        <v>1.436655276587973</v>
      </c>
      <c r="AK12" s="368">
        <f>AK79*AK146</f>
        <v>1.5534772288898573</v>
      </c>
      <c r="AL12" s="368">
        <f>AL79*AL146</f>
        <v>1.6549853838199811</v>
      </c>
      <c r="AM12" s="368">
        <f>AM79*AM146</f>
        <v>1.7391199854448918</v>
      </c>
      <c r="AN12" s="368">
        <f>AN79*AN146</f>
        <v>1.8061681556757321</v>
      </c>
      <c r="AO12" s="368">
        <f>AO79*AO146</f>
        <v>1.8579466037600232</v>
      </c>
      <c r="AP12" s="368">
        <f>AP79*AP146</f>
        <v>1.8969706477296824</v>
      </c>
      <c r="AQ12" s="368">
        <f>AQ79*AQ146</f>
        <v>1.9258454339585556</v>
      </c>
      <c r="AR12" s="368">
        <f>AR79*AR146</f>
        <v>1.9469207571873866</v>
      </c>
      <c r="AS12" s="368">
        <f>AS79*AS146</f>
        <v>1.9621505074586547</v>
      </c>
      <c r="AT12" s="368">
        <f>AT79*AT146</f>
        <v>1.9730768036878379</v>
      </c>
      <c r="AU12" s="368">
        <f>AU79*AU146</f>
        <v>1.9808750919662472</v>
      </c>
      <c r="AV12" s="368">
        <f>AV79*AV146</f>
        <v>1.9864202729809133</v>
      </c>
      <c r="AW12" s="368">
        <f>AW79*AW146</f>
        <v>1.9903529361083789</v>
      </c>
      <c r="AX12" s="368">
        <f>AX79*AX146</f>
        <v>1.9931367809976581</v>
      </c>
      <c r="AY12" s="368">
        <f>AY79*AY146</f>
        <v>1.995104793066834</v>
      </c>
      <c r="AZ12" s="368">
        <f>AZ79*AZ146</f>
        <v>1.996494756628296</v>
      </c>
      <c r="BA12" s="368">
        <f>BA79*BA146</f>
        <v>1.9974758072763161</v>
      </c>
      <c r="BB12" s="368">
        <f>BB79*BB146</f>
        <v>1.9981679191454251</v>
      </c>
      <c r="BC12" s="368">
        <f>BC79*BC146</f>
        <v>1.9986560291804361</v>
      </c>
      <c r="BD12" s="368">
        <f>BD79*BD146</f>
        <v>1.9990001872173204</v>
      </c>
      <c r="BE12" s="368">
        <f>BE79*BE146</f>
        <v>1.9992428072158814</v>
      </c>
      <c r="BF12" s="368">
        <f>BF79*BF146</f>
        <v>1.9994207470068543</v>
      </c>
      <c r="BG12" s="368">
        <f>BG79*BG146</f>
        <v>1.9995917571154274</v>
      </c>
      <c r="BH12" s="368">
        <f>BH79*BH146</f>
        <v>1.9997122895030945</v>
      </c>
      <c r="BI12" s="368">
        <f>BI79*BI146</f>
        <v>1.9997972389690266</v>
      </c>
      <c r="BJ12" s="368">
        <f>BJ79*BJ146</f>
        <v>1.9998571076754625</v>
      </c>
      <c r="BK12" s="368">
        <f>BK79*BK146</f>
        <v>1.9998992993435611</v>
      </c>
      <c r="BL12" s="368">
        <f>BL79*BL146</f>
        <v>1.9999290327662702</v>
      </c>
      <c r="BM12" s="368">
        <f>BM79*BM146</f>
        <v>1.9999499863004047</v>
      </c>
      <c r="BN12" s="369">
        <f>BN79*BN146</f>
        <v>1.9999647524059219</v>
      </c>
      <c r="BO12" s="278"/>
      <c r="BW12" s="191"/>
      <c r="DI12" s="27"/>
      <c r="DJ12" s="27"/>
      <c r="DK12" s="654"/>
      <c r="DL12" s="648"/>
      <c r="DM12" s="648"/>
      <c r="DN12" s="648"/>
      <c r="DO12" s="648"/>
      <c r="DP12" s="648"/>
      <c r="DQ12" s="648"/>
      <c r="DR12" s="648"/>
      <c r="DS12" s="648"/>
      <c r="DT12" s="648"/>
      <c r="DU12" s="648"/>
      <c r="DV12" s="648"/>
      <c r="DW12" s="648"/>
      <c r="DX12" s="648"/>
      <c r="DY12" s="648"/>
      <c r="DZ12" s="648"/>
      <c r="EA12" s="648"/>
      <c r="EB12" s="648"/>
      <c r="EC12" s="648"/>
      <c r="ED12" s="648"/>
      <c r="EE12" s="648"/>
      <c r="EF12" s="648"/>
      <c r="EG12" s="27"/>
      <c r="EH12" s="27"/>
      <c r="EI12" s="27"/>
      <c r="EJ12" s="654"/>
      <c r="EK12" s="648"/>
      <c r="EL12" s="648"/>
      <c r="EM12" s="648"/>
      <c r="EN12" s="648"/>
      <c r="EO12" s="648"/>
      <c r="EP12" s="648"/>
      <c r="EQ12" s="648"/>
      <c r="ER12" s="648"/>
      <c r="ES12" s="648"/>
      <c r="ET12" s="648"/>
      <c r="EU12" s="648"/>
      <c r="EV12" s="648"/>
      <c r="EW12" s="648"/>
      <c r="EX12" s="648"/>
      <c r="EY12" s="648"/>
      <c r="EZ12" s="648"/>
      <c r="FA12" s="648"/>
      <c r="FB12" s="648"/>
      <c r="FC12" s="648"/>
      <c r="FD12" s="648"/>
      <c r="FE12" s="648"/>
      <c r="FF12" s="27"/>
      <c r="FG12" s="27"/>
      <c r="FH12" s="27"/>
      <c r="FI12" s="654"/>
      <c r="FJ12" s="648"/>
      <c r="FK12" s="648"/>
      <c r="FL12" s="648"/>
      <c r="FM12" s="648"/>
      <c r="FN12" s="648"/>
      <c r="FO12" s="648"/>
      <c r="FP12" s="648"/>
      <c r="FQ12" s="648"/>
      <c r="FR12" s="648"/>
      <c r="FS12" s="648"/>
      <c r="FT12" s="648"/>
      <c r="FU12" s="648"/>
      <c r="FV12" s="648"/>
      <c r="FW12" s="648"/>
      <c r="FX12" s="648"/>
      <c r="FY12" s="648"/>
      <c r="FZ12" s="648"/>
      <c r="GA12" s="648"/>
      <c r="GB12" s="648"/>
      <c r="GC12" s="648"/>
      <c r="GD12" s="648"/>
      <c r="GE12" s="27"/>
    </row>
    <row r="13" spans="1:187" ht="42" customHeight="1">
      <c r="B13" s="650"/>
      <c r="C13" s="655"/>
      <c r="D13" s="672">
        <v>1.35</v>
      </c>
      <c r="E13" s="671">
        <f t="shared" si="1"/>
        <v>1.9994950980634179</v>
      </c>
      <c r="F13" s="368">
        <f>F80*F147</f>
        <v>0.49971006665899198</v>
      </c>
      <c r="G13" s="368">
        <f>G80*G147</f>
        <v>0.4997820897416731</v>
      </c>
      <c r="H13" s="368">
        <f>H80*H147</f>
        <v>0.49977989251780552</v>
      </c>
      <c r="I13" s="368">
        <f>I80*I147</f>
        <v>0.4998305708085361</v>
      </c>
      <c r="J13" s="368">
        <f>J80*J147</f>
        <v>0.50009278884547315</v>
      </c>
      <c r="K13" s="368">
        <f>K80*K147</f>
        <v>0.50014960827831434</v>
      </c>
      <c r="L13" s="368">
        <f>L80*L147</f>
        <v>0.50026090874055551</v>
      </c>
      <c r="M13" s="368">
        <f>M80*M147</f>
        <v>0.50049527571577213</v>
      </c>
      <c r="N13" s="368">
        <f>N80*N147</f>
        <v>0.50082819145932622</v>
      </c>
      <c r="O13" s="368">
        <f>O80*O147</f>
        <v>0.50130067441186688</v>
      </c>
      <c r="P13" s="368">
        <f>P80*P147</f>
        <v>0.50197082342592447</v>
      </c>
      <c r="Q13" s="368">
        <f>Q80*Q147</f>
        <v>0.50292084913613866</v>
      </c>
      <c r="R13" s="368">
        <f>R80*R147</f>
        <v>0.50426695990618187</v>
      </c>
      <c r="S13" s="368">
        <f>S80*S147</f>
        <v>0.50617310350698841</v>
      </c>
      <c r="T13" s="368">
        <f>T80*T147</f>
        <v>0.50886982730541064</v>
      </c>
      <c r="U13" s="368">
        <f>U80*U147</f>
        <v>0.51268009588490193</v>
      </c>
      <c r="V13" s="368">
        <f>V80*V147</f>
        <v>0.51805390318044531</v>
      </c>
      <c r="W13" s="368">
        <f>W80*W147</f>
        <v>0.52561341883516577</v>
      </c>
      <c r="X13" s="368">
        <f>X80*X147</f>
        <v>0.53620941613479423</v>
      </c>
      <c r="Y13" s="368">
        <f>Y80*Y147</f>
        <v>0.55098694132063797</v>
      </c>
      <c r="Z13" s="368">
        <f>Z80*Z147</f>
        <v>0.57145209711846234</v>
      </c>
      <c r="AA13" s="368">
        <f>AA80*AA147</f>
        <v>0.59952039925592782</v>
      </c>
      <c r="AB13" s="368">
        <f>AB80*AB147</f>
        <v>0.63750879096894608</v>
      </c>
      <c r="AC13" s="368">
        <f>AC80*AC147</f>
        <v>0.68800974703023765</v>
      </c>
      <c r="AD13" s="368">
        <f>AD80*AD147</f>
        <v>0.75356804728642313</v>
      </c>
      <c r="AE13" s="368">
        <f>AE80*AE147</f>
        <v>0.83609665037174397</v>
      </c>
      <c r="AF13" s="368">
        <f>AF80*AF147</f>
        <v>0.93605968647414195</v>
      </c>
      <c r="AG13" s="368">
        <f>AG80*AG147</f>
        <v>1.0516380537702998</v>
      </c>
      <c r="AH13" s="368">
        <f>AH80*AH147</f>
        <v>1.1782992810875632</v>
      </c>
      <c r="AI13" s="368">
        <f>AI80*AI147</f>
        <v>1.3092095083156399</v>
      </c>
      <c r="AJ13" s="368">
        <f>AJ80*AJ147</f>
        <v>1.4365710306019925</v>
      </c>
      <c r="AK13" s="368">
        <f>AK80*AK147</f>
        <v>1.5533942734271999</v>
      </c>
      <c r="AL13" s="368">
        <f>AL80*AL147</f>
        <v>1.6549037566796774</v>
      </c>
      <c r="AM13" s="368">
        <f>AM80*AM147</f>
        <v>1.739039637627791</v>
      </c>
      <c r="AN13" s="368">
        <f>AN80*AN147</f>
        <v>1.8060889719898823</v>
      </c>
      <c r="AO13" s="368">
        <f>AO80*AO147</f>
        <v>1.8578684304179083</v>
      </c>
      <c r="AP13" s="368">
        <f>AP80*AP147</f>
        <v>1.8968933177753144</v>
      </c>
      <c r="AQ13" s="368">
        <f>AQ80*AQ147</f>
        <v>1.9257687859284354</v>
      </c>
      <c r="AR13" s="368">
        <f>AR80*AR147</f>
        <v>1.9468446462791609</v>
      </c>
      <c r="AS13" s="368">
        <f>AS80*AS147</f>
        <v>1.9620748105518468</v>
      </c>
      <c r="AT13" s="368">
        <f>AT80*AT147</f>
        <v>1.9730014201579489</v>
      </c>
      <c r="AU13" s="368">
        <f>AU80*AU147</f>
        <v>1.9807999420413875</v>
      </c>
      <c r="AV13" s="368">
        <f>AV80*AV147</f>
        <v>1.9863452949293661</v>
      </c>
      <c r="AW13" s="368">
        <f>AW80*AW147</f>
        <v>1.9902780830873039</v>
      </c>
      <c r="AX13" s="368">
        <f>AX80*AX147</f>
        <v>1.9930620180363556</v>
      </c>
      <c r="AY13" s="368">
        <f>AY80*AY147</f>
        <v>1.9950300944144506</v>
      </c>
      <c r="AZ13" s="368">
        <f>AZ80*AZ147</f>
        <v>1.9964201035451863</v>
      </c>
      <c r="BA13" s="368">
        <f>BA80*BA147</f>
        <v>1.9974011862635974</v>
      </c>
      <c r="BB13" s="368">
        <f>BB80*BB147</f>
        <v>1.9980933205656555</v>
      </c>
      <c r="BC13" s="368">
        <f>BC80*BC147</f>
        <v>1.9985814462066662</v>
      </c>
      <c r="BD13" s="368">
        <f>BD80*BD147</f>
        <v>1.9989256150466399</v>
      </c>
      <c r="BE13" s="368">
        <f>BE80*BE147</f>
        <v>1.9991682424895909</v>
      </c>
      <c r="BF13" s="368">
        <f>BF80*BF147</f>
        <v>1.9993392667620526</v>
      </c>
      <c r="BG13" s="368">
        <f>BG80*BG147</f>
        <v>1.9994663698683892</v>
      </c>
      <c r="BH13" s="368">
        <f>BH80*BH147</f>
        <v>1.9995917624939248</v>
      </c>
      <c r="BI13" s="368">
        <f>BI80*BI147</f>
        <v>1.9997122918284678</v>
      </c>
      <c r="BJ13" s="368">
        <f>BJ80*BJ147</f>
        <v>1.9997972390711063</v>
      </c>
      <c r="BK13" s="368">
        <f>BK80*BK147</f>
        <v>1.9998571061809081</v>
      </c>
      <c r="BL13" s="368">
        <f>BL80*BL147</f>
        <v>1.9998992967229237</v>
      </c>
      <c r="BM13" s="368">
        <f>BM80*BM147</f>
        <v>1.9999290293717238</v>
      </c>
      <c r="BN13" s="369">
        <f>BN80*BN147</f>
        <v>1.9999499823953151</v>
      </c>
      <c r="BO13" s="278"/>
      <c r="BW13" s="191"/>
      <c r="DI13" s="27"/>
      <c r="DJ13" s="27"/>
      <c r="DK13" s="654"/>
      <c r="DL13" s="648"/>
      <c r="DM13" s="648"/>
      <c r="DN13" s="648"/>
      <c r="DO13" s="648"/>
      <c r="DP13" s="648"/>
      <c r="DQ13" s="648"/>
      <c r="DR13" s="648"/>
      <c r="DS13" s="648"/>
      <c r="DT13" s="648"/>
      <c r="DU13" s="648"/>
      <c r="DV13" s="648"/>
      <c r="DW13" s="648"/>
      <c r="DX13" s="648"/>
      <c r="DY13" s="648"/>
      <c r="DZ13" s="648"/>
      <c r="EA13" s="648"/>
      <c r="EB13" s="648"/>
      <c r="EC13" s="648"/>
      <c r="ED13" s="648"/>
      <c r="EE13" s="648"/>
      <c r="EF13" s="648"/>
      <c r="EG13" s="27"/>
      <c r="EH13" s="27"/>
      <c r="EI13" s="27"/>
      <c r="EJ13" s="654"/>
      <c r="EK13" s="648"/>
      <c r="EL13" s="648"/>
      <c r="EM13" s="648"/>
      <c r="EN13" s="648"/>
      <c r="EO13" s="648"/>
      <c r="EP13" s="648"/>
      <c r="EQ13" s="648"/>
      <c r="ER13" s="648"/>
      <c r="ES13" s="648"/>
      <c r="ET13" s="648"/>
      <c r="EU13" s="648"/>
      <c r="EV13" s="648"/>
      <c r="EW13" s="648"/>
      <c r="EX13" s="648"/>
      <c r="EY13" s="648"/>
      <c r="EZ13" s="648"/>
      <c r="FA13" s="648"/>
      <c r="FB13" s="648"/>
      <c r="FC13" s="648"/>
      <c r="FD13" s="648"/>
      <c r="FE13" s="648"/>
      <c r="FF13" s="27"/>
      <c r="FG13" s="27"/>
      <c r="FH13" s="27"/>
      <c r="FI13" s="654"/>
      <c r="FJ13" s="648"/>
      <c r="FK13" s="648"/>
      <c r="FL13" s="648"/>
      <c r="FM13" s="648"/>
      <c r="FN13" s="648"/>
      <c r="FO13" s="648"/>
      <c r="FP13" s="648"/>
      <c r="FQ13" s="648"/>
      <c r="FR13" s="648"/>
      <c r="FS13" s="648"/>
      <c r="FT13" s="648"/>
      <c r="FU13" s="648"/>
      <c r="FV13" s="648"/>
      <c r="FW13" s="648"/>
      <c r="FX13" s="648"/>
      <c r="FY13" s="648"/>
      <c r="FZ13" s="648"/>
      <c r="GA13" s="648"/>
      <c r="GB13" s="648"/>
      <c r="GC13" s="648"/>
      <c r="GD13" s="648"/>
      <c r="GE13" s="27"/>
    </row>
    <row r="14" spans="1:187" ht="42" customHeight="1">
      <c r="B14" s="650"/>
      <c r="C14" s="655"/>
      <c r="D14" s="670">
        <v>1.3</v>
      </c>
      <c r="E14" s="671">
        <f t="shared" si="1"/>
        <v>1.9992835605765731</v>
      </c>
      <c r="F14" s="368">
        <f>F81*F148</f>
        <v>0.49958705742517712</v>
      </c>
      <c r="G14" s="368">
        <f>G81*G148</f>
        <v>0.49968057983664232</v>
      </c>
      <c r="H14" s="368">
        <f>H81*H148</f>
        <v>0.49968534793443153</v>
      </c>
      <c r="I14" s="368">
        <f>I81*I148</f>
        <v>0.49975692288164281</v>
      </c>
      <c r="J14" s="368">
        <f>J81*J148</f>
        <v>0.49975452212430943</v>
      </c>
      <c r="K14" s="368">
        <f>K81*K148</f>
        <v>0.50012686568091602</v>
      </c>
      <c r="L14" s="368">
        <f>L81*L148</f>
        <v>0.50020777393098104</v>
      </c>
      <c r="M14" s="368">
        <f>M81*M148</f>
        <v>0.50036590925601587</v>
      </c>
      <c r="N14" s="368">
        <f>N81*N148</f>
        <v>0.50069860609470773</v>
      </c>
      <c r="O14" s="368">
        <f>O81*O148</f>
        <v>0.50117096810486583</v>
      </c>
      <c r="P14" s="368">
        <f>P81*P148</f>
        <v>0.50184105392336642</v>
      </c>
      <c r="Q14" s="368">
        <f>Q81*Q148</f>
        <v>0.50279103178000473</v>
      </c>
      <c r="R14" s="368">
        <f>R81*R148</f>
        <v>0.50413709153879438</v>
      </c>
      <c r="S14" s="368">
        <f>S81*S148</f>
        <v>0.50604320767393207</v>
      </c>
      <c r="T14" s="368">
        <f>T81*T148</f>
        <v>0.50873995629733104</v>
      </c>
      <c r="U14" s="368">
        <f>U81*U148</f>
        <v>0.51255032608311857</v>
      </c>
      <c r="V14" s="368">
        <f>V81*V148</f>
        <v>0.51792432827694113</v>
      </c>
      <c r="W14" s="368">
        <f>W81*W148</f>
        <v>0.5254841408456169</v>
      </c>
      <c r="X14" s="368">
        <f>X81*X148</f>
        <v>0.53608053470027606</v>
      </c>
      <c r="Y14" s="368">
        <f>Y81*Y148</f>
        <v>0.55085854255511957</v>
      </c>
      <c r="Z14" s="368">
        <f>Z81*Z148</f>
        <v>0.57132424411635807</v>
      </c>
      <c r="AA14" s="368">
        <f>AA81*AA148</f>
        <v>0.59939312712966097</v>
      </c>
      <c r="AB14" s="368">
        <f>AB81*AB148</f>
        <v>0.63738210959764663</v>
      </c>
      <c r="AC14" s="368">
        <f>AC81*AC148</f>
        <v>0.68788365405416729</v>
      </c>
      <c r="AD14" s="368">
        <f>AD81*AD148</f>
        <v>0.75344255165575558</v>
      </c>
      <c r="AE14" s="368">
        <f>AE81*AE148</f>
        <v>0.8359718025498355</v>
      </c>
      <c r="AF14" s="368">
        <f>AF81*AF148</f>
        <v>0.9359356058228282</v>
      </c>
      <c r="AG14" s="368">
        <f>AG81*AG148</f>
        <v>1.0515149393981005</v>
      </c>
      <c r="AH14" s="368">
        <f>AH81*AH148</f>
        <v>1.1781773941452183</v>
      </c>
      <c r="AI14" s="368">
        <f>AI81*AI148</f>
        <v>1.3090891245228184</v>
      </c>
      <c r="AJ14" s="368">
        <f>AJ81*AJ148</f>
        <v>1.4364523778065639</v>
      </c>
      <c r="AK14" s="368">
        <f>AK81*AK148</f>
        <v>1.5532774789626242</v>
      </c>
      <c r="AL14" s="368">
        <f>AL81*AL148</f>
        <v>1.654788824345059</v>
      </c>
      <c r="AM14" s="368">
        <f>AM81*AM148</f>
        <v>1.7389264579984598</v>
      </c>
      <c r="AN14" s="368">
        <f>AN81*AN148</f>
        <v>1.805977355059935</v>
      </c>
      <c r="AO14" s="368">
        <f>AO81*AO148</f>
        <v>1.8577581447789384</v>
      </c>
      <c r="AP14" s="368">
        <f>AP81*AP148</f>
        <v>1.8967841244368979</v>
      </c>
      <c r="AQ14" s="368">
        <f>AQ81*AQ148</f>
        <v>1.9256604615888389</v>
      </c>
      <c r="AR14" s="368">
        <f>AR81*AR148</f>
        <v>1.946736996012719</v>
      </c>
      <c r="AS14" s="368">
        <f>AS81*AS148</f>
        <v>1.9619676723506891</v>
      </c>
      <c r="AT14" s="368">
        <f>AT81*AT148</f>
        <v>1.9728946642446874</v>
      </c>
      <c r="AU14" s="368">
        <f>AU81*AU148</f>
        <v>1.9806934673821524</v>
      </c>
      <c r="AV14" s="368">
        <f>AV81*AV148</f>
        <v>1.9862390246313797</v>
      </c>
      <c r="AW14" s="368">
        <f>AW81*AW148</f>
        <v>1.9901719596989682</v>
      </c>
      <c r="AX14" s="368">
        <f>AX81*AX148</f>
        <v>1.9929559992818444</v>
      </c>
      <c r="AY14" s="368">
        <f>AY81*AY148</f>
        <v>1.9949241495820071</v>
      </c>
      <c r="AZ14" s="368">
        <f>AZ81*AZ148</f>
        <v>1.9963142105669816</v>
      </c>
      <c r="BA14" s="368">
        <f>BA81*BA148</f>
        <v>1.9972953294318998</v>
      </c>
      <c r="BB14" s="368">
        <f>BB81*BB148</f>
        <v>1.9979874887911104</v>
      </c>
      <c r="BC14" s="368">
        <f>BC81*BC148</f>
        <v>1.9984756317161438</v>
      </c>
      <c r="BD14" s="368">
        <f>BD81*BD148</f>
        <v>1.998819812425259</v>
      </c>
      <c r="BE14" s="368">
        <f>BE81*BE148</f>
        <v>1.9990624479853567</v>
      </c>
      <c r="BF14" s="368">
        <f>BF81*BF148</f>
        <v>1.9992428020624484</v>
      </c>
      <c r="BG14" s="368">
        <f>BG81*BG148</f>
        <v>1.9994207400545383</v>
      </c>
      <c r="BH14" s="368">
        <f>BH81*BH148</f>
        <v>1.9995917485758083</v>
      </c>
      <c r="BI14" s="368">
        <f>BI81*BI148</f>
        <v>1.9997122796515447</v>
      </c>
      <c r="BJ14" s="368">
        <f>BJ81*BJ148</f>
        <v>1.9997972280893346</v>
      </c>
      <c r="BK14" s="368">
        <f>BK81*BK148</f>
        <v>1.9998570960325799</v>
      </c>
      <c r="BL14" s="368">
        <f>BL81*BL148</f>
        <v>1.9998992871725636</v>
      </c>
      <c r="BM14" s="368">
        <f>BM81*BM148</f>
        <v>1.9999290202701407</v>
      </c>
      <c r="BN14" s="369">
        <f>BN81*BN148</f>
        <v>1.9999499736521764</v>
      </c>
      <c r="BO14" s="278"/>
      <c r="BW14" s="191"/>
      <c r="DI14" s="27"/>
      <c r="DJ14" s="27"/>
      <c r="DK14" s="654"/>
      <c r="DL14" s="648"/>
      <c r="DM14" s="648"/>
      <c r="DN14" s="648"/>
      <c r="DO14" s="648"/>
      <c r="DP14" s="648"/>
      <c r="DQ14" s="648"/>
      <c r="DR14" s="648"/>
      <c r="DS14" s="648"/>
      <c r="DT14" s="648"/>
      <c r="DU14" s="648"/>
      <c r="DV14" s="648"/>
      <c r="DW14" s="648"/>
      <c r="DX14" s="648"/>
      <c r="DY14" s="648"/>
      <c r="DZ14" s="648"/>
      <c r="EA14" s="648"/>
      <c r="EB14" s="648"/>
      <c r="EC14" s="648"/>
      <c r="ED14" s="648"/>
      <c r="EE14" s="648"/>
      <c r="EF14" s="648"/>
      <c r="EG14" s="27"/>
      <c r="EH14" s="27"/>
      <c r="EI14" s="27"/>
      <c r="EJ14" s="654"/>
      <c r="EK14" s="648"/>
      <c r="EL14" s="648"/>
      <c r="EM14" s="648"/>
      <c r="EN14" s="648"/>
      <c r="EO14" s="648"/>
      <c r="EP14" s="648"/>
      <c r="EQ14" s="648"/>
      <c r="ER14" s="648"/>
      <c r="ES14" s="648"/>
      <c r="ET14" s="648"/>
      <c r="EU14" s="648"/>
      <c r="EV14" s="648"/>
      <c r="EW14" s="648"/>
      <c r="EX14" s="648"/>
      <c r="EY14" s="648"/>
      <c r="EZ14" s="648"/>
      <c r="FA14" s="648"/>
      <c r="FB14" s="648"/>
      <c r="FC14" s="648"/>
      <c r="FD14" s="648"/>
      <c r="FE14" s="648"/>
      <c r="FF14" s="27"/>
      <c r="FG14" s="27"/>
      <c r="FH14" s="27"/>
      <c r="FI14" s="654"/>
      <c r="FJ14" s="648"/>
      <c r="FK14" s="648"/>
      <c r="FL14" s="648"/>
      <c r="FM14" s="648"/>
      <c r="FN14" s="648"/>
      <c r="FO14" s="648"/>
      <c r="FP14" s="648"/>
      <c r="FQ14" s="648"/>
      <c r="FR14" s="648"/>
      <c r="FS14" s="648"/>
      <c r="FT14" s="648"/>
      <c r="FU14" s="648"/>
      <c r="FV14" s="648"/>
      <c r="FW14" s="648"/>
      <c r="FX14" s="648"/>
      <c r="FY14" s="648"/>
      <c r="FZ14" s="648"/>
      <c r="GA14" s="648"/>
      <c r="GB14" s="648"/>
      <c r="GC14" s="648"/>
      <c r="GD14" s="648"/>
      <c r="GE14" s="27"/>
    </row>
    <row r="15" spans="1:187" ht="42" customHeight="1">
      <c r="B15" s="650"/>
      <c r="C15" s="655"/>
      <c r="D15" s="672">
        <v>1.25</v>
      </c>
      <c r="E15" s="671">
        <f t="shared" si="1"/>
        <v>1.9989834258012462</v>
      </c>
      <c r="F15" s="368">
        <f>F82*F149</f>
        <v>0.49941203905713999</v>
      </c>
      <c r="G15" s="368">
        <f>G82*G149</f>
        <v>0.4995032512265411</v>
      </c>
      <c r="H15" s="368">
        <f>H82*H149</f>
        <v>0.49953854236636508</v>
      </c>
      <c r="I15" s="368">
        <f>I82*I149</f>
        <v>0.49959177224842627</v>
      </c>
      <c r="J15" s="368">
        <f>J82*J149</f>
        <v>0.4996473955090644</v>
      </c>
      <c r="K15" s="368">
        <f>K82*K149</f>
        <v>0.49971893245380672</v>
      </c>
      <c r="L15" s="368">
        <f>L82*L149</f>
        <v>0.50009092685731327</v>
      </c>
      <c r="M15" s="368">
        <f>M82*M149</f>
        <v>0.50020159107591933</v>
      </c>
      <c r="N15" s="368">
        <f>N82*N149</f>
        <v>0.50051304641200101</v>
      </c>
      <c r="O15" s="368">
        <f>O82*O149</f>
        <v>0.50098521411640684</v>
      </c>
      <c r="P15" s="368">
        <f>P82*P149</f>
        <v>0.50165520125190932</v>
      </c>
      <c r="Q15" s="368">
        <f>Q82*Q149</f>
        <v>0.5026051073874922</v>
      </c>
      <c r="R15" s="368">
        <f>R82*R149</f>
        <v>0.50395109295737861</v>
      </c>
      <c r="S15" s="368">
        <f>S82*S149</f>
        <v>0.5058571771535143</v>
      </c>
      <c r="T15" s="368">
        <f>T82*T149</f>
        <v>0.50855398446974709</v>
      </c>
      <c r="U15" s="368">
        <f>U82*U149</f>
        <v>0.51236454464039027</v>
      </c>
      <c r="V15" s="368">
        <f>V82*V149</f>
        <v>0.51773889908288306</v>
      </c>
      <c r="W15" s="368">
        <f>W82*W149</f>
        <v>0.52529924134357009</v>
      </c>
      <c r="X15" s="368">
        <f>X82*X149</f>
        <v>0.53589634046659929</v>
      </c>
      <c r="Y15" s="368">
        <f>Y82*Y149</f>
        <v>0.55067520910301315</v>
      </c>
      <c r="Z15" s="368">
        <f>Z82*Z149</f>
        <v>0.57114189138249405</v>
      </c>
      <c r="AA15" s="368">
        <f>AA82*AA149</f>
        <v>0.5992118311096547</v>
      </c>
      <c r="AB15" s="368">
        <f>AB82*AB149</f>
        <v>0.6372019057793501</v>
      </c>
      <c r="AC15" s="368">
        <f>AC82*AC149</f>
        <v>0.6877045559083852</v>
      </c>
      <c r="AD15" s="368">
        <f>AD82*AD149</f>
        <v>0.7532645837510995</v>
      </c>
      <c r="AE15" s="368">
        <f>AE82*AE149</f>
        <v>0.83579504162445362</v>
      </c>
      <c r="AF15" s="368">
        <f>AF82*AF149</f>
        <v>0.93576021568683387</v>
      </c>
      <c r="AG15" s="368">
        <f>AG82*AG149</f>
        <v>1.0513411808996131</v>
      </c>
      <c r="AH15" s="368">
        <f>AH82*AH149</f>
        <v>1.1780055956733095</v>
      </c>
      <c r="AI15" s="368">
        <f>AI82*AI149</f>
        <v>1.308919614706624</v>
      </c>
      <c r="AJ15" s="368">
        <f>AJ82*AJ149</f>
        <v>1.4362854033500718</v>
      </c>
      <c r="AK15" s="368">
        <f>AK82*AK149</f>
        <v>1.5531131413477219</v>
      </c>
      <c r="AL15" s="368">
        <f>AL82*AL149</f>
        <v>1.6546270593235806</v>
      </c>
      <c r="AM15" s="368">
        <f>AM82*AM149</f>
        <v>1.7387670588409061</v>
      </c>
      <c r="AN15" s="368">
        <f>AN82*AN149</f>
        <v>1.8058200219816809</v>
      </c>
      <c r="AO15" s="368">
        <f>AO82*AO149</f>
        <v>1.8576025387994168</v>
      </c>
      <c r="AP15" s="368">
        <f>AP82*AP149</f>
        <v>1.8966299108408595</v>
      </c>
      <c r="AQ15" s="368">
        <f>AQ82*AQ149</f>
        <v>1.9255073376623228</v>
      </c>
      <c r="AR15" s="368">
        <f>AR82*AR149</f>
        <v>1.9465847043424651</v>
      </c>
      <c r="AS15" s="368">
        <f>AS82*AS149</f>
        <v>1.9618160037267849</v>
      </c>
      <c r="AT15" s="368">
        <f>AT82*AT149</f>
        <v>1.9727434543659452</v>
      </c>
      <c r="AU15" s="368">
        <f>AU82*AU149</f>
        <v>1.9805425906119389</v>
      </c>
      <c r="AV15" s="368">
        <f>AV82*AV149</f>
        <v>1.9860883869150947</v>
      </c>
      <c r="AW15" s="368">
        <f>AW82*AW149</f>
        <v>1.9900214918262937</v>
      </c>
      <c r="AX15" s="368">
        <f>AX82*AX149</f>
        <v>1.9928056510425565</v>
      </c>
      <c r="AY15" s="368">
        <f>AY82*AY149</f>
        <v>1.9947738849810965</v>
      </c>
      <c r="AZ15" s="368">
        <f>AZ82*AZ149</f>
        <v>1.9961640040595998</v>
      </c>
      <c r="BA15" s="368">
        <f>BA82*BA149</f>
        <v>1.9971451630457815</v>
      </c>
      <c r="BB15" s="368">
        <f>BB82*BB149</f>
        <v>1.9978373499758089</v>
      </c>
      <c r="BC15" s="368">
        <f>BC82*BC149</f>
        <v>1.9983255117636842</v>
      </c>
      <c r="BD15" s="368">
        <f>BD82*BD149</f>
        <v>1.9986697053269624</v>
      </c>
      <c r="BE15" s="368">
        <f>BE82*BE149</f>
        <v>1.9989256099835102</v>
      </c>
      <c r="BF15" s="368">
        <f>BF82*BF149</f>
        <v>1.9991682340440766</v>
      </c>
      <c r="BG15" s="368">
        <f>BG82*BG149</f>
        <v>1.9993392554010154</v>
      </c>
      <c r="BH15" s="368">
        <f>BH82*BH149</f>
        <v>1.9994663561254955</v>
      </c>
      <c r="BI15" s="368">
        <f>BI82*BI149</f>
        <v>1.9995917468881588</v>
      </c>
      <c r="BJ15" s="368">
        <f>BJ82*BJ149</f>
        <v>1.9997122748276774</v>
      </c>
      <c r="BK15" s="368">
        <f>BK82*BK149</f>
        <v>1.9997972210803046</v>
      </c>
      <c r="BL15" s="368">
        <f>BL82*BL149</f>
        <v>1.9998570875428903</v>
      </c>
      <c r="BM15" s="368">
        <f>BM82*BM149</f>
        <v>1.9998992777251625</v>
      </c>
      <c r="BN15" s="369">
        <f>BN82*BN149</f>
        <v>1.9999290102551914</v>
      </c>
      <c r="BO15" s="278"/>
      <c r="BW15" s="191"/>
      <c r="DI15" s="27"/>
      <c r="DJ15" s="27"/>
      <c r="DK15" s="654"/>
      <c r="DL15" s="648"/>
      <c r="DM15" s="648"/>
      <c r="DN15" s="648"/>
      <c r="DO15" s="648"/>
      <c r="DP15" s="648"/>
      <c r="DQ15" s="648"/>
      <c r="DR15" s="648"/>
      <c r="DS15" s="648"/>
      <c r="DT15" s="648"/>
      <c r="DU15" s="648"/>
      <c r="DV15" s="648"/>
      <c r="DW15" s="648"/>
      <c r="DX15" s="648"/>
      <c r="DY15" s="648"/>
      <c r="DZ15" s="648"/>
      <c r="EA15" s="648"/>
      <c r="EB15" s="648"/>
      <c r="EC15" s="648"/>
      <c r="ED15" s="648"/>
      <c r="EE15" s="648"/>
      <c r="EF15" s="648"/>
      <c r="EG15" s="27"/>
      <c r="EH15" s="27"/>
      <c r="EI15" s="27"/>
      <c r="EJ15" s="654"/>
      <c r="EK15" s="648"/>
      <c r="EL15" s="648"/>
      <c r="EM15" s="648"/>
      <c r="EN15" s="648"/>
      <c r="EO15" s="648"/>
      <c r="EP15" s="648"/>
      <c r="EQ15" s="648"/>
      <c r="ER15" s="648"/>
      <c r="ES15" s="648"/>
      <c r="ET15" s="648"/>
      <c r="EU15" s="648"/>
      <c r="EV15" s="648"/>
      <c r="EW15" s="648"/>
      <c r="EX15" s="648"/>
      <c r="EY15" s="648"/>
      <c r="EZ15" s="648"/>
      <c r="FA15" s="648"/>
      <c r="FB15" s="648"/>
      <c r="FC15" s="648"/>
      <c r="FD15" s="648"/>
      <c r="FE15" s="648"/>
      <c r="FF15" s="27"/>
      <c r="FG15" s="27"/>
      <c r="FH15" s="27"/>
      <c r="FI15" s="654"/>
      <c r="FJ15" s="648"/>
      <c r="FK15" s="648"/>
      <c r="FL15" s="648"/>
      <c r="FM15" s="648"/>
      <c r="FN15" s="648"/>
      <c r="FO15" s="648"/>
      <c r="FP15" s="648"/>
      <c r="FQ15" s="648"/>
      <c r="FR15" s="648"/>
      <c r="FS15" s="648"/>
      <c r="FT15" s="648"/>
      <c r="FU15" s="648"/>
      <c r="FV15" s="648"/>
      <c r="FW15" s="648"/>
      <c r="FX15" s="648"/>
      <c r="FY15" s="648"/>
      <c r="FZ15" s="648"/>
      <c r="GA15" s="648"/>
      <c r="GB15" s="648"/>
      <c r="GC15" s="648"/>
      <c r="GD15" s="648"/>
      <c r="GE15" s="27"/>
    </row>
    <row r="16" spans="1:187" ht="42" customHeight="1">
      <c r="B16" s="651"/>
      <c r="C16" s="650"/>
      <c r="D16" s="670">
        <v>1.2</v>
      </c>
      <c r="E16" s="671">
        <f t="shared" si="1"/>
        <v>1.9985576173685191</v>
      </c>
      <c r="F16" s="368">
        <f>F83*F150</f>
        <v>0.49916318140871102</v>
      </c>
      <c r="G16" s="368">
        <f>G83*G150</f>
        <v>0.49925074590565904</v>
      </c>
      <c r="H16" s="368">
        <f>H83*H150</f>
        <v>0.4992827402979757</v>
      </c>
      <c r="I16" s="368">
        <f>I83*I150</f>
        <v>0.49933310982372309</v>
      </c>
      <c r="J16" s="368">
        <f>J83*J150</f>
        <v>0.49940912828675887</v>
      </c>
      <c r="K16" s="368">
        <f>K83*K150</f>
        <v>0.49952097620375951</v>
      </c>
      <c r="L16" s="368">
        <f>L83*L150</f>
        <v>0.49959083433473817</v>
      </c>
      <c r="M16" s="368">
        <f>M83*M150</f>
        <v>0.50011935348351033</v>
      </c>
      <c r="N16" s="368">
        <f>N83*N150</f>
        <v>0.50027695220027768</v>
      </c>
      <c r="O16" s="368">
        <f>O83*O150</f>
        <v>0.50071912092472093</v>
      </c>
      <c r="P16" s="368">
        <f>P83*P150</f>
        <v>0.50138895330941802</v>
      </c>
      <c r="Q16" s="368">
        <f>Q83*Q150</f>
        <v>0.50233875188365151</v>
      </c>
      <c r="R16" s="368">
        <f>R83*R150</f>
        <v>0.50368463004688913</v>
      </c>
      <c r="S16" s="368">
        <f>S83*S150</f>
        <v>0.50559068204295077</v>
      </c>
      <c r="T16" s="368">
        <f>T83*T150</f>
        <v>0.50828761389989485</v>
      </c>
      <c r="U16" s="368">
        <f>U83*U150</f>
        <v>0.51209852520346499</v>
      </c>
      <c r="V16" s="368">
        <f>V83*V150</f>
        <v>0.51747350944294324</v>
      </c>
      <c r="W16" s="368">
        <f>W83*W150</f>
        <v>0.5250347881241314</v>
      </c>
      <c r="X16" s="368">
        <f>X83*X150</f>
        <v>0.53563312928900175</v>
      </c>
      <c r="Y16" s="368">
        <f>Y83*Y150</f>
        <v>0.55041351436404218</v>
      </c>
      <c r="Z16" s="368">
        <f>Z83*Z150</f>
        <v>0.57088193043821867</v>
      </c>
      <c r="AA16" s="368">
        <f>AA83*AA150</f>
        <v>0.59895374990675276</v>
      </c>
      <c r="AB16" s="368">
        <f>AB83*AB150</f>
        <v>0.63694578275553382</v>
      </c>
      <c r="AC16" s="368">
        <f>AC83*AC150</f>
        <v>0.68745042820708713</v>
      </c>
      <c r="AD16" s="368">
        <f>AD83*AD150</f>
        <v>0.75301249373980217</v>
      </c>
      <c r="AE16" s="368">
        <f>AE83*AE150</f>
        <v>0.83554509260616605</v>
      </c>
      <c r="AF16" s="368">
        <f>AF83*AF150</f>
        <v>0.93551261603618596</v>
      </c>
      <c r="AG16" s="368">
        <f>AG83*AG150</f>
        <v>1.0510962515009892</v>
      </c>
      <c r="AH16" s="368">
        <f>AH83*AH150</f>
        <v>1.1777637240479175</v>
      </c>
      <c r="AI16" s="368">
        <f>AI83*AI150</f>
        <v>1.3086811627712795</v>
      </c>
      <c r="AJ16" s="368">
        <f>AJ83*AJ150</f>
        <v>1.4360506030539093</v>
      </c>
      <c r="AK16" s="368">
        <f>AK83*AK150</f>
        <v>1.5528820226996447</v>
      </c>
      <c r="AL16" s="368">
        <f>AL83*AL150</f>
        <v>1.6543994380595413</v>
      </c>
      <c r="AM16" s="368">
        <f>AM83*AM150</f>
        <v>1.7385425793882743</v>
      </c>
      <c r="AN16" s="368">
        <f>AN83*AN150</f>
        <v>1.8055982290665316</v>
      </c>
      <c r="AO16" s="368">
        <f>AO83*AO150</f>
        <v>1.8573829488448446</v>
      </c>
      <c r="AP16" s="368">
        <f>AP83*AP150</f>
        <v>1.8964120655691168</v>
      </c>
      <c r="AQ16" s="368">
        <f>AQ83*AQ150</f>
        <v>1.9252908352753613</v>
      </c>
      <c r="AR16" s="368">
        <f>AR83*AR150</f>
        <v>1.9463692117576092</v>
      </c>
      <c r="AS16" s="368">
        <f>AS83*AS150</f>
        <v>1.9616012561092564</v>
      </c>
      <c r="AT16" s="368">
        <f>AT83*AT150</f>
        <v>1.9725292477464718</v>
      </c>
      <c r="AU16" s="368">
        <f>AU83*AU150</f>
        <v>1.9803287717519054</v>
      </c>
      <c r="AV16" s="368">
        <f>AV83*AV150</f>
        <v>1.9858748429395985</v>
      </c>
      <c r="AW16" s="368">
        <f>AW83*AW150</f>
        <v>1.9898081409098705</v>
      </c>
      <c r="AX16" s="368">
        <f>AX83*AX150</f>
        <v>1.9925924346423116</v>
      </c>
      <c r="AY16" s="368">
        <f>AY83*AY150</f>
        <v>1.9945607616683176</v>
      </c>
      <c r="AZ16" s="368">
        <f>AZ83*AZ150</f>
        <v>1.9959509447865049</v>
      </c>
      <c r="BA16" s="368">
        <f>BA83*BA150</f>
        <v>1.9969321476051594</v>
      </c>
      <c r="BB16" s="368">
        <f>BB83*BB150</f>
        <v>1.9976243644046574</v>
      </c>
      <c r="BC16" s="368">
        <f>BC83*BC150</f>
        <v>1.998112546468801</v>
      </c>
      <c r="BD16" s="368">
        <f>BD83*BD150</f>
        <v>1.9984756286462295</v>
      </c>
      <c r="BE16" s="368">
        <f>BE83*BE150</f>
        <v>1.9988198031142785</v>
      </c>
      <c r="BF16" s="368">
        <f>BF83*BF150</f>
        <v>1.9990624333959262</v>
      </c>
      <c r="BG16" s="368">
        <f>BG83*BG150</f>
        <v>1.9992427832086985</v>
      </c>
      <c r="BH16" s="368">
        <f>BH83*BH150</f>
        <v>1.9994207178789387</v>
      </c>
      <c r="BI16" s="368">
        <f>BI83*BI150</f>
        <v>1.9995917239021854</v>
      </c>
      <c r="BJ16" s="368">
        <f>BJ83*BJ150</f>
        <v>1.9997122531765978</v>
      </c>
      <c r="BK16" s="368">
        <f>BK83*BK150</f>
        <v>1.9997972003913911</v>
      </c>
      <c r="BL16" s="368">
        <f>BL83*BL150</f>
        <v>1.9998570675886136</v>
      </c>
      <c r="BM16" s="368">
        <f>BM83*BM150</f>
        <v>1.9998992583768203</v>
      </c>
      <c r="BN16" s="369">
        <f>BN83*BN150</f>
        <v>1.9999289914512701</v>
      </c>
      <c r="BO16" s="278"/>
      <c r="BW16" s="191"/>
      <c r="DI16" s="27"/>
      <c r="DJ16" s="27"/>
      <c r="DK16" s="654"/>
      <c r="DL16" s="648"/>
      <c r="DM16" s="648"/>
      <c r="DN16" s="648"/>
      <c r="DO16" s="648"/>
      <c r="DP16" s="648"/>
      <c r="DQ16" s="648"/>
      <c r="DR16" s="648"/>
      <c r="DS16" s="648"/>
      <c r="DT16" s="648"/>
      <c r="DU16" s="648"/>
      <c r="DV16" s="648"/>
      <c r="DW16" s="648"/>
      <c r="DX16" s="648"/>
      <c r="DY16" s="648"/>
      <c r="DZ16" s="648"/>
      <c r="EA16" s="648"/>
      <c r="EB16" s="648"/>
      <c r="EC16" s="648"/>
      <c r="ED16" s="648"/>
      <c r="EE16" s="648"/>
      <c r="EF16" s="648"/>
      <c r="EG16" s="27"/>
      <c r="EH16" s="27"/>
      <c r="EI16" s="27"/>
      <c r="EJ16" s="654"/>
      <c r="EK16" s="648"/>
      <c r="EL16" s="648"/>
      <c r="EM16" s="648"/>
      <c r="EN16" s="648"/>
      <c r="EO16" s="648"/>
      <c r="EP16" s="648"/>
      <c r="EQ16" s="648"/>
      <c r="ER16" s="648"/>
      <c r="ES16" s="648"/>
      <c r="ET16" s="648"/>
      <c r="EU16" s="648"/>
      <c r="EV16" s="648"/>
      <c r="EW16" s="648"/>
      <c r="EX16" s="648"/>
      <c r="EY16" s="648"/>
      <c r="EZ16" s="648"/>
      <c r="FA16" s="648"/>
      <c r="FB16" s="648"/>
      <c r="FC16" s="648"/>
      <c r="FD16" s="648"/>
      <c r="FE16" s="648"/>
      <c r="FF16" s="27"/>
      <c r="FG16" s="27"/>
      <c r="FH16" s="27"/>
      <c r="FI16" s="654"/>
      <c r="FJ16" s="648"/>
      <c r="FK16" s="648"/>
      <c r="FL16" s="648"/>
      <c r="FM16" s="648"/>
      <c r="FN16" s="648"/>
      <c r="FO16" s="648"/>
      <c r="FP16" s="648"/>
      <c r="FQ16" s="648"/>
      <c r="FR16" s="648"/>
      <c r="FS16" s="648"/>
      <c r="FT16" s="648"/>
      <c r="FU16" s="648"/>
      <c r="FV16" s="648"/>
      <c r="FW16" s="648"/>
      <c r="FX16" s="648"/>
      <c r="FY16" s="648"/>
      <c r="FZ16" s="648"/>
      <c r="GA16" s="648"/>
      <c r="GB16" s="648"/>
      <c r="GC16" s="648"/>
      <c r="GD16" s="648"/>
      <c r="GE16" s="27"/>
    </row>
    <row r="17" spans="2:187" ht="42" customHeight="1">
      <c r="B17" s="651"/>
      <c r="C17" s="650"/>
      <c r="D17" s="672">
        <v>1.1499999999999999</v>
      </c>
      <c r="E17" s="671">
        <f t="shared" si="1"/>
        <v>1.9979535739396799</v>
      </c>
      <c r="F17" s="368">
        <f>F84*F151</f>
        <v>0.49880962045613403</v>
      </c>
      <c r="G17" s="368">
        <f>G84*G151</f>
        <v>0.49889143393273039</v>
      </c>
      <c r="H17" s="368">
        <f>H84*H151</f>
        <v>0.49891817355463769</v>
      </c>
      <c r="I17" s="368">
        <f>I84*I151</f>
        <v>0.4989639425370595</v>
      </c>
      <c r="J17" s="368">
        <f>J84*J151</f>
        <v>0.4990361232003841</v>
      </c>
      <c r="K17" s="368">
        <f>K84*K151</f>
        <v>0.49914493999736409</v>
      </c>
      <c r="L17" s="368">
        <f>L84*L151</f>
        <v>0.49930471983918578</v>
      </c>
      <c r="M17" s="368">
        <f>M84*M151</f>
        <v>0.49943720381215051</v>
      </c>
      <c r="N17" s="368">
        <f>N84*N151</f>
        <v>0.50006894962130277</v>
      </c>
      <c r="O17" s="368">
        <f>O84*O151</f>
        <v>0.50038006966029436</v>
      </c>
      <c r="P17" s="368">
        <f>P84*P151</f>
        <v>0.5010074404813839</v>
      </c>
      <c r="Q17" s="368">
        <f>Q84*Q151</f>
        <v>0.5019570776230754</v>
      </c>
      <c r="R17" s="368">
        <f>R84*R151</f>
        <v>0.50330280118339343</v>
      </c>
      <c r="S17" s="368">
        <f>S84*S151</f>
        <v>0.5052088317008766</v>
      </c>
      <c r="T17" s="368">
        <f>T84*T151</f>
        <v>0.50790601283371584</v>
      </c>
      <c r="U17" s="368">
        <f>U84*U151</f>
        <v>0.51171756283675784</v>
      </c>
      <c r="V17" s="368">
        <f>V84*V151</f>
        <v>0.517093664284347</v>
      </c>
      <c r="W17" s="368">
        <f>W84*W151</f>
        <v>0.52465658715765795</v>
      </c>
      <c r="X17" s="368">
        <f>X84*X151</f>
        <v>0.53525709899781859</v>
      </c>
      <c r="Y17" s="368">
        <f>Y84*Y151</f>
        <v>0.55004012965043547</v>
      </c>
      <c r="Z17" s="368">
        <f>Z84*Z151</f>
        <v>0.57051157099388117</v>
      </c>
      <c r="AA17" s="368">
        <f>AA84*AA151</f>
        <v>0.59858667532061427</v>
      </c>
      <c r="AB17" s="368">
        <f>AB84*AB151</f>
        <v>0.63658213642507167</v>
      </c>
      <c r="AC17" s="368">
        <f>AC84*AC151</f>
        <v>0.68709027477887907</v>
      </c>
      <c r="AD17" s="368">
        <f>AD84*AD151</f>
        <v>0.75265588495750468</v>
      </c>
      <c r="AE17" s="368">
        <f>AE84*AE151</f>
        <v>0.83519214337924652</v>
      </c>
      <c r="AF17" s="368">
        <f>AF84*AF151</f>
        <v>0.9351635605953349</v>
      </c>
      <c r="AG17" s="368">
        <f>AG84*AG151</f>
        <v>1.0507514467979433</v>
      </c>
      <c r="AH17" s="368">
        <f>AH84*AH151</f>
        <v>1.1774235828408819</v>
      </c>
      <c r="AI17" s="368">
        <f>AI84*AI151</f>
        <v>1.3083460320432267</v>
      </c>
      <c r="AJ17" s="368">
        <f>AJ84*AJ151</f>
        <v>1.4357206369843738</v>
      </c>
      <c r="AK17" s="368">
        <f>AK84*AK151</f>
        <v>1.5525571068140311</v>
      </c>
      <c r="AL17" s="368">
        <f>AL84*AL151</f>
        <v>1.6540791932553656</v>
      </c>
      <c r="AM17" s="368">
        <f>AM84*AM151</f>
        <v>1.7382264327087587</v>
      </c>
      <c r="AN17" s="368">
        <f>AN84*AN151</f>
        <v>1.8052855128173635</v>
      </c>
      <c r="AO17" s="368">
        <f>AO84*AO151</f>
        <v>1.8570729913644521</v>
      </c>
      <c r="AP17" s="368">
        <f>AP84*AP151</f>
        <v>1.89610425409324</v>
      </c>
      <c r="AQ17" s="368">
        <f>AQ84*AQ151</f>
        <v>1.9249846482620174</v>
      </c>
      <c r="AR17" s="368">
        <f>AR84*AR151</f>
        <v>1.9460642274119144</v>
      </c>
      <c r="AS17" s="368">
        <f>AS84*AS151</f>
        <v>1.9612971461778184</v>
      </c>
      <c r="AT17" s="368">
        <f>AT84*AT151</f>
        <v>1.9722257642006933</v>
      </c>
      <c r="AU17" s="368">
        <f>AU84*AU151</f>
        <v>1.980025731448311</v>
      </c>
      <c r="AV17" s="368">
        <f>AV84*AV151</f>
        <v>1.9855721130950159</v>
      </c>
      <c r="AW17" s="368">
        <f>AW84*AW151</f>
        <v>1.9895056266619304</v>
      </c>
      <c r="AX17" s="368">
        <f>AX84*AX151</f>
        <v>1.9922900690323717</v>
      </c>
      <c r="AY17" s="368">
        <f>AY84*AY151</f>
        <v>1.994258497904001</v>
      </c>
      <c r="AZ17" s="368">
        <f>AZ84*AZ151</f>
        <v>1.995648750441209</v>
      </c>
      <c r="BA17" s="368">
        <f>BA84*BA151</f>
        <v>1.9966300003661581</v>
      </c>
      <c r="BB17" s="368">
        <f>BB84*BB151</f>
        <v>1.9973222490101636</v>
      </c>
      <c r="BC17" s="368">
        <f>BC84*BC151</f>
        <v>1.9978373530201252</v>
      </c>
      <c r="BD17" s="368">
        <f>BD84*BD151</f>
        <v>1.9983255034238319</v>
      </c>
      <c r="BE17" s="368">
        <f>BE84*BE151</f>
        <v>1.99866968755429</v>
      </c>
      <c r="BF17" s="368">
        <f>BF84*BF151</f>
        <v>1.9989255846640992</v>
      </c>
      <c r="BG17" s="368">
        <f>BG84*BG151</f>
        <v>1.9991682028759732</v>
      </c>
      <c r="BH17" s="368">
        <f>BH84*BH151</f>
        <v>1.9993392198312427</v>
      </c>
      <c r="BI17" s="368">
        <f>BI84*BI151</f>
        <v>1.9994663173503833</v>
      </c>
      <c r="BJ17" s="368">
        <f>BJ84*BJ151</f>
        <v>1.9995917058816457</v>
      </c>
      <c r="BK17" s="368">
        <f>BK84*BK151</f>
        <v>1.9997122323797165</v>
      </c>
      <c r="BL17" s="368">
        <f>BL84*BL151</f>
        <v>1.9997971778349386</v>
      </c>
      <c r="BM17" s="368">
        <f>BM84*BM151</f>
        <v>1.9998570440303878</v>
      </c>
      <c r="BN17" s="369">
        <f>BN84*BN151</f>
        <v>1.9998992343889814</v>
      </c>
      <c r="BO17" s="278"/>
      <c r="BW17" s="191"/>
      <c r="DI17" s="27"/>
      <c r="DJ17" s="27"/>
      <c r="DK17" s="654"/>
      <c r="DL17" s="648"/>
      <c r="DM17" s="648"/>
      <c r="DN17" s="648"/>
      <c r="DO17" s="648"/>
      <c r="DP17" s="648"/>
      <c r="DQ17" s="648"/>
      <c r="DR17" s="648"/>
      <c r="DS17" s="648"/>
      <c r="DT17" s="648"/>
      <c r="DU17" s="648"/>
      <c r="DV17" s="648"/>
      <c r="DW17" s="648"/>
      <c r="DX17" s="648"/>
      <c r="DY17" s="648"/>
      <c r="DZ17" s="648"/>
      <c r="EA17" s="648"/>
      <c r="EB17" s="648"/>
      <c r="EC17" s="648"/>
      <c r="ED17" s="648"/>
      <c r="EE17" s="648"/>
      <c r="EF17" s="648"/>
      <c r="EG17" s="27"/>
      <c r="EH17" s="27"/>
      <c r="EI17" s="27"/>
      <c r="EJ17" s="654"/>
      <c r="EK17" s="648"/>
      <c r="EL17" s="648"/>
      <c r="EM17" s="648"/>
      <c r="EN17" s="648"/>
      <c r="EO17" s="648"/>
      <c r="EP17" s="648"/>
      <c r="EQ17" s="648"/>
      <c r="ER17" s="648"/>
      <c r="ES17" s="648"/>
      <c r="ET17" s="648"/>
      <c r="EU17" s="648"/>
      <c r="EV17" s="648"/>
      <c r="EW17" s="648"/>
      <c r="EX17" s="648"/>
      <c r="EY17" s="648"/>
      <c r="EZ17" s="648"/>
      <c r="FA17" s="648"/>
      <c r="FB17" s="648"/>
      <c r="FC17" s="648"/>
      <c r="FD17" s="648"/>
      <c r="FE17" s="648"/>
      <c r="FF17" s="27"/>
      <c r="FG17" s="27"/>
      <c r="FH17" s="27"/>
      <c r="FI17" s="654"/>
      <c r="FJ17" s="648"/>
      <c r="FK17" s="648"/>
      <c r="FL17" s="648"/>
      <c r="FM17" s="648"/>
      <c r="FN17" s="648"/>
      <c r="FO17" s="648"/>
      <c r="FP17" s="648"/>
      <c r="FQ17" s="648"/>
      <c r="FR17" s="648"/>
      <c r="FS17" s="648"/>
      <c r="FT17" s="648"/>
      <c r="FU17" s="648"/>
      <c r="FV17" s="648"/>
      <c r="FW17" s="648"/>
      <c r="FX17" s="648"/>
      <c r="FY17" s="648"/>
      <c r="FZ17" s="648"/>
      <c r="GA17" s="648"/>
      <c r="GB17" s="648"/>
      <c r="GC17" s="648"/>
      <c r="GD17" s="648"/>
      <c r="GE17" s="27"/>
    </row>
    <row r="18" spans="2:187" ht="42" customHeight="1">
      <c r="B18" s="651"/>
      <c r="C18" s="650"/>
      <c r="D18" s="670">
        <v>1.1000000000000001</v>
      </c>
      <c r="E18" s="671">
        <f t="shared" si="1"/>
        <v>1.9970968131026161</v>
      </c>
      <c r="F18" s="368">
        <f>F85*F152</f>
        <v>0.49830781930738982</v>
      </c>
      <c r="G18" s="368">
        <f>G85*G152</f>
        <v>0.49838058635188165</v>
      </c>
      <c r="H18" s="368">
        <f>H85*H152</f>
        <v>0.49839895604826118</v>
      </c>
      <c r="I18" s="368">
        <f>I85*I152</f>
        <v>0.49843732022857851</v>
      </c>
      <c r="J18" s="368">
        <f>J85*J152</f>
        <v>0.49850327131926658</v>
      </c>
      <c r="K18" s="368">
        <f>K85*K152</f>
        <v>0.4986071360395059</v>
      </c>
      <c r="L18" s="368">
        <f>L85*L152</f>
        <v>0.49876323250896082</v>
      </c>
      <c r="M18" s="368">
        <f>M85*M152</f>
        <v>0.49899167673296346</v>
      </c>
      <c r="N18" s="368">
        <f>N85*N152</f>
        <v>0.49918120034642238</v>
      </c>
      <c r="O18" s="368">
        <f>O85*O152</f>
        <v>0.50007866148161306</v>
      </c>
      <c r="P18" s="368">
        <f>P85*P152</f>
        <v>0.50052075533554652</v>
      </c>
      <c r="Q18" s="368">
        <f>Q85*Q152</f>
        <v>0.50141005556599394</v>
      </c>
      <c r="R18" s="368">
        <f>R85*R152</f>
        <v>0.50275555823467177</v>
      </c>
      <c r="S18" s="368">
        <f>S85*S152</f>
        <v>0.50466160263802706</v>
      </c>
      <c r="T18" s="368">
        <f>T85*T152</f>
        <v>0.50735926522864649</v>
      </c>
      <c r="U18" s="368">
        <f>U85*U152</f>
        <v>0.51117196566404699</v>
      </c>
      <c r="V18" s="368">
        <f>V85*V152</f>
        <v>0.51655003766132612</v>
      </c>
      <c r="W18" s="368">
        <f>W85*W152</f>
        <v>0.524115832560901</v>
      </c>
      <c r="X18" s="368">
        <f>X85*X152</f>
        <v>0.5347201148871995</v>
      </c>
      <c r="Y18" s="368">
        <f>Y85*Y152</f>
        <v>0.54950772374195878</v>
      </c>
      <c r="Z18" s="368">
        <f>Z85*Z152</f>
        <v>0.56998438569125609</v>
      </c>
      <c r="AA18" s="368">
        <f>AA85*AA152</f>
        <v>0.59806514475058981</v>
      </c>
      <c r="AB18" s="368">
        <f>AB85*AB152</f>
        <v>0.63606649000046445</v>
      </c>
      <c r="AC18" s="368">
        <f>AC85*AC152</f>
        <v>0.68658059213093303</v>
      </c>
      <c r="AD18" s="368">
        <f>AD85*AD152</f>
        <v>0.75215219115025367</v>
      </c>
      <c r="AE18" s="368">
        <f>AE85*AE152</f>
        <v>0.8346945149311874</v>
      </c>
      <c r="AF18" s="368">
        <f>AF85*AF152</f>
        <v>0.93467219905296761</v>
      </c>
      <c r="AG18" s="368">
        <f>AG85*AG152</f>
        <v>1.050266677996653</v>
      </c>
      <c r="AH18" s="368">
        <f>AH85*AH152</f>
        <v>1.1769457655071276</v>
      </c>
      <c r="AI18" s="368">
        <f>AI85*AI152</f>
        <v>1.3078754046156376</v>
      </c>
      <c r="AJ18" s="368">
        <f>AJ85*AJ152</f>
        <v>1.4352571707036286</v>
      </c>
      <c r="AK18" s="368">
        <f>AK85*AK152</f>
        <v>1.5521004341748188</v>
      </c>
      <c r="AL18" s="368">
        <f>AL85*AL152</f>
        <v>1.6536286387437924</v>
      </c>
      <c r="AM18" s="368">
        <f>AM85*AM152</f>
        <v>1.7377811197378648</v>
      </c>
      <c r="AN18" s="368">
        <f>AN85*AN152</f>
        <v>1.8048444943237691</v>
      </c>
      <c r="AO18" s="368">
        <f>AO85*AO152</f>
        <v>1.8566353596517136</v>
      </c>
      <c r="AP18" s="368">
        <f>AP85*AP152</f>
        <v>1.895669209968508</v>
      </c>
      <c r="AQ18" s="368">
        <f>AQ85*AQ152</f>
        <v>1.9245515305536218</v>
      </c>
      <c r="AR18" s="368">
        <f>AR85*AR152</f>
        <v>1.9456325140479231</v>
      </c>
      <c r="AS18" s="368">
        <f>AS85*AS152</f>
        <v>1.9608664392609021</v>
      </c>
      <c r="AT18" s="368">
        <f>AT85*AT152</f>
        <v>1.9717957686247032</v>
      </c>
      <c r="AU18" s="368">
        <f>AU85*AU152</f>
        <v>1.9795962329476025</v>
      </c>
      <c r="AV18" s="368">
        <f>AV85*AV152</f>
        <v>1.9851429586947049</v>
      </c>
      <c r="AW18" s="368">
        <f>AW85*AW152</f>
        <v>1.9890767086108032</v>
      </c>
      <c r="AX18" s="368">
        <f>AX85*AX152</f>
        <v>1.9918613122632487</v>
      </c>
      <c r="AY18" s="368">
        <f>AY85*AY152</f>
        <v>1.9938298505913878</v>
      </c>
      <c r="AZ18" s="368">
        <f>AZ85*AZ152</f>
        <v>1.9952201770741793</v>
      </c>
      <c r="BA18" s="368">
        <f>BA85*BA152</f>
        <v>1.9962014767654994</v>
      </c>
      <c r="BB18" s="368">
        <f>BB85*BB152</f>
        <v>1.9969321650900413</v>
      </c>
      <c r="BC18" s="368">
        <f>BC85*BC152</f>
        <v>1.9976243612893729</v>
      </c>
      <c r="BD18" s="368">
        <f>BD85*BD152</f>
        <v>1.9981125266199462</v>
      </c>
      <c r="BE18" s="368">
        <f>BE85*BE152</f>
        <v>1.9984755955890716</v>
      </c>
      <c r="BF18" s="368">
        <f>BF85*BF152</f>
        <v>1.998819759868633</v>
      </c>
      <c r="BG18" s="368">
        <f>BG85*BG152</f>
        <v>1.9990623824902638</v>
      </c>
      <c r="BH18" s="368">
        <f>BH85*BH152</f>
        <v>1.9992427266943171</v>
      </c>
      <c r="BI18" s="368">
        <f>BI85*BI152</f>
        <v>1.9994206573958142</v>
      </c>
      <c r="BJ18" s="368">
        <f>BJ85*BJ152</f>
        <v>1.9995916607584321</v>
      </c>
      <c r="BK18" s="368">
        <f>BK85*BK152</f>
        <v>1.9997121884226809</v>
      </c>
      <c r="BL18" s="368">
        <f>BL85*BL152</f>
        <v>1.9997971348804777</v>
      </c>
      <c r="BM18" s="368">
        <f>BM85*BM152</f>
        <v>1.9998570020265136</v>
      </c>
      <c r="BN18" s="369">
        <f>BN85*BN152</f>
        <v>1.999899193360053</v>
      </c>
      <c r="BO18" s="278"/>
      <c r="BW18" s="191"/>
      <c r="DI18" s="27"/>
      <c r="DJ18" s="27"/>
      <c r="DK18" s="654"/>
      <c r="DL18" s="648"/>
      <c r="DM18" s="648"/>
      <c r="DN18" s="648"/>
      <c r="DO18" s="648"/>
      <c r="DP18" s="648"/>
      <c r="DQ18" s="648"/>
      <c r="DR18" s="648"/>
      <c r="DS18" s="648"/>
      <c r="DT18" s="648"/>
      <c r="DU18" s="648"/>
      <c r="DV18" s="648"/>
      <c r="DW18" s="648"/>
      <c r="DX18" s="648"/>
      <c r="DY18" s="648"/>
      <c r="DZ18" s="648"/>
      <c r="EA18" s="648"/>
      <c r="EB18" s="648"/>
      <c r="EC18" s="648"/>
      <c r="ED18" s="648"/>
      <c r="EE18" s="648"/>
      <c r="EF18" s="648"/>
      <c r="EG18" s="27"/>
      <c r="EH18" s="27"/>
      <c r="EI18" s="27"/>
      <c r="EJ18" s="654"/>
      <c r="EK18" s="648"/>
      <c r="EL18" s="648"/>
      <c r="EM18" s="648"/>
      <c r="EN18" s="648"/>
      <c r="EO18" s="648"/>
      <c r="EP18" s="648"/>
      <c r="EQ18" s="648"/>
      <c r="ER18" s="648"/>
      <c r="ES18" s="648"/>
      <c r="ET18" s="648"/>
      <c r="EU18" s="648"/>
      <c r="EV18" s="648"/>
      <c r="EW18" s="648"/>
      <c r="EX18" s="648"/>
      <c r="EY18" s="648"/>
      <c r="EZ18" s="648"/>
      <c r="FA18" s="648"/>
      <c r="FB18" s="648"/>
      <c r="FC18" s="648"/>
      <c r="FD18" s="648"/>
      <c r="FE18" s="648"/>
      <c r="FF18" s="27"/>
      <c r="FG18" s="27"/>
      <c r="FH18" s="27"/>
      <c r="FI18" s="654"/>
      <c r="FJ18" s="648"/>
      <c r="FK18" s="648"/>
      <c r="FL18" s="648"/>
      <c r="FM18" s="648"/>
      <c r="FN18" s="648"/>
      <c r="FO18" s="648"/>
      <c r="FP18" s="648"/>
      <c r="FQ18" s="648"/>
      <c r="FR18" s="648"/>
      <c r="FS18" s="648"/>
      <c r="FT18" s="648"/>
      <c r="FU18" s="648"/>
      <c r="FV18" s="648"/>
      <c r="FW18" s="648"/>
      <c r="FX18" s="648"/>
      <c r="FY18" s="648"/>
      <c r="FZ18" s="648"/>
      <c r="GA18" s="648"/>
      <c r="GB18" s="648"/>
      <c r="GC18" s="648"/>
      <c r="GD18" s="648"/>
      <c r="GE18" s="27"/>
    </row>
    <row r="19" spans="2:187" ht="42" customHeight="1">
      <c r="B19" s="651"/>
      <c r="C19" s="650"/>
      <c r="D19" s="672">
        <v>1.05</v>
      </c>
      <c r="E19" s="671">
        <f t="shared" si="1"/>
        <v>1.9958818517759234</v>
      </c>
      <c r="F19" s="368">
        <f>F86*F153</f>
        <v>0.4975965376676188</v>
      </c>
      <c r="G19" s="368">
        <f>G86*G153</f>
        <v>0.49765512311729593</v>
      </c>
      <c r="H19" s="368">
        <f>H86*H153</f>
        <v>0.49766018122774497</v>
      </c>
      <c r="I19" s="368">
        <f>I86*I153</f>
        <v>0.49768662486963716</v>
      </c>
      <c r="J19" s="368">
        <f>J86*J153</f>
        <v>0.49774244753599323</v>
      </c>
      <c r="K19" s="368">
        <f>K86*K153</f>
        <v>0.49783819904867493</v>
      </c>
      <c r="L19" s="368">
        <f>L86*L153</f>
        <v>0.49798822831860862</v>
      </c>
      <c r="M19" s="368">
        <f>M86*M153</f>
        <v>0.49821250324072985</v>
      </c>
      <c r="N19" s="368">
        <f>N86*N153</f>
        <v>0.49853920317689099</v>
      </c>
      <c r="O19" s="368">
        <f>O86*O153</f>
        <v>0.49881008912302244</v>
      </c>
      <c r="P19" s="368">
        <f>P86*P153</f>
        <v>0.50008434573673866</v>
      </c>
      <c r="Q19" s="368">
        <f>Q86*Q153</f>
        <v>0.50071162532541624</v>
      </c>
      <c r="R19" s="368">
        <f>R86*R153</f>
        <v>0.50197116830148203</v>
      </c>
      <c r="S19" s="368">
        <f>S86*S153</f>
        <v>0.50387731332634667</v>
      </c>
      <c r="T19" s="368">
        <f>T86*T153</f>
        <v>0.50657588440069334</v>
      </c>
      <c r="U19" s="368">
        <f>U86*U153</f>
        <v>0.51039064271911294</v>
      </c>
      <c r="V19" s="368">
        <f>V86*V153</f>
        <v>0.51577217622120708</v>
      </c>
      <c r="W19" s="368">
        <f>W86*W153</f>
        <v>0.52334296806092995</v>
      </c>
      <c r="X19" s="368">
        <f>X86*X153</f>
        <v>0.53395376659672855</v>
      </c>
      <c r="Y19" s="368">
        <f>Y86*Y153</f>
        <v>0.54874924204663567</v>
      </c>
      <c r="Z19" s="368">
        <f>Z86*Z153</f>
        <v>0.5692348239474696</v>
      </c>
      <c r="AA19" s="368">
        <f>AA86*AA153</f>
        <v>0.5973251864477952</v>
      </c>
      <c r="AB19" s="368">
        <f>AB86*AB153</f>
        <v>0.63533645330700061</v>
      </c>
      <c r="AC19" s="368">
        <f>AC86*AC153</f>
        <v>0.68586051497256506</v>
      </c>
      <c r="AD19" s="368">
        <f>AD86*AD153</f>
        <v>0.75144197429223514</v>
      </c>
      <c r="AE19" s="368">
        <f>AE86*AE153</f>
        <v>0.83399407535974091</v>
      </c>
      <c r="AF19" s="368">
        <f>AF86*AF153</f>
        <v>0.93398157199822163</v>
      </c>
      <c r="AG19" s="368">
        <f>AG86*AG153</f>
        <v>1.0495860156408663</v>
      </c>
      <c r="AH19" s="368">
        <f>AH86*AH153</f>
        <v>1.1762752207830542</v>
      </c>
      <c r="AI19" s="368">
        <f>AI86*AI153</f>
        <v>1.307214947851959</v>
      </c>
      <c r="AJ19" s="368">
        <f>AJ86*AJ153</f>
        <v>1.4346064296236938</v>
      </c>
      <c r="AK19" s="368">
        <f>AK86*AK153</f>
        <v>1.5514586377874802</v>
      </c>
      <c r="AL19" s="368">
        <f>AL86*AL153</f>
        <v>1.6529946857800513</v>
      </c>
      <c r="AM19" s="368">
        <f>AM86*AM153</f>
        <v>1.7371537283078615</v>
      </c>
      <c r="AN19" s="368">
        <f>AN86*AN153</f>
        <v>1.8042223647187534</v>
      </c>
      <c r="AO19" s="368">
        <f>AO86*AO153</f>
        <v>1.8560172995168684</v>
      </c>
      <c r="AP19" s="368">
        <f>AP86*AP153</f>
        <v>1.8950542039252432</v>
      </c>
      <c r="AQ19" s="368">
        <f>AQ86*AQ153</f>
        <v>1.9239387610931982</v>
      </c>
      <c r="AR19" s="368">
        <f>AR86*AR153</f>
        <v>1.9450213503926514</v>
      </c>
      <c r="AS19" s="368">
        <f>AS86*AS153</f>
        <v>1.9602564102832847</v>
      </c>
      <c r="AT19" s="368">
        <f>AT86*AT153</f>
        <v>1.9711865311501713</v>
      </c>
      <c r="AU19" s="368">
        <f>AU86*AU153</f>
        <v>1.9789875418373728</v>
      </c>
      <c r="AV19" s="368">
        <f>AV86*AV153</f>
        <v>1.9845346415146485</v>
      </c>
      <c r="AW19" s="368">
        <f>AW86*AW153</f>
        <v>1.9884686455505325</v>
      </c>
      <c r="AX19" s="368">
        <f>AX86*AX153</f>
        <v>1.9912534209004655</v>
      </c>
      <c r="AY19" s="368">
        <f>AY86*AY153</f>
        <v>1.9932220746846094</v>
      </c>
      <c r="AZ19" s="368">
        <f>AZ86*AZ153</f>
        <v>1.9946124785039308</v>
      </c>
      <c r="BA19" s="368">
        <f>BA86*BA153</f>
        <v>1.9956487984458353</v>
      </c>
      <c r="BB19" s="368">
        <f>BB86*BB153</f>
        <v>1.9966300113721507</v>
      </c>
      <c r="BC19" s="368">
        <f>BC86*BC153</f>
        <v>1.9973222304708764</v>
      </c>
      <c r="BD19" s="368">
        <f>BD86*BD153</f>
        <v>1.9978373114933439</v>
      </c>
      <c r="BE19" s="368">
        <f>BE86*BE153</f>
        <v>1.9983254443396159</v>
      </c>
      <c r="BF19" s="368">
        <f>BF86*BF153</f>
        <v>1.9986696152840973</v>
      </c>
      <c r="BG19" s="368">
        <f>BG86*BG153</f>
        <v>1.9989255027137702</v>
      </c>
      <c r="BH19" s="368">
        <f>BH86*BH153</f>
        <v>1.9991681140044439</v>
      </c>
      <c r="BI19" s="368">
        <f>BI86*BI153</f>
        <v>1.9993391262058391</v>
      </c>
      <c r="BJ19" s="368">
        <f>BJ86*BJ153</f>
        <v>1.9994662206814027</v>
      </c>
      <c r="BK19" s="368">
        <f>BK86*BK153</f>
        <v>1.9995916075364122</v>
      </c>
      <c r="BL19" s="368">
        <f>BL86*BL153</f>
        <v>1.9997121334756818</v>
      </c>
      <c r="BM19" s="368">
        <f>BM86*BM153</f>
        <v>1.9997970793099111</v>
      </c>
      <c r="BN19" s="369">
        <f>BN86*BN153</f>
        <v>1.9998569466902658</v>
      </c>
      <c r="BO19" s="278"/>
      <c r="BW19" s="191"/>
      <c r="DI19" s="27"/>
      <c r="DJ19" s="27"/>
      <c r="DK19" s="654"/>
      <c r="DL19" s="648"/>
      <c r="DM19" s="648"/>
      <c r="DN19" s="648"/>
      <c r="DO19" s="648"/>
      <c r="DP19" s="648"/>
      <c r="DQ19" s="648"/>
      <c r="DR19" s="648"/>
      <c r="DS19" s="648"/>
      <c r="DT19" s="648"/>
      <c r="DU19" s="648"/>
      <c r="DV19" s="648"/>
      <c r="DW19" s="648"/>
      <c r="DX19" s="648"/>
      <c r="DY19" s="648"/>
      <c r="DZ19" s="648"/>
      <c r="EA19" s="648"/>
      <c r="EB19" s="648"/>
      <c r="EC19" s="648"/>
      <c r="ED19" s="648"/>
      <c r="EE19" s="648"/>
      <c r="EF19" s="648"/>
      <c r="EG19" s="27"/>
      <c r="EH19" s="27"/>
      <c r="EI19" s="27"/>
      <c r="EJ19" s="654"/>
      <c r="EK19" s="648"/>
      <c r="EL19" s="648"/>
      <c r="EM19" s="648"/>
      <c r="EN19" s="648"/>
      <c r="EO19" s="648"/>
      <c r="EP19" s="648"/>
      <c r="EQ19" s="648"/>
      <c r="ER19" s="648"/>
      <c r="ES19" s="648"/>
      <c r="ET19" s="648"/>
      <c r="EU19" s="648"/>
      <c r="EV19" s="648"/>
      <c r="EW19" s="648"/>
      <c r="EX19" s="648"/>
      <c r="EY19" s="648"/>
      <c r="EZ19" s="648"/>
      <c r="FA19" s="648"/>
      <c r="FB19" s="648"/>
      <c r="FC19" s="648"/>
      <c r="FD19" s="648"/>
      <c r="FE19" s="648"/>
      <c r="FF19" s="27"/>
      <c r="FG19" s="27"/>
      <c r="FH19" s="27"/>
      <c r="FI19" s="654"/>
      <c r="FJ19" s="648"/>
      <c r="FK19" s="648"/>
      <c r="FL19" s="648"/>
      <c r="FM19" s="648"/>
      <c r="FN19" s="648"/>
      <c r="FO19" s="648"/>
      <c r="FP19" s="648"/>
      <c r="FQ19" s="648"/>
      <c r="FR19" s="648"/>
      <c r="FS19" s="648"/>
      <c r="FT19" s="648"/>
      <c r="FU19" s="648"/>
      <c r="FV19" s="648"/>
      <c r="FW19" s="648"/>
      <c r="FX19" s="648"/>
      <c r="FY19" s="648"/>
      <c r="FZ19" s="648"/>
      <c r="GA19" s="648"/>
      <c r="GB19" s="648"/>
      <c r="GC19" s="648"/>
      <c r="GD19" s="648"/>
      <c r="GE19" s="27"/>
    </row>
    <row r="20" spans="2:187" ht="42" customHeight="1">
      <c r="B20" s="651"/>
      <c r="C20" s="650"/>
      <c r="D20" s="670">
        <v>1</v>
      </c>
      <c r="E20" s="671">
        <f t="shared" si="1"/>
        <v>1.994159429346031</v>
      </c>
      <c r="F20" s="368">
        <f>F87*F154</f>
        <v>0.4965899313806928</v>
      </c>
      <c r="G20" s="368">
        <f>G87*G154</f>
        <v>0.49662639407787562</v>
      </c>
      <c r="H20" s="368">
        <f>H87*H154</f>
        <v>0.49661033756010414</v>
      </c>
      <c r="I20" s="368">
        <f>I87*I154</f>
        <v>0.49661760283564044</v>
      </c>
      <c r="J20" s="368">
        <f>J87*J154</f>
        <v>0.49665693911017716</v>
      </c>
      <c r="K20" s="368">
        <f>K87*K154</f>
        <v>0.49673936374483307</v>
      </c>
      <c r="L20" s="368">
        <f>L87*L154</f>
        <v>0.49687936177327868</v>
      </c>
      <c r="M20" s="368">
        <f>M87*M154</f>
        <v>0.49709671710845627</v>
      </c>
      <c r="N20" s="368">
        <f>N87*N154</f>
        <v>0.49741915831970285</v>
      </c>
      <c r="O20" s="368">
        <f>O87*O154</f>
        <v>0.49788607467636825</v>
      </c>
      <c r="P20" s="368">
        <f>P87*P154</f>
        <v>0.49827238586331107</v>
      </c>
      <c r="Q20" s="368">
        <f>Q87*Q154</f>
        <v>0.50007994003134548</v>
      </c>
      <c r="R20" s="368">
        <f>R87*R154</f>
        <v>0.50096918751883446</v>
      </c>
      <c r="S20" s="368">
        <f>S87*S154</f>
        <v>0.50275334639325853</v>
      </c>
      <c r="T20" s="368">
        <f>T87*T154</f>
        <v>0.50545360490118796</v>
      </c>
      <c r="U20" s="368">
        <f>U87*U154</f>
        <v>0.50927202677472638</v>
      </c>
      <c r="V20" s="368">
        <f>V87*V154</f>
        <v>0.5146596233641787</v>
      </c>
      <c r="W20" s="368">
        <f>W87*W154</f>
        <v>0.5222390820942403</v>
      </c>
      <c r="X20" s="368">
        <f>X87*X154</f>
        <v>0.53286109181228036</v>
      </c>
      <c r="Y20" s="368">
        <f>Y87*Y154</f>
        <v>0.54766999473604772</v>
      </c>
      <c r="Z20" s="368">
        <f>Z87*Z154</f>
        <v>0.56817067265156707</v>
      </c>
      <c r="AA20" s="368">
        <f>AA87*AA154</f>
        <v>0.59627713295706219</v>
      </c>
      <c r="AB20" s="368">
        <f>AB87*AB154</f>
        <v>0.63430484632667083</v>
      </c>
      <c r="AC20" s="368">
        <f>AC87*AC154</f>
        <v>0.68484519278064648</v>
      </c>
      <c r="AD20" s="368">
        <f>AD87*AD154</f>
        <v>0.75044249154561304</v>
      </c>
      <c r="AE20" s="368">
        <f>AE87*AE154</f>
        <v>0.83300993632831211</v>
      </c>
      <c r="AF20" s="368">
        <f>AF87*AF154</f>
        <v>0.93301238264525332</v>
      </c>
      <c r="AG20" s="368">
        <f>AG87*AG154</f>
        <v>1.0486314920751771</v>
      </c>
      <c r="AH20" s="368">
        <f>AH87*AH154</f>
        <v>1.1753350527793076</v>
      </c>
      <c r="AI20" s="368">
        <f>AI87*AI154</f>
        <v>1.3062885909802024</v>
      </c>
      <c r="AJ20" s="368">
        <f>AJ87*AJ154</f>
        <v>1.4336929420786821</v>
      </c>
      <c r="AK20" s="368">
        <f>AK87*AK154</f>
        <v>1.5505566514624831</v>
      </c>
      <c r="AL20" s="368">
        <f>AL87*AL154</f>
        <v>1.652102520811453</v>
      </c>
      <c r="AM20" s="368">
        <f>AM87*AM154</f>
        <v>1.7362695871010889</v>
      </c>
      <c r="AN20" s="368">
        <f>AN87*AN154</f>
        <v>1.8033445221538862</v>
      </c>
      <c r="AO20" s="368">
        <f>AO87*AO154</f>
        <v>1.8551442350296836</v>
      </c>
      <c r="AP20" s="368">
        <f>AP87*AP154</f>
        <v>1.89418466264428</v>
      </c>
      <c r="AQ20" s="368">
        <f>AQ87*AQ154</f>
        <v>1.9230717585350419</v>
      </c>
      <c r="AR20" s="368">
        <f>AR87*AR154</f>
        <v>1.9441561436046446</v>
      </c>
      <c r="AS20" s="368">
        <f>AS87*AS154</f>
        <v>1.9593924550413504</v>
      </c>
      <c r="AT20" s="368">
        <f>AT87*AT154</f>
        <v>1.9703234378525412</v>
      </c>
      <c r="AU20" s="368">
        <f>AU87*AU154</f>
        <v>1.978125036506668</v>
      </c>
      <c r="AV20" s="368">
        <f>AV87*AV154</f>
        <v>1.9836725341634671</v>
      </c>
      <c r="AW20" s="368">
        <f>AW87*AW154</f>
        <v>1.9876068058919045</v>
      </c>
      <c r="AX20" s="368">
        <f>AX87*AX154</f>
        <v>1.9903917603846988</v>
      </c>
      <c r="AY20" s="368">
        <f>AY87*AY154</f>
        <v>1.9923605335660552</v>
      </c>
      <c r="AZ20" s="368">
        <f>AZ87*AZ154</f>
        <v>1.9938299592085884</v>
      </c>
      <c r="BA20" s="368">
        <f>BA87*BA154</f>
        <v>1.9952202197143551</v>
      </c>
      <c r="BB20" s="368">
        <f>BB87*BB154</f>
        <v>1.9962014674946771</v>
      </c>
      <c r="BC20" s="368">
        <f>BC87*BC154</f>
        <v>1.9969321159351294</v>
      </c>
      <c r="BD20" s="368">
        <f>BD87*BD154</f>
        <v>1.9976242820255354</v>
      </c>
      <c r="BE20" s="368">
        <f>BE87*BE154</f>
        <v>1.9981124249177269</v>
      </c>
      <c r="BF20" s="368">
        <f>BF87*BF154</f>
        <v>1.9984754773776492</v>
      </c>
      <c r="BG20" s="368">
        <f>BG87*BG154</f>
        <v>1.9988196297752445</v>
      </c>
      <c r="BH20" s="368">
        <f>BH87*BH154</f>
        <v>1.999062244098867</v>
      </c>
      <c r="BI20" s="368">
        <f>BI87*BI154</f>
        <v>1.9992425827881313</v>
      </c>
      <c r="BJ20" s="368">
        <f>BJ87*BJ154</f>
        <v>1.9994205101647669</v>
      </c>
      <c r="BK20" s="368">
        <f>BK87*BK154</f>
        <v>1.9995915119673242</v>
      </c>
      <c r="BL20" s="368">
        <f>BL87*BL154</f>
        <v>1.9997120395373118</v>
      </c>
      <c r="BM20" s="368">
        <f>BM87*BM154</f>
        <v>1.9997969871523122</v>
      </c>
      <c r="BN20" s="369">
        <f>BN87*BN154</f>
        <v>1.9998568565543346</v>
      </c>
      <c r="BO20" s="278"/>
      <c r="BW20" s="191"/>
      <c r="DI20" s="27"/>
      <c r="DJ20" s="27"/>
      <c r="DK20" s="654"/>
      <c r="DL20" s="648"/>
      <c r="DM20" s="648"/>
      <c r="DN20" s="648"/>
      <c r="DO20" s="648"/>
      <c r="DP20" s="648"/>
      <c r="DQ20" s="648"/>
      <c r="DR20" s="648"/>
      <c r="DS20" s="648"/>
      <c r="DT20" s="648"/>
      <c r="DU20" s="648"/>
      <c r="DV20" s="648"/>
      <c r="DW20" s="648"/>
      <c r="DX20" s="648"/>
      <c r="DY20" s="648"/>
      <c r="DZ20" s="648"/>
      <c r="EA20" s="648"/>
      <c r="EB20" s="648"/>
      <c r="EC20" s="648"/>
      <c r="ED20" s="648"/>
      <c r="EE20" s="648"/>
      <c r="EF20" s="648"/>
      <c r="EG20" s="27"/>
      <c r="EH20" s="27"/>
      <c r="EI20" s="27"/>
      <c r="EJ20" s="654"/>
      <c r="EK20" s="648"/>
      <c r="EL20" s="648"/>
      <c r="EM20" s="648"/>
      <c r="EN20" s="648"/>
      <c r="EO20" s="648"/>
      <c r="EP20" s="648"/>
      <c r="EQ20" s="648"/>
      <c r="ER20" s="648"/>
      <c r="ES20" s="648"/>
      <c r="ET20" s="648"/>
      <c r="EU20" s="648"/>
      <c r="EV20" s="648"/>
      <c r="EW20" s="648"/>
      <c r="EX20" s="648"/>
      <c r="EY20" s="648"/>
      <c r="EZ20" s="648"/>
      <c r="FA20" s="648"/>
      <c r="FB20" s="648"/>
      <c r="FC20" s="648"/>
      <c r="FD20" s="648"/>
      <c r="FE20" s="648"/>
      <c r="FF20" s="27"/>
      <c r="FG20" s="27"/>
      <c r="FH20" s="27"/>
      <c r="FI20" s="654"/>
      <c r="FJ20" s="648"/>
      <c r="FK20" s="648"/>
      <c r="FL20" s="648"/>
      <c r="FM20" s="648"/>
      <c r="FN20" s="648"/>
      <c r="FO20" s="648"/>
      <c r="FP20" s="648"/>
      <c r="FQ20" s="648"/>
      <c r="FR20" s="648"/>
      <c r="FS20" s="648"/>
      <c r="FT20" s="648"/>
      <c r="FU20" s="648"/>
      <c r="FV20" s="648"/>
      <c r="FW20" s="648"/>
      <c r="FX20" s="648"/>
      <c r="FY20" s="648"/>
      <c r="FZ20" s="648"/>
      <c r="GA20" s="648"/>
      <c r="GB20" s="648"/>
      <c r="GC20" s="648"/>
      <c r="GD20" s="648"/>
      <c r="GE20" s="27"/>
    </row>
    <row r="21" spans="2:187" ht="42" customHeight="1">
      <c r="B21" s="651"/>
      <c r="C21" s="650"/>
      <c r="D21" s="672">
        <v>0.95</v>
      </c>
      <c r="E21" s="671">
        <f t="shared" si="1"/>
        <v>1.9917185922266476</v>
      </c>
      <c r="F21" s="368">
        <f>F88*F155</f>
        <v>0.49516817630110371</v>
      </c>
      <c r="G21" s="368">
        <f>G88*G155</f>
        <v>0.49517036574356682</v>
      </c>
      <c r="H21" s="368">
        <f>H88*H155</f>
        <v>0.4951209587690743</v>
      </c>
      <c r="I21" s="368">
        <f>I88*I155</f>
        <v>0.4950974230654816</v>
      </c>
      <c r="J21" s="368">
        <f>J88*J155</f>
        <v>0.49510991293656414</v>
      </c>
      <c r="K21" s="368">
        <f>K88*K155</f>
        <v>0.49517039830583387</v>
      </c>
      <c r="L21" s="368">
        <f>L88*L155</f>
        <v>0.49529375096386913</v>
      </c>
      <c r="M21" s="368">
        <f>M88*M155</f>
        <v>0.49549956829045699</v>
      </c>
      <c r="N21" s="368">
        <f>N88*N155</f>
        <v>0.49581490043130405</v>
      </c>
      <c r="O21" s="368">
        <f>O88*O155</f>
        <v>0.49627809787612148</v>
      </c>
      <c r="P21" s="368">
        <f>P88*P155</f>
        <v>0.49694410979641751</v>
      </c>
      <c r="Q21" s="368">
        <f>Q88*Q155</f>
        <v>0.49749274856037745</v>
      </c>
      <c r="R21" s="368">
        <f>R88*R155</f>
        <v>0.50005511136410152</v>
      </c>
      <c r="S21" s="368">
        <f>S88*S155</f>
        <v>0.50131802016262317</v>
      </c>
      <c r="T21" s="368">
        <f>T88*T155</f>
        <v>0.503846391335382</v>
      </c>
      <c r="U21" s="368">
        <f>U88*U155</f>
        <v>0.50767131447980063</v>
      </c>
      <c r="V21" s="368">
        <f>V88*V155</f>
        <v>0.51306950969478848</v>
      </c>
      <c r="W21" s="368">
        <f>W88*W155</f>
        <v>0.52066396095868084</v>
      </c>
      <c r="X21" s="368">
        <f>X88*X155</f>
        <v>0.53130517694370061</v>
      </c>
      <c r="Y21" s="368">
        <f>Y88*Y155</f>
        <v>0.54613684536329388</v>
      </c>
      <c r="Z21" s="368">
        <f>Z88*Z155</f>
        <v>0.56666282128196122</v>
      </c>
      <c r="AA21" s="368">
        <f>AA88*AA155</f>
        <v>0.59479590368678048</v>
      </c>
      <c r="AB21" s="368">
        <f>AB88*AB155</f>
        <v>0.63285040645551238</v>
      </c>
      <c r="AC21" s="368">
        <f>AC88*AC155</f>
        <v>0.6834168134639792</v>
      </c>
      <c r="AD21" s="368">
        <f>AD88*AD155</f>
        <v>0.74903892828587004</v>
      </c>
      <c r="AE21" s="368">
        <f>AE88*AE155</f>
        <v>0.83162980138496911</v>
      </c>
      <c r="AF21" s="368">
        <f>AF88*AF155</f>
        <v>0.93165438557038338</v>
      </c>
      <c r="AG21" s="368">
        <f>AG88*AG155</f>
        <v>1.0472944769748187</v>
      </c>
      <c r="AH21" s="368">
        <f>AH88*AH155</f>
        <v>1.1740178503494973</v>
      </c>
      <c r="AI21" s="368">
        <f>AI88*AI155</f>
        <v>1.3049897935326451</v>
      </c>
      <c r="AJ21" s="368">
        <f>AJ88*AJ155</f>
        <v>1.4324107461339364</v>
      </c>
      <c r="AK21" s="368">
        <f>AK88*AK155</f>
        <v>1.5492888632179813</v>
      </c>
      <c r="AL21" s="368">
        <f>AL88*AL155</f>
        <v>1.6508467176000288</v>
      </c>
      <c r="AM21" s="368">
        <f>AM88*AM155</f>
        <v>1.735023348712927</v>
      </c>
      <c r="AN21" s="368">
        <f>AN88*AN155</f>
        <v>1.8021056359872141</v>
      </c>
      <c r="AO21" s="368">
        <f>AO88*AO155</f>
        <v>1.8539108213033026</v>
      </c>
      <c r="AP21" s="368">
        <f>AP88*AP155</f>
        <v>1.892955215109263</v>
      </c>
      <c r="AQ21" s="368">
        <f>AQ88*AQ155</f>
        <v>1.9218451242195274</v>
      </c>
      <c r="AR21" s="368">
        <f>AR88*AR155</f>
        <v>1.9429314706172531</v>
      </c>
      <c r="AS21" s="368">
        <f>AS88*AS155</f>
        <v>1.9581691308449503</v>
      </c>
      <c r="AT21" s="368">
        <f>AT88*AT155</f>
        <v>1.9691010311494315</v>
      </c>
      <c r="AU21" s="368">
        <f>AU88*AU155</f>
        <v>1.976903248504075</v>
      </c>
      <c r="AV21" s="368">
        <f>AV88*AV155</f>
        <v>1.9824511604758599</v>
      </c>
      <c r="AW21" s="368">
        <f>AW88*AW155</f>
        <v>1.9863857081089602</v>
      </c>
      <c r="AX21" s="368">
        <f>AX88*AX155</f>
        <v>1.9891708455264701</v>
      </c>
      <c r="AY21" s="368">
        <f>AY88*AY155</f>
        <v>1.991253645141539</v>
      </c>
      <c r="AZ21" s="368">
        <f>AZ88*AZ155</f>
        <v>1.9932221820911431</v>
      </c>
      <c r="BA21" s="368">
        <f>BA88*BA155</f>
        <v>1.9946124951683943</v>
      </c>
      <c r="BB21" s="368">
        <f>BB88*BB155</f>
        <v>1.9956487461561712</v>
      </c>
      <c r="BC21" s="368">
        <f>BC88*BC155</f>
        <v>1.9966299075537595</v>
      </c>
      <c r="BD21" s="368">
        <f>BD88*BD155</f>
        <v>1.9973220886437884</v>
      </c>
      <c r="BE21" s="368">
        <f>BE88*BE155</f>
        <v>1.9978371418753391</v>
      </c>
      <c r="BF21" s="368">
        <f>BF88*BF155</f>
        <v>1.9983252546009334</v>
      </c>
      <c r="BG21" s="368">
        <f>BG88*BG155</f>
        <v>1.9986694113334409</v>
      </c>
      <c r="BH21" s="368">
        <f>BH88*BH155</f>
        <v>1.9989252890756584</v>
      </c>
      <c r="BI21" s="368">
        <f>BI88*BI155</f>
        <v>1.9991678941811957</v>
      </c>
      <c r="BJ21" s="368">
        <f>BJ88*BJ155</f>
        <v>1.9993389029827353</v>
      </c>
      <c r="BK21" s="368">
        <f>BK88*BK155</f>
        <v>1.9994659963350305</v>
      </c>
      <c r="BL21" s="368">
        <f>BL88*BL155</f>
        <v>1.9995913839902268</v>
      </c>
      <c r="BM21" s="368">
        <f>BM88*BM155</f>
        <v>1.9997119124143163</v>
      </c>
      <c r="BN21" s="369">
        <f>BN88*BN155</f>
        <v>1.9997968622535682</v>
      </c>
      <c r="BO21" s="278"/>
      <c r="BW21" s="191"/>
      <c r="DI21" s="27"/>
      <c r="DJ21" s="27"/>
      <c r="DK21" s="654"/>
      <c r="DL21" s="648"/>
      <c r="DM21" s="648"/>
      <c r="DN21" s="648"/>
      <c r="DO21" s="648"/>
      <c r="DP21" s="648"/>
      <c r="DQ21" s="648"/>
      <c r="DR21" s="648"/>
      <c r="DS21" s="648"/>
      <c r="DT21" s="648"/>
      <c r="DU21" s="648"/>
      <c r="DV21" s="648"/>
      <c r="DW21" s="648"/>
      <c r="DX21" s="648"/>
      <c r="DY21" s="648"/>
      <c r="DZ21" s="648"/>
      <c r="EA21" s="648"/>
      <c r="EB21" s="648"/>
      <c r="EC21" s="648"/>
      <c r="ED21" s="648"/>
      <c r="EE21" s="648"/>
      <c r="EF21" s="648"/>
      <c r="EG21" s="27"/>
      <c r="EH21" s="27"/>
      <c r="EI21" s="27"/>
      <c r="EJ21" s="654"/>
      <c r="EK21" s="648"/>
      <c r="EL21" s="648"/>
      <c r="EM21" s="648"/>
      <c r="EN21" s="648"/>
      <c r="EO21" s="648"/>
      <c r="EP21" s="648"/>
      <c r="EQ21" s="648"/>
      <c r="ER21" s="648"/>
      <c r="ES21" s="648"/>
      <c r="ET21" s="648"/>
      <c r="EU21" s="648"/>
      <c r="EV21" s="648"/>
      <c r="EW21" s="648"/>
      <c r="EX21" s="648"/>
      <c r="EY21" s="648"/>
      <c r="EZ21" s="648"/>
      <c r="FA21" s="648"/>
      <c r="FB21" s="648"/>
      <c r="FC21" s="648"/>
      <c r="FD21" s="648"/>
      <c r="FE21" s="648"/>
      <c r="FF21" s="27"/>
      <c r="FG21" s="27"/>
      <c r="FH21" s="27"/>
      <c r="FI21" s="654"/>
      <c r="FJ21" s="648"/>
      <c r="FK21" s="648"/>
      <c r="FL21" s="648"/>
      <c r="FM21" s="648"/>
      <c r="FN21" s="648"/>
      <c r="FO21" s="648"/>
      <c r="FP21" s="648"/>
      <c r="FQ21" s="648"/>
      <c r="FR21" s="648"/>
      <c r="FS21" s="648"/>
      <c r="FT21" s="648"/>
      <c r="FU21" s="648"/>
      <c r="FV21" s="648"/>
      <c r="FW21" s="648"/>
      <c r="FX21" s="648"/>
      <c r="FY21" s="648"/>
      <c r="FZ21" s="648"/>
      <c r="GA21" s="648"/>
      <c r="GB21" s="648"/>
      <c r="GC21" s="648"/>
      <c r="GD21" s="648"/>
      <c r="GE21" s="27"/>
    </row>
    <row r="22" spans="2:187" ht="42" customHeight="1">
      <c r="B22" s="651"/>
      <c r="C22" s="650"/>
      <c r="D22" s="670">
        <v>0.89999999999999902</v>
      </c>
      <c r="E22" s="671">
        <f t="shared" si="1"/>
        <v>1.9882617021061477</v>
      </c>
      <c r="F22" s="368">
        <f>F89*F156</f>
        <v>0.49316487329859465</v>
      </c>
      <c r="G22" s="368">
        <f>G89*G156</f>
        <v>0.49311447061189145</v>
      </c>
      <c r="H22" s="368">
        <f>H89*H156</f>
        <v>0.49301272185314737</v>
      </c>
      <c r="I22" s="368">
        <f>I89*I156</f>
        <v>0.49293988640630804</v>
      </c>
      <c r="J22" s="368">
        <f>J89*J156</f>
        <v>0.4929086913242911</v>
      </c>
      <c r="K22" s="368">
        <f>K89*K156</f>
        <v>0.49293300433321979</v>
      </c>
      <c r="L22" s="368">
        <f>L89*L156</f>
        <v>0.49302864499819482</v>
      </c>
      <c r="M22" s="368">
        <f>M89*M156</f>
        <v>0.49321513381833754</v>
      </c>
      <c r="N22" s="368">
        <f>N89*N156</f>
        <v>0.49351853168605148</v>
      </c>
      <c r="O22" s="368">
        <f>O89*O156</f>
        <v>0.49397551748216345</v>
      </c>
      <c r="P22" s="368">
        <f>P89*P156</f>
        <v>0.49463894501488598</v>
      </c>
      <c r="Q22" s="368">
        <f>Q89*Q156</f>
        <v>0.4955853481742451</v>
      </c>
      <c r="R22" s="368">
        <f>R89*R156</f>
        <v>0.4963628235471973</v>
      </c>
      <c r="S22" s="368">
        <f>S89*S156</f>
        <v>0.49999826172731887</v>
      </c>
      <c r="T22" s="368">
        <f>T89*T156</f>
        <v>0.50179752803603528</v>
      </c>
      <c r="U22" s="368">
        <f>U89*U156</f>
        <v>0.50538271807050539</v>
      </c>
      <c r="V22" s="368">
        <f>V89*V156</f>
        <v>0.51079941271091323</v>
      </c>
      <c r="W22" s="368">
        <f>W89*W156</f>
        <v>0.51841973299386301</v>
      </c>
      <c r="X22" s="368">
        <f>X89*X156</f>
        <v>0.52909370075126971</v>
      </c>
      <c r="Y22" s="368">
        <f>Y89*Y156</f>
        <v>0.5439636804507717</v>
      </c>
      <c r="Z22" s="368">
        <f>Z89*Z156</f>
        <v>0.56453159033457245</v>
      </c>
      <c r="AA22" s="368">
        <f>AA89*AA156</f>
        <v>0.59270804957353496</v>
      </c>
      <c r="AB22" s="368">
        <f>AB89*AB156</f>
        <v>0.63080536502638551</v>
      </c>
      <c r="AC22" s="368">
        <f>AC89*AC156</f>
        <v>0.68141252197390489</v>
      </c>
      <c r="AD22" s="368">
        <f>AD89*AD156</f>
        <v>0.7470724916581003</v>
      </c>
      <c r="AE22" s="368">
        <f>AE89*AE156</f>
        <v>0.8296981049859844</v>
      </c>
      <c r="AF22" s="368">
        <f>AF89*AF156</f>
        <v>0.92975448300918817</v>
      </c>
      <c r="AG22" s="368">
        <f>AG89*AG156</f>
        <v>1.0454236805136432</v>
      </c>
      <c r="AH22" s="368">
        <f>AH89*AH156</f>
        <v>1.1721735775934483</v>
      </c>
      <c r="AI22" s="368">
        <f>AI89*AI156</f>
        <v>1.3031693261265631</v>
      </c>
      <c r="AJ22" s="368">
        <f>AJ89*AJ156</f>
        <v>1.4306110772673126</v>
      </c>
      <c r="AK22" s="368">
        <f>AK89*AK156</f>
        <v>1.5475067321091178</v>
      </c>
      <c r="AL22" s="368">
        <f>AL89*AL156</f>
        <v>1.6490788049918621</v>
      </c>
      <c r="AM22" s="368">
        <f>AM89*AM156</f>
        <v>1.7332665262534701</v>
      </c>
      <c r="AN22" s="368">
        <f>AN89*AN156</f>
        <v>1.8003571651437937</v>
      </c>
      <c r="AO22" s="368">
        <f>AO89*AO156</f>
        <v>1.8521684530359346</v>
      </c>
      <c r="AP22" s="368">
        <f>AP89*AP156</f>
        <v>1.8912171963450284</v>
      </c>
      <c r="AQ22" s="368">
        <f>AQ89*AQ156</f>
        <v>1.9201101438506463</v>
      </c>
      <c r="AR22" s="368">
        <f>AR89*AR156</f>
        <v>1.9411985791233763</v>
      </c>
      <c r="AS22" s="368">
        <f>AS89*AS156</f>
        <v>1.9564376574155542</v>
      </c>
      <c r="AT22" s="368">
        <f>AT89*AT156</f>
        <v>1.967370510831737</v>
      </c>
      <c r="AU22" s="368">
        <f>AU89*AU156</f>
        <v>1.975173363745123</v>
      </c>
      <c r="AV22" s="368">
        <f>AV89*AV156</f>
        <v>1.9807216968719727</v>
      </c>
      <c r="AW22" s="368">
        <f>AW89*AW156</f>
        <v>1.9846565222091432</v>
      </c>
      <c r="AX22" s="368">
        <f>AX89*AX156</f>
        <v>1.987607244439167</v>
      </c>
      <c r="AY22" s="368">
        <f>AY89*AY156</f>
        <v>1.9903919934724894</v>
      </c>
      <c r="AZ22" s="368">
        <f>AZ89*AZ156</f>
        <v>1.9923606088854642</v>
      </c>
      <c r="BA22" s="368">
        <f>BA89*BA156</f>
        <v>1.993829915797275</v>
      </c>
      <c r="BB22" s="368">
        <f>BB89*BB156</f>
        <v>1.9952200883532147</v>
      </c>
      <c r="BC22" s="368">
        <f>BC89*BC156</f>
        <v>1.9962012718213653</v>
      </c>
      <c r="BD22" s="368">
        <f>BD89*BD156</f>
        <v>1.9969318736914978</v>
      </c>
      <c r="BE22" s="368">
        <f>BE89*BE156</f>
        <v>1.9976240062326083</v>
      </c>
      <c r="BF22" s="368">
        <f>BF89*BF156</f>
        <v>1.9981121251816711</v>
      </c>
      <c r="BG22" s="368">
        <f>BG89*BG156</f>
        <v>1.9984751610272202</v>
      </c>
      <c r="BH22" s="368">
        <f>BH89*BH156</f>
        <v>1.9988193024009213</v>
      </c>
      <c r="BI22" s="368">
        <f>BI89*BI156</f>
        <v>1.9990619100766656</v>
      </c>
      <c r="BJ22" s="368">
        <f>BJ89*BJ156</f>
        <v>1.9992422456407317</v>
      </c>
      <c r="BK22" s="368">
        <f>BK89*BK156</f>
        <v>1.9994201728326366</v>
      </c>
      <c r="BL22" s="368">
        <f>BL89*BL156</f>
        <v>1.9995911770114907</v>
      </c>
      <c r="BM22" s="368">
        <f>BM89*BM156</f>
        <v>1.9997117092730965</v>
      </c>
      <c r="BN22" s="369">
        <f>BN89*BN156</f>
        <v>1.9997966637166305</v>
      </c>
      <c r="BO22" s="278"/>
      <c r="BW22" s="191"/>
      <c r="DI22" s="27"/>
      <c r="DJ22" s="27"/>
      <c r="DK22" s="654"/>
      <c r="DL22" s="648"/>
      <c r="DM22" s="648"/>
      <c r="DN22" s="648"/>
      <c r="DO22" s="648"/>
      <c r="DP22" s="648"/>
      <c r="DQ22" s="648"/>
      <c r="DR22" s="648"/>
      <c r="DS22" s="648"/>
      <c r="DT22" s="648"/>
      <c r="DU22" s="648"/>
      <c r="DV22" s="648"/>
      <c r="DW22" s="648"/>
      <c r="DX22" s="648"/>
      <c r="DY22" s="648"/>
      <c r="DZ22" s="648"/>
      <c r="EA22" s="648"/>
      <c r="EB22" s="648"/>
      <c r="EC22" s="648"/>
      <c r="ED22" s="648"/>
      <c r="EE22" s="648"/>
      <c r="EF22" s="648"/>
      <c r="EG22" s="27"/>
      <c r="EH22" s="27"/>
      <c r="EI22" s="27"/>
      <c r="EJ22" s="654"/>
      <c r="EK22" s="648"/>
      <c r="EL22" s="648"/>
      <c r="EM22" s="648"/>
      <c r="EN22" s="648"/>
      <c r="EO22" s="648"/>
      <c r="EP22" s="648"/>
      <c r="EQ22" s="648"/>
      <c r="ER22" s="648"/>
      <c r="ES22" s="648"/>
      <c r="ET22" s="648"/>
      <c r="EU22" s="648"/>
      <c r="EV22" s="648"/>
      <c r="EW22" s="648"/>
      <c r="EX22" s="648"/>
      <c r="EY22" s="648"/>
      <c r="EZ22" s="648"/>
      <c r="FA22" s="648"/>
      <c r="FB22" s="648"/>
      <c r="FC22" s="648"/>
      <c r="FD22" s="648"/>
      <c r="FE22" s="648"/>
      <c r="FF22" s="27"/>
      <c r="FG22" s="27"/>
      <c r="FH22" s="27"/>
      <c r="FI22" s="654"/>
      <c r="FJ22" s="648"/>
      <c r="FK22" s="648"/>
      <c r="FL22" s="648"/>
      <c r="FM22" s="648"/>
      <c r="FN22" s="648"/>
      <c r="FO22" s="648"/>
      <c r="FP22" s="648"/>
      <c r="FQ22" s="648"/>
      <c r="FR22" s="648"/>
      <c r="FS22" s="648"/>
      <c r="FT22" s="648"/>
      <c r="FU22" s="648"/>
      <c r="FV22" s="648"/>
      <c r="FW22" s="648"/>
      <c r="FX22" s="648"/>
      <c r="FY22" s="648"/>
      <c r="FZ22" s="648"/>
      <c r="GA22" s="648"/>
      <c r="GB22" s="648"/>
      <c r="GC22" s="648"/>
      <c r="GD22" s="648"/>
      <c r="GE22" s="27"/>
    </row>
    <row r="23" spans="2:187" ht="42" customHeight="1">
      <c r="B23" s="652"/>
      <c r="C23" s="651"/>
      <c r="D23" s="672">
        <v>0.84999999999999898</v>
      </c>
      <c r="E23" s="671">
        <f t="shared" si="1"/>
        <v>1.9833698310912737</v>
      </c>
      <c r="F23" s="368">
        <f>F90*F157</f>
        <v>0.490350357467771</v>
      </c>
      <c r="G23" s="368">
        <f>G90*G157</f>
        <v>0.49022030320191867</v>
      </c>
      <c r="H23" s="368">
        <f>H90*H157</f>
        <v>0.49003717128832425</v>
      </c>
      <c r="I23" s="368">
        <f>I90*I157</f>
        <v>0.4898858775168447</v>
      </c>
      <c r="J23" s="368">
        <f>J90*J157</f>
        <v>0.48978376932920625</v>
      </c>
      <c r="K23" s="368">
        <f>K90*K157</f>
        <v>0.48974841864009039</v>
      </c>
      <c r="L23" s="368">
        <f>L90*L157</f>
        <v>0.48979779906219861</v>
      </c>
      <c r="M23" s="368">
        <f>M90*M157</f>
        <v>0.48995176607590107</v>
      </c>
      <c r="N23" s="368">
        <f>N90*N157</f>
        <v>0.49023501595221491</v>
      </c>
      <c r="O23" s="368">
        <f>O90*O157</f>
        <v>0.49068155657372226</v>
      </c>
      <c r="P23" s="368">
        <f>P90*P157</f>
        <v>0.4913407509628418</v>
      </c>
      <c r="Q23" s="368">
        <f>Q90*Q157</f>
        <v>0.49228526248322352</v>
      </c>
      <c r="R23" s="368">
        <f>R90*R157</f>
        <v>0.49362759412465917</v>
      </c>
      <c r="S23" s="368">
        <f>S90*S157</f>
        <v>0.49473682971755489</v>
      </c>
      <c r="T23" s="368">
        <f>T90*T157</f>
        <v>0.49990284385623934</v>
      </c>
      <c r="U23" s="368">
        <f>U90*U157</f>
        <v>0.5024775308911168</v>
      </c>
      <c r="V23" s="368">
        <f>V90*V157</f>
        <v>0.50756411203136653</v>
      </c>
      <c r="W23" s="368">
        <f>W90*W157</f>
        <v>0.51522893756684185</v>
      </c>
      <c r="X23" s="368">
        <f>X90*X157</f>
        <v>0.52595844807649605</v>
      </c>
      <c r="Y23" s="368">
        <f>Y90*Y157</f>
        <v>0.54089232808093846</v>
      </c>
      <c r="Z23" s="368">
        <f>Z90*Z157</f>
        <v>0.56152885512156947</v>
      </c>
      <c r="AA23" s="368">
        <f>AA90*AA157</f>
        <v>0.58977477718308657</v>
      </c>
      <c r="AB23" s="368">
        <f>AB90*AB157</f>
        <v>0.62793903554239783</v>
      </c>
      <c r="AC23" s="368">
        <f>AC90*AC157</f>
        <v>0.6786082702462084</v>
      </c>
      <c r="AD23" s="368">
        <f>AD90*AD157</f>
        <v>0.74432429183238591</v>
      </c>
      <c r="AE23" s="368">
        <f>AE90*AE157</f>
        <v>0.82699977661388213</v>
      </c>
      <c r="AF23" s="368">
        <f>AF90*AF157</f>
        <v>0.92710029600300947</v>
      </c>
      <c r="AG23" s="368">
        <f>AG90*AG157</f>
        <v>1.0428085107097138</v>
      </c>
      <c r="AH23" s="368">
        <f>AH90*AH157</f>
        <v>1.1695927329396898</v>
      </c>
      <c r="AI23" s="368">
        <f>AI90*AI157</f>
        <v>1.3006182666606263</v>
      </c>
      <c r="AJ23" s="368">
        <f>AJ90*AJ157</f>
        <v>1.4280852436120288</v>
      </c>
      <c r="AK23" s="368">
        <f>AK90*AK157</f>
        <v>1.5450015816706111</v>
      </c>
      <c r="AL23" s="368">
        <f>AL90*AL157</f>
        <v>1.6465900098669097</v>
      </c>
      <c r="AM23" s="368">
        <f>AM90*AM157</f>
        <v>1.7307902079291246</v>
      </c>
      <c r="AN23" s="368">
        <f>AN90*AN157</f>
        <v>1.7978900583645672</v>
      </c>
      <c r="AO23" s="368">
        <f>AO90*AO157</f>
        <v>1.8497079584733109</v>
      </c>
      <c r="AP23" s="368">
        <f>AP90*AP157</f>
        <v>1.8887613392460723</v>
      </c>
      <c r="AQ23" s="368">
        <f>AQ90*AQ157</f>
        <v>1.917657479073503</v>
      </c>
      <c r="AR23" s="368">
        <f>AR90*AR157</f>
        <v>1.9387480795932668</v>
      </c>
      <c r="AS23" s="368">
        <f>AS90*AS157</f>
        <v>1.9539886094797914</v>
      </c>
      <c r="AT23" s="368">
        <f>AT90*AT157</f>
        <v>1.9649224271510259</v>
      </c>
      <c r="AU23" s="368">
        <f>AU90*AU157</f>
        <v>1.9727259159561632</v>
      </c>
      <c r="AV23" s="368">
        <f>AV90*AV157</f>
        <v>1.978274666031633</v>
      </c>
      <c r="AW23" s="368">
        <f>AW90*AW157</f>
        <v>1.9824519875083193</v>
      </c>
      <c r="AX23" s="368">
        <f>AX90*AX157</f>
        <v>1.986386176403909</v>
      </c>
      <c r="AY23" s="368">
        <f>AY90*AY157</f>
        <v>1.9891710410897718</v>
      </c>
      <c r="AZ23" s="368">
        <f>AZ90*AZ157</f>
        <v>1.9912536371938965</v>
      </c>
      <c r="BA23" s="368">
        <f>BA90*BA157</f>
        <v>1.993222024531744</v>
      </c>
      <c r="BB23" s="368">
        <f>BB90*BB157</f>
        <v>1.9946122289962775</v>
      </c>
      <c r="BC23" s="368">
        <f>BC90*BC157</f>
        <v>1.9956484019511984</v>
      </c>
      <c r="BD23" s="368">
        <f>BD90*BD157</f>
        <v>1.9966295076670146</v>
      </c>
      <c r="BE23" s="368">
        <f>BE90*BE157</f>
        <v>1.997321649179985</v>
      </c>
      <c r="BF23" s="368">
        <f>BF90*BF157</f>
        <v>1.9978366744971783</v>
      </c>
      <c r="BG23" s="368">
        <f>BG90*BG157</f>
        <v>1.9983247681884075</v>
      </c>
      <c r="BH23" s="368">
        <f>BH90*BH157</f>
        <v>1.9986689127447481</v>
      </c>
      <c r="BI23" s="368">
        <f>BI90*BI157</f>
        <v>1.998924783737553</v>
      </c>
      <c r="BJ23" s="368">
        <f>BJ90*BJ157</f>
        <v>1.999167386558506</v>
      </c>
      <c r="BK23" s="368">
        <f>BK90*BK157</f>
        <v>1.9993383969453418</v>
      </c>
      <c r="BL23" s="368">
        <f>BL90*BL157</f>
        <v>1.9994654953597257</v>
      </c>
      <c r="BM23" s="368">
        <f>BM90*BM157</f>
        <v>1.9995908912967859</v>
      </c>
      <c r="BN23" s="369">
        <f>BN90*BN157</f>
        <v>1.9997114310525848</v>
      </c>
      <c r="BO23" s="278"/>
      <c r="BW23" s="191"/>
      <c r="DI23" s="27"/>
      <c r="DJ23" s="27"/>
      <c r="DK23" s="654"/>
      <c r="DL23" s="648"/>
      <c r="DM23" s="648"/>
      <c r="DN23" s="648"/>
      <c r="DO23" s="648"/>
      <c r="DP23" s="648"/>
      <c r="DQ23" s="648"/>
      <c r="DR23" s="648"/>
      <c r="DS23" s="648"/>
      <c r="DT23" s="648"/>
      <c r="DU23" s="648"/>
      <c r="DV23" s="648"/>
      <c r="DW23" s="648"/>
      <c r="DX23" s="648"/>
      <c r="DY23" s="648"/>
      <c r="DZ23" s="648"/>
      <c r="EA23" s="648"/>
      <c r="EB23" s="648"/>
      <c r="EC23" s="648"/>
      <c r="ED23" s="648"/>
      <c r="EE23" s="648"/>
      <c r="EF23" s="648"/>
      <c r="EG23" s="27"/>
      <c r="EH23" s="27"/>
      <c r="EI23" s="27"/>
      <c r="EJ23" s="654"/>
      <c r="EK23" s="648"/>
      <c r="EL23" s="648"/>
      <c r="EM23" s="648"/>
      <c r="EN23" s="648"/>
      <c r="EO23" s="648"/>
      <c r="EP23" s="648"/>
      <c r="EQ23" s="648"/>
      <c r="ER23" s="648"/>
      <c r="ES23" s="648"/>
      <c r="ET23" s="648"/>
      <c r="EU23" s="648"/>
      <c r="EV23" s="648"/>
      <c r="EW23" s="648"/>
      <c r="EX23" s="648"/>
      <c r="EY23" s="648"/>
      <c r="EZ23" s="648"/>
      <c r="FA23" s="648"/>
      <c r="FB23" s="648"/>
      <c r="FC23" s="648"/>
      <c r="FD23" s="648"/>
      <c r="FE23" s="648"/>
      <c r="FF23" s="27"/>
      <c r="FG23" s="27"/>
      <c r="FH23" s="27"/>
      <c r="FI23" s="654"/>
      <c r="FJ23" s="648"/>
      <c r="FK23" s="648"/>
      <c r="FL23" s="648"/>
      <c r="FM23" s="648"/>
      <c r="FN23" s="648"/>
      <c r="FO23" s="648"/>
      <c r="FP23" s="648"/>
      <c r="FQ23" s="648"/>
      <c r="FR23" s="648"/>
      <c r="FS23" s="648"/>
      <c r="FT23" s="648"/>
      <c r="FU23" s="648"/>
      <c r="FV23" s="648"/>
      <c r="FW23" s="648"/>
      <c r="FX23" s="648"/>
      <c r="FY23" s="648"/>
      <c r="FZ23" s="648"/>
      <c r="GA23" s="648"/>
      <c r="GB23" s="648"/>
      <c r="GC23" s="648"/>
      <c r="GD23" s="648"/>
      <c r="GE23" s="27"/>
    </row>
    <row r="24" spans="2:187" ht="42" customHeight="1">
      <c r="B24" s="652"/>
      <c r="C24" s="651"/>
      <c r="D24" s="670">
        <v>0.79999999999999905</v>
      </c>
      <c r="E24" s="671">
        <f t="shared" si="1"/>
        <v>1.976455362455046</v>
      </c>
      <c r="F24" s="368">
        <f>F91*F158</f>
        <v>0.48640992499704994</v>
      </c>
      <c r="G24" s="368">
        <f>G91*G158</f>
        <v>0.4861613726298073</v>
      </c>
      <c r="H24" s="368">
        <f>H91*H158</f>
        <v>0.48585339270794564</v>
      </c>
      <c r="I24" s="368">
        <f>I91*I158</f>
        <v>0.48557836091263012</v>
      </c>
      <c r="J24" s="368">
        <f>J91*J158</f>
        <v>0.48536170787979482</v>
      </c>
      <c r="K24" s="368">
        <f>K91*K158</f>
        <v>0.48522807824748965</v>
      </c>
      <c r="L24" s="368">
        <f>L91*L158</f>
        <v>0.4852001124379155</v>
      </c>
      <c r="M24" s="368">
        <f>M91*M158</f>
        <v>0.48529914972635974</v>
      </c>
      <c r="N24" s="368">
        <f>N91*N158</f>
        <v>0.48554820003255961</v>
      </c>
      <c r="O24" s="368">
        <f>O91*O158</f>
        <v>0.48597705823642884</v>
      </c>
      <c r="P24" s="368">
        <f>P91*P158</f>
        <v>0.48662926257134009</v>
      </c>
      <c r="Q24" s="368">
        <f>Q91*Q158</f>
        <v>0.4875709052802899</v>
      </c>
      <c r="R24" s="368">
        <f>R91*R158</f>
        <v>0.48891200995437872</v>
      </c>
      <c r="S24" s="368">
        <f>S91*S158</f>
        <v>0.49082929186534596</v>
      </c>
      <c r="T24" s="368">
        <f>T91*T158</f>
        <v>0.49243021305052986</v>
      </c>
      <c r="U24" s="368">
        <f>U91*U158</f>
        <v>0.49978746750240305</v>
      </c>
      <c r="V24" s="368">
        <f>V91*V158</f>
        <v>0.50349073760714391</v>
      </c>
      <c r="W24" s="368">
        <f>W91*W158</f>
        <v>0.51070603523270341</v>
      </c>
      <c r="X24" s="368">
        <f>X91*X158</f>
        <v>0.52152905724895449</v>
      </c>
      <c r="Y24" s="368">
        <f>Y91*Y158</f>
        <v>0.53656830991742654</v>
      </c>
      <c r="Z24" s="368">
        <f>Z91*Z158</f>
        <v>0.55731532246630111</v>
      </c>
      <c r="AA24" s="368">
        <f>AA91*AA158</f>
        <v>0.58567016098473645</v>
      </c>
      <c r="AB24" s="368">
        <f>AB91*AB158</f>
        <v>0.62393640802445838</v>
      </c>
      <c r="AC24" s="368">
        <f>AC91*AC158</f>
        <v>0.67469737271790431</v>
      </c>
      <c r="AD24" s="368">
        <f>AD91*AD158</f>
        <v>0.74049360164664424</v>
      </c>
      <c r="AE24" s="368">
        <f>AE91*AE158</f>
        <v>0.8232380922667577</v>
      </c>
      <c r="AF24" s="368">
        <f>AF91*AF158</f>
        <v>0.92339759851249226</v>
      </c>
      <c r="AG24" s="368">
        <f>AG91*AG158</f>
        <v>1.0391561413773782</v>
      </c>
      <c r="AH24" s="368">
        <f>AH91*AH158</f>
        <v>1.1659831289293359</v>
      </c>
      <c r="AI24" s="368">
        <f>AI91*AI158</f>
        <v>1.2970445736147265</v>
      </c>
      <c r="AJ24" s="368">
        <f>AJ91*AJ158</f>
        <v>1.4245410642504606</v>
      </c>
      <c r="AK24" s="368">
        <f>AK91*AK158</f>
        <v>1.5414809580738755</v>
      </c>
      <c r="AL24" s="368">
        <f>AL91*AL158</f>
        <v>1.6430875726983936</v>
      </c>
      <c r="AM24" s="368">
        <f>AM91*AM158</f>
        <v>1.7273013529939256</v>
      </c>
      <c r="AN24" s="368">
        <f>AN91*AN158</f>
        <v>1.7944110430987925</v>
      </c>
      <c r="AO24" s="368">
        <f>AO91*AO158</f>
        <v>1.8462358872219957</v>
      </c>
      <c r="AP24" s="368">
        <f>AP91*AP158</f>
        <v>1.8852940636309561</v>
      </c>
      <c r="AQ24" s="368">
        <f>AQ91*AQ158</f>
        <v>1.9141934582996765</v>
      </c>
      <c r="AR24" s="368">
        <f>AR91*AR158</f>
        <v>1.9352862376657476</v>
      </c>
      <c r="AS24" s="368">
        <f>AS91*AS158</f>
        <v>1.9505282103127091</v>
      </c>
      <c r="AT24" s="368">
        <f>AT91*AT158</f>
        <v>1.9614629751178498</v>
      </c>
      <c r="AU24" s="368">
        <f>AU91*AU158</f>
        <v>1.969267081421145</v>
      </c>
      <c r="AV24" s="368">
        <f>AV91*AV158</f>
        <v>1.9751748821746882</v>
      </c>
      <c r="AW24" s="368">
        <f>AW91*AW158</f>
        <v>1.980722593658542</v>
      </c>
      <c r="AX24" s="368">
        <f>AX91*AX158</f>
        <v>1.9846569504680616</v>
      </c>
      <c r="AY24" s="368">
        <f>AY91*AY158</f>
        <v>1.9876073256574043</v>
      </c>
      <c r="AZ24" s="368">
        <f>AZ91*AZ158</f>
        <v>1.9903918212085054</v>
      </c>
      <c r="BA24" s="368">
        <f>BA91*BA158</f>
        <v>1.9923602536827489</v>
      </c>
      <c r="BB24" s="368">
        <f>BB91*BB158</f>
        <v>1.9938294299708019</v>
      </c>
      <c r="BC24" s="368">
        <f>BC91*BC158</f>
        <v>1.9952195099929166</v>
      </c>
      <c r="BD24" s="368">
        <f>BD91*BD158</f>
        <v>1.9962006283581701</v>
      </c>
      <c r="BE24" s="368">
        <f>BE91*BE158</f>
        <v>1.9969311844488824</v>
      </c>
      <c r="BF24" s="368">
        <f>BF91*BF158</f>
        <v>1.997623284986126</v>
      </c>
      <c r="BG24" s="368">
        <f>BG91*BG158</f>
        <v>1.9981113826100139</v>
      </c>
      <c r="BH24" s="368">
        <f>BH91*BH158</f>
        <v>1.9984744054550305</v>
      </c>
      <c r="BI24" s="368">
        <f>BI91*BI158</f>
        <v>1.9988185405557304</v>
      </c>
      <c r="BJ24" s="368">
        <f>BJ91*BJ158</f>
        <v>1.9990611477325468</v>
      </c>
      <c r="BK24" s="368">
        <f>BK91*BK158</f>
        <v>1.9992414879604428</v>
      </c>
      <c r="BL24" s="368">
        <f>BL91*BL158</f>
        <v>1.999419424608071</v>
      </c>
      <c r="BM24" s="368">
        <f>BM91*BM158</f>
        <v>1.9995904428298676</v>
      </c>
      <c r="BN24" s="369">
        <f>BN91*BN158</f>
        <v>1.9997109935906918</v>
      </c>
      <c r="BO24" s="278"/>
      <c r="BW24" s="191"/>
      <c r="DI24" s="27"/>
      <c r="DJ24" s="27"/>
      <c r="DK24" s="654"/>
      <c r="DL24" s="648"/>
      <c r="DM24" s="648"/>
      <c r="DN24" s="648"/>
      <c r="DO24" s="648"/>
      <c r="DP24" s="648"/>
      <c r="DQ24" s="648"/>
      <c r="DR24" s="648"/>
      <c r="DS24" s="648"/>
      <c r="DT24" s="648"/>
      <c r="DU24" s="648"/>
      <c r="DV24" s="648"/>
      <c r="DW24" s="648"/>
      <c r="DX24" s="648"/>
      <c r="DY24" s="648"/>
      <c r="DZ24" s="648"/>
      <c r="EA24" s="648"/>
      <c r="EB24" s="648"/>
      <c r="EC24" s="648"/>
      <c r="ED24" s="648"/>
      <c r="EE24" s="648"/>
      <c r="EF24" s="648"/>
      <c r="EG24" s="27"/>
      <c r="EH24" s="27"/>
      <c r="EI24" s="27"/>
      <c r="EJ24" s="654"/>
      <c r="EK24" s="648"/>
      <c r="EL24" s="648"/>
      <c r="EM24" s="648"/>
      <c r="EN24" s="648"/>
      <c r="EO24" s="648"/>
      <c r="EP24" s="648"/>
      <c r="EQ24" s="648"/>
      <c r="ER24" s="648"/>
      <c r="ES24" s="648"/>
      <c r="ET24" s="648"/>
      <c r="EU24" s="648"/>
      <c r="EV24" s="648"/>
      <c r="EW24" s="648"/>
      <c r="EX24" s="648"/>
      <c r="EY24" s="648"/>
      <c r="EZ24" s="648"/>
      <c r="FA24" s="648"/>
      <c r="FB24" s="648"/>
      <c r="FC24" s="648"/>
      <c r="FD24" s="648"/>
      <c r="FE24" s="648"/>
      <c r="FF24" s="27"/>
      <c r="FG24" s="27"/>
      <c r="FH24" s="27"/>
      <c r="FI24" s="654"/>
      <c r="FJ24" s="648"/>
      <c r="FK24" s="648"/>
      <c r="FL24" s="648"/>
      <c r="FM24" s="648"/>
      <c r="FN24" s="648"/>
      <c r="FO24" s="648"/>
      <c r="FP24" s="648"/>
      <c r="FQ24" s="648"/>
      <c r="FR24" s="648"/>
      <c r="FS24" s="648"/>
      <c r="FT24" s="648"/>
      <c r="FU24" s="648"/>
      <c r="FV24" s="648"/>
      <c r="FW24" s="648"/>
      <c r="FX24" s="648"/>
      <c r="FY24" s="648"/>
      <c r="FZ24" s="648"/>
      <c r="GA24" s="648"/>
      <c r="GB24" s="648"/>
      <c r="GC24" s="648"/>
      <c r="GD24" s="648"/>
      <c r="GE24" s="27"/>
    </row>
    <row r="25" spans="2:187" ht="42" customHeight="1">
      <c r="B25" s="652"/>
      <c r="C25" s="651"/>
      <c r="D25" s="672">
        <v>0.749999999999999</v>
      </c>
      <c r="E25" s="671">
        <f t="shared" si="1"/>
        <v>1.9666980965850434</v>
      </c>
      <c r="F25" s="368">
        <f>F92*F159</f>
        <v>0.48091593216105766</v>
      </c>
      <c r="G25" s="368">
        <f>G92*G159</f>
        <v>0.48049531398362794</v>
      </c>
      <c r="H25" s="368">
        <f>H92*H159</f>
        <v>0.47999943279684076</v>
      </c>
      <c r="I25" s="368">
        <f>I92*I159</f>
        <v>0.47953192593742644</v>
      </c>
      <c r="J25" s="368">
        <f>J92*J159</f>
        <v>0.47913184822516869</v>
      </c>
      <c r="K25" s="368">
        <f>K92*K159</f>
        <v>0.47883698876647229</v>
      </c>
      <c r="L25" s="368">
        <f>L92*L159</f>
        <v>0.47867973138705444</v>
      </c>
      <c r="M25" s="368">
        <f>M92*M159</f>
        <v>0.47868574023950744</v>
      </c>
      <c r="N25" s="368">
        <f>N92*N159</f>
        <v>0.47887645969393428</v>
      </c>
      <c r="O25" s="368">
        <f>O92*O159</f>
        <v>0.47927519087002612</v>
      </c>
      <c r="P25" s="368">
        <f>P92*P159</f>
        <v>0.47991575809728271</v>
      </c>
      <c r="Q25" s="368">
        <f>Q92*Q159</f>
        <v>0.48085303918964312</v>
      </c>
      <c r="R25" s="368">
        <f>R92*R159</f>
        <v>0.48219285798067296</v>
      </c>
      <c r="S25" s="368">
        <f>S92*S159</f>
        <v>0.48412125729455491</v>
      </c>
      <c r="T25" s="368">
        <f>T92*T159</f>
        <v>0.48689252736927802</v>
      </c>
      <c r="U25" s="368">
        <f>U92*U159</f>
        <v>0.48923849137047631</v>
      </c>
      <c r="V25" s="368">
        <f>V92*V159</f>
        <v>0.49974284671812946</v>
      </c>
      <c r="W25" s="368">
        <f>W92*W159</f>
        <v>0.50509136999548376</v>
      </c>
      <c r="X25" s="368">
        <f>X92*X159</f>
        <v>0.51530107911601164</v>
      </c>
      <c r="Y25" s="368">
        <f>Y92*Y159</f>
        <v>0.53051145912079856</v>
      </c>
      <c r="Z25" s="368">
        <f>Z92*Z159</f>
        <v>0.55143269902642633</v>
      </c>
      <c r="AA25" s="368">
        <f>AA92*AA159</f>
        <v>0.57995384470642475</v>
      </c>
      <c r="AB25" s="368">
        <f>AB92*AB159</f>
        <v>0.61837059682900852</v>
      </c>
      <c r="AC25" s="368">
        <f>AC92*AC159</f>
        <v>0.66926224161164372</v>
      </c>
      <c r="AD25" s="368">
        <f>AD92*AD159</f>
        <v>0.73516871675189532</v>
      </c>
      <c r="AE25" s="368">
        <f>AE92*AE159</f>
        <v>0.81800469878408621</v>
      </c>
      <c r="AF25" s="368">
        <f>AF92*AF159</f>
        <v>0.91823964907588962</v>
      </c>
      <c r="AG25" s="368">
        <f>AG92*AG159</f>
        <v>1.0340603258856553</v>
      </c>
      <c r="AH25" s="368">
        <f>AH92*AH159</f>
        <v>1.1609383519802026</v>
      </c>
      <c r="AI25" s="368">
        <f>AI92*AI159</f>
        <v>1.2920413248968834</v>
      </c>
      <c r="AJ25" s="368">
        <f>AJ92*AJ159</f>
        <v>1.419570983823585</v>
      </c>
      <c r="AK25" s="368">
        <f>AK92*AK159</f>
        <v>1.5365366837030645</v>
      </c>
      <c r="AL25" s="368">
        <f>AL92*AL159</f>
        <v>1.6381627770121445</v>
      </c>
      <c r="AM25" s="368">
        <f>AM92*AM159</f>
        <v>1.7223908159638344</v>
      </c>
      <c r="AN25" s="368">
        <f>AN92*AN159</f>
        <v>1.7895106524601954</v>
      </c>
      <c r="AO25" s="368">
        <f>AO92*AO159</f>
        <v>1.8413425422071046</v>
      </c>
      <c r="AP25" s="368">
        <f>AP92*AP159</f>
        <v>1.880405512920297</v>
      </c>
      <c r="AQ25" s="368">
        <f>AQ92*AQ159</f>
        <v>1.9093081169899617</v>
      </c>
      <c r="AR25" s="368">
        <f>AR92*AR159</f>
        <v>1.9304030168669206</v>
      </c>
      <c r="AS25" s="368">
        <f>AS92*AS159</f>
        <v>1.945646375951563</v>
      </c>
      <c r="AT25" s="368">
        <f>AT92*AT159</f>
        <v>1.9565820395458773</v>
      </c>
      <c r="AU25" s="368">
        <f>AU92*AU159</f>
        <v>1.9649251561839456</v>
      </c>
      <c r="AV25" s="368">
        <f>AV92*AV159</f>
        <v>1.9727275766406676</v>
      </c>
      <c r="AW25" s="368">
        <f>AW92*AW159</f>
        <v>1.9782755274113506</v>
      </c>
      <c r="AX25" s="368">
        <f>AX92*AX159</f>
        <v>1.9824522605480839</v>
      </c>
      <c r="AY25" s="368">
        <f>AY92*AY159</f>
        <v>1.9863860220263296</v>
      </c>
      <c r="AZ25" s="368">
        <f>AZ92*AZ159</f>
        <v>1.9891705796530779</v>
      </c>
      <c r="BA25" s="368">
        <f>BA92*BA159</f>
        <v>1.9912529575065194</v>
      </c>
      <c r="BB25" s="368">
        <f>BB92*BB159</f>
        <v>1.9932211910205944</v>
      </c>
      <c r="BC25" s="368">
        <f>BC92*BC159</f>
        <v>1.9946112880469529</v>
      </c>
      <c r="BD25" s="368">
        <f>BD92*BD159</f>
        <v>1.995647386309199</v>
      </c>
      <c r="BE25" s="368">
        <f>BE92*BE159</f>
        <v>1.9966284398829983</v>
      </c>
      <c r="BF25" s="368">
        <f>BF92*BF159</f>
        <v>1.997320545364633</v>
      </c>
      <c r="BG25" s="368">
        <f>BG92*BG159</f>
        <v>1.997835547298453</v>
      </c>
      <c r="BH25" s="368">
        <f>BH92*BH159</f>
        <v>1.9983236276679031</v>
      </c>
      <c r="BI25" s="368">
        <f>BI92*BI159</f>
        <v>1.9986677674313904</v>
      </c>
      <c r="BJ25" s="368">
        <f>BJ92*BJ159</f>
        <v>1.9989236411953601</v>
      </c>
      <c r="BK25" s="368">
        <f>BK92*BK159</f>
        <v>1.9991662538095036</v>
      </c>
      <c r="BL25" s="368">
        <f>BL92*BL159</f>
        <v>1.99933728080422</v>
      </c>
      <c r="BM25" s="368">
        <f>BM92*BM159</f>
        <v>1.9994644025081767</v>
      </c>
      <c r="BN25" s="369">
        <f>BN92*BN159</f>
        <v>1.9995898282965359</v>
      </c>
      <c r="BO25" s="278"/>
      <c r="BW25" s="191"/>
      <c r="DI25" s="27"/>
      <c r="DJ25" s="27"/>
      <c r="DK25" s="654"/>
      <c r="DL25" s="648"/>
      <c r="DM25" s="648"/>
      <c r="DN25" s="648"/>
      <c r="DO25" s="648"/>
      <c r="DP25" s="648"/>
      <c r="DQ25" s="648"/>
      <c r="DR25" s="648"/>
      <c r="DS25" s="648"/>
      <c r="DT25" s="648"/>
      <c r="DU25" s="648"/>
      <c r="DV25" s="648"/>
      <c r="DW25" s="648"/>
      <c r="DX25" s="648"/>
      <c r="DY25" s="648"/>
      <c r="DZ25" s="648"/>
      <c r="EA25" s="648"/>
      <c r="EB25" s="648"/>
      <c r="EC25" s="648"/>
      <c r="ED25" s="648"/>
      <c r="EE25" s="648"/>
      <c r="EF25" s="648"/>
      <c r="EG25" s="27"/>
      <c r="EH25" s="27"/>
      <c r="EI25" s="27"/>
      <c r="EJ25" s="654"/>
      <c r="EK25" s="648"/>
      <c r="EL25" s="648"/>
      <c r="EM25" s="648"/>
      <c r="EN25" s="648"/>
      <c r="EO25" s="648"/>
      <c r="EP25" s="648"/>
      <c r="EQ25" s="648"/>
      <c r="ER25" s="648"/>
      <c r="ES25" s="648"/>
      <c r="ET25" s="648"/>
      <c r="EU25" s="648"/>
      <c r="EV25" s="648"/>
      <c r="EW25" s="648"/>
      <c r="EX25" s="648"/>
      <c r="EY25" s="648"/>
      <c r="EZ25" s="648"/>
      <c r="FA25" s="648"/>
      <c r="FB25" s="648"/>
      <c r="FC25" s="648"/>
      <c r="FD25" s="648"/>
      <c r="FE25" s="648"/>
      <c r="FF25" s="27"/>
      <c r="FG25" s="27"/>
      <c r="FH25" s="27"/>
      <c r="FI25" s="654"/>
      <c r="FJ25" s="648"/>
      <c r="FK25" s="648"/>
      <c r="FL25" s="648"/>
      <c r="FM25" s="648"/>
      <c r="FN25" s="648"/>
      <c r="FO25" s="648"/>
      <c r="FP25" s="648"/>
      <c r="FQ25" s="648"/>
      <c r="FR25" s="648"/>
      <c r="FS25" s="648"/>
      <c r="FT25" s="648"/>
      <c r="FU25" s="648"/>
      <c r="FV25" s="648"/>
      <c r="FW25" s="648"/>
      <c r="FX25" s="648"/>
      <c r="FY25" s="648"/>
      <c r="FZ25" s="648"/>
      <c r="GA25" s="648"/>
      <c r="GB25" s="648"/>
      <c r="GC25" s="648"/>
      <c r="GD25" s="648"/>
      <c r="GE25" s="27"/>
    </row>
    <row r="26" spans="2:187" ht="42" customHeight="1">
      <c r="B26" s="652"/>
      <c r="C26" s="651"/>
      <c r="D26" s="670">
        <v>0.69999999999999896</v>
      </c>
      <c r="E26" s="671">
        <f t="shared" si="1"/>
        <v>1.9529611702270433</v>
      </c>
      <c r="F26" s="368">
        <f>F93*F160</f>
        <v>0.47329275492567396</v>
      </c>
      <c r="G26" s="368">
        <f>G93*G160</f>
        <v>0.47263037723191281</v>
      </c>
      <c r="H26" s="368">
        <f>H93*H160</f>
        <v>0.47185922682380099</v>
      </c>
      <c r="I26" s="368">
        <f>I93*I160</f>
        <v>0.47109843045797251</v>
      </c>
      <c r="J26" s="368">
        <f>J93*J160</f>
        <v>0.47040877193908032</v>
      </c>
      <c r="K26" s="368">
        <f>K93*K160</f>
        <v>0.46985158594162857</v>
      </c>
      <c r="L26" s="368">
        <f>L93*L160</f>
        <v>0.46947889257295311</v>
      </c>
      <c r="M26" s="368">
        <f>M93*M160</f>
        <v>0.46932722791439768</v>
      </c>
      <c r="N26" s="368">
        <f>N93*N160</f>
        <v>0.46941809964204362</v>
      </c>
      <c r="O26" s="368">
        <f>O93*O160</f>
        <v>0.46976520973729186</v>
      </c>
      <c r="P26" s="368">
        <f>P93*P160</f>
        <v>0.47038625088677882</v>
      </c>
      <c r="Q26" s="368">
        <f>Q93*Q160</f>
        <v>0.47131688304148311</v>
      </c>
      <c r="R26" s="368">
        <f>R93*R160</f>
        <v>0.47265576873220477</v>
      </c>
      <c r="S26" s="368">
        <f>S93*S160</f>
        <v>0.47460523398614735</v>
      </c>
      <c r="T26" s="368">
        <f>T93*T160</f>
        <v>0.47743664357209414</v>
      </c>
      <c r="U26" s="368">
        <f>U93*U160</f>
        <v>0.48150465908217782</v>
      </c>
      <c r="V26" s="368">
        <f>V93*V160</f>
        <v>0.48499524431402885</v>
      </c>
      <c r="W26" s="368">
        <f>W93*W160</f>
        <v>0.50001697930944888</v>
      </c>
      <c r="X26" s="368">
        <f>X93*X160</f>
        <v>0.50773748935282415</v>
      </c>
      <c r="Y26" s="368">
        <f>Y93*Y160</f>
        <v>0.52208276273542886</v>
      </c>
      <c r="Z26" s="368">
        <f>Z93*Z160</f>
        <v>0.54327121172749471</v>
      </c>
      <c r="AA26" s="368">
        <f>AA93*AA160</f>
        <v>0.57203774237213001</v>
      </c>
      <c r="AB26" s="368">
        <f>AB93*AB160</f>
        <v>0.61066787581448057</v>
      </c>
      <c r="AC26" s="368">
        <f>AC93*AC160</f>
        <v>0.66173752955864851</v>
      </c>
      <c r="AD26" s="368">
        <f>AD93*AD160</f>
        <v>0.727788390412901</v>
      </c>
      <c r="AE26" s="368">
        <f>AE93*AE160</f>
        <v>0.81073970992522137</v>
      </c>
      <c r="AF26" s="368">
        <f>AF93*AF160</f>
        <v>0.91106634149242793</v>
      </c>
      <c r="AG26" s="368">
        <f>AG93*AG160</f>
        <v>1.0269599382971872</v>
      </c>
      <c r="AH26" s="368">
        <f>AH93*AH160</f>
        <v>1.1538959459773663</v>
      </c>
      <c r="AI26" s="368">
        <f>AI93*AI160</f>
        <v>1.2850447149579651</v>
      </c>
      <c r="AJ26" s="368">
        <f>AJ93*AJ160</f>
        <v>1.412609988411115</v>
      </c>
      <c r="AK26" s="368">
        <f>AK93*AK160</f>
        <v>1.5296027494394182</v>
      </c>
      <c r="AL26" s="368">
        <f>AL93*AL160</f>
        <v>1.6312488449394145</v>
      </c>
      <c r="AM26" s="368">
        <f>AM93*AM160</f>
        <v>1.715491254740658</v>
      </c>
      <c r="AN26" s="368">
        <f>AN93*AN160</f>
        <v>1.7826211466488249</v>
      </c>
      <c r="AO26" s="368">
        <f>AO93*AO160</f>
        <v>1.8344599118331246</v>
      </c>
      <c r="AP26" s="368">
        <f>AP93*AP160</f>
        <v>1.8735274938496995</v>
      </c>
      <c r="AQ26" s="368">
        <f>AQ93*AQ160</f>
        <v>1.9024331421844958</v>
      </c>
      <c r="AR26" s="368">
        <f>AR93*AR160</f>
        <v>1.9235300259513626</v>
      </c>
      <c r="AS26" s="368">
        <f>AS93*AS160</f>
        <v>1.9387746640110073</v>
      </c>
      <c r="AT26" s="368">
        <f>AT93*AT160</f>
        <v>1.9505330265168201</v>
      </c>
      <c r="AU26" s="368">
        <f>AU93*AU160</f>
        <v>1.9614659723269909</v>
      </c>
      <c r="AV26" s="368">
        <f>AV93*AV160</f>
        <v>1.9692687257977064</v>
      </c>
      <c r="AW26" s="368">
        <f>AW93*AW160</f>
        <v>1.9751755358776841</v>
      </c>
      <c r="AX26" s="368">
        <f>AX93*AX160</f>
        <v>1.9807225307428959</v>
      </c>
      <c r="AY26" s="368">
        <f>AY93*AY160</f>
        <v>1.9846563743976933</v>
      </c>
      <c r="AZ26" s="368">
        <f>AZ93*AZ160</f>
        <v>1.9876063859376236</v>
      </c>
      <c r="BA26" s="368">
        <f>BA93*BA160</f>
        <v>1.9903906259547564</v>
      </c>
      <c r="BB26" s="368">
        <f>BB93*BB160</f>
        <v>1.9923588807380488</v>
      </c>
      <c r="BC26" s="368">
        <f>BC93*BC160</f>
        <v>1.9938279344128527</v>
      </c>
      <c r="BD26" s="368">
        <f>BD93*BD160</f>
        <v>1.9952179299386654</v>
      </c>
      <c r="BE26" s="368">
        <f>BE93*BE160</f>
        <v>1.9961989899511876</v>
      </c>
      <c r="BF26" s="368">
        <f>BF93*BF160</f>
        <v>1.9969295060706573</v>
      </c>
      <c r="BG26" s="368">
        <f>BG93*BG160</f>
        <v>1.997621581458449</v>
      </c>
      <c r="BH26" s="368">
        <f>BH93*BH160</f>
        <v>1.9981096663992213</v>
      </c>
      <c r="BI26" s="368">
        <f>BI93*BI160</f>
        <v>1.9984726874835748</v>
      </c>
      <c r="BJ26" s="368">
        <f>BJ93*BJ160</f>
        <v>1.9988168309249541</v>
      </c>
      <c r="BK26" s="368">
        <f>BK93*BK160</f>
        <v>1.9990594563472717</v>
      </c>
      <c r="BL26" s="368">
        <f>BL93*BL160</f>
        <v>1.9992398246670851</v>
      </c>
      <c r="BM26" s="368">
        <f>BM93*BM160</f>
        <v>1.9994177992517934</v>
      </c>
      <c r="BN26" s="369">
        <f>BN93*BN160</f>
        <v>1.9995888652501683</v>
      </c>
      <c r="BO26" s="278"/>
      <c r="BW26" s="191"/>
      <c r="DI26" s="27"/>
      <c r="DJ26" s="27"/>
      <c r="DK26" s="654"/>
      <c r="DL26" s="648"/>
      <c r="DM26" s="648"/>
      <c r="DN26" s="648"/>
      <c r="DO26" s="648"/>
      <c r="DP26" s="648"/>
      <c r="DQ26" s="648"/>
      <c r="DR26" s="648"/>
      <c r="DS26" s="648"/>
      <c r="DT26" s="648"/>
      <c r="DU26" s="648"/>
      <c r="DV26" s="648"/>
      <c r="DW26" s="648"/>
      <c r="DX26" s="648"/>
      <c r="DY26" s="648"/>
      <c r="DZ26" s="648"/>
      <c r="EA26" s="648"/>
      <c r="EB26" s="648"/>
      <c r="EC26" s="648"/>
      <c r="ED26" s="648"/>
      <c r="EE26" s="648"/>
      <c r="EF26" s="648"/>
      <c r="EG26" s="27"/>
      <c r="EH26" s="27"/>
      <c r="EI26" s="27"/>
      <c r="EJ26" s="654"/>
      <c r="EK26" s="648"/>
      <c r="EL26" s="648"/>
      <c r="EM26" s="648"/>
      <c r="EN26" s="648"/>
      <c r="EO26" s="648"/>
      <c r="EP26" s="648"/>
      <c r="EQ26" s="648"/>
      <c r="ER26" s="648"/>
      <c r="ES26" s="648"/>
      <c r="ET26" s="648"/>
      <c r="EU26" s="648"/>
      <c r="EV26" s="648"/>
      <c r="EW26" s="648"/>
      <c r="EX26" s="648"/>
      <c r="EY26" s="648"/>
      <c r="EZ26" s="648"/>
      <c r="FA26" s="648"/>
      <c r="FB26" s="648"/>
      <c r="FC26" s="648"/>
      <c r="FD26" s="648"/>
      <c r="FE26" s="648"/>
      <c r="FF26" s="27"/>
      <c r="FG26" s="27"/>
      <c r="FH26" s="27"/>
      <c r="FI26" s="654"/>
      <c r="FJ26" s="648"/>
      <c r="FK26" s="648"/>
      <c r="FL26" s="648"/>
      <c r="FM26" s="648"/>
      <c r="FN26" s="648"/>
      <c r="FO26" s="648"/>
      <c r="FP26" s="648"/>
      <c r="FQ26" s="648"/>
      <c r="FR26" s="648"/>
      <c r="FS26" s="648"/>
      <c r="FT26" s="648"/>
      <c r="FU26" s="648"/>
      <c r="FV26" s="648"/>
      <c r="FW26" s="648"/>
      <c r="FX26" s="648"/>
      <c r="FY26" s="648"/>
      <c r="FZ26" s="648"/>
      <c r="GA26" s="648"/>
      <c r="GB26" s="648"/>
      <c r="GC26" s="648"/>
      <c r="GD26" s="648"/>
      <c r="GE26" s="27"/>
    </row>
    <row r="27" spans="2:187" ht="42" customHeight="1">
      <c r="B27" s="652"/>
      <c r="C27" s="651"/>
      <c r="D27" s="672">
        <v>0.64999999999999902</v>
      </c>
      <c r="E27" s="671">
        <f t="shared" si="1"/>
        <v>1.9336844702689</v>
      </c>
      <c r="F27" s="368">
        <f>F94*F161</f>
        <v>0.46277384233920732</v>
      </c>
      <c r="G27" s="368">
        <f>G94*G161</f>
        <v>0.46178666413013653</v>
      </c>
      <c r="H27" s="368">
        <f>H94*H161</f>
        <v>0.46062730816653369</v>
      </c>
      <c r="I27" s="368">
        <f>I94*I161</f>
        <v>0.45943300049555247</v>
      </c>
      <c r="J27" s="368">
        <f>J94*J161</f>
        <v>0.45829631850781011</v>
      </c>
      <c r="K27" s="368">
        <f>K94*K161</f>
        <v>0.45731856036966395</v>
      </c>
      <c r="L27" s="368">
        <f>L94*L161</f>
        <v>0.45658972128457914</v>
      </c>
      <c r="M27" s="368">
        <f>M94*M161</f>
        <v>0.45617147891703241</v>
      </c>
      <c r="N27" s="368">
        <f>N94*N161</f>
        <v>0.45609119283887922</v>
      </c>
      <c r="O27" s="368">
        <f>O94*O161</f>
        <v>0.45634948526843661</v>
      </c>
      <c r="P27" s="368">
        <f>P94*P161</f>
        <v>0.45693753751218064</v>
      </c>
      <c r="Q27" s="368">
        <f>Q94*Q161</f>
        <v>0.45785800700751095</v>
      </c>
      <c r="R27" s="368">
        <f>R94*R161</f>
        <v>0.45919727917932979</v>
      </c>
      <c r="S27" s="368">
        <f>S94*S161</f>
        <v>0.46118617204833634</v>
      </c>
      <c r="T27" s="368">
        <f>T94*T161</f>
        <v>0.46412530946138963</v>
      </c>
      <c r="U27" s="368">
        <f>U94*U161</f>
        <v>0.46838911275354328</v>
      </c>
      <c r="V27" s="368">
        <f>V94*V161</f>
        <v>0.47444741276021302</v>
      </c>
      <c r="W27" s="368">
        <f>W94*W161</f>
        <v>0.47967400771424445</v>
      </c>
      <c r="X27" s="368">
        <f>X94*X161</f>
        <v>0.50111951065251237</v>
      </c>
      <c r="Y27" s="368">
        <f>Y94*Y161</f>
        <v>0.51215512443755629</v>
      </c>
      <c r="Z27" s="368">
        <f>Z94*Z161</f>
        <v>0.53203397417063714</v>
      </c>
      <c r="AA27" s="368">
        <f>AA94*AA161</f>
        <v>0.56114658564661946</v>
      </c>
      <c r="AB27" s="368">
        <f>AB94*AB161</f>
        <v>0.60006411191473075</v>
      </c>
      <c r="AC27" s="368">
        <f>AC94*AC161</f>
        <v>0.65136302364212406</v>
      </c>
      <c r="AD27" s="368">
        <f>AD94*AD161</f>
        <v>0.71759209985967709</v>
      </c>
      <c r="AE27" s="368">
        <f>AE94*AE161</f>
        <v>0.80068022981838816</v>
      </c>
      <c r="AF27" s="368">
        <f>AF94*AF161</f>
        <v>0.90111168145713216</v>
      </c>
      <c r="AG27" s="368">
        <f>AG94*AG161</f>
        <v>1.0170858845808277</v>
      </c>
      <c r="AH27" s="368">
        <f>AH94*AH161</f>
        <v>1.1440840595509458</v>
      </c>
      <c r="AI27" s="368">
        <f>AI94*AI161</f>
        <v>1.275280609262829</v>
      </c>
      <c r="AJ27" s="368">
        <f>AJ94*AJ161</f>
        <v>1.4028821527221518</v>
      </c>
      <c r="AK27" s="368">
        <f>AK94*AK161</f>
        <v>1.5199018890069216</v>
      </c>
      <c r="AL27" s="368">
        <f>AL94*AL161</f>
        <v>1.621567546148557</v>
      </c>
      <c r="AM27" s="368">
        <f>AM94*AM161</f>
        <v>1.7058237697159022</v>
      </c>
      <c r="AN27" s="368">
        <f>AN94*AN161</f>
        <v>1.7729631743451864</v>
      </c>
      <c r="AO27" s="368">
        <f>AO94*AO161</f>
        <v>1.8248083461892897</v>
      </c>
      <c r="AP27" s="368">
        <f>AP94*AP161</f>
        <v>1.8638801617142555</v>
      </c>
      <c r="AQ27" s="368">
        <f>AQ94*AQ161</f>
        <v>1.8927885628078158</v>
      </c>
      <c r="AR27" s="368">
        <f>AR94*AR161</f>
        <v>1.9138872117302144</v>
      </c>
      <c r="AS27" s="368">
        <f>AS94*AS161</f>
        <v>1.9304113754615946</v>
      </c>
      <c r="AT27" s="368">
        <f>AT94*AT161</f>
        <v>1.9456516708921729</v>
      </c>
      <c r="AU27" s="368">
        <f>AU94*AU161</f>
        <v>1.9565850659143964</v>
      </c>
      <c r="AV27" s="368">
        <f>AV94*AV161</f>
        <v>1.9649265276943602</v>
      </c>
      <c r="AW27" s="368">
        <f>AW94*AW161</f>
        <v>1.9727277548057469</v>
      </c>
      <c r="AX27" s="368">
        <f>AX94*AX161</f>
        <v>1.9782748526044058</v>
      </c>
      <c r="AY27" s="368">
        <f>AY94*AY161</f>
        <v>1.9824509821141174</v>
      </c>
      <c r="AZ27" s="368">
        <f>AZ94*AZ161</f>
        <v>1.9863843198227316</v>
      </c>
      <c r="BA27" s="368">
        <f>BA94*BA161</f>
        <v>1.9891685832527968</v>
      </c>
      <c r="BB27" s="368">
        <f>BB94*BB161</f>
        <v>1.9912507588195074</v>
      </c>
      <c r="BC27" s="368">
        <f>BC94*BC161</f>
        <v>1.9932188539553484</v>
      </c>
      <c r="BD27" s="368">
        <f>BD94*BD161</f>
        <v>1.9946088570261877</v>
      </c>
      <c r="BE27" s="368">
        <f>BE94*BE161</f>
        <v>1.9956448908472355</v>
      </c>
      <c r="BF27" s="368">
        <f>BF94*BF161</f>
        <v>1.9966259004302078</v>
      </c>
      <c r="BG27" s="368">
        <f>BG94*BG161</f>
        <v>1.9973179797685872</v>
      </c>
      <c r="BH27" s="368">
        <f>BH94*BH161</f>
        <v>1.9978329710785938</v>
      </c>
      <c r="BI27" s="368">
        <f>BI94*BI161</f>
        <v>1.9983210550583834</v>
      </c>
      <c r="BJ27" s="368">
        <f>BJ94*BJ161</f>
        <v>1.9986652125342885</v>
      </c>
      <c r="BK27" s="368">
        <f>BK94*BK161</f>
        <v>1.9989211182157851</v>
      </c>
      <c r="BL27" s="368">
        <f>BL94*BL161</f>
        <v>1.9991637772170154</v>
      </c>
      <c r="BM27" s="368">
        <f>BM94*BM161</f>
        <v>1.9993348654666985</v>
      </c>
      <c r="BN27" s="369">
        <f>BN94*BN161</f>
        <v>1.999462063375558</v>
      </c>
      <c r="BO27" s="278"/>
      <c r="BW27" s="191"/>
      <c r="DI27" s="27"/>
      <c r="DJ27" s="27"/>
      <c r="DK27" s="654"/>
      <c r="DL27" s="648"/>
      <c r="DM27" s="648"/>
      <c r="DN27" s="648"/>
      <c r="DO27" s="648"/>
      <c r="DP27" s="648"/>
      <c r="DQ27" s="648"/>
      <c r="DR27" s="648"/>
      <c r="DS27" s="648"/>
      <c r="DT27" s="648"/>
      <c r="DU27" s="648"/>
      <c r="DV27" s="648"/>
      <c r="DW27" s="648"/>
      <c r="DX27" s="648"/>
      <c r="DY27" s="648"/>
      <c r="DZ27" s="648"/>
      <c r="EA27" s="648"/>
      <c r="EB27" s="648"/>
      <c r="EC27" s="648"/>
      <c r="ED27" s="648"/>
      <c r="EE27" s="648"/>
      <c r="EF27" s="648"/>
      <c r="EG27" s="27"/>
      <c r="EH27" s="27"/>
      <c r="EI27" s="27"/>
      <c r="EJ27" s="654"/>
      <c r="EK27" s="648"/>
      <c r="EL27" s="648"/>
      <c r="EM27" s="648"/>
      <c r="EN27" s="648"/>
      <c r="EO27" s="648"/>
      <c r="EP27" s="648"/>
      <c r="EQ27" s="648"/>
      <c r="ER27" s="648"/>
      <c r="ES27" s="648"/>
      <c r="ET27" s="648"/>
      <c r="EU27" s="648"/>
      <c r="EV27" s="648"/>
      <c r="EW27" s="648"/>
      <c r="EX27" s="648"/>
      <c r="EY27" s="648"/>
      <c r="EZ27" s="648"/>
      <c r="FA27" s="648"/>
      <c r="FB27" s="648"/>
      <c r="FC27" s="648"/>
      <c r="FD27" s="648"/>
      <c r="FE27" s="648"/>
      <c r="FF27" s="27"/>
      <c r="FG27" s="27"/>
      <c r="FH27" s="27"/>
      <c r="FI27" s="654"/>
      <c r="FJ27" s="648"/>
      <c r="FK27" s="648"/>
      <c r="FL27" s="648"/>
      <c r="FM27" s="648"/>
      <c r="FN27" s="648"/>
      <c r="FO27" s="648"/>
      <c r="FP27" s="648"/>
      <c r="FQ27" s="648"/>
      <c r="FR27" s="648"/>
      <c r="FS27" s="648"/>
      <c r="FT27" s="648"/>
      <c r="FU27" s="648"/>
      <c r="FV27" s="648"/>
      <c r="FW27" s="648"/>
      <c r="FX27" s="648"/>
      <c r="FY27" s="648"/>
      <c r="FZ27" s="648"/>
      <c r="GA27" s="648"/>
      <c r="GB27" s="648"/>
      <c r="GC27" s="648"/>
      <c r="GD27" s="648"/>
      <c r="GE27" s="27"/>
    </row>
    <row r="28" spans="2:187" ht="42" customHeight="1">
      <c r="B28" s="652"/>
      <c r="C28" s="651"/>
      <c r="D28" s="670">
        <v>0.59999999999999898</v>
      </c>
      <c r="E28" s="671">
        <f t="shared" si="1"/>
        <v>1.9067575411046929</v>
      </c>
      <c r="F28" s="368">
        <f>F95*F162</f>
        <v>0.44835094616930948</v>
      </c>
      <c r="G28" s="368">
        <f>G95*G162</f>
        <v>0.44695346904885491</v>
      </c>
      <c r="H28" s="368">
        <f>H95*H162</f>
        <v>0.44527535787560951</v>
      </c>
      <c r="I28" s="368">
        <f>I95*I162</f>
        <v>0.44346837147775275</v>
      </c>
      <c r="J28" s="368">
        <f>J95*J162</f>
        <v>0.44166527790550469</v>
      </c>
      <c r="K28" s="368">
        <f>K95*K162</f>
        <v>0.44002975315559367</v>
      </c>
      <c r="L28" s="368">
        <f>L95*L162</f>
        <v>0.4387212162325887</v>
      </c>
      <c r="M28" s="368">
        <f>M95*M162</f>
        <v>0.43785580392667434</v>
      </c>
      <c r="N28" s="368">
        <f>N95*N162</f>
        <v>0.43748279289394582</v>
      </c>
      <c r="O28" s="368">
        <f>O95*O162</f>
        <v>0.43758804377121824</v>
      </c>
      <c r="P28" s="368">
        <f>P95*P162</f>
        <v>0.43812008912092015</v>
      </c>
      <c r="Q28" s="368">
        <f>Q95*Q162</f>
        <v>0.43902499083808588</v>
      </c>
      <c r="R28" s="368">
        <f>R95*R162</f>
        <v>0.44036802285309701</v>
      </c>
      <c r="S28" s="368">
        <f>S95*S162</f>
        <v>0.4424298458550659</v>
      </c>
      <c r="T28" s="368">
        <f>T95*T162</f>
        <v>0.44556074674309004</v>
      </c>
      <c r="U28" s="368">
        <f>U95*U162</f>
        <v>0.45016453672953549</v>
      </c>
      <c r="V28" s="368">
        <f>V95*V162</f>
        <v>0.4567082137750737</v>
      </c>
      <c r="W28" s="368">
        <f>W95*W162</f>
        <v>0.46575637412942061</v>
      </c>
      <c r="X28" s="368">
        <f>X95*X162</f>
        <v>0.47346380994816989</v>
      </c>
      <c r="Y28" s="368">
        <f>Y95*Y162</f>
        <v>0.50385154687755396</v>
      </c>
      <c r="Z28" s="368">
        <f>Z95*Z162</f>
        <v>0.51929568950618832</v>
      </c>
      <c r="AA28" s="368">
        <f>AA95*AA162</f>
        <v>0.54627276950608772</v>
      </c>
      <c r="AB28" s="368">
        <f>AB95*AB162</f>
        <v>0.58555221538385693</v>
      </c>
      <c r="AC28" s="368">
        <f>AC95*AC162</f>
        <v>0.63712590226613941</v>
      </c>
      <c r="AD28" s="368">
        <f>AD95*AD162</f>
        <v>0.70355909607298539</v>
      </c>
      <c r="AE28" s="368">
        <f>AE95*AE162</f>
        <v>0.78679764186438506</v>
      </c>
      <c r="AF28" s="368">
        <f>AF95*AF162</f>
        <v>0.88734023044216015</v>
      </c>
      <c r="AG28" s="368">
        <f>AG95*AG162</f>
        <v>1.0033972211020179</v>
      </c>
      <c r="AH28" s="368">
        <f>AH95*AH162</f>
        <v>1.1304575026963666</v>
      </c>
      <c r="AI28" s="368">
        <f>AI95*AI162</f>
        <v>1.261700652477509</v>
      </c>
      <c r="AJ28" s="368">
        <f>AJ95*AJ162</f>
        <v>1.3893368331123974</v>
      </c>
      <c r="AK28" s="368">
        <f>AK95*AK162</f>
        <v>1.5063818525136228</v>
      </c>
      <c r="AL28" s="368">
        <f>AL95*AL162</f>
        <v>1.6080655340881724</v>
      </c>
      <c r="AM28" s="368">
        <f>AM95*AM162</f>
        <v>1.6923342834485011</v>
      </c>
      <c r="AN28" s="368">
        <f>AN95*AN162</f>
        <v>1.7594821799814546</v>
      </c>
      <c r="AO28" s="368">
        <f>AO95*AO162</f>
        <v>1.8113329805565013</v>
      </c>
      <c r="AP28" s="368">
        <f>AP95*AP162</f>
        <v>1.850408452654936</v>
      </c>
      <c r="AQ28" s="368">
        <f>AQ95*AQ162</f>
        <v>1.8793191861511476</v>
      </c>
      <c r="AR28" s="368">
        <f>AR95*AR162</f>
        <v>1.902447411932624</v>
      </c>
      <c r="AS28" s="368">
        <f>AS95*AS162</f>
        <v>1.9235392020296669</v>
      </c>
      <c r="AT28" s="368">
        <f>AT95*AT162</f>
        <v>1.9387800777591473</v>
      </c>
      <c r="AU28" s="368">
        <f>AU95*AU162</f>
        <v>1.9505357023506806</v>
      </c>
      <c r="AV28" s="368">
        <f>AV95*AV162</f>
        <v>1.9614666772921514</v>
      </c>
      <c r="AW28" s="368">
        <f>AW95*AW162</f>
        <v>1.9692680223721901</v>
      </c>
      <c r="AX28" s="368">
        <f>AX95*AX162</f>
        <v>1.9751738354465465</v>
      </c>
      <c r="AY28" s="368">
        <f>AY95*AY162</f>
        <v>1.9807201295540893</v>
      </c>
      <c r="AZ28" s="368">
        <f>AZ95*AZ162</f>
        <v>1.9846534861658038</v>
      </c>
      <c r="BA28" s="368">
        <f>BA95*BA162</f>
        <v>1.987603162729805</v>
      </c>
      <c r="BB28" s="368">
        <f>BB95*BB162</f>
        <v>1.9903871739972228</v>
      </c>
      <c r="BC28" s="368">
        <f>BC95*BC162</f>
        <v>1.9923552748993216</v>
      </c>
      <c r="BD28" s="368">
        <f>BD95*BD162</f>
        <v>1.993824225329879</v>
      </c>
      <c r="BE28" s="368">
        <f>BE95*BE162</f>
        <v>1.9952141499886604</v>
      </c>
      <c r="BF28" s="368">
        <f>BF95*BF162</f>
        <v>1.9961951624722842</v>
      </c>
      <c r="BG28" s="368">
        <f>BG95*BG162</f>
        <v>1.9969256524390442</v>
      </c>
      <c r="BH28" s="368">
        <f>BH95*BH162</f>
        <v>1.9976177212406059</v>
      </c>
      <c r="BI28" s="368">
        <f>BI95*BI162</f>
        <v>1.9981058191974035</v>
      </c>
      <c r="BJ28" s="368">
        <f>BJ95*BJ162</f>
        <v>1.9984688732954949</v>
      </c>
      <c r="BK28" s="368">
        <f>BK95*BK162</f>
        <v>1.9988130704935323</v>
      </c>
      <c r="BL28" s="368">
        <f>BL95*BL162</f>
        <v>1.9990557715707558</v>
      </c>
      <c r="BM28" s="368">
        <f>BM95*BM162</f>
        <v>1.9992362381293529</v>
      </c>
      <c r="BN28" s="369">
        <f>BN95*BN162</f>
        <v>1.9994143337230061</v>
      </c>
      <c r="BO28" s="278"/>
      <c r="BW28" s="191"/>
      <c r="DI28" s="27"/>
      <c r="DJ28" s="27"/>
      <c r="DK28" s="654"/>
      <c r="DL28" s="648"/>
      <c r="DM28" s="648"/>
      <c r="DN28" s="648"/>
      <c r="DO28" s="648"/>
      <c r="DP28" s="648"/>
      <c r="DQ28" s="648"/>
      <c r="DR28" s="648"/>
      <c r="DS28" s="648"/>
      <c r="DT28" s="648"/>
      <c r="DU28" s="648"/>
      <c r="DV28" s="648"/>
      <c r="DW28" s="648"/>
      <c r="DX28" s="648"/>
      <c r="DY28" s="648"/>
      <c r="DZ28" s="648"/>
      <c r="EA28" s="648"/>
      <c r="EB28" s="648"/>
      <c r="EC28" s="648"/>
      <c r="ED28" s="648"/>
      <c r="EE28" s="648"/>
      <c r="EF28" s="648"/>
      <c r="EG28" s="27"/>
      <c r="EH28" s="27"/>
      <c r="EI28" s="27"/>
      <c r="EJ28" s="654"/>
      <c r="EK28" s="648"/>
      <c r="EL28" s="648"/>
      <c r="EM28" s="648"/>
      <c r="EN28" s="648"/>
      <c r="EO28" s="648"/>
      <c r="EP28" s="648"/>
      <c r="EQ28" s="648"/>
      <c r="ER28" s="648"/>
      <c r="ES28" s="648"/>
      <c r="ET28" s="648"/>
      <c r="EU28" s="648"/>
      <c r="EV28" s="648"/>
      <c r="EW28" s="648"/>
      <c r="EX28" s="648"/>
      <c r="EY28" s="648"/>
      <c r="EZ28" s="648"/>
      <c r="FA28" s="648"/>
      <c r="FB28" s="648"/>
      <c r="FC28" s="648"/>
      <c r="FD28" s="648"/>
      <c r="FE28" s="648"/>
      <c r="FF28" s="27"/>
      <c r="FG28" s="27"/>
      <c r="FH28" s="27"/>
      <c r="FI28" s="654"/>
      <c r="FJ28" s="648"/>
      <c r="FK28" s="648"/>
      <c r="FL28" s="648"/>
      <c r="FM28" s="648"/>
      <c r="FN28" s="648"/>
      <c r="FO28" s="648"/>
      <c r="FP28" s="648"/>
      <c r="FQ28" s="648"/>
      <c r="FR28" s="648"/>
      <c r="FS28" s="648"/>
      <c r="FT28" s="648"/>
      <c r="FU28" s="648"/>
      <c r="FV28" s="648"/>
      <c r="FW28" s="648"/>
      <c r="FX28" s="648"/>
      <c r="FY28" s="648"/>
      <c r="FZ28" s="648"/>
      <c r="GA28" s="648"/>
      <c r="GB28" s="648"/>
      <c r="GC28" s="648"/>
      <c r="GD28" s="648"/>
      <c r="GE28" s="27"/>
    </row>
    <row r="29" spans="2:187" ht="42" customHeight="1">
      <c r="B29" s="652"/>
      <c r="C29" s="651"/>
      <c r="D29" s="672">
        <v>0.54999999999999905</v>
      </c>
      <c r="E29" s="671">
        <f t="shared" si="1"/>
        <v>1.8693839219995985</v>
      </c>
      <c r="F29" s="368">
        <f>F96*F163</f>
        <v>0.42871819614620288</v>
      </c>
      <c r="G29" s="368">
        <f>G96*G163</f>
        <v>0.42684552429479861</v>
      </c>
      <c r="H29" s="368">
        <f>H96*H163</f>
        <v>0.42452593524229021</v>
      </c>
      <c r="I29" s="368">
        <f>I96*I163</f>
        <v>0.42190881076003167</v>
      </c>
      <c r="J29" s="368">
        <f>J96*J163</f>
        <v>0.41916449970858766</v>
      </c>
      <c r="K29" s="368">
        <f>K96*K163</f>
        <v>0.41654128281309072</v>
      </c>
      <c r="L29" s="368">
        <f>L96*L163</f>
        <v>0.4143150909984275</v>
      </c>
      <c r="M29" s="368">
        <f>M96*M163</f>
        <v>0.41271208455457048</v>
      </c>
      <c r="N29" s="368">
        <f>N96*N163</f>
        <v>0.41184270536670714</v>
      </c>
      <c r="O29" s="368">
        <f>O96*O163</f>
        <v>0.41168506563008284</v>
      </c>
      <c r="P29" s="368">
        <f>P96*P163</f>
        <v>0.41212190035642166</v>
      </c>
      <c r="Q29" s="368">
        <f>Q96*Q163</f>
        <v>0.41300293010894001</v>
      </c>
      <c r="R29" s="368">
        <f>R96*R163</f>
        <v>0.41435716190680028</v>
      </c>
      <c r="S29" s="368">
        <f>S96*S163</f>
        <v>0.41655204558933318</v>
      </c>
      <c r="T29" s="368">
        <f>T96*T163</f>
        <v>0.42002053644999526</v>
      </c>
      <c r="U29" s="368">
        <f>U96*U163</f>
        <v>0.42520526362928357</v>
      </c>
      <c r="V29" s="368">
        <f>V96*V163</f>
        <v>0.43254717746596028</v>
      </c>
      <c r="W29" s="368">
        <f>W96*W163</f>
        <v>0.44252420621153915</v>
      </c>
      <c r="X29" s="368">
        <f>X96*X163</f>
        <v>0.45575467798466529</v>
      </c>
      <c r="Y29" s="368">
        <f>Y96*Y163</f>
        <v>0.46663057843287831</v>
      </c>
      <c r="Z29" s="368">
        <f>Z96*Z163</f>
        <v>0.50913360682638609</v>
      </c>
      <c r="AA29" s="368">
        <f>AA96*AA163</f>
        <v>0.53014607009106596</v>
      </c>
      <c r="AB29" s="368">
        <f>AB96*AB163</f>
        <v>0.56582316031290458</v>
      </c>
      <c r="AC29" s="368">
        <f>AC96*AC163</f>
        <v>0.61769598443860962</v>
      </c>
      <c r="AD29" s="368">
        <f>AD96*AD163</f>
        <v>0.68434086296595853</v>
      </c>
      <c r="AE29" s="368">
        <f>AE96*AE163</f>
        <v>0.76772897894497683</v>
      </c>
      <c r="AF29" s="368">
        <f>AF96*AF163</f>
        <v>0.86837823126834301</v>
      </c>
      <c r="AG29" s="368">
        <f>AG96*AG163</f>
        <v>0.98451239119871403</v>
      </c>
      <c r="AH29" s="368">
        <f>AH96*AH163</f>
        <v>1.1116292025341341</v>
      </c>
      <c r="AI29" s="368">
        <f>AI96*AI163</f>
        <v>1.2429139406684249</v>
      </c>
      <c r="AJ29" s="368">
        <f>AJ96*AJ163</f>
        <v>1.3705805131224766</v>
      </c>
      <c r="AK29" s="368">
        <f>AK96*AK163</f>
        <v>1.4876473755071697</v>
      </c>
      <c r="AL29" s="368">
        <f>AL96*AL163</f>
        <v>1.589346395960427</v>
      </c>
      <c r="AM29" s="368">
        <f>AM96*AM163</f>
        <v>1.6736256400364431</v>
      </c>
      <c r="AN29" s="368">
        <f>AN96*AN163</f>
        <v>1.7407805312776783</v>
      </c>
      <c r="AO29" s="368">
        <f>AO96*AO163</f>
        <v>1.7926358777612521</v>
      </c>
      <c r="AP29" s="368">
        <f>AP96*AP163</f>
        <v>1.8317142328947598</v>
      </c>
      <c r="AQ29" s="368">
        <f>AQ96*AQ163</f>
        <v>1.8639041066502242</v>
      </c>
      <c r="AR29" s="368">
        <f>AR96*AR163</f>
        <v>1.8928041712890822</v>
      </c>
      <c r="AS29" s="368">
        <f>AS96*AS163</f>
        <v>1.9138966640560515</v>
      </c>
      <c r="AT29" s="368">
        <f>AT96*AT163</f>
        <v>1.9304163509295755</v>
      </c>
      <c r="AU29" s="368">
        <f>AU96*AU163</f>
        <v>1.945653424223204</v>
      </c>
      <c r="AV29" s="368">
        <f>AV96*AV163</f>
        <v>1.9565845130378796</v>
      </c>
      <c r="AW29" s="368">
        <f>AW96*AW163</f>
        <v>1.964924338656755</v>
      </c>
      <c r="AX29" s="368">
        <f>AX96*AX163</f>
        <v>1.9727244118865601</v>
      </c>
      <c r="AY29" s="368">
        <f>AY96*AY163</f>
        <v>1.9782707045456389</v>
      </c>
      <c r="AZ29" s="368">
        <f>AZ96*AZ163</f>
        <v>1.9824462780724641</v>
      </c>
      <c r="BA29" s="368">
        <f>BA96*BA163</f>
        <v>1.9863792346987348</v>
      </c>
      <c r="BB29" s="368">
        <f>BB96*BB163</f>
        <v>1.9891632421373118</v>
      </c>
      <c r="BC29" s="368">
        <f>BC96*BC163</f>
        <v>1.9912452477872638</v>
      </c>
      <c r="BD29" s="368">
        <f>BD96*BD163</f>
        <v>1.9932132294625302</v>
      </c>
      <c r="BE29" s="368">
        <f>BE96*BE163</f>
        <v>1.9946031559370176</v>
      </c>
      <c r="BF29" s="368">
        <f>BF96*BF163</f>
        <v>1.9956391389181203</v>
      </c>
      <c r="BG29" s="368">
        <f>BG96*BG163</f>
        <v>1.9966201232977336</v>
      </c>
      <c r="BH29" s="368">
        <f>BH96*BH163</f>
        <v>1.9973122038973186</v>
      </c>
      <c r="BI29" s="368">
        <f>BI96*BI163</f>
        <v>1.9978272238027297</v>
      </c>
      <c r="BJ29" s="368">
        <f>BJ96*BJ163</f>
        <v>1.9983153652660011</v>
      </c>
      <c r="BK29" s="368">
        <f>BK96*BK163</f>
        <v>1.9986596116836615</v>
      </c>
      <c r="BL29" s="368">
        <f>BL96*BL163</f>
        <v>1.9989156396269561</v>
      </c>
      <c r="BM29" s="368">
        <f>BM96*BM163</f>
        <v>1.9991584554292889</v>
      </c>
      <c r="BN29" s="369">
        <f>BN96*BN163</f>
        <v>1.9993297356839681</v>
      </c>
      <c r="BO29" s="278"/>
      <c r="BW29" s="191"/>
      <c r="DI29" s="27"/>
      <c r="DJ29" s="27"/>
      <c r="DK29" s="654"/>
      <c r="DL29" s="648"/>
      <c r="DM29" s="648"/>
      <c r="DN29" s="648"/>
      <c r="DO29" s="648"/>
      <c r="DP29" s="648"/>
      <c r="DQ29" s="648"/>
      <c r="DR29" s="648"/>
      <c r="DS29" s="648"/>
      <c r="DT29" s="648"/>
      <c r="DU29" s="648"/>
      <c r="DV29" s="648"/>
      <c r="DW29" s="648"/>
      <c r="DX29" s="648"/>
      <c r="DY29" s="648"/>
      <c r="DZ29" s="648"/>
      <c r="EA29" s="648"/>
      <c r="EB29" s="648"/>
      <c r="EC29" s="648"/>
      <c r="ED29" s="648"/>
      <c r="EE29" s="648"/>
      <c r="EF29" s="648"/>
      <c r="EG29" s="27"/>
      <c r="EH29" s="27"/>
      <c r="EI29" s="27"/>
      <c r="EJ29" s="654"/>
      <c r="EK29" s="648"/>
      <c r="EL29" s="648"/>
      <c r="EM29" s="648"/>
      <c r="EN29" s="648"/>
      <c r="EO29" s="648"/>
      <c r="EP29" s="648"/>
      <c r="EQ29" s="648"/>
      <c r="ER29" s="648"/>
      <c r="ES29" s="648"/>
      <c r="ET29" s="648"/>
      <c r="EU29" s="648"/>
      <c r="EV29" s="648"/>
      <c r="EW29" s="648"/>
      <c r="EX29" s="648"/>
      <c r="EY29" s="648"/>
      <c r="EZ29" s="648"/>
      <c r="FA29" s="648"/>
      <c r="FB29" s="648"/>
      <c r="FC29" s="648"/>
      <c r="FD29" s="648"/>
      <c r="FE29" s="648"/>
      <c r="FF29" s="27"/>
      <c r="FG29" s="27"/>
      <c r="FH29" s="27"/>
      <c r="FI29" s="654"/>
      <c r="FJ29" s="648"/>
      <c r="FK29" s="648"/>
      <c r="FL29" s="648"/>
      <c r="FM29" s="648"/>
      <c r="FN29" s="648"/>
      <c r="FO29" s="648"/>
      <c r="FP29" s="648"/>
      <c r="FQ29" s="648"/>
      <c r="FR29" s="648"/>
      <c r="FS29" s="648"/>
      <c r="FT29" s="648"/>
      <c r="FU29" s="648"/>
      <c r="FV29" s="648"/>
      <c r="FW29" s="648"/>
      <c r="FX29" s="648"/>
      <c r="FY29" s="648"/>
      <c r="FZ29" s="648"/>
      <c r="GA29" s="648"/>
      <c r="GB29" s="648"/>
      <c r="GC29" s="648"/>
      <c r="GD29" s="648"/>
      <c r="GE29" s="27"/>
    </row>
    <row r="30" spans="2:187" ht="42" customHeight="1">
      <c r="B30" s="652"/>
      <c r="C30" s="651"/>
      <c r="D30" s="670">
        <v>0.5</v>
      </c>
      <c r="E30" s="671">
        <f t="shared" si="1"/>
        <v>1.8179682505576986</v>
      </c>
      <c r="F30" s="368">
        <f>F97*F164</f>
        <v>0.40222053658052304</v>
      </c>
      <c r="G30" s="368">
        <f>G97*G164</f>
        <v>0.39986460193039314</v>
      </c>
      <c r="H30" s="368">
        <f>H97*H164</f>
        <v>0.3968388962565525</v>
      </c>
      <c r="I30" s="368">
        <f>I97*I164</f>
        <v>0.39325393356349092</v>
      </c>
      <c r="J30" s="368">
        <f>J97*J164</f>
        <v>0.38928850581851743</v>
      </c>
      <c r="K30" s="368">
        <f>K97*K164</f>
        <v>0.38527807224472133</v>
      </c>
      <c r="L30" s="368">
        <f>L97*L164</f>
        <v>0.38166808224250509</v>
      </c>
      <c r="M30" s="368">
        <f>M97*M164</f>
        <v>0.37888683655822158</v>
      </c>
      <c r="N30" s="368">
        <f>N97*N164</f>
        <v>0.37719184846358794</v>
      </c>
      <c r="O30" s="368">
        <f>O97*O164</f>
        <v>0.37658748091225885</v>
      </c>
      <c r="P30" s="368">
        <f>P97*P164</f>
        <v>0.37686323396135007</v>
      </c>
      <c r="Q30" s="368">
        <f>Q97*Q164</f>
        <v>0.37770771608166109</v>
      </c>
      <c r="R30" s="368">
        <f>R97*R164</f>
        <v>0.37908811581388024</v>
      </c>
      <c r="S30" s="368">
        <f>S97*S164</f>
        <v>0.38152118648454325</v>
      </c>
      <c r="T30" s="368">
        <f>T97*T164</f>
        <v>0.38557237613440748</v>
      </c>
      <c r="U30" s="368">
        <f>U97*U164</f>
        <v>0.39172157490945714</v>
      </c>
      <c r="V30" s="368">
        <f>V97*V164</f>
        <v>0.40032094673032648</v>
      </c>
      <c r="W30" s="368">
        <f>W97*W164</f>
        <v>0.41166771931602675</v>
      </c>
      <c r="X30" s="368">
        <f>X97*X164</f>
        <v>0.42619060867438269</v>
      </c>
      <c r="Y30" s="368">
        <f>Y97*Y164</f>
        <v>0.44466342005150994</v>
      </c>
      <c r="Z30" s="368">
        <f>Z97*Z164</f>
        <v>0.45906891382206649</v>
      </c>
      <c r="AA30" s="368">
        <f>AA97*AA164</f>
        <v>0.51769825250345192</v>
      </c>
      <c r="AB30" s="368">
        <f>AB97*AB164</f>
        <v>0.54552882729584962</v>
      </c>
      <c r="AC30" s="368">
        <f>AC97*AC164</f>
        <v>0.59136689960100985</v>
      </c>
      <c r="AD30" s="368">
        <f>AD97*AD164</f>
        <v>0.65820148903554121</v>
      </c>
      <c r="AE30" s="368">
        <f>AE97*AE164</f>
        <v>0.74171767991163562</v>
      </c>
      <c r="AF30" s="368">
        <f>AF97*AF164</f>
        <v>0.8424550607290443</v>
      </c>
      <c r="AG30" s="368">
        <f>AG97*AG164</f>
        <v>0.9586513337263306</v>
      </c>
      <c r="AH30" s="368">
        <f>AH97*AH164</f>
        <v>1.085812822184264</v>
      </c>
      <c r="AI30" s="368">
        <f>AI97*AI164</f>
        <v>1.2171299995502285</v>
      </c>
      <c r="AJ30" s="368">
        <f>AJ97*AJ164</f>
        <v>1.3448200179357777</v>
      </c>
      <c r="AK30" s="368">
        <f>AK97*AK164</f>
        <v>1.4619035400166327</v>
      </c>
      <c r="AL30" s="368">
        <f>AL97*AL164</f>
        <v>1.5636140999322945</v>
      </c>
      <c r="AM30" s="368">
        <f>AM97*AM164</f>
        <v>1.6479011001758308</v>
      </c>
      <c r="AN30" s="368">
        <f>AN97*AN164</f>
        <v>1.7150610390612158</v>
      </c>
      <c r="AO30" s="368">
        <f>AO97*AO164</f>
        <v>1.7669195594535083</v>
      </c>
      <c r="AP30" s="368">
        <f>AP97*AP164</f>
        <v>1.8113724018688291</v>
      </c>
      <c r="AQ30" s="368">
        <f>AQ97*AQ164</f>
        <v>1.8504344934799668</v>
      </c>
      <c r="AR30" s="368">
        <f>AR97*AR164</f>
        <v>1.8793353205412238</v>
      </c>
      <c r="AS30" s="368">
        <f>AS97*AS164</f>
        <v>1.9024563324844335</v>
      </c>
      <c r="AT30" s="368">
        <f>AT97*AT164</f>
        <v>1.9235429207729593</v>
      </c>
      <c r="AU30" s="368">
        <f>AU97*AU164</f>
        <v>1.9387800594471059</v>
      </c>
      <c r="AV30" s="368">
        <f>AV97*AV164</f>
        <v>1.9505330213352654</v>
      </c>
      <c r="AW30" s="368">
        <f>AW97*AW164</f>
        <v>1.961462107651067</v>
      </c>
      <c r="AX30" s="368">
        <f>AX97*AX164</f>
        <v>1.9692621258533836</v>
      </c>
      <c r="AY30" s="368">
        <f>AY97*AY164</f>
        <v>1.9751670155506917</v>
      </c>
      <c r="AZ30" s="368">
        <f>AZ97*AZ164</f>
        <v>1.9807126711043976</v>
      </c>
      <c r="BA30" s="368">
        <f>BA97*BA164</f>
        <v>1.9846455961931144</v>
      </c>
      <c r="BB30" s="368">
        <f>BB97*BB164</f>
        <v>1.9875949861164584</v>
      </c>
      <c r="BC30" s="368">
        <f>BC97*BC164</f>
        <v>1.9903788079932039</v>
      </c>
      <c r="BD30" s="368">
        <f>BD97*BD164</f>
        <v>1.9923467862865438</v>
      </c>
      <c r="BE30" s="368">
        <f>BE97*BE164</f>
        <v>1.9938156543461669</v>
      </c>
      <c r="BF30" s="368">
        <f>BF97*BF164</f>
        <v>1.9952055239268309</v>
      </c>
      <c r="BG30" s="368">
        <f>BG97*BG164</f>
        <v>1.9961865150708993</v>
      </c>
      <c r="BH30" s="368">
        <f>BH97*BH164</f>
        <v>1.9969170196776147</v>
      </c>
      <c r="BI30" s="368">
        <f>BI97*BI164</f>
        <v>1.9976091419117299</v>
      </c>
      <c r="BJ30" s="368">
        <f>BJ97*BJ164</f>
        <v>1.9980973371875894</v>
      </c>
      <c r="BK30" s="368">
        <f>BK97*BK164</f>
        <v>1.9984605364655605</v>
      </c>
      <c r="BL30" s="368">
        <f>BL97*BL164</f>
        <v>1.9988049298945463</v>
      </c>
      <c r="BM30" s="368">
        <f>BM97*BM164</f>
        <v>1.9990478809978374</v>
      </c>
      <c r="BN30" s="369">
        <f>BN97*BN164</f>
        <v>1.9992286519190032</v>
      </c>
      <c r="BO30" s="278"/>
      <c r="BW30" s="191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652"/>
      <c r="C31" s="651"/>
      <c r="D31" s="672">
        <v>0.45</v>
      </c>
      <c r="E31" s="671">
        <f t="shared" si="1"/>
        <v>1.7480901807647533</v>
      </c>
      <c r="F31" s="368">
        <f>F98*F165</f>
        <v>0.36683105282622097</v>
      </c>
      <c r="G31" s="368">
        <f>G98*G165</f>
        <v>0.36408314983072293</v>
      </c>
      <c r="H31" s="368">
        <f>H98*H165</f>
        <v>0.36041733070550047</v>
      </c>
      <c r="I31" s="368">
        <f>I98*I165</f>
        <v>0.35585348494581404</v>
      </c>
      <c r="J31" s="368">
        <f>J98*J165</f>
        <v>0.35051087409968545</v>
      </c>
      <c r="K31" s="368">
        <f>K98*K165</f>
        <v>0.34476024730516136</v>
      </c>
      <c r="L31" s="368">
        <f>L98*L165</f>
        <v>0.33923432631869266</v>
      </c>
      <c r="M31" s="368">
        <f>M98*M165</f>
        <v>0.33467965373449809</v>
      </c>
      <c r="N31" s="368">
        <f>N98*N165</f>
        <v>0.33166322667485681</v>
      </c>
      <c r="O31" s="368">
        <f>O98*O165</f>
        <v>0.33031794406186116</v>
      </c>
      <c r="P31" s="368">
        <f>P98*P165</f>
        <v>0.33032529564672702</v>
      </c>
      <c r="Q31" s="368">
        <f>Q98*Q165</f>
        <v>0.33111419951239929</v>
      </c>
      <c r="R31" s="368">
        <f>R98*R165</f>
        <v>0.33254850498902144</v>
      </c>
      <c r="S31" s="368">
        <f>S98*S165</f>
        <v>0.33539542136206246</v>
      </c>
      <c r="T31" s="368">
        <f>T98*T165</f>
        <v>0.34041729417052885</v>
      </c>
      <c r="U31" s="368">
        <f>U98*U165</f>
        <v>0.34808685035288711</v>
      </c>
      <c r="V31" s="368">
        <f>V98*V165</f>
        <v>0.35852393643354835</v>
      </c>
      <c r="W31" s="368">
        <f>W98*W165</f>
        <v>0.37169573092470598</v>
      </c>
      <c r="X31" s="368">
        <f>X98*X165</f>
        <v>0.38777366098108157</v>
      </c>
      <c r="Y31" s="368">
        <f>Y98*Y165</f>
        <v>0.40742529395455596</v>
      </c>
      <c r="Z31" s="368">
        <f>Z98*Z165</f>
        <v>0.43164583608742341</v>
      </c>
      <c r="AA31" s="368">
        <f>AA98*AA165</f>
        <v>0.44992686826013106</v>
      </c>
      <c r="AB31" s="368">
        <f>AB98*AB165</f>
        <v>0.52998189640933435</v>
      </c>
      <c r="AC31" s="368">
        <f>AC98*AC165</f>
        <v>0.56606558115604322</v>
      </c>
      <c r="AD31" s="368">
        <f>AD98*AD165</f>
        <v>0.62299762091720923</v>
      </c>
      <c r="AE31" s="368">
        <f>AE98*AE165</f>
        <v>0.70659591329630567</v>
      </c>
      <c r="AF31" s="368">
        <f>AF98*AF165</f>
        <v>0.80738728058565623</v>
      </c>
      <c r="AG31" s="368">
        <f>AG98*AG165</f>
        <v>0.92362068746735082</v>
      </c>
      <c r="AH31" s="368">
        <f>AH98*AH165</f>
        <v>1.0508086961892316</v>
      </c>
      <c r="AI31" s="368">
        <f>AI98*AI165</f>
        <v>1.1821451656716306</v>
      </c>
      <c r="AJ31" s="368">
        <f>AJ98*AJ165</f>
        <v>1.3098491580532901</v>
      </c>
      <c r="AK31" s="368">
        <f>AK98*AK165</f>
        <v>1.4269425673103422</v>
      </c>
      <c r="AL31" s="368">
        <f>AL98*AL165</f>
        <v>1.5286598691896156</v>
      </c>
      <c r="AM31" s="368">
        <f>AM98*AM165</f>
        <v>1.6129512573280325</v>
      </c>
      <c r="AN31" s="368">
        <f>AN98*AN165</f>
        <v>1.6801138935944266</v>
      </c>
      <c r="AO31" s="368">
        <f>AO98*AO165</f>
        <v>1.7408440194895518</v>
      </c>
      <c r="AP31" s="368">
        <f>AP98*AP165</f>
        <v>1.7926784057820551</v>
      </c>
      <c r="AQ31" s="368">
        <f>AQ98*AQ165</f>
        <v>1.8317411495001568</v>
      </c>
      <c r="AR31" s="368">
        <f>AR98*AR165</f>
        <v>1.8639196127000517</v>
      </c>
      <c r="AS31" s="368">
        <f>AS98*AS165</f>
        <v>1.892811411380497</v>
      </c>
      <c r="AT31" s="368">
        <f>AT98*AT165</f>
        <v>1.9138979283229984</v>
      </c>
      <c r="AU31" s="368">
        <f>AU98*AU165</f>
        <v>1.9304133287663647</v>
      </c>
      <c r="AV31" s="368">
        <f>AV98*AV165</f>
        <v>1.9456473364073581</v>
      </c>
      <c r="AW31" s="368">
        <f>AW98*AW165</f>
        <v>1.956576249922815</v>
      </c>
      <c r="AX31" s="368">
        <f>AX98*AX165</f>
        <v>1.9649145442928211</v>
      </c>
      <c r="AY31" s="368">
        <f>AY98*AY165</f>
        <v>1.9727135439219778</v>
      </c>
      <c r="AZ31" s="368">
        <f>AZ98*AZ165</f>
        <v>1.97825910178441</v>
      </c>
      <c r="BA31" s="368">
        <f>BA98*BA165</f>
        <v>1.9824341817547924</v>
      </c>
      <c r="BB31" s="368">
        <f>BB98*BB165</f>
        <v>1.9863668102268961</v>
      </c>
      <c r="BC31" s="368">
        <f>BC98*BC165</f>
        <v>1.9891506086129538</v>
      </c>
      <c r="BD31" s="368">
        <f>BD98*BD165</f>
        <v>1.9912324817740013</v>
      </c>
      <c r="BE31" s="368">
        <f>BE98*BE165</f>
        <v>1.9932003725460643</v>
      </c>
      <c r="BF31" s="368">
        <f>BF98*BF165</f>
        <v>1.994590241148386</v>
      </c>
      <c r="BG31" s="368">
        <f>BG98*BG165</f>
        <v>1.9956262101420839</v>
      </c>
      <c r="BH31" s="368">
        <f>BH98*BH165</f>
        <v>1.9966072301089561</v>
      </c>
      <c r="BI31" s="368">
        <f>BI98*BI165</f>
        <v>1.9972994053378363</v>
      </c>
      <c r="BJ31" s="368">
        <f>BJ98*BJ165</f>
        <v>1.9978145864653709</v>
      </c>
      <c r="BK31" s="368">
        <f>BK98*BK165</f>
        <v>1.998302962437668</v>
      </c>
      <c r="BL31" s="368">
        <f>BL98*BL165</f>
        <v>1.9986475235076118</v>
      </c>
      <c r="BM31" s="368">
        <f>BM98*BM165</f>
        <v>1.9989039496759395</v>
      </c>
      <c r="BN31" s="369">
        <f>BN98*BN165</f>
        <v>1.9991472476173411</v>
      </c>
      <c r="BO31" s="278"/>
      <c r="BW31" s="191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652"/>
      <c r="C32" s="651"/>
      <c r="D32" s="670">
        <v>0.4</v>
      </c>
      <c r="E32" s="671">
        <f t="shared" si="1"/>
        <v>1.6546746312739109</v>
      </c>
      <c r="F32" s="368">
        <f>F99*F166</f>
        <v>0.32020739993760811</v>
      </c>
      <c r="G32" s="368">
        <f>G99*G166</f>
        <v>0.31728968175583555</v>
      </c>
      <c r="H32" s="368">
        <f>H99*H166</f>
        <v>0.31325163721145066</v>
      </c>
      <c r="I32" s="368">
        <f>I99*I166</f>
        <v>0.30798148368199563</v>
      </c>
      <c r="J32" s="368">
        <f>J99*J166</f>
        <v>0.30144838769265897</v>
      </c>
      <c r="K32" s="368">
        <f>K99*K166</f>
        <v>0.29392758508799893</v>
      </c>
      <c r="L32" s="368">
        <f>L99*L166</f>
        <v>0.28614048950420612</v>
      </c>
      <c r="M32" s="368">
        <f>M99*M166</f>
        <v>0.27920451978269406</v>
      </c>
      <c r="N32" s="368">
        <f>N99*N166</f>
        <v>0.27422808784644875</v>
      </c>
      <c r="O32" s="368">
        <f>O99*O166</f>
        <v>0.27171360160729519</v>
      </c>
      <c r="P32" s="368">
        <f>P99*P166</f>
        <v>0.2712887495184807</v>
      </c>
      <c r="Q32" s="368">
        <f>Q99*Q166</f>
        <v>0.27199453170062488</v>
      </c>
      <c r="R32" s="368">
        <f>R99*R166</f>
        <v>0.27352901234458821</v>
      </c>
      <c r="S32" s="368">
        <f>S99*S166</f>
        <v>0.2770589917661449</v>
      </c>
      <c r="T32" s="368">
        <f>T99*T166</f>
        <v>0.28359359279494561</v>
      </c>
      <c r="U32" s="368">
        <f>U99*U166</f>
        <v>0.29343645198714413</v>
      </c>
      <c r="V32" s="368">
        <f>V99*V166</f>
        <v>0.30621048685651525</v>
      </c>
      <c r="W32" s="368">
        <f>W99*W166</f>
        <v>0.32140273768771305</v>
      </c>
      <c r="X32" s="368">
        <f>X99*X166</f>
        <v>0.33896078406800279</v>
      </c>
      <c r="Y32" s="368">
        <f>Y99*Y166</f>
        <v>0.35956856986501995</v>
      </c>
      <c r="Z32" s="368">
        <f>Z99*Z166</f>
        <v>0.38464218211220869</v>
      </c>
      <c r="AA32" s="368">
        <f>AA99*AA166</f>
        <v>0.4144421153175733</v>
      </c>
      <c r="AB32" s="368">
        <f>AB99*AB166</f>
        <v>0.43752538393083223</v>
      </c>
      <c r="AC32" s="368">
        <f>AC99*AC166</f>
        <v>0.54634740172110485</v>
      </c>
      <c r="AD32" s="368">
        <f>AD99*AD166</f>
        <v>0.59220539910602477</v>
      </c>
      <c r="AE32" s="368">
        <f>AE99*AE166</f>
        <v>0.65986390340881829</v>
      </c>
      <c r="AF32" s="368">
        <f>AF99*AF166</f>
        <v>0.76066045937533677</v>
      </c>
      <c r="AG32" s="368">
        <f>AG99*AG166</f>
        <v>0.87689706583148497</v>
      </c>
      <c r="AH32" s="368">
        <f>AH99*AH166</f>
        <v>1.0040879361936188</v>
      </c>
      <c r="AI32" s="368">
        <f>AI99*AI166</f>
        <v>1.1354271601620445</v>
      </c>
      <c r="AJ32" s="368">
        <f>AJ99*AJ166</f>
        <v>1.2631335623537367</v>
      </c>
      <c r="AK32" s="368">
        <f>AK99*AK166</f>
        <v>1.380228791864339</v>
      </c>
      <c r="AL32" s="368">
        <f>AL99*AL166</f>
        <v>1.4819472306944657</v>
      </c>
      <c r="AM32" s="368">
        <f>AM99*AM166</f>
        <v>1.5662391248956395</v>
      </c>
      <c r="AN32" s="368">
        <f>AN99*AN166</f>
        <v>1.6480007073747751</v>
      </c>
      <c r="AO32" s="368">
        <f>AO99*AO166</f>
        <v>1.7151288003809855</v>
      </c>
      <c r="AP32" s="368">
        <f>AP99*AP166</f>
        <v>1.7669633612667139</v>
      </c>
      <c r="AQ32" s="368">
        <f>AQ99*AQ166</f>
        <v>1.8113985800447316</v>
      </c>
      <c r="AR32" s="368">
        <f>AR99*AR166</f>
        <v>1.8504477963540837</v>
      </c>
      <c r="AS32" s="368">
        <f>AS99*AS166</f>
        <v>1.8793392280931831</v>
      </c>
      <c r="AT32" s="368">
        <f>AT99*AT166</f>
        <v>1.9024534370179322</v>
      </c>
      <c r="AU32" s="368">
        <f>AU99*AU166</f>
        <v>1.923535105192582</v>
      </c>
      <c r="AV32" s="368">
        <f>AV99*AV166</f>
        <v>1.9387687062376655</v>
      </c>
      <c r="AW32" s="368">
        <f>AW99*AW166</f>
        <v>1.9505191395990467</v>
      </c>
      <c r="AX32" s="368">
        <f>AX99*AX166</f>
        <v>1.9614464203373834</v>
      </c>
      <c r="AY32" s="368">
        <f>AY99*AY166</f>
        <v>1.969245179524211</v>
      </c>
      <c r="AZ32" s="368">
        <f>AZ99*AZ166</f>
        <v>1.9751492065985943</v>
      </c>
      <c r="BA32" s="368">
        <f>BA99*BA166</f>
        <v>1.9806942769562343</v>
      </c>
      <c r="BB32" s="368">
        <f>BB99*BB166</f>
        <v>1.9846268260519351</v>
      </c>
      <c r="BC32" s="368">
        <f>BC99*BC166</f>
        <v>1.9875759818533785</v>
      </c>
      <c r="BD32" s="368">
        <f>BD99*BD166</f>
        <v>1.9903596546425315</v>
      </c>
      <c r="BE32" s="368">
        <f>BE99*BE166</f>
        <v>1.9923275352822443</v>
      </c>
      <c r="BF32" s="368">
        <f>BF99*BF166</f>
        <v>1.9937963425204299</v>
      </c>
      <c r="BG32" s="368">
        <f>BG99*BG166</f>
        <v>1.9951862083494472</v>
      </c>
      <c r="BH32" s="368">
        <f>BH99*BH166</f>
        <v>1.9961672714290306</v>
      </c>
      <c r="BI32" s="368">
        <f>BI99*BI166</f>
        <v>1.9968979369806872</v>
      </c>
      <c r="BJ32" s="368">
        <f>BJ99*BJ166</f>
        <v>1.9975903217109376</v>
      </c>
      <c r="BK32" s="368">
        <f>BK99*BK166</f>
        <v>1.9980788955120001</v>
      </c>
      <c r="BL32" s="368">
        <f>BL99*BL166</f>
        <v>1.9984425984804044</v>
      </c>
      <c r="BM32" s="368">
        <f>BM99*BM166</f>
        <v>1.9987876254918049</v>
      </c>
      <c r="BN32" s="369">
        <f>BN99*BN166</f>
        <v>1.9990313412470291</v>
      </c>
      <c r="BO32" s="278"/>
      <c r="BW32" s="191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654"/>
      <c r="EI32" s="654"/>
      <c r="EJ32" s="654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652"/>
      <c r="C33" s="651"/>
      <c r="D33" s="672">
        <v>0.35</v>
      </c>
      <c r="E33" s="671">
        <f t="shared" si="1"/>
        <v>1.5325108207472455</v>
      </c>
      <c r="F33" s="368">
        <f>F100*F167</f>
        <v>0.25990720731983685</v>
      </c>
      <c r="G33" s="368">
        <f>G100*G167</f>
        <v>0.25717089290543216</v>
      </c>
      <c r="H33" s="368">
        <f>H100*H167</f>
        <v>0.2532555558039814</v>
      </c>
      <c r="I33" s="368">
        <f>I100*I167</f>
        <v>0.24793031996394033</v>
      </c>
      <c r="J33" s="368">
        <f>J100*J167</f>
        <v>0.24096793823621279</v>
      </c>
      <c r="K33" s="368">
        <f>K100*K167</f>
        <v>0.23239259316125782</v>
      </c>
      <c r="L33" s="368">
        <f>L100*L167</f>
        <v>0.22275149764008031</v>
      </c>
      <c r="M33" s="368">
        <f>M100*M167</f>
        <v>0.21332636888427467</v>
      </c>
      <c r="N33" s="368">
        <f>N100*N167</f>
        <v>0.20588628163198694</v>
      </c>
      <c r="O33" s="368">
        <f>O100*O167</f>
        <v>0.2017141427627375</v>
      </c>
      <c r="P33" s="368">
        <f>P100*P167</f>
        <v>0.20064295687551284</v>
      </c>
      <c r="Q33" s="368">
        <f>Q100*Q167</f>
        <v>0.20122893362897371</v>
      </c>
      <c r="R33" s="368">
        <f>R100*R167</f>
        <v>0.20292676196489706</v>
      </c>
      <c r="S33" s="368">
        <f>S100*S167</f>
        <v>0.20747603971441406</v>
      </c>
      <c r="T33" s="368">
        <f>T100*T167</f>
        <v>0.21606010188385769</v>
      </c>
      <c r="U33" s="368">
        <f>U100*U167</f>
        <v>0.22842128809761975</v>
      </c>
      <c r="V33" s="368">
        <f>V100*V167</f>
        <v>0.24338556779109549</v>
      </c>
      <c r="W33" s="368">
        <f>W100*W167</f>
        <v>0.26002748322987063</v>
      </c>
      <c r="X33" s="368">
        <f>X100*X167</f>
        <v>0.27832888538701456</v>
      </c>
      <c r="Y33" s="368">
        <f>Y100*Y167</f>
        <v>0.29919920437333541</v>
      </c>
      <c r="Z33" s="368">
        <f>Z100*Z167</f>
        <v>0.32427472097506205</v>
      </c>
      <c r="AA33" s="368">
        <f>AA100*AA167</f>
        <v>0.35574329896475304</v>
      </c>
      <c r="AB33" s="368">
        <f>AB100*AB167</f>
        <v>0.39133319560653912</v>
      </c>
      <c r="AC33" s="368">
        <f>AC100*AC167</f>
        <v>0.41967611722234871</v>
      </c>
      <c r="AD33" s="368">
        <f>AD100*AD167</f>
        <v>0.56731352982106431</v>
      </c>
      <c r="AE33" s="368">
        <f>AE100*AE167</f>
        <v>0.62404945620359042</v>
      </c>
      <c r="AF33" s="368">
        <f>AF100*AF167</f>
        <v>0.70747995309617073</v>
      </c>
      <c r="AG33" s="368">
        <f>AG100*AG167</f>
        <v>0.81588475975330021</v>
      </c>
      <c r="AH33" s="368">
        <f>AH100*AH167</f>
        <v>0.94305094849300974</v>
      </c>
      <c r="AI33" s="368">
        <f>AI100*AI167</f>
        <v>1.0743740543087386</v>
      </c>
      <c r="AJ33" s="368">
        <f>AJ100*AJ167</f>
        <v>1.2020698911253587</v>
      </c>
      <c r="AK33" s="368">
        <f>AK100*AK167</f>
        <v>1.3191580118126838</v>
      </c>
      <c r="AL33" s="368">
        <f>AL100*AL167</f>
        <v>1.4271533968904313</v>
      </c>
      <c r="AM33" s="368">
        <f>AM100*AM167</f>
        <v>1.5288112609501849</v>
      </c>
      <c r="AN33" s="368">
        <f>AN100*AN167</f>
        <v>1.6130560879200988</v>
      </c>
      <c r="AO33" s="368">
        <f>AO100*AO167</f>
        <v>1.6801831701817647</v>
      </c>
      <c r="AP33" s="368">
        <f>AP100*AP167</f>
        <v>1.7408869103753084</v>
      </c>
      <c r="AQ33" s="368">
        <f>AQ100*AQ167</f>
        <v>1.7927017421354936</v>
      </c>
      <c r="AR33" s="368">
        <f>AR100*AR167</f>
        <v>1.8317500311931725</v>
      </c>
      <c r="AS33" s="368">
        <f>AS100*AS167</f>
        <v>1.8639178961758789</v>
      </c>
      <c r="AT33" s="368">
        <f>AT100*AT167</f>
        <v>1.8928019185255307</v>
      </c>
      <c r="AU33" s="368">
        <f>AU100*AU167</f>
        <v>1.9138827496148367</v>
      </c>
      <c r="AV33" s="368">
        <f>AV100*AV167</f>
        <v>1.9303940073538821</v>
      </c>
      <c r="AW33" s="368">
        <f>AW100*AW167</f>
        <v>1.9456249894148843</v>
      </c>
      <c r="AX33" s="368">
        <f>AX100*AX167</f>
        <v>1.9565517424334986</v>
      </c>
      <c r="AY33" s="368">
        <f>AY100*AY167</f>
        <v>1.9648885163389609</v>
      </c>
      <c r="AZ33" s="368">
        <f>AZ100*AZ167</f>
        <v>1.9726864529769617</v>
      </c>
      <c r="BA33" s="368">
        <f>BA100*BA167</f>
        <v>1.9782313094922246</v>
      </c>
      <c r="BB33" s="368">
        <f>BB100*BB167</f>
        <v>1.9824059448461915</v>
      </c>
      <c r="BC33" s="368">
        <f>BC100*BC167</f>
        <v>1.9863382940750012</v>
      </c>
      <c r="BD33" s="368">
        <f>BD100*BD167</f>
        <v>1.9891219290800737</v>
      </c>
      <c r="BE33" s="368">
        <f>BE100*BE167</f>
        <v>1.9912036955282915</v>
      </c>
      <c r="BF33" s="368">
        <f>BF100*BF167</f>
        <v>1.9931715166208819</v>
      </c>
      <c r="BG33" s="368">
        <f>BG100*BG167</f>
        <v>1.9945614032238332</v>
      </c>
      <c r="BH33" s="368">
        <f>BH100*BH167</f>
        <v>1.9955975028320041</v>
      </c>
      <c r="BI33" s="368">
        <f>BI100*BI167</f>
        <v>1.9965787878053867</v>
      </c>
      <c r="BJ33" s="368">
        <f>BJ100*BJ167</f>
        <v>1.9972713904382613</v>
      </c>
      <c r="BK33" s="368">
        <f>BK100*BK167</f>
        <v>1.9977871808851313</v>
      </c>
      <c r="BL33" s="368">
        <f>BL100*BL167</f>
        <v>1.9982763616158052</v>
      </c>
      <c r="BM33" s="368">
        <f>BM100*BM167</f>
        <v>1.9986219325967027</v>
      </c>
      <c r="BN33" s="369">
        <f>BN100*BN167</f>
        <v>1.9988795721231334</v>
      </c>
      <c r="BO33" s="278"/>
      <c r="BW33" s="191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654"/>
      <c r="EI33" s="654"/>
      <c r="EJ33" s="654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652"/>
      <c r="C34" s="651"/>
      <c r="D34" s="670">
        <v>0.3</v>
      </c>
      <c r="E34" s="671">
        <f t="shared" si="1"/>
        <v>1.3772676782073403</v>
      </c>
      <c r="F34" s="368">
        <f>F101*F168</f>
        <v>0.18384959917058655</v>
      </c>
      <c r="G34" s="368">
        <f>G101*G168</f>
        <v>0.18172773237216269</v>
      </c>
      <c r="H34" s="368">
        <f>H101*H168</f>
        <v>0.17859662435139284</v>
      </c>
      <c r="I34" s="368">
        <f>I101*I168</f>
        <v>0.17419870020990988</v>
      </c>
      <c r="J34" s="368">
        <f>J101*J168</f>
        <v>0.16819059061871605</v>
      </c>
      <c r="K34" s="368">
        <f>K101*K168</f>
        <v>0.16033032520096061</v>
      </c>
      <c r="L34" s="368">
        <f>L101*L168</f>
        <v>0.15073750029786231</v>
      </c>
      <c r="M34" s="368">
        <f>M101*M168</f>
        <v>0.14030655267022898</v>
      </c>
      <c r="N34" s="368">
        <f>N101*N168</f>
        <v>0.13098701472710411</v>
      </c>
      <c r="O34" s="368">
        <f>O101*O168</f>
        <v>0.12506339720627524</v>
      </c>
      <c r="P34" s="368">
        <f>P101*P168</f>
        <v>0.12319417667677066</v>
      </c>
      <c r="Q34" s="368">
        <f>Q101*Q168</f>
        <v>0.12362199629145375</v>
      </c>
      <c r="R34" s="368">
        <f>R101*R168</f>
        <v>0.12552050337512147</v>
      </c>
      <c r="S34" s="368">
        <f>S101*S168</f>
        <v>0.1312395071251688</v>
      </c>
      <c r="T34" s="368">
        <f>T101*T168</f>
        <v>0.14168743211183943</v>
      </c>
      <c r="U34" s="368">
        <f>U101*U168</f>
        <v>0.15551541685406459</v>
      </c>
      <c r="V34" s="368">
        <f>V101*V168</f>
        <v>0.1709315673183153</v>
      </c>
      <c r="W34" s="368">
        <f>W101*W168</f>
        <v>0.18717804319431186</v>
      </c>
      <c r="X34" s="368">
        <f>X101*X168</f>
        <v>0.20466803952541665</v>
      </c>
      <c r="Y34" s="368">
        <f>Y101*Y168</f>
        <v>0.22464651987933565</v>
      </c>
      <c r="Z34" s="368">
        <f>Z101*Z168</f>
        <v>0.24892424361093501</v>
      </c>
      <c r="AA34" s="368">
        <f>AA101*AA168</f>
        <v>0.27974957610578444</v>
      </c>
      <c r="AB34" s="368">
        <f>AB101*AB168</f>
        <v>0.31972885001659235</v>
      </c>
      <c r="AC34" s="368">
        <f>AC101*AC168</f>
        <v>0.36096644624575797</v>
      </c>
      <c r="AD34" s="368">
        <f>AD101*AD168</f>
        <v>0.39532046850573738</v>
      </c>
      <c r="AE34" s="368">
        <f>AE101*AE168</f>
        <v>0.59348325008260128</v>
      </c>
      <c r="AF34" s="368">
        <f>AF101*AF168</f>
        <v>0.66087711598734056</v>
      </c>
      <c r="AG34" s="368">
        <f>AG101*AG168</f>
        <v>0.76148076518542862</v>
      </c>
      <c r="AH34" s="368">
        <f>AH101*AH168</f>
        <v>0.87755450279593761</v>
      </c>
      <c r="AI34" s="368">
        <f>AI101*AI168</f>
        <v>1.0046068243473376</v>
      </c>
      <c r="AJ34" s="368">
        <f>AJ101*AJ168</f>
        <v>1.1358283223414618</v>
      </c>
      <c r="AK34" s="368">
        <f>AK101*AK168</f>
        <v>1.2634359454377737</v>
      </c>
      <c r="AL34" s="368">
        <f>AL101*AL168</f>
        <v>1.3804500803902988</v>
      </c>
      <c r="AM34" s="368">
        <f>AM101*AM168</f>
        <v>1.4821036676709824</v>
      </c>
      <c r="AN34" s="368">
        <f>AN101*AN168</f>
        <v>1.5663450298786989</v>
      </c>
      <c r="AO34" s="368">
        <f>AO101*AO168</f>
        <v>1.6480687103371372</v>
      </c>
      <c r="AP34" s="368">
        <f>AP101*AP168</f>
        <v>1.715168037659935</v>
      </c>
      <c r="AQ34" s="368">
        <f>AQ101*AQ168</f>
        <v>1.7669809694164507</v>
      </c>
      <c r="AR34" s="368">
        <f>AR101*AR168</f>
        <v>1.8114000754202262</v>
      </c>
      <c r="AS34" s="368">
        <f>AS101*AS168</f>
        <v>1.850437249986703</v>
      </c>
      <c r="AT34" s="368">
        <f>AT101*AT168</f>
        <v>1.8793196937764705</v>
      </c>
      <c r="AU34" s="368">
        <f>AU101*AU168</f>
        <v>1.9024271996887969</v>
      </c>
      <c r="AV34" s="368">
        <f>AV101*AV168</f>
        <v>1.9235038415438857</v>
      </c>
      <c r="AW34" s="368">
        <f>AW101*AW168</f>
        <v>1.9387337503274997</v>
      </c>
      <c r="AX34" s="368">
        <f>AX101*AX168</f>
        <v>1.9504815001400473</v>
      </c>
      <c r="AY34" s="368">
        <f>AY101*AY168</f>
        <v>1.9614068349878664</v>
      </c>
      <c r="AZ34" s="368">
        <f>AZ101*AZ168</f>
        <v>1.9692042614379606</v>
      </c>
      <c r="BA34" s="368">
        <f>BA101*BA168</f>
        <v>1.9751074095780436</v>
      </c>
      <c r="BB34" s="368">
        <f>BB101*BB168</f>
        <v>1.98065191021309</v>
      </c>
      <c r="BC34" s="368">
        <f>BC101*BC168</f>
        <v>1.9845841301344251</v>
      </c>
      <c r="BD34" s="368">
        <f>BD101*BD168</f>
        <v>1.9875331011138253</v>
      </c>
      <c r="BE34" s="368">
        <f>BE101*BE168</f>
        <v>1.9903166427098826</v>
      </c>
      <c r="BF34" s="368">
        <f>BF101*BF168</f>
        <v>1.9922844498051611</v>
      </c>
      <c r="BG34" s="368">
        <f>BG101*BG168</f>
        <v>1.9937533101311957</v>
      </c>
      <c r="BH34" s="368">
        <f>BH101*BH168</f>
        <v>1.9951433955648878</v>
      </c>
      <c r="BI34" s="368">
        <f>BI101*BI168</f>
        <v>1.9961248960944804</v>
      </c>
      <c r="BJ34" s="368">
        <f>BJ101*BJ168</f>
        <v>1.9968562542315988</v>
      </c>
      <c r="BK34" s="368">
        <f>BK101*BK168</f>
        <v>1.9975496162715545</v>
      </c>
      <c r="BL34" s="368">
        <f>BL101*BL168</f>
        <v>1.9980394795529179</v>
      </c>
      <c r="BM34" s="368">
        <f>BM101*BM168</f>
        <v>1.99840479342304</v>
      </c>
      <c r="BN34" s="369">
        <f>BN101*BN168</f>
        <v>1.998751746179579</v>
      </c>
      <c r="BO34" s="278"/>
      <c r="BW34" s="191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654"/>
      <c r="EI34" s="654"/>
      <c r="EJ34" s="654"/>
      <c r="EK34" s="654"/>
      <c r="EL34" s="654"/>
      <c r="EM34" s="654"/>
      <c r="EN34" s="654"/>
      <c r="EO34" s="654"/>
      <c r="EP34" s="654"/>
      <c r="EQ34" s="654"/>
      <c r="ER34" s="654"/>
      <c r="ES34" s="654"/>
      <c r="ET34" s="654"/>
      <c r="EU34" s="654"/>
      <c r="EV34" s="654"/>
      <c r="EW34" s="654"/>
      <c r="EX34" s="654"/>
      <c r="EY34" s="654"/>
      <c r="EZ34" s="654"/>
      <c r="FA34" s="654"/>
      <c r="FB34" s="654"/>
      <c r="FC34" s="654"/>
      <c r="FD34" s="654"/>
      <c r="FE34" s="654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652"/>
      <c r="C35" s="651"/>
      <c r="D35" s="672">
        <v>0.25</v>
      </c>
      <c r="E35" s="671">
        <f t="shared" si="1"/>
        <v>1.1870209777867129</v>
      </c>
      <c r="F35" s="368">
        <f>F102*F169</f>
        <v>9.1048236320216538E-2</v>
      </c>
      <c r="G35" s="368">
        <f>G102*G169</f>
        <v>8.9974445298603128E-2</v>
      </c>
      <c r="H35" s="368">
        <f>H102*H169</f>
        <v>8.8316317024889193E-2</v>
      </c>
      <c r="I35" s="368">
        <f>I102*I169</f>
        <v>8.5935528373907194E-2</v>
      </c>
      <c r="J35" s="368">
        <f>J102*J169</f>
        <v>8.258018178092208E-2</v>
      </c>
      <c r="K35" s="368">
        <f>K102*K169</f>
        <v>7.7985746746973089E-2</v>
      </c>
      <c r="L35" s="368">
        <f>L102*L169</f>
        <v>7.198000913211984E-2</v>
      </c>
      <c r="M35" s="368">
        <f>M102*M169</f>
        <v>6.4730984334070804E-2</v>
      </c>
      <c r="N35" s="368">
        <f>N102*N169</f>
        <v>5.7200594661189798E-2</v>
      </c>
      <c r="O35" s="368">
        <f>O102*O169</f>
        <v>5.1453929741712853E-2</v>
      </c>
      <c r="P35" s="368">
        <f>P102*P169</f>
        <v>4.9268719914929246E-2</v>
      </c>
      <c r="Q35" s="368">
        <f>Q102*Q169</f>
        <v>4.9542347265684211E-2</v>
      </c>
      <c r="R35" s="368">
        <f>R102*R169</f>
        <v>5.141767258102084E-2</v>
      </c>
      <c r="S35" s="368">
        <f>S102*S169</f>
        <v>5.7165255904799796E-2</v>
      </c>
      <c r="T35" s="368">
        <f>T102*T169</f>
        <v>6.6586493187162324E-2</v>
      </c>
      <c r="U35" s="368">
        <f>U102*U169</f>
        <v>7.7812961730541697E-2</v>
      </c>
      <c r="V35" s="368">
        <f>V102*V169</f>
        <v>8.9796192144200787E-2</v>
      </c>
      <c r="W35" s="368">
        <f>W102*W169</f>
        <v>0.10265573886921205</v>
      </c>
      <c r="X35" s="368">
        <f>X102*X169</f>
        <v>0.11727034595811982</v>
      </c>
      <c r="Y35" s="368">
        <f>Y102*Y169</f>
        <v>0.13500604711843744</v>
      </c>
      <c r="Z35" s="368">
        <f>Z102*Z169</f>
        <v>0.15762155245569714</v>
      </c>
      <c r="AA35" s="368">
        <f>AA102*AA169</f>
        <v>0.18725430210151375</v>
      </c>
      <c r="AB35" s="368">
        <f>AB102*AB169</f>
        <v>0.22639620570204935</v>
      </c>
      <c r="AC35" s="368">
        <f>AC102*AC169</f>
        <v>0.27776989735210289</v>
      </c>
      <c r="AD35" s="368">
        <f>AD102*AD169</f>
        <v>0.32328062125048163</v>
      </c>
      <c r="AE35" s="368">
        <f>AE102*AE169</f>
        <v>0.36368897962151525</v>
      </c>
      <c r="AF35" s="368">
        <f>AF102*AF169</f>
        <v>0.62515823139341908</v>
      </c>
      <c r="AG35" s="368">
        <f>AG102*AG169</f>
        <v>0.70834450999758403</v>
      </c>
      <c r="AH35" s="368">
        <f>AH102*AH169</f>
        <v>0.81656625190827226</v>
      </c>
      <c r="AI35" s="368">
        <f>AI102*AI169</f>
        <v>0.9435861817215947</v>
      </c>
      <c r="AJ35" s="368">
        <f>AJ102*AJ169</f>
        <v>1.0747856233084021</v>
      </c>
      <c r="AK35" s="368">
        <f>AK102*AK169</f>
        <v>1.2023779679595425</v>
      </c>
      <c r="AL35" s="368">
        <f>AL102*AL169</f>
        <v>1.3193812117514669</v>
      </c>
      <c r="AM35" s="368">
        <f>AM102*AM169</f>
        <v>1.4273093687549556</v>
      </c>
      <c r="AN35" s="368">
        <f>AN102*AN169</f>
        <v>1.5289150971499881</v>
      </c>
      <c r="AO35" s="368">
        <f>AO102*AO169</f>
        <v>1.613119274909218</v>
      </c>
      <c r="AP35" s="368">
        <f>AP102*AP169</f>
        <v>1.6802151223780513</v>
      </c>
      <c r="AQ35" s="368">
        <f>AQ102*AQ169</f>
        <v>1.7408951392056211</v>
      </c>
      <c r="AR35" s="368">
        <f>AR102*AR169</f>
        <v>1.7926918201050226</v>
      </c>
      <c r="AS35" s="368">
        <f>AS102*AS169</f>
        <v>1.831726222218141</v>
      </c>
      <c r="AT35" s="368">
        <f>AT102*AT169</f>
        <v>1.8638834399302859</v>
      </c>
      <c r="AU35" s="368">
        <f>AU102*AU169</f>
        <v>1.8927592356832166</v>
      </c>
      <c r="AV35" s="368">
        <f>AV102*AV169</f>
        <v>1.9138338244344415</v>
      </c>
      <c r="AW35" s="368">
        <f>AW102*AW169</f>
        <v>1.9303403757627771</v>
      </c>
      <c r="AX35" s="368">
        <f>AX102*AX169</f>
        <v>1.9455678048497669</v>
      </c>
      <c r="AY35" s="368">
        <f>AY102*AY169</f>
        <v>1.9564920178909448</v>
      </c>
      <c r="AZ35" s="368">
        <f>AZ102*AZ169</f>
        <v>1.9648270322867065</v>
      </c>
      <c r="BA35" s="368">
        <f>BA102*BA169</f>
        <v>1.9726237675449183</v>
      </c>
      <c r="BB35" s="368">
        <f>BB102*BB169</f>
        <v>1.9781678951717925</v>
      </c>
      <c r="BC35" s="368">
        <f>BC102*BC169</f>
        <v>1.9823421207611369</v>
      </c>
      <c r="BD35" s="368">
        <f>BD102*BD169</f>
        <v>1.9862742281149912</v>
      </c>
      <c r="BE35" s="368">
        <f>BE102*BE169</f>
        <v>1.9890577131062481</v>
      </c>
      <c r="BF35" s="368">
        <f>BF102*BF169</f>
        <v>1.9911393990947539</v>
      </c>
      <c r="BG35" s="368">
        <f>BG102*BG169</f>
        <v>1.9931073178229539</v>
      </c>
      <c r="BH35" s="368">
        <f>BH102*BH169</f>
        <v>1.9944975778407881</v>
      </c>
      <c r="BI35" s="368">
        <f>BI102*BI169</f>
        <v>1.9955343928724645</v>
      </c>
      <c r="BJ35" s="368">
        <f>BJ102*BJ169</f>
        <v>1.9965167922236013</v>
      </c>
      <c r="BK35" s="368">
        <f>BK102*BK169</f>
        <v>1.9972109695881963</v>
      </c>
      <c r="BL35" s="368">
        <f>BL102*BL169</f>
        <v>1.9977288277523393</v>
      </c>
      <c r="BM35" s="368">
        <f>BM102*BM169</f>
        <v>1.9982205782829066</v>
      </c>
      <c r="BN35" s="369">
        <f>BN102*BN169</f>
        <v>1.9985692115328773</v>
      </c>
      <c r="BO35" s="278"/>
      <c r="BW35" s="191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654"/>
      <c r="EK35" s="648"/>
      <c r="EL35" s="648"/>
      <c r="EM35" s="648"/>
      <c r="EN35" s="648"/>
      <c r="EO35" s="648"/>
      <c r="EP35" s="648"/>
      <c r="EQ35" s="648"/>
      <c r="ER35" s="648"/>
      <c r="ES35" s="648"/>
      <c r="ET35" s="648"/>
      <c r="EU35" s="648"/>
      <c r="EV35" s="648"/>
      <c r="EW35" s="648"/>
      <c r="EX35" s="648"/>
      <c r="EY35" s="648"/>
      <c r="EZ35" s="648"/>
      <c r="FA35" s="648"/>
      <c r="FB35" s="648"/>
      <c r="FC35" s="648"/>
      <c r="FD35" s="648"/>
      <c r="FE35" s="648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652"/>
      <c r="C36" s="651"/>
      <c r="D36" s="670">
        <v>0.2</v>
      </c>
      <c r="E36" s="671">
        <f t="shared" si="1"/>
        <v>0.96398252880503787</v>
      </c>
      <c r="F36" s="368">
        <f>F103*F170</f>
        <v>-1.7525581604713552E-2</v>
      </c>
      <c r="G36" s="368">
        <f>G103*G170</f>
        <v>-1.7200110754501702E-2</v>
      </c>
      <c r="H36" s="368">
        <f>H103*H170</f>
        <v>-1.6824265252087908E-2</v>
      </c>
      <c r="I36" s="368">
        <f>I103*I170</f>
        <v>-1.6283200619015066E-2</v>
      </c>
      <c r="J36" s="368">
        <f>J103*J170</f>
        <v>-1.5515256252084325E-2</v>
      </c>
      <c r="K36" s="368">
        <f>K103*K170</f>
        <v>-1.4448088620413203E-2</v>
      </c>
      <c r="L36" s="368">
        <f>L103*L170</f>
        <v>-1.301158190082213E-2</v>
      </c>
      <c r="M36" s="368">
        <f>M103*M170</f>
        <v>-1.1171798699065212E-2</v>
      </c>
      <c r="N36" s="368">
        <f>N103*N170</f>
        <v>-9.0099095024681383E-3</v>
      </c>
      <c r="O36" s="368">
        <f>O103*O170</f>
        <v>-6.8977722673297616E-3</v>
      </c>
      <c r="P36" s="368">
        <f>P103*P170</f>
        <v>-5.6118845835900801E-3</v>
      </c>
      <c r="Q36" s="368">
        <f>Q103*Q170</f>
        <v>-5.1810035931492068E-3</v>
      </c>
      <c r="R36" s="368">
        <f>R103*R170</f>
        <v>-5.1379272619193833E-3</v>
      </c>
      <c r="S36" s="368">
        <f>S103*S170</f>
        <v>-5.5331660357748509E-3</v>
      </c>
      <c r="T36" s="368">
        <f>T103*T170</f>
        <v>-5.2876101161355811E-3</v>
      </c>
      <c r="U36" s="368">
        <f>U103*U170</f>
        <v>-3.5419159599199314E-3</v>
      </c>
      <c r="V36" s="368">
        <f>V103*V170</f>
        <v>2.7338229816466366E-4</v>
      </c>
      <c r="W36" s="368">
        <f>W103*W170</f>
        <v>6.7386670933220361E-3</v>
      </c>
      <c r="X36" s="368">
        <f>X103*X170</f>
        <v>1.6615576684426311E-2</v>
      </c>
      <c r="Y36" s="368">
        <f>Y103*Y170</f>
        <v>3.0958091907414869E-2</v>
      </c>
      <c r="Z36" s="368">
        <f>Z103*Z170</f>
        <v>5.1195972560220786E-2</v>
      </c>
      <c r="AA36" s="368">
        <f>AA103*AA170</f>
        <v>7.9186742874446756E-2</v>
      </c>
      <c r="AB36" s="368">
        <f>AB103*AB170</f>
        <v>0.11720584303383118</v>
      </c>
      <c r="AC36" s="368">
        <f>AC103*AC170</f>
        <v>0.16781700644511147</v>
      </c>
      <c r="AD36" s="368">
        <f>AD103*AD170</f>
        <v>0.22905010351403735</v>
      </c>
      <c r="AE36" s="368">
        <f>AE103*AE170</f>
        <v>0.27996153329224932</v>
      </c>
      <c r="AF36" s="368">
        <f>AF103*AF170</f>
        <v>0.32499594434496626</v>
      </c>
      <c r="AG36" s="368">
        <f>AG103*AG170</f>
        <v>0.66175680577490281</v>
      </c>
      <c r="AH36" s="368">
        <f>AH103*AH170</f>
        <v>0.76216562054268699</v>
      </c>
      <c r="AI36" s="368">
        <f>AI103*AI170</f>
        <v>0.87808532687340779</v>
      </c>
      <c r="AJ36" s="368">
        <f>AJ103*AJ170</f>
        <v>1.0050129355590742</v>
      </c>
      <c r="AK36" s="368">
        <f>AK103*AK170</f>
        <v>1.1361321338595105</v>
      </c>
      <c r="AL36" s="368">
        <f>AL103*AL170</f>
        <v>1.2636558185658542</v>
      </c>
      <c r="AM36" s="368">
        <f>AM103*AM170</f>
        <v>1.3806017498942924</v>
      </c>
      <c r="AN36" s="368">
        <f>AN103*AN170</f>
        <v>1.4822007240559829</v>
      </c>
      <c r="AO36" s="368">
        <f>AO103*AO170</f>
        <v>1.5663989813394104</v>
      </c>
      <c r="AP36" s="368">
        <f>AP103*AP170</f>
        <v>1.6480891840592655</v>
      </c>
      <c r="AQ36" s="368">
        <f>AQ103*AQ170</f>
        <v>1.7151620919640054</v>
      </c>
      <c r="AR36" s="368">
        <f>AR103*AR170</f>
        <v>1.7669542145705437</v>
      </c>
      <c r="AS36" s="368">
        <f>AS103*AS170</f>
        <v>1.8113568411562715</v>
      </c>
      <c r="AT36" s="368">
        <f>AT103*AT170</f>
        <v>1.8503808522316345</v>
      </c>
      <c r="AU36" s="368">
        <f>AU103*AU170</f>
        <v>1.8792529376446914</v>
      </c>
      <c r="AV36" s="368">
        <f>AV103*AV170</f>
        <v>1.9023523093179133</v>
      </c>
      <c r="AW36" s="368">
        <f>AW103*AW170</f>
        <v>1.9234225442780635</v>
      </c>
      <c r="AX36" s="368">
        <f>AX103*AX170</f>
        <v>1.9386476599016684</v>
      </c>
      <c r="AY36" s="368">
        <f>AY103*AY170</f>
        <v>1.9503919115145465</v>
      </c>
      <c r="AZ36" s="368">
        <f>AZ103*AZ170</f>
        <v>1.9613147181856279</v>
      </c>
      <c r="BA36" s="368">
        <f>BA103*BA170</f>
        <v>1.9691105036064784</v>
      </c>
      <c r="BB36" s="368">
        <f>BB103*BB170</f>
        <v>1.9750126602885849</v>
      </c>
      <c r="BC36" s="368">
        <f>BC103*BC170</f>
        <v>1.9805565718007454</v>
      </c>
      <c r="BD36" s="368">
        <f>BD103*BD170</f>
        <v>1.9844884991275209</v>
      </c>
      <c r="BE36" s="368">
        <f>BE103*BE170</f>
        <v>1.9874372869096231</v>
      </c>
      <c r="BF36" s="368">
        <f>BF103*BF170</f>
        <v>1.9902207108702197</v>
      </c>
      <c r="BG36" s="368">
        <f>BG103*BG170</f>
        <v>1.9921887086464143</v>
      </c>
      <c r="BH36" s="368">
        <f>BH103*BH170</f>
        <v>1.9936581902400201</v>
      </c>
      <c r="BI36" s="368">
        <f>BI103*BI170</f>
        <v>1.9950494283464062</v>
      </c>
      <c r="BJ36" s="368">
        <f>BJ103*BJ170</f>
        <v>1.9960327359709151</v>
      </c>
      <c r="BK36" s="368">
        <f>BK103*BK170</f>
        <v>1.9967666328956748</v>
      </c>
      <c r="BL36" s="368">
        <f>BL103*BL170</f>
        <v>1.9974633094134489</v>
      </c>
      <c r="BM36" s="368">
        <f>BM103*BM170</f>
        <v>1.9979572842887847</v>
      </c>
      <c r="BN36" s="369">
        <f>BN103*BN170</f>
        <v>1.9983274719982089</v>
      </c>
      <c r="BO36" s="278"/>
      <c r="BW36" s="191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654"/>
      <c r="EK36" s="648"/>
      <c r="EL36" s="648"/>
      <c r="EM36" s="648"/>
      <c r="EN36" s="648"/>
      <c r="EO36" s="648"/>
      <c r="EP36" s="648"/>
      <c r="EQ36" s="648"/>
      <c r="ER36" s="648"/>
      <c r="ES36" s="648"/>
      <c r="ET36" s="648"/>
      <c r="EU36" s="648"/>
      <c r="EV36" s="648"/>
      <c r="EW36" s="648"/>
      <c r="EX36" s="648"/>
      <c r="EY36" s="648"/>
      <c r="EZ36" s="648"/>
      <c r="FA36" s="648"/>
      <c r="FB36" s="648"/>
      <c r="FC36" s="648"/>
      <c r="FD36" s="648"/>
      <c r="FE36" s="648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652"/>
      <c r="C37" s="651"/>
      <c r="D37" s="672">
        <v>0.15</v>
      </c>
      <c r="E37" s="671">
        <f t="shared" si="1"/>
        <v>0.71568749058571823</v>
      </c>
      <c r="F37" s="368">
        <f>F104*F171</f>
        <v>-0.13831819527671893</v>
      </c>
      <c r="G37" s="368">
        <f>G104*G171</f>
        <v>-0.13637549242360178</v>
      </c>
      <c r="H37" s="368">
        <f>H104*H171</f>
        <v>-0.13362605644490533</v>
      </c>
      <c r="I37" s="368">
        <f>I104*I171</f>
        <v>-0.12962833700717655</v>
      </c>
      <c r="J37" s="368">
        <f>J104*J171</f>
        <v>-0.12388309732566671</v>
      </c>
      <c r="K37" s="368">
        <f>K104*K171</f>
        <v>-0.11576450958949781</v>
      </c>
      <c r="L37" s="368">
        <f>L104*L171</f>
        <v>-0.10456459056760577</v>
      </c>
      <c r="M37" s="368">
        <f>M104*M171</f>
        <v>-8.962770005815611E-2</v>
      </c>
      <c r="N37" s="368">
        <f>N104*N171</f>
        <v>-7.0635585276872165E-2</v>
      </c>
      <c r="O37" s="368">
        <f>O104*O171</f>
        <v>-4.8230329320100927E-2</v>
      </c>
      <c r="P37" s="368">
        <f>P104*P171</f>
        <v>-2.7162012694154736E-2</v>
      </c>
      <c r="Q37" s="368">
        <f>Q104*Q171</f>
        <v>-2.3047458644015122E-2</v>
      </c>
      <c r="R37" s="368">
        <f>R104*R171</f>
        <v>-3.704103361442649E-2</v>
      </c>
      <c r="S37" s="368">
        <f>S104*S171</f>
        <v>-5.8549600474662178E-2</v>
      </c>
      <c r="T37" s="368">
        <f>T104*T171</f>
        <v>-7.6743149541806097E-2</v>
      </c>
      <c r="U37" s="368">
        <f>U104*U171</f>
        <v>-8.9714242549800538E-2</v>
      </c>
      <c r="V37" s="368">
        <f>V104*V171</f>
        <v>-9.707235377582249E-2</v>
      </c>
      <c r="W37" s="368">
        <f>W104*W171</f>
        <v>-9.8785415646577668E-2</v>
      </c>
      <c r="X37" s="368">
        <f>X104*X171</f>
        <v>-9.4736455580024539E-2</v>
      </c>
      <c r="Y37" s="368">
        <f>Y104*Y171</f>
        <v>-8.4468161102791942E-2</v>
      </c>
      <c r="Z37" s="368">
        <f>Z104*Z171</f>
        <v>-6.7040409755891747E-2</v>
      </c>
      <c r="AA37" s="368">
        <f>AA104*AA171</f>
        <v>-4.0969849979578921E-2</v>
      </c>
      <c r="AB37" s="368">
        <f>AB104*AB171</f>
        <v>-4.2544289803423821E-3</v>
      </c>
      <c r="AC37" s="368">
        <f>AC104*AC171</f>
        <v>4.5475559353683061E-2</v>
      </c>
      <c r="AD37" s="368">
        <f>AD104*AD171</f>
        <v>0.11060977221891796</v>
      </c>
      <c r="AE37" s="368">
        <f>AE104*AE171</f>
        <v>0.16917273040335551</v>
      </c>
      <c r="AF37" s="368">
        <f>AF104*AF171</f>
        <v>0.23028998233013595</v>
      </c>
      <c r="AG37" s="368">
        <f>AG104*AG171</f>
        <v>0.28097676493180279</v>
      </c>
      <c r="AH37" s="368">
        <f>AH104*AH171</f>
        <v>0.70901144522424098</v>
      </c>
      <c r="AI37" s="368">
        <f>AI104*AI171</f>
        <v>0.81707962140534607</v>
      </c>
      <c r="AJ37" s="368">
        <f>AJ104*AJ171</f>
        <v>0.94397948271122156</v>
      </c>
      <c r="AK37" s="368">
        <f>AK104*AK171</f>
        <v>1.075078935648178</v>
      </c>
      <c r="AL37" s="368">
        <f>AL104*AL171</f>
        <v>1.2025879575015936</v>
      </c>
      <c r="AM37" s="368">
        <f>AM104*AM171</f>
        <v>1.3195223830656055</v>
      </c>
      <c r="AN37" s="368">
        <f>AN104*AN171</f>
        <v>1.4273947953105122</v>
      </c>
      <c r="AO37" s="368">
        <f>AO104*AO171</f>
        <v>1.5289555201232139</v>
      </c>
      <c r="AP37" s="368">
        <f>AP104*AP171</f>
        <v>1.6131229191554965</v>
      </c>
      <c r="AQ37" s="368">
        <f>AQ104*AQ171</f>
        <v>1.6801888112742118</v>
      </c>
      <c r="AR37" s="368">
        <f>AR104*AR171</f>
        <v>1.7408442033934723</v>
      </c>
      <c r="AS37" s="368">
        <f>AS104*AS171</f>
        <v>1.7926204821765597</v>
      </c>
      <c r="AT37" s="368">
        <f>AT104*AT171</f>
        <v>1.8316381694018258</v>
      </c>
      <c r="AU37" s="368">
        <f>AU104*AU171</f>
        <v>1.8637816580194806</v>
      </c>
      <c r="AV37" s="368">
        <f>AV104*AV171</f>
        <v>1.892646156364352</v>
      </c>
      <c r="AW37" s="368">
        <f>AW104*AW171</f>
        <v>1.913711886242657</v>
      </c>
      <c r="AX37" s="368">
        <f>AX104*AX171</f>
        <v>1.9302116212735763</v>
      </c>
      <c r="AY37" s="368">
        <f>AY104*AY171</f>
        <v>1.945433843400393</v>
      </c>
      <c r="AZ37" s="368">
        <f>AZ104*AZ171</f>
        <v>1.9563544413310714</v>
      </c>
      <c r="BA37" s="368">
        <f>BA104*BA171</f>
        <v>1.9646870835224852</v>
      </c>
      <c r="BB37" s="368">
        <f>BB104*BB171</f>
        <v>1.9724822982511514</v>
      </c>
      <c r="BC37" s="368">
        <f>BC104*BC171</f>
        <v>1.9780256297613621</v>
      </c>
      <c r="BD37" s="368">
        <f>BD104*BD171</f>
        <v>1.9821994723378242</v>
      </c>
      <c r="BE37" s="368">
        <f>BE104*BE171</f>
        <v>1.9861312877174269</v>
      </c>
      <c r="BF37" s="368">
        <f>BF104*BF171</f>
        <v>1.9889146381853628</v>
      </c>
      <c r="BG37" s="368">
        <f>BG104*BG171</f>
        <v>1.9909966626742392</v>
      </c>
      <c r="BH37" s="368">
        <f>BH104*BH171</f>
        <v>1.9929655778236826</v>
      </c>
      <c r="BI37" s="368">
        <f>BI104*BI171</f>
        <v>1.9943577229482172</v>
      </c>
      <c r="BJ37" s="368">
        <f>BJ104*BJ171</f>
        <v>1.9953974680075948</v>
      </c>
      <c r="BK37" s="368">
        <f>BK104*BK171</f>
        <v>1.9963839541587391</v>
      </c>
      <c r="BL37" s="368">
        <f>BL104*BL171</f>
        <v>1.9970834680917984</v>
      </c>
      <c r="BM37" s="368">
        <f>BM104*BM171</f>
        <v>1.9976079131365645</v>
      </c>
      <c r="BN37" s="369">
        <f>BN104*BN171</f>
        <v>1.9981074228767108</v>
      </c>
      <c r="BO37" s="278"/>
      <c r="BW37" s="191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654"/>
      <c r="EK37" s="648"/>
      <c r="EL37" s="648"/>
      <c r="EM37" s="648"/>
      <c r="EN37" s="648"/>
      <c r="EO37" s="648"/>
      <c r="EP37" s="648"/>
      <c r="EQ37" s="648"/>
      <c r="ER37" s="648"/>
      <c r="ES37" s="648"/>
      <c r="ET37" s="648"/>
      <c r="EU37" s="648"/>
      <c r="EV37" s="648"/>
      <c r="EW37" s="648"/>
      <c r="EX37" s="648"/>
      <c r="EY37" s="648"/>
      <c r="EZ37" s="648"/>
      <c r="FA37" s="648"/>
      <c r="FB37" s="648"/>
      <c r="FC37" s="648"/>
      <c r="FD37" s="648"/>
      <c r="FE37" s="648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652"/>
      <c r="C38" s="651"/>
      <c r="D38" s="670">
        <v>0.1</v>
      </c>
      <c r="E38" s="671">
        <f t="shared" si="1"/>
        <v>0.454706503201455</v>
      </c>
      <c r="F38" s="368">
        <f>F105*F172</f>
        <v>-0.26528086838492471</v>
      </c>
      <c r="G38" s="368">
        <f>G105*G172</f>
        <v>-0.26163708052085743</v>
      </c>
      <c r="H38" s="368">
        <f>H105*H172</f>
        <v>-0.25639051170295929</v>
      </c>
      <c r="I38" s="368">
        <f>I105*I172</f>
        <v>-0.24875518288924803</v>
      </c>
      <c r="J38" s="368">
        <f>J105*J172</f>
        <v>-0.23776977799303148</v>
      </c>
      <c r="K38" s="368">
        <f>K105*K172</f>
        <v>-0.22222192140287858</v>
      </c>
      <c r="L38" s="368">
        <f>L105*L172</f>
        <v>-0.20072151272512564</v>
      </c>
      <c r="M38" s="368">
        <f>M105*M172</f>
        <v>-0.17192645526603045</v>
      </c>
      <c r="N38" s="368">
        <f>N105*N172</f>
        <v>-0.13497730988415033</v>
      </c>
      <c r="O38" s="368">
        <f>O105*O172</f>
        <v>-9.0100314366163892E-2</v>
      </c>
      <c r="P38" s="368">
        <f>P105*P172</f>
        <v>-3.9216496270078144E-2</v>
      </c>
      <c r="Q38" s="368">
        <f>Q105*Q172</f>
        <v>-1.5832776023450956E-2</v>
      </c>
      <c r="R38" s="368">
        <f>R105*R172</f>
        <v>-6.6860904310684866E-2</v>
      </c>
      <c r="S38" s="368">
        <f>S105*S172</f>
        <v>-0.11331017163960071</v>
      </c>
      <c r="T38" s="368">
        <f>T105*T172</f>
        <v>-0.15143503920301088</v>
      </c>
      <c r="U38" s="368">
        <f>U105*U172</f>
        <v>-0.18006713771428878</v>
      </c>
      <c r="V38" s="368">
        <f>V105*V172</f>
        <v>-0.19925807419933031</v>
      </c>
      <c r="W38" s="368">
        <f>W105*W172</f>
        <v>-0.20961446377977389</v>
      </c>
      <c r="X38" s="368">
        <f>X105*X172</f>
        <v>-0.21171869012585989</v>
      </c>
      <c r="Y38" s="368">
        <f>Y105*Y172</f>
        <v>-0.20574988112197401</v>
      </c>
      <c r="Z38" s="368">
        <f>Z105*Z172</f>
        <v>-0.19128705404496185</v>
      </c>
      <c r="AA38" s="368">
        <f>AA105*AA172</f>
        <v>-0.16724250050366832</v>
      </c>
      <c r="AB38" s="368">
        <f>AB105*AB172</f>
        <v>-0.1319028341415274</v>
      </c>
      <c r="AC38" s="368">
        <f>AC105*AC172</f>
        <v>-8.3103054710704977E-2</v>
      </c>
      <c r="AD38" s="368">
        <f>AD105*AD172</f>
        <v>-1.8595975865801098E-2</v>
      </c>
      <c r="AE38" s="368">
        <f>AE105*AE172</f>
        <v>4.5846081639797816E-2</v>
      </c>
      <c r="AF38" s="368">
        <f>AF105*AF172</f>
        <v>0.11121280050646887</v>
      </c>
      <c r="AG38" s="368">
        <f>AG105*AG172</f>
        <v>0.16978981807122015</v>
      </c>
      <c r="AH38" s="368">
        <f>AH105*AH172</f>
        <v>0.23085164669158947</v>
      </c>
      <c r="AI38" s="368">
        <f>AI105*AI172</f>
        <v>0.762653337824302</v>
      </c>
      <c r="AJ38" s="368">
        <f>AJ105*AJ172</f>
        <v>0.87845527247600774</v>
      </c>
      <c r="AK38" s="368">
        <f>AK105*AK172</f>
        <v>1.0052870712482944</v>
      </c>
      <c r="AL38" s="368">
        <f>AL105*AL172</f>
        <v>1.1363264047629378</v>
      </c>
      <c r="AM38" s="368">
        <f>AM105*AM172</f>
        <v>1.2637826529790346</v>
      </c>
      <c r="AN38" s="368">
        <f>AN105*AN172</f>
        <v>1.3806714247706651</v>
      </c>
      <c r="AO38" s="368">
        <f>AO105*AO172</f>
        <v>1.4822219838618533</v>
      </c>
      <c r="AP38" s="368">
        <f>AP105*AP172</f>
        <v>1.5663792853165859</v>
      </c>
      <c r="AQ38" s="368">
        <f>AQ105*AQ172</f>
        <v>1.648034363802757</v>
      </c>
      <c r="AR38" s="368">
        <f>AR105*AR172</f>
        <v>1.7150769733424629</v>
      </c>
      <c r="AS38" s="368">
        <f>AS105*AS172</f>
        <v>1.7668431474958719</v>
      </c>
      <c r="AT38" s="368">
        <f>AT105*AT172</f>
        <v>1.811223372706606</v>
      </c>
      <c r="AU38" s="368">
        <f>AU105*AU172</f>
        <v>1.8502281066852651</v>
      </c>
      <c r="AV38" s="368">
        <f>AV105*AV172</f>
        <v>1.8790843196584854</v>
      </c>
      <c r="AW38" s="368">
        <f>AW105*AW172</f>
        <v>1.9021708055037212</v>
      </c>
      <c r="AX38" s="368">
        <f>AX105*AX172</f>
        <v>1.9232306628077798</v>
      </c>
      <c r="AY38" s="368">
        <f>AY105*AY172</f>
        <v>1.9384481074583264</v>
      </c>
      <c r="AZ38" s="368">
        <f>AZ105*AZ172</f>
        <v>1.9501869288195368</v>
      </c>
      <c r="BA38" s="368">
        <f>BA105*BA172</f>
        <v>1.961105965415223</v>
      </c>
      <c r="BB38" s="368">
        <f>BB105*BB172</f>
        <v>1.9688995391104054</v>
      </c>
      <c r="BC38" s="368">
        <f>BC105*BC172</f>
        <v>1.9748005410517788</v>
      </c>
      <c r="BD38" s="368">
        <f>BD105*BD172</f>
        <v>1.9803438075630189</v>
      </c>
      <c r="BE38" s="368">
        <f>BE105*BE172</f>
        <v>1.9842753562250508</v>
      </c>
      <c r="BF38" s="368">
        <f>BF105*BF172</f>
        <v>1.9872239739419073</v>
      </c>
      <c r="BG38" s="368">
        <f>BG105*BG172</f>
        <v>1.9900079187959714</v>
      </c>
      <c r="BH38" s="368">
        <f>BH105*BH172</f>
        <v>1.9919775714358536</v>
      </c>
      <c r="BI38" s="368">
        <f>BI105*BI172</f>
        <v>1.993450129559535</v>
      </c>
      <c r="BJ38" s="368">
        <f>BJ105*BJ172</f>
        <v>1.9948460982428704</v>
      </c>
      <c r="BK38" s="368">
        <f>BK105*BK172</f>
        <v>1.9958360293131732</v>
      </c>
      <c r="BL38" s="368">
        <f>BL105*BL172</f>
        <v>1.9965785324565031</v>
      </c>
      <c r="BM38" s="368">
        <f>BM105*BM172</f>
        <v>1.9972857653727414</v>
      </c>
      <c r="BN38" s="369">
        <f>BN105*BN172</f>
        <v>1.997792117760387</v>
      </c>
      <c r="BO38" s="278"/>
      <c r="BW38" s="191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654"/>
      <c r="EK38" s="648"/>
      <c r="EL38" s="648"/>
      <c r="EM38" s="648"/>
      <c r="EN38" s="648"/>
      <c r="EO38" s="648"/>
      <c r="EP38" s="648"/>
      <c r="EQ38" s="648"/>
      <c r="ER38" s="648"/>
      <c r="ES38" s="648"/>
      <c r="ET38" s="648"/>
      <c r="EU38" s="648"/>
      <c r="EV38" s="648"/>
      <c r="EW38" s="648"/>
      <c r="EX38" s="648"/>
      <c r="EY38" s="648"/>
      <c r="EZ38" s="648"/>
      <c r="FA38" s="648"/>
      <c r="FB38" s="648"/>
      <c r="FC38" s="648"/>
      <c r="FD38" s="648"/>
      <c r="FE38" s="648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653"/>
      <c r="C39" s="652"/>
      <c r="D39" s="672">
        <v>0.05</v>
      </c>
      <c r="E39" s="671">
        <f t="shared" si="1"/>
        <v>0.19644166513710237</v>
      </c>
      <c r="F39" s="368">
        <f>F106*F173</f>
        <v>-0.39094453346051089</v>
      </c>
      <c r="G39" s="368">
        <f>G106*G173</f>
        <v>-0.38563500809427292</v>
      </c>
      <c r="H39" s="368">
        <f>H106*H173</f>
        <v>-0.37794994391571002</v>
      </c>
      <c r="I39" s="368">
        <f>I106*I173</f>
        <v>-0.36677641375395437</v>
      </c>
      <c r="J39" s="368">
        <f>J106*J173</f>
        <v>-0.35072407102229736</v>
      </c>
      <c r="K39" s="368">
        <f>K106*K173</f>
        <v>-0.32805988869056774</v>
      </c>
      <c r="L39" s="368">
        <f>L106*L173</f>
        <v>-0.29685361210166816</v>
      </c>
      <c r="M39" s="368">
        <f>M106*M173</f>
        <v>-0.25542146842419877</v>
      </c>
      <c r="N39" s="368">
        <f>N106*N173</f>
        <v>-0.20337703602632717</v>
      </c>
      <c r="O39" s="368">
        <f>O106*O173</f>
        <v>-0.14453741914726789</v>
      </c>
      <c r="P39" s="368">
        <f>P106*P173</f>
        <v>-9.854087101950075E-2</v>
      </c>
      <c r="Q39" s="368">
        <f>Q106*Q173</f>
        <v>-9.2162855464103979E-2</v>
      </c>
      <c r="R39" s="368">
        <f>R106*R173</f>
        <v>-0.11883951163451632</v>
      </c>
      <c r="S39" s="368">
        <f>S106*S173</f>
        <v>-0.17465392955898953</v>
      </c>
      <c r="T39" s="368">
        <f>T106*T173</f>
        <v>-0.22823086133322393</v>
      </c>
      <c r="U39" s="368">
        <f>U106*U173</f>
        <v>-0.2707867803938066</v>
      </c>
      <c r="V39" s="368">
        <f>V106*V173</f>
        <v>-0.30101034307732005</v>
      </c>
      <c r="W39" s="368">
        <f>W106*W173</f>
        <v>-0.31960392109302038</v>
      </c>
      <c r="X39" s="368">
        <f>X106*X173</f>
        <v>-0.32764252544736694</v>
      </c>
      <c r="Y39" s="368">
        <f>Y106*Y173</f>
        <v>-0.3258504639222719</v>
      </c>
      <c r="Z39" s="368">
        <f>Z106*Z173</f>
        <v>-0.31428166304126626</v>
      </c>
      <c r="AA39" s="368">
        <f>AA106*AA173</f>
        <v>-0.29222124360661078</v>
      </c>
      <c r="AB39" s="368">
        <f>AB106*AB173</f>
        <v>-0.25823217907998569</v>
      </c>
      <c r="AC39" s="368">
        <f>AC106*AC173</f>
        <v>-0.2103473029266173</v>
      </c>
      <c r="AD39" s="368">
        <f>AD106*AD173</f>
        <v>-0.14645795363217526</v>
      </c>
      <c r="AE39" s="368">
        <f>AE106*AE173</f>
        <v>-8.3781252524508756E-2</v>
      </c>
      <c r="AF39" s="368">
        <f>AF106*AF173</f>
        <v>-1.8697482194214375E-2</v>
      </c>
      <c r="AG39" s="368">
        <f>AG106*AG173</f>
        <v>4.6013432157032623E-2</v>
      </c>
      <c r="AH39" s="368">
        <f>AH106*AH173</f>
        <v>0.11148402127712251</v>
      </c>
      <c r="AI39" s="368">
        <f>AI106*AI173</f>
        <v>0.17006587649019833</v>
      </c>
      <c r="AJ39" s="368">
        <f>AJ106*AJ173</f>
        <v>0.81742250261131311</v>
      </c>
      <c r="AK39" s="368">
        <f>AK106*AK173</f>
        <v>0.94423254325491024</v>
      </c>
      <c r="AL39" s="368">
        <f>AL106*AL173</f>
        <v>1.0752546560596492</v>
      </c>
      <c r="AM39" s="368">
        <f>AM106*AM173</f>
        <v>1.2026960504933701</v>
      </c>
      <c r="AN39" s="368">
        <f>AN106*AN173</f>
        <v>1.3195709486450851</v>
      </c>
      <c r="AO39" s="368">
        <f>AO106*AO173</f>
        <v>1.4273908210383344</v>
      </c>
      <c r="AP39" s="368">
        <f>AP106*AP173</f>
        <v>1.5289043686927757</v>
      </c>
      <c r="AQ39" s="368">
        <f>AQ106*AQ173</f>
        <v>1.6130291540939621</v>
      </c>
      <c r="AR39" s="368">
        <f>AR106*AR173</f>
        <v>1.6800567465799345</v>
      </c>
      <c r="AS39" s="368">
        <f>AS106*AS173</f>
        <v>1.7406771875122891</v>
      </c>
      <c r="AT39" s="368">
        <f>AT106*AT173</f>
        <v>1.7924219919575497</v>
      </c>
      <c r="AU39" s="368">
        <f>AU106*AU173</f>
        <v>1.8314123979824273</v>
      </c>
      <c r="AV39" s="368">
        <f>AV106*AV173</f>
        <v>1.863532467263987</v>
      </c>
      <c r="AW39" s="368">
        <f>AW106*AW173</f>
        <v>1.8923771184921776</v>
      </c>
      <c r="AX39" s="368">
        <f>AX106*AX173</f>
        <v>1.9134272856434682</v>
      </c>
      <c r="AY39" s="368">
        <f>AY106*AY173</f>
        <v>1.9299152240741104</v>
      </c>
      <c r="AZ39" s="368">
        <f>AZ106*AZ173</f>
        <v>1.9451286565452484</v>
      </c>
      <c r="BA39" s="368">
        <f>BA106*BA173</f>
        <v>1.9560435446057183</v>
      </c>
      <c r="BB39" s="368">
        <f>BB106*BB173</f>
        <v>1.96437279167561</v>
      </c>
      <c r="BC39" s="368">
        <f>BC106*BC173</f>
        <v>1.9721660292306917</v>
      </c>
      <c r="BD39" s="368">
        <f>BD106*BD173</f>
        <v>1.9777084747742404</v>
      </c>
      <c r="BE39" s="368">
        <f>BE106*BE173</f>
        <v>1.9818817778776627</v>
      </c>
      <c r="BF39" s="368">
        <f>BF106*BF173</f>
        <v>1.9858132425240691</v>
      </c>
      <c r="BG39" s="368">
        <f>BG106*BG173</f>
        <v>1.9885975102442188</v>
      </c>
      <c r="BH39" s="368">
        <f>BH106*BH173</f>
        <v>1.9906822611316244</v>
      </c>
      <c r="BI39" s="368">
        <f>BI106*BI173</f>
        <v>1.9926561432924073</v>
      </c>
      <c r="BJ39" s="368">
        <f>BJ106*BJ173</f>
        <v>1.9940560104112237</v>
      </c>
      <c r="BK39" s="368">
        <f>BK106*BK173</f>
        <v>1.9951065091512752</v>
      </c>
      <c r="BL39" s="368">
        <f>BL106*BL173</f>
        <v>1.996106876705714</v>
      </c>
      <c r="BM39" s="368">
        <f>BM106*BM173</f>
        <v>1.9968233651373222</v>
      </c>
      <c r="BN39" s="369">
        <f>BN106*BN173</f>
        <v>1.9973675672209072</v>
      </c>
      <c r="BO39" s="278"/>
      <c r="BW39" s="191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654"/>
      <c r="EK39" s="648"/>
      <c r="EL39" s="648"/>
      <c r="EM39" s="648"/>
      <c r="EN39" s="648"/>
      <c r="EO39" s="648"/>
      <c r="EP39" s="648"/>
      <c r="EQ39" s="648"/>
      <c r="ER39" s="648"/>
      <c r="ES39" s="648"/>
      <c r="ET39" s="648"/>
      <c r="EU39" s="648"/>
      <c r="EV39" s="648"/>
      <c r="EW39" s="648"/>
      <c r="EX39" s="648"/>
      <c r="EY39" s="648"/>
      <c r="EZ39" s="648"/>
      <c r="FA39" s="648"/>
      <c r="FB39" s="648"/>
      <c r="FC39" s="648"/>
      <c r="FD39" s="648"/>
      <c r="FE39" s="648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653"/>
      <c r="C40" s="652"/>
      <c r="D40" s="670">
        <v>0</v>
      </c>
      <c r="E40" s="671">
        <f t="shared" si="1"/>
        <v>-4.4328028289493115E-2</v>
      </c>
      <c r="F40" s="368">
        <f>F107*F174</f>
        <v>-0.50822100111739754</v>
      </c>
      <c r="G40" s="368">
        <f>G107*G174</f>
        <v>-0.50145707281681451</v>
      </c>
      <c r="H40" s="368">
        <f>H107*H174</f>
        <v>-0.49168018040715189</v>
      </c>
      <c r="I40" s="368">
        <f>I107*I174</f>
        <v>-0.47754815902764852</v>
      </c>
      <c r="J40" s="368">
        <f>J107*J174</f>
        <v>-0.45742158473775479</v>
      </c>
      <c r="K40" s="368">
        <f>K107*K174</f>
        <v>-0.42939214722192481</v>
      </c>
      <c r="L40" s="368">
        <f>L107*L174</f>
        <v>-0.39168752823833458</v>
      </c>
      <c r="M40" s="368">
        <f>M107*M174</f>
        <v>-0.34377839016886169</v>
      </c>
      <c r="N40" s="368">
        <f>N107*N174</f>
        <v>-0.28901559466769627</v>
      </c>
      <c r="O40" s="368">
        <f>O107*O174</f>
        <v>-0.23960425873851623</v>
      </c>
      <c r="P40" s="368">
        <f>P107*P174</f>
        <v>-0.21500021138094219</v>
      </c>
      <c r="Q40" s="368">
        <f>Q107*Q174</f>
        <v>-0.21241860021192391</v>
      </c>
      <c r="R40" s="368">
        <f>R107*R174</f>
        <v>-0.223404691645263</v>
      </c>
      <c r="S40" s="368">
        <f>S107*S174</f>
        <v>-0.26210244427058926</v>
      </c>
      <c r="T40" s="368">
        <f>T107*T174</f>
        <v>-0.31424260819983585</v>
      </c>
      <c r="U40" s="368">
        <f>U107*U174</f>
        <v>-0.36235122406723314</v>
      </c>
      <c r="V40" s="368">
        <f>V107*V174</f>
        <v>-0.39936007103676424</v>
      </c>
      <c r="W40" s="368">
        <f>W107*W174</f>
        <v>-0.42392597925397396</v>
      </c>
      <c r="X40" s="368">
        <f>X107*X174</f>
        <v>-0.43663978257175018</v>
      </c>
      <c r="Y40" s="368">
        <f>Y107*Y174</f>
        <v>-0.43830133656592152</v>
      </c>
      <c r="Z40" s="368">
        <f>Z107*Z174</f>
        <v>-0.42920058789262427</v>
      </c>
      <c r="AA40" s="368">
        <f>AA107*AA174</f>
        <v>-0.40886827297059353</v>
      </c>
      <c r="AB40" s="368">
        <f>AB107*AB174</f>
        <v>-0.37607345629931554</v>
      </c>
      <c r="AC40" s="368">
        <f>AC107*AC174</f>
        <v>-0.32900680962993756</v>
      </c>
      <c r="AD40" s="368">
        <f>AD107*AD174</f>
        <v>-0.26567485295203058</v>
      </c>
      <c r="AE40" s="368">
        <f>AE107*AE174</f>
        <v>-0.21206709570960328</v>
      </c>
      <c r="AF40" s="368">
        <f>AF107*AF174</f>
        <v>-0.14725855271577903</v>
      </c>
      <c r="AG40" s="368">
        <f>AG107*AG174</f>
        <v>-8.4087346131374557E-2</v>
      </c>
      <c r="AH40" s="368">
        <f>AH107*AH174</f>
        <v>-1.874307819363295E-2</v>
      </c>
      <c r="AI40" s="368">
        <f>AI107*AI174</f>
        <v>4.6088113005437747E-2</v>
      </c>
      <c r="AJ40" s="368">
        <f>AJ107*AJ174</f>
        <v>0.11160376240201372</v>
      </c>
      <c r="AK40" s="368">
        <f>AK107*AK174</f>
        <v>0.87868491110646896</v>
      </c>
      <c r="AL40" s="368">
        <f>AL107*AL174</f>
        <v>1.0054411947609152</v>
      </c>
      <c r="AM40" s="368">
        <f>AM107*AM174</f>
        <v>1.1364126918530011</v>
      </c>
      <c r="AN40" s="368">
        <f>AN107*AN174</f>
        <v>1.2638060909289985</v>
      </c>
      <c r="AO40" s="368">
        <f>AO107*AO174</f>
        <v>1.3806356355736524</v>
      </c>
      <c r="AP40" s="368">
        <f>AP107*AP174</f>
        <v>1.4821300477611292</v>
      </c>
      <c r="AQ40" s="368">
        <f>AQ107*AQ174</f>
        <v>1.5662342384189956</v>
      </c>
      <c r="AR40" s="368">
        <f>AR107*AR174</f>
        <v>1.6478377637815027</v>
      </c>
      <c r="AS40" s="368">
        <f>AS107*AS174</f>
        <v>1.7148317861729723</v>
      </c>
      <c r="AT40" s="368">
        <f>AT107*AT174</f>
        <v>1.7665534827529823</v>
      </c>
      <c r="AU40" s="368">
        <f>AU107*AU174</f>
        <v>1.8108931740529994</v>
      </c>
      <c r="AV40" s="368">
        <f>AV107*AV174</f>
        <v>1.8498617911259723</v>
      </c>
      <c r="AW40" s="368">
        <f>AW107*AW174</f>
        <v>1.8786879973356163</v>
      </c>
      <c r="AX40" s="368">
        <f>AX107*AX174</f>
        <v>1.901750226122314</v>
      </c>
      <c r="AY40" s="368">
        <f>AY107*AY174</f>
        <v>1.922790842288808</v>
      </c>
      <c r="AZ40" s="368">
        <f>AZ107*AZ174</f>
        <v>1.9379946829099222</v>
      </c>
      <c r="BA40" s="368">
        <f>BA107*BA174</f>
        <v>1.9497244859451246</v>
      </c>
      <c r="BB40" s="368">
        <f>BB107*BB174</f>
        <v>1.9606377117956946</v>
      </c>
      <c r="BC40" s="368">
        <f>BC107*BC174</f>
        <v>1.9684283427765314</v>
      </c>
      <c r="BD40" s="368">
        <f>BD107*BD174</f>
        <v>1.9743280165812707</v>
      </c>
      <c r="BE40" s="368">
        <f>BE107*BE174</f>
        <v>1.9798702265647736</v>
      </c>
      <c r="BF40" s="368">
        <f>BF107*BF174</f>
        <v>1.983801332833427</v>
      </c>
      <c r="BG40" s="368">
        <f>BG107*BG174</f>
        <v>1.9867515034340655</v>
      </c>
      <c r="BH40" s="368">
        <f>BH107*BH174</f>
        <v>1.9895398102449069</v>
      </c>
      <c r="BI40" s="368">
        <f>BI107*BI174</f>
        <v>1.9915176425819314</v>
      </c>
      <c r="BJ40" s="368">
        <f>BJ107*BJ174</f>
        <v>1.993002825049341</v>
      </c>
      <c r="BK40" s="368">
        <f>BK107*BK174</f>
        <v>1.9944162402045855</v>
      </c>
      <c r="BL40" s="368">
        <f>BL107*BL174</f>
        <v>1.9954286775196928</v>
      </c>
      <c r="BM40" s="368">
        <f>BM107*BM174</f>
        <v>1.9961985101984066</v>
      </c>
      <c r="BN40" s="369">
        <f>BN107*BN174</f>
        <v>1.9969372719845608</v>
      </c>
      <c r="BO40" s="278"/>
      <c r="BW40" s="191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654"/>
      <c r="EK40" s="648"/>
      <c r="EL40" s="648"/>
      <c r="EM40" s="648"/>
      <c r="EN40" s="648"/>
      <c r="EO40" s="648"/>
      <c r="EP40" s="648"/>
      <c r="EQ40" s="648"/>
      <c r="ER40" s="648"/>
      <c r="ES40" s="648"/>
      <c r="ET40" s="648"/>
      <c r="EU40" s="648"/>
      <c r="EV40" s="648"/>
      <c r="EW40" s="648"/>
      <c r="EX40" s="648"/>
      <c r="EY40" s="648"/>
      <c r="EZ40" s="648"/>
      <c r="FA40" s="648"/>
      <c r="FB40" s="648"/>
      <c r="FC40" s="648"/>
      <c r="FD40" s="648"/>
      <c r="FE40" s="648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653"/>
      <c r="C41" s="652"/>
      <c r="D41" s="672">
        <v>-0.05</v>
      </c>
      <c r="E41" s="671">
        <f t="shared" si="1"/>
        <v>-0.25661644930830452</v>
      </c>
      <c r="F41" s="368">
        <f>F108*F175</f>
        <v>-0.61193711204342849</v>
      </c>
      <c r="G41" s="368">
        <f>G108*G175</f>
        <v>-0.60413211924781784</v>
      </c>
      <c r="H41" s="368">
        <f>H108*H175</f>
        <v>-0.59294922950134854</v>
      </c>
      <c r="I41" s="368">
        <f>I108*I175</f>
        <v>-0.57701340362967712</v>
      </c>
      <c r="J41" s="368">
        <f>J108*J175</f>
        <v>-0.55478411252802162</v>
      </c>
      <c r="K41" s="368">
        <f>K108*K175</f>
        <v>-0.52478952257610145</v>
      </c>
      <c r="L41" s="368">
        <f>L108*L175</f>
        <v>-0.48643332936488887</v>
      </c>
      <c r="M41" s="368">
        <f>M108*M175</f>
        <v>-0.44167570168725401</v>
      </c>
      <c r="N41" s="368">
        <f>N108*N175</f>
        <v>-0.39742843475759099</v>
      </c>
      <c r="O41" s="368">
        <f>O108*O175</f>
        <v>-0.3653542640934494</v>
      </c>
      <c r="P41" s="368">
        <f>P108*P175</f>
        <v>-0.35239057710294025</v>
      </c>
      <c r="Q41" s="368">
        <f>Q108*Q175</f>
        <v>-0.35082869469868694</v>
      </c>
      <c r="R41" s="368">
        <f>R108*R175</f>
        <v>-0.35568814272483062</v>
      </c>
      <c r="S41" s="368">
        <f>S108*S175</f>
        <v>-0.37751869323357812</v>
      </c>
      <c r="T41" s="368">
        <f>T108*T175</f>
        <v>-0.41534271202789563</v>
      </c>
      <c r="U41" s="368">
        <f>U108*U175</f>
        <v>-0.4574567383633239</v>
      </c>
      <c r="V41" s="368">
        <f>V108*V175</f>
        <v>-0.49388120365266869</v>
      </c>
      <c r="W41" s="368">
        <f>W108*W175</f>
        <v>-0.52009772742000082</v>
      </c>
      <c r="X41" s="368">
        <f>X108*X175</f>
        <v>-0.53499252630419347</v>
      </c>
      <c r="Y41" s="368">
        <f>Y108*Y175</f>
        <v>-0.53866053535922864</v>
      </c>
      <c r="Z41" s="368">
        <f>Z108*Z175</f>
        <v>-0.53117804639729915</v>
      </c>
      <c r="AA41" s="368">
        <f>AA108*AA175</f>
        <v>-0.51206805495713847</v>
      </c>
      <c r="AB41" s="368">
        <f>AB108*AB175</f>
        <v>-0.48016257137136731</v>
      </c>
      <c r="AC41" s="368">
        <f>AC108*AC175</f>
        <v>-0.43372826565180578</v>
      </c>
      <c r="AD41" s="368">
        <f>AD108*AD175</f>
        <v>-0.38065833867097737</v>
      </c>
      <c r="AE41" s="368">
        <f>AE108*AE175</f>
        <v>-0.33168967216197798</v>
      </c>
      <c r="AF41" s="368">
        <f>AF108*AF175</f>
        <v>-0.26712382138208829</v>
      </c>
      <c r="AG41" s="368">
        <f>AG108*AG175</f>
        <v>-0.2128400717648142</v>
      </c>
      <c r="AH41" s="368">
        <f>AH108*AH175</f>
        <v>-0.14761658801229849</v>
      </c>
      <c r="AI41" s="368">
        <f>AI108*AI175</f>
        <v>-8.4223178189863177E-2</v>
      </c>
      <c r="AJ41" s="368">
        <f>AJ108*AJ175</f>
        <v>-1.876303786312794E-2</v>
      </c>
      <c r="AK41" s="368">
        <f>AK108*AK175</f>
        <v>4.6119984545226769E-2</v>
      </c>
      <c r="AL41" s="368">
        <f>AL108*AL175</f>
        <v>0.94436605337996404</v>
      </c>
      <c r="AM41" s="368">
        <f>AM108*AM175</f>
        <v>1.0753176446605281</v>
      </c>
      <c r="AN41" s="368">
        <f>AN108*AN175</f>
        <v>1.2026901103014964</v>
      </c>
      <c r="AO41" s="368">
        <f>AO108*AO175</f>
        <v>1.3194965164639634</v>
      </c>
      <c r="AP41" s="368">
        <f>AP108*AP175</f>
        <v>1.427247471703518</v>
      </c>
      <c r="AQ41" s="368">
        <f>AQ108*AQ175</f>
        <v>1.5286906940731038</v>
      </c>
      <c r="AR41" s="368">
        <f>AR108*AR175</f>
        <v>1.6127455130676109</v>
      </c>
      <c r="AS41" s="368">
        <f>AS108*AS175</f>
        <v>1.6797052135683757</v>
      </c>
      <c r="AT41" s="368">
        <f>AT108*AT175</f>
        <v>1.7402595778540435</v>
      </c>
      <c r="AU41" s="368">
        <f>AU108*AU175</f>
        <v>1.7919424857802237</v>
      </c>
      <c r="AV41" s="368">
        <f>AV108*AV175</f>
        <v>1.8308783313833359</v>
      </c>
      <c r="AW41" s="368">
        <f>AW108*AW175</f>
        <v>1.8629513671747844</v>
      </c>
      <c r="AX41" s="368">
        <f>AX108*AX175</f>
        <v>1.8917564814992609</v>
      </c>
      <c r="AY41" s="368">
        <f>AY108*AY175</f>
        <v>1.9127765586798429</v>
      </c>
      <c r="AZ41" s="368">
        <f>AZ108*AZ175</f>
        <v>1.9292426928936888</v>
      </c>
      <c r="BA41" s="368">
        <f>BA108*BA175</f>
        <v>1.9444407520380809</v>
      </c>
      <c r="BB41" s="368">
        <f>BB108*BB175</f>
        <v>1.9553466300641122</v>
      </c>
      <c r="BC41" s="368">
        <f>BC108*BC175</f>
        <v>1.963671227897978</v>
      </c>
      <c r="BD41" s="368">
        <f>BD108*BD175</f>
        <v>1.9714618911489896</v>
      </c>
      <c r="BE41" s="368">
        <f>BE108*BE175</f>
        <v>1.9770028562135251</v>
      </c>
      <c r="BF41" s="368">
        <f>BF108*BF175</f>
        <v>1.9811755287417445</v>
      </c>
      <c r="BG41" s="368">
        <f>BG108*BG175</f>
        <v>1.9851093300063858</v>
      </c>
      <c r="BH41" s="368">
        <f>BH108*BH175</f>
        <v>1.9879008862266601</v>
      </c>
      <c r="BI41" s="368">
        <f>BI108*BI175</f>
        <v>1.9899991105765114</v>
      </c>
      <c r="BJ41" s="368">
        <f>BJ108*BJ175</f>
        <v>1.9919935669743931</v>
      </c>
      <c r="BK41" s="368">
        <f>BK108*BK175</f>
        <v>1.9934219660107249</v>
      </c>
      <c r="BL41" s="368">
        <f>BL108*BL175</f>
        <v>1.9945090237813545</v>
      </c>
      <c r="BM41" s="368">
        <f>BM108*BM175</f>
        <v>1.9955533989126362</v>
      </c>
      <c r="BN41" s="369">
        <f>BN108*BN175</f>
        <v>1.9963202721425721</v>
      </c>
      <c r="BO41" s="278"/>
      <c r="BW41" s="191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654"/>
      <c r="EK41" s="648"/>
      <c r="EL41" s="648"/>
      <c r="EM41" s="648"/>
      <c r="EN41" s="648"/>
      <c r="EO41" s="648"/>
      <c r="EP41" s="648"/>
      <c r="EQ41" s="648"/>
      <c r="ER41" s="648"/>
      <c r="ES41" s="648"/>
      <c r="ET41" s="648"/>
      <c r="EU41" s="648"/>
      <c r="EV41" s="648"/>
      <c r="EW41" s="648"/>
      <c r="EX41" s="648"/>
      <c r="EY41" s="648"/>
      <c r="EZ41" s="648"/>
      <c r="FA41" s="648"/>
      <c r="FB41" s="648"/>
      <c r="FC41" s="648"/>
      <c r="FD41" s="648"/>
      <c r="FE41" s="648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653"/>
      <c r="C42" s="652"/>
      <c r="D42" s="670">
        <v>-0.1</v>
      </c>
      <c r="E42" s="671">
        <f t="shared" si="1"/>
        <v>-0.43478598507439559</v>
      </c>
      <c r="F42" s="368">
        <f>F109*F176</f>
        <v>-0.69952867157299359</v>
      </c>
      <c r="G42" s="368">
        <f>G109*G176</f>
        <v>-0.69125468648714705</v>
      </c>
      <c r="H42" s="368">
        <f>H109*H176</f>
        <v>-0.6796053036485592</v>
      </c>
      <c r="I42" s="368">
        <f>I109*I176</f>
        <v>-0.66340961584440516</v>
      </c>
      <c r="J42" s="368">
        <f>J109*J176</f>
        <v>-0.64158961310203522</v>
      </c>
      <c r="K42" s="368">
        <f>K109*K176</f>
        <v>-0.61358401894196768</v>
      </c>
      <c r="L42" s="368">
        <f>L109*L176</f>
        <v>-0.58028985844759429</v>
      </c>
      <c r="M42" s="368">
        <f>M109*M176</f>
        <v>-0.54529231072412243</v>
      </c>
      <c r="N42" s="368">
        <f>N109*N176</f>
        <v>-0.51510862002385294</v>
      </c>
      <c r="O42" s="368">
        <f>O109*O176</f>
        <v>-0.49607829857808389</v>
      </c>
      <c r="P42" s="368">
        <f>P109*P176</f>
        <v>-0.48891304867923707</v>
      </c>
      <c r="Q42" s="368">
        <f>Q109*Q176</f>
        <v>-0.48773355388661144</v>
      </c>
      <c r="R42" s="368">
        <f>R109*R176</f>
        <v>-0.48974449527988839</v>
      </c>
      <c r="S42" s="368">
        <f>S109*S176</f>
        <v>-0.50122583865265757</v>
      </c>
      <c r="T42" s="368">
        <f>T109*T176</f>
        <v>-0.52443346276015013</v>
      </c>
      <c r="U42" s="368">
        <f>U109*U176</f>
        <v>-0.55456149235818986</v>
      </c>
      <c r="V42" s="368">
        <f>V109*V176</f>
        <v>-0.5840254121591163</v>
      </c>
      <c r="W42" s="368">
        <f>W109*W176</f>
        <v>-0.60715901645648007</v>
      </c>
      <c r="X42" s="368">
        <f>X109*X176</f>
        <v>-0.62114989454342817</v>
      </c>
      <c r="Y42" s="368">
        <f>Y109*Y176</f>
        <v>-0.62491530661504857</v>
      </c>
      <c r="Z42" s="368">
        <f>Z109*Z176</f>
        <v>-0.61789199122320393</v>
      </c>
      <c r="AA42" s="368">
        <f>AA109*AA176</f>
        <v>-0.59930363047608093</v>
      </c>
      <c r="AB42" s="368">
        <f>AB109*AB176</f>
        <v>-0.56786294247247482</v>
      </c>
      <c r="AC42" s="368">
        <f>AC109*AC176</f>
        <v>-0.52180252226490387</v>
      </c>
      <c r="AD42" s="368">
        <f>AD109*AD176</f>
        <v>-0.48592040345923515</v>
      </c>
      <c r="AE42" s="368">
        <f>AE109*AE176</f>
        <v>-0.43721742242163175</v>
      </c>
      <c r="AF42" s="368">
        <f>AF109*AF176</f>
        <v>-0.3827106830542385</v>
      </c>
      <c r="AG42" s="368">
        <f>AG109*AG176</f>
        <v>-0.33288631013613462</v>
      </c>
      <c r="AH42" s="368">
        <f>AH109*AH176</f>
        <v>-0.26776678720887781</v>
      </c>
      <c r="AI42" s="368">
        <f>AI109*AI176</f>
        <v>-0.21317998131593716</v>
      </c>
      <c r="AJ42" s="368">
        <f>AJ109*AJ176</f>
        <v>-0.14777134143233026</v>
      </c>
      <c r="AK42" s="368">
        <f>AK109*AK176</f>
        <v>-8.4279940337860335E-2</v>
      </c>
      <c r="AL42" s="368">
        <f>AL109*AL176</f>
        <v>-1.8770830862202E-2</v>
      </c>
      <c r="AM42" s="368">
        <f>AM109*AM176</f>
        <v>1.0054783457107277</v>
      </c>
      <c r="AN42" s="368">
        <f>AN109*AN176</f>
        <v>1.1363730179849498</v>
      </c>
      <c r="AO42" s="368">
        <f>AO109*AO176</f>
        <v>1.2636846075064545</v>
      </c>
      <c r="AP42" s="368">
        <f>AP109*AP176</f>
        <v>1.3804265628798498</v>
      </c>
      <c r="AQ42" s="368">
        <f>AQ109*AQ176</f>
        <v>1.4818283810258799</v>
      </c>
      <c r="AR42" s="368">
        <f>AR109*AR176</f>
        <v>1.5658369790698361</v>
      </c>
      <c r="AS42" s="368">
        <f>AS109*AS176</f>
        <v>1.6473403448986392</v>
      </c>
      <c r="AT42" s="368">
        <f>AT109*AT176</f>
        <v>1.7142357281288307</v>
      </c>
      <c r="AU42" s="368">
        <f>AU109*AU176</f>
        <v>1.7658648552541414</v>
      </c>
      <c r="AV42" s="368">
        <f>AV109*AV176</f>
        <v>1.810119145677674</v>
      </c>
      <c r="AW42" s="368">
        <f>AW109*AW176</f>
        <v>1.8490117935014603</v>
      </c>
      <c r="AX42" s="368">
        <f>AX109*AX176</f>
        <v>1.8777760562613939</v>
      </c>
      <c r="AY42" s="368">
        <f>AY109*AY176</f>
        <v>1.9007897377022127</v>
      </c>
      <c r="AZ42" s="368">
        <f>AZ109*AZ176</f>
        <v>1.9217934050353025</v>
      </c>
      <c r="BA42" s="368">
        <f>BA109*BA176</f>
        <v>1.9369729327927447</v>
      </c>
      <c r="BB42" s="368">
        <f>BB109*BB176</f>
        <v>1.9486881509466469</v>
      </c>
      <c r="BC42" s="368">
        <f>BC109*BC176</f>
        <v>1.9595928626705821</v>
      </c>
      <c r="BD42" s="368">
        <f>BD109*BD176</f>
        <v>1.9673797417179624</v>
      </c>
      <c r="BE42" s="368">
        <f>BE109*BE176</f>
        <v>1.9732771455243554</v>
      </c>
      <c r="BF42" s="368">
        <f>BF109*BF176</f>
        <v>1.9788178633404072</v>
      </c>
      <c r="BG42" s="368">
        <f>BG109*BG176</f>
        <v>1.9827530792546904</v>
      </c>
      <c r="BH42" s="368">
        <f>BH109*BH176</f>
        <v>1.9857153737632152</v>
      </c>
      <c r="BI42" s="368">
        <f>BI109*BI176</f>
        <v>1.9885256705494763</v>
      </c>
      <c r="BJ42" s="368">
        <f>BJ109*BJ176</f>
        <v>1.9905374660056872</v>
      </c>
      <c r="BK42" s="368">
        <f>BK109*BK176</f>
        <v>1.9920694203536782</v>
      </c>
      <c r="BL42" s="368">
        <f>BL109*BL176</f>
        <v>1.9935422358502406</v>
      </c>
      <c r="BM42" s="368">
        <f>BM109*BM176</f>
        <v>1.9946257538479175</v>
      </c>
      <c r="BN42" s="369">
        <f>BN109*BN176</f>
        <v>1.9954760682227666</v>
      </c>
      <c r="BO42" s="278"/>
    </row>
    <row r="43" spans="2:187" ht="42" customHeight="1">
      <c r="B43" s="653"/>
      <c r="C43" s="652"/>
      <c r="D43" s="672">
        <v>-0.15</v>
      </c>
      <c r="E43" s="671">
        <f t="shared" ref="E43:E69" si="2">$E$10-($E$10-$E$70)*1/(1+EXP(-($E$9*(-D43+$C$8))))</f>
        <v>-0.57823414646215143</v>
      </c>
      <c r="F43" s="368">
        <f>F110*F177</f>
        <v>-0.7708184532116451</v>
      </c>
      <c r="G43" s="368">
        <f>G110*G177</f>
        <v>-0.76270122009155872</v>
      </c>
      <c r="H43" s="368">
        <f>H110*H177</f>
        <v>-0.75157167491304588</v>
      </c>
      <c r="I43" s="368">
        <f>I110*I177</f>
        <v>-0.73663096061297995</v>
      </c>
      <c r="J43" s="368">
        <f>J110*J177</f>
        <v>-0.71742307833714969</v>
      </c>
      <c r="K43" s="368">
        <f>K110*K177</f>
        <v>-0.69426358335510607</v>
      </c>
      <c r="L43" s="368">
        <f>L110*L177</f>
        <v>-0.66887730830846048</v>
      </c>
      <c r="M43" s="368">
        <f>M110*M177</f>
        <v>-0.64468641981187813</v>
      </c>
      <c r="N43" s="368">
        <f>N110*N177</f>
        <v>-0.62583956472603064</v>
      </c>
      <c r="O43" s="368">
        <f>O110*O177</f>
        <v>-0.61482559588437835</v>
      </c>
      <c r="P43" s="368">
        <f>P110*P177</f>
        <v>-0.61066689376769201</v>
      </c>
      <c r="Q43" s="368">
        <f>Q110*Q177</f>
        <v>-0.60964597178737034</v>
      </c>
      <c r="R43" s="368">
        <f>R110*R177</f>
        <v>-0.61017709792354813</v>
      </c>
      <c r="S43" s="368">
        <f>S110*S177</f>
        <v>-0.61578559128022148</v>
      </c>
      <c r="T43" s="368">
        <f>T110*T177</f>
        <v>-0.62860301857337852</v>
      </c>
      <c r="U43" s="368">
        <f>U110*U177</f>
        <v>-0.64720688264058546</v>
      </c>
      <c r="V43" s="368">
        <f>V110*V177</f>
        <v>-0.66734591086594086</v>
      </c>
      <c r="W43" s="368">
        <f>W110*W177</f>
        <v>-0.68438146084228424</v>
      </c>
      <c r="X43" s="368">
        <f>X110*X177</f>
        <v>-0.69493862987934074</v>
      </c>
      <c r="Y43" s="368">
        <f>Y110*Y177</f>
        <v>-0.69699731727935754</v>
      </c>
      <c r="Z43" s="368">
        <f>Z110*Z177</f>
        <v>-0.68924118766305909</v>
      </c>
      <c r="AA43" s="368">
        <f>AA110*AA177</f>
        <v>-0.6704159972983641</v>
      </c>
      <c r="AB43" s="368">
        <f>AB110*AB177</f>
        <v>-0.63896625944227603</v>
      </c>
      <c r="AC43" s="368">
        <f>AC110*AC177</f>
        <v>-0.60953234183031701</v>
      </c>
      <c r="AD43" s="368">
        <f>AD110*AD177</f>
        <v>-0.5744256288485402</v>
      </c>
      <c r="AE43" s="368">
        <f>AE110*AE177</f>
        <v>-0.52587371000454142</v>
      </c>
      <c r="AF43" s="368">
        <f>AF110*AF177</f>
        <v>-0.48847312158910355</v>
      </c>
      <c r="AG43" s="368">
        <f>AG110*AG177</f>
        <v>-0.43875922225773278</v>
      </c>
      <c r="AH43" s="368">
        <f>AH110*AH177</f>
        <v>-0.38361253930954509</v>
      </c>
      <c r="AI43" s="368">
        <f>AI110*AI177</f>
        <v>-0.33340644771266759</v>
      </c>
      <c r="AJ43" s="368">
        <f>AJ110*AJ177</f>
        <v>-0.26804017617661946</v>
      </c>
      <c r="AK43" s="368">
        <f>AK110*AK177</f>
        <v>-0.21331814495308374</v>
      </c>
      <c r="AL43" s="368">
        <f>AL110*AL177</f>
        <v>-0.1478285298410941</v>
      </c>
      <c r="AM43" s="368">
        <f>AM110*AM177</f>
        <v>-8.4296736506419709E-2</v>
      </c>
      <c r="AN43" s="368">
        <f>AN110*AN177</f>
        <v>1.075239477447419</v>
      </c>
      <c r="AO43" s="368">
        <f>AO110*AO177</f>
        <v>1.2025131843333292</v>
      </c>
      <c r="AP43" s="368">
        <f>AP110*AP177</f>
        <v>1.3192086466998536</v>
      </c>
      <c r="AQ43" s="368">
        <f>AQ110*AQ177</f>
        <v>1.4268355696627217</v>
      </c>
      <c r="AR43" s="368">
        <f>AR110*AR177</f>
        <v>1.5281413690043946</v>
      </c>
      <c r="AS43" s="368">
        <f>AS110*AS177</f>
        <v>1.6120521366166658</v>
      </c>
      <c r="AT43" s="368">
        <f>AT110*AT177</f>
        <v>1.6788672207901663</v>
      </c>
      <c r="AU43" s="368">
        <f>AU110*AU177</f>
        <v>1.739277838583652</v>
      </c>
      <c r="AV43" s="368">
        <f>AV110*AV177</f>
        <v>1.7908253540983752</v>
      </c>
      <c r="AW43" s="368">
        <f>AW110*AW177</f>
        <v>1.8296429025294512</v>
      </c>
      <c r="AX43" s="368">
        <f>AX110*AX177</f>
        <v>1.8616159602005511</v>
      </c>
      <c r="AY43" s="368">
        <f>AY110*AY177</f>
        <v>1.8903395574894359</v>
      </c>
      <c r="AZ43" s="368">
        <f>AZ110*AZ177</f>
        <v>1.9113006840175808</v>
      </c>
      <c r="BA43" s="368">
        <f>BA110*BA177</f>
        <v>1.9277269980794591</v>
      </c>
      <c r="BB43" s="368">
        <f>BB110*BB177</f>
        <v>1.9428991847989845</v>
      </c>
      <c r="BC43" s="368">
        <f>BC110*BC177</f>
        <v>1.9537919191682651</v>
      </c>
      <c r="BD43" s="368">
        <f>BD110*BD177</f>
        <v>1.9621105861254413</v>
      </c>
      <c r="BE43" s="368">
        <f>BE110*BE177</f>
        <v>1.9698965476100838</v>
      </c>
      <c r="BF43" s="368">
        <f>BF110*BF177</f>
        <v>1.9754355719298946</v>
      </c>
      <c r="BG43" s="368">
        <f>BG110*BG177</f>
        <v>1.9796152525946051</v>
      </c>
      <c r="BH43" s="368">
        <f>BH110*BH177</f>
        <v>1.9835686901864125</v>
      </c>
      <c r="BI43" s="368">
        <f>BI110*BI177</f>
        <v>1.9863969534064969</v>
      </c>
      <c r="BJ43" s="368">
        <f>BJ110*BJ177</f>
        <v>1.9885513815186515</v>
      </c>
      <c r="BK43" s="368">
        <f>BK110*BK177</f>
        <v>1.9906224889662061</v>
      </c>
      <c r="BL43" s="368">
        <f>BL110*BL177</f>
        <v>1.9921479157505104</v>
      </c>
      <c r="BM43" s="368">
        <f>BM110*BM177</f>
        <v>1.9933498430389309</v>
      </c>
      <c r="BN43" s="369">
        <f>BN110*BN177</f>
        <v>1.9945225487781326</v>
      </c>
      <c r="BO43" s="278"/>
    </row>
    <row r="44" spans="2:187" ht="42" customHeight="1">
      <c r="B44" s="653"/>
      <c r="C44" s="652"/>
      <c r="D44" s="670">
        <v>-0.2</v>
      </c>
      <c r="E44" s="671">
        <f t="shared" si="2"/>
        <v>-0.68991257371882098</v>
      </c>
      <c r="F44" s="368">
        <f>F111*F178</f>
        <v>-0.82724485098929301</v>
      </c>
      <c r="G44" s="368">
        <f>G111*G178</f>
        <v>-0.81983270257449559</v>
      </c>
      <c r="H44" s="368">
        <f>H111*H178</f>
        <v>-0.81001555018706839</v>
      </c>
      <c r="I44" s="368">
        <f>I111*I178</f>
        <v>-0.79739076870733216</v>
      </c>
      <c r="J44" s="368">
        <f>J111*J178</f>
        <v>-0.78201443988428754</v>
      </c>
      <c r="K44" s="368">
        <f>K111*K178</f>
        <v>-0.76466203620629913</v>
      </c>
      <c r="L44" s="368">
        <f>L111*L178</f>
        <v>-0.74704152944486946</v>
      </c>
      <c r="M44" s="368">
        <f>M111*M178</f>
        <v>-0.73153165360733907</v>
      </c>
      <c r="N44" s="368">
        <f>N111*N178</f>
        <v>-0.72023676726988173</v>
      </c>
      <c r="O44" s="368">
        <f>O111*O178</f>
        <v>-0.71385079635391047</v>
      </c>
      <c r="P44" s="368">
        <f>P111*P178</f>
        <v>-0.71129176795404547</v>
      </c>
      <c r="Q44" s="368">
        <f>Q111*Q178</f>
        <v>-0.71033554251236097</v>
      </c>
      <c r="R44" s="368">
        <f>R111*R178</f>
        <v>-0.71005854011813729</v>
      </c>
      <c r="S44" s="368">
        <f>S111*S178</f>
        <v>-0.71237792372198749</v>
      </c>
      <c r="T44" s="368">
        <f>T111*T178</f>
        <v>-0.71870889055552301</v>
      </c>
      <c r="U44" s="368">
        <f>U111*U178</f>
        <v>-0.72879050191492045</v>
      </c>
      <c r="V44" s="368">
        <f>V111*V178</f>
        <v>-0.74052580760789266</v>
      </c>
      <c r="W44" s="368">
        <f>W111*W178</f>
        <v>-0.75083734166300864</v>
      </c>
      <c r="X44" s="368">
        <f>X111*X178</f>
        <v>-0.75675825070713365</v>
      </c>
      <c r="Y44" s="368">
        <f>Y111*Y178</f>
        <v>-0.75594049916972561</v>
      </c>
      <c r="Z44" s="368">
        <f>Z111*Z178</f>
        <v>-0.74653488688314851</v>
      </c>
      <c r="AA44" s="368">
        <f>AA111*AA178</f>
        <v>-0.7268249384696811</v>
      </c>
      <c r="AB44" s="368">
        <f>AB111*AB178</f>
        <v>-0.70497297878601173</v>
      </c>
      <c r="AC44" s="368">
        <f>AC111*AC178</f>
        <v>-0.68100954168069416</v>
      </c>
      <c r="AD44" s="368">
        <f>AD111*AD178</f>
        <v>-0.64589695469268538</v>
      </c>
      <c r="AE44" s="368">
        <f>AE111*AE178</f>
        <v>-0.61404228911436565</v>
      </c>
      <c r="AF44" s="368">
        <f>AF111*AF178</f>
        <v>-0.57730982006883103</v>
      </c>
      <c r="AG44" s="368">
        <f>AG111*AG178</f>
        <v>-0.52765613615933316</v>
      </c>
      <c r="AH44" s="368">
        <f>AH111*AH178</f>
        <v>-0.48958324630674949</v>
      </c>
      <c r="AI44" s="368">
        <f>AI111*AI178</f>
        <v>-0.43942059604626815</v>
      </c>
      <c r="AJ44" s="368">
        <f>AJ111*AJ178</f>
        <v>-0.38398849551855407</v>
      </c>
      <c r="AK44" s="368">
        <f>AK111*AK178</f>
        <v>-0.33361053091247334</v>
      </c>
      <c r="AL44" s="368">
        <f>AL111*AL178</f>
        <v>-0.2681338741682775</v>
      </c>
      <c r="AM44" s="368">
        <f>AM111*AM178</f>
        <v>-0.21335129557864424</v>
      </c>
      <c r="AN44" s="368">
        <f>AN111*AN178</f>
        <v>-0.14782919762592167</v>
      </c>
      <c r="AO44" s="368">
        <f>AO111*AO178</f>
        <v>1.1361329296833307</v>
      </c>
      <c r="AP44" s="368">
        <f>AP111*AP178</f>
        <v>1.2633006321418561</v>
      </c>
      <c r="AQ44" s="368">
        <f>AQ111*AQ178</f>
        <v>1.3798742358789167</v>
      </c>
      <c r="AR44" s="368">
        <f>AR111*AR178</f>
        <v>1.4810862821509529</v>
      </c>
      <c r="AS44" s="368">
        <f>AS111*AS178</f>
        <v>1.5648900510810591</v>
      </c>
      <c r="AT44" s="368">
        <f>AT111*AT178</f>
        <v>1.6461720073936987</v>
      </c>
      <c r="AU44" s="368">
        <f>AU111*AU178</f>
        <v>1.712846338204983</v>
      </c>
      <c r="AV44" s="368">
        <f>AV111*AV178</f>
        <v>1.7642677597253313</v>
      </c>
      <c r="AW44" s="368">
        <f>AW111*AW178</f>
        <v>1.8083322331331431</v>
      </c>
      <c r="AX44" s="368">
        <f>AX111*AX178</f>
        <v>1.8470594582659097</v>
      </c>
      <c r="AY44" s="368">
        <f>AY111*AY178</f>
        <v>1.8756935521797351</v>
      </c>
      <c r="AZ44" s="368">
        <f>AZ111*AZ178</f>
        <v>1.8986101953359835</v>
      </c>
      <c r="BA44" s="368">
        <f>BA111*BA178</f>
        <v>1.9195445041988155</v>
      </c>
      <c r="BB44" s="368">
        <f>BB111*BB178</f>
        <v>1.9346828846329254</v>
      </c>
      <c r="BC44" s="368">
        <f>BC111*BC178</f>
        <v>1.9463766442800083</v>
      </c>
      <c r="BD44" s="368">
        <f>BD111*BD178</f>
        <v>1.9572695382198435</v>
      </c>
      <c r="BE44" s="368">
        <f>BE111*BE178</f>
        <v>1.9650496951469552</v>
      </c>
      <c r="BF44" s="368">
        <f>BF111*BF178</f>
        <v>1.970944255457344</v>
      </c>
      <c r="BG44" s="368">
        <f>BG111*BG178</f>
        <v>1.9764956765276249</v>
      </c>
      <c r="BH44" s="368">
        <f>BH111*BH178</f>
        <v>1.9804642445960099</v>
      </c>
      <c r="BI44" s="368">
        <f>BI111*BI178</f>
        <v>1.983487906580705</v>
      </c>
      <c r="BJ44" s="368">
        <f>BJ111*BJ178</f>
        <v>1.9863910108075529</v>
      </c>
      <c r="BK44" s="368">
        <f>BK111*BK178</f>
        <v>1.9885295120241488</v>
      </c>
      <c r="BL44" s="368">
        <f>BL111*BL178</f>
        <v>1.9902202020204032</v>
      </c>
      <c r="BM44" s="368">
        <f>BM111*BM178</f>
        <v>1.9918784631856095</v>
      </c>
      <c r="BN44" s="369">
        <f>BN111*BN178</f>
        <v>1.9931664783026712</v>
      </c>
      <c r="BO44" s="278"/>
    </row>
    <row r="45" spans="2:187" ht="42" customHeight="1">
      <c r="B45" s="653"/>
      <c r="C45" s="652"/>
      <c r="D45" s="672">
        <v>-0.25</v>
      </c>
      <c r="E45" s="671">
        <f t="shared" si="2"/>
        <v>-0.77460509140531997</v>
      </c>
      <c r="F45" s="368">
        <f>F112*F179</f>
        <v>-0.87101536057292706</v>
      </c>
      <c r="G45" s="368">
        <f>G112*G179</f>
        <v>-0.86467575588123324</v>
      </c>
      <c r="H45" s="368">
        <f>H112*H179</f>
        <v>-0.85661356686449652</v>
      </c>
      <c r="I45" s="368">
        <f>I112*I179</f>
        <v>-0.84672383234894144</v>
      </c>
      <c r="J45" s="368">
        <f>J112*J179</f>
        <v>-0.83533018710377649</v>
      </c>
      <c r="K45" s="368">
        <f>K112*K179</f>
        <v>-0.82325096522664032</v>
      </c>
      <c r="L45" s="368">
        <f>L112*L179</f>
        <v>-0.8117545129569349</v>
      </c>
      <c r="M45" s="368">
        <f>M112*M179</f>
        <v>-0.80221141684324304</v>
      </c>
      <c r="N45" s="368">
        <f>N112*N179</f>
        <v>-0.79553359231174536</v>
      </c>
      <c r="O45" s="368">
        <f>O112*O179</f>
        <v>-0.79175621257364448</v>
      </c>
      <c r="P45" s="368">
        <f>P112*P179</f>
        <v>-0.79005801356930616</v>
      </c>
      <c r="Q45" s="368">
        <f>Q112*Q179</f>
        <v>-0.78912506455453868</v>
      </c>
      <c r="R45" s="368">
        <f>R112*R179</f>
        <v>-0.78839615657615381</v>
      </c>
      <c r="S45" s="368">
        <f>S112*S179</f>
        <v>-0.78887708883014296</v>
      </c>
      <c r="T45" s="368">
        <f>T112*T179</f>
        <v>-0.79137302196143666</v>
      </c>
      <c r="U45" s="368">
        <f>U112*U179</f>
        <v>-0.79588596148180601</v>
      </c>
      <c r="V45" s="368">
        <f>V112*V179</f>
        <v>-0.8013686667733021</v>
      </c>
      <c r="W45" s="368">
        <f>W112*W179</f>
        <v>-0.80591803877976809</v>
      </c>
      <c r="X45" s="368">
        <f>X112*X179</f>
        <v>-0.80727123386063804</v>
      </c>
      <c r="Y45" s="368">
        <f>Y112*Y179</f>
        <v>-0.8032161330746348</v>
      </c>
      <c r="Z45" s="368">
        <f>Z112*Z179</f>
        <v>-0.79169719234837554</v>
      </c>
      <c r="AA45" s="368">
        <f>AA112*AA179</f>
        <v>-0.77674420748271877</v>
      </c>
      <c r="AB45" s="368">
        <f>AB112*AB179</f>
        <v>-0.761387241968145</v>
      </c>
      <c r="AC45" s="368">
        <f>AC112*AC179</f>
        <v>-0.7370801008539315</v>
      </c>
      <c r="AD45" s="368">
        <f>AD112*AD179</f>
        <v>-0.7119301656971383</v>
      </c>
      <c r="AE45" s="368">
        <f>AE112*AE179</f>
        <v>-0.6856614685774356</v>
      </c>
      <c r="AF45" s="368">
        <f>AF112*AF179</f>
        <v>-0.6489249756320109</v>
      </c>
      <c r="AG45" s="368">
        <f>AG112*AG179</f>
        <v>-0.61600192637181705</v>
      </c>
      <c r="AH45" s="368">
        <f>AH112*AH179</f>
        <v>-0.57855181851656456</v>
      </c>
      <c r="AI45" s="368">
        <f>AI112*AI179</f>
        <v>-0.52841005906962146</v>
      </c>
      <c r="AJ45" s="368">
        <f>AJ112*AJ179</f>
        <v>-0.49003543322364751</v>
      </c>
      <c r="AK45" s="368">
        <f>AK112*AK179</f>
        <v>-0.4396687293415687</v>
      </c>
      <c r="AL45" s="368">
        <f>AL112*AL179</f>
        <v>-0.38410444868914789</v>
      </c>
      <c r="AM45" s="368">
        <f>AM112*AM179</f>
        <v>-0.33364404451648561</v>
      </c>
      <c r="AN45" s="368">
        <f>AN112*AN179</f>
        <v>-0.26811667832682351</v>
      </c>
      <c r="AO45" s="368">
        <f>AO112*AO179</f>
        <v>-0.21330686786060699</v>
      </c>
      <c r="AP45" s="368">
        <f>AP112*AP179</f>
        <v>1.2020184510668732</v>
      </c>
      <c r="AQ45" s="368">
        <f>AQ112*AQ179</f>
        <v>1.3184919054500508</v>
      </c>
      <c r="AR45" s="368">
        <f>AR112*AR179</f>
        <v>1.4258558313344516</v>
      </c>
      <c r="AS45" s="368">
        <f>AS112*AS179</f>
        <v>1.5268583722668123</v>
      </c>
      <c r="AT45" s="368">
        <f>AT112*AT179</f>
        <v>1.6104436649799752</v>
      </c>
      <c r="AU45" s="368">
        <f>AU112*AU179</f>
        <v>1.6769280987948729</v>
      </c>
      <c r="AV45" s="368">
        <f>AV112*AV179</f>
        <v>1.7370097036431822</v>
      </c>
      <c r="AW45" s="368">
        <f>AW112*AW179</f>
        <v>1.7882503990598539</v>
      </c>
      <c r="AX45" s="368">
        <f>AX112*AX179</f>
        <v>1.826805725309006</v>
      </c>
      <c r="AY45" s="368">
        <f>AY112*AY179</f>
        <v>1.8585646857363183</v>
      </c>
      <c r="AZ45" s="368">
        <f>AZ112*AZ179</f>
        <v>1.887121768737495</v>
      </c>
      <c r="BA45" s="368">
        <f>BA112*BA179</f>
        <v>1.9079710112834729</v>
      </c>
      <c r="BB45" s="368">
        <f>BB112*BB179</f>
        <v>1.9243290426793831</v>
      </c>
      <c r="BC45" s="368">
        <f>BC112*BC179</f>
        <v>1.9394613895281425</v>
      </c>
      <c r="BD45" s="368">
        <f>BD112*BD179</f>
        <v>1.9503365877774519</v>
      </c>
      <c r="BE45" s="368">
        <f>BE112*BE179</f>
        <v>1.9586447476565281</v>
      </c>
      <c r="BF45" s="368">
        <f>BF112*BF179</f>
        <v>1.966423948299711</v>
      </c>
      <c r="BG45" s="368">
        <f>BG112*BG179</f>
        <v>1.9719822236709745</v>
      </c>
      <c r="BH45" s="368">
        <f>BH112*BH179</f>
        <v>1.9762183893496601</v>
      </c>
      <c r="BI45" s="368">
        <f>BI112*BI179</f>
        <v>1.9802736630891167</v>
      </c>
      <c r="BJ45" s="368">
        <f>BJ112*BJ179</f>
        <v>1.9832573290735001</v>
      </c>
      <c r="BK45" s="368">
        <f>BK112*BK179</f>
        <v>1.9856217298192649</v>
      </c>
      <c r="BL45" s="368">
        <f>BL112*BL179</f>
        <v>1.987952418579231</v>
      </c>
      <c r="BM45" s="368">
        <f>BM112*BM179</f>
        <v>1.989777652224928</v>
      </c>
      <c r="BN45" s="369">
        <f>BN112*BN179</f>
        <v>1.9913043484700914</v>
      </c>
      <c r="BO45" s="278"/>
    </row>
    <row r="46" spans="2:187" ht="42" customHeight="1">
      <c r="B46" s="653"/>
      <c r="C46" s="652"/>
      <c r="D46" s="670">
        <v>-0.3</v>
      </c>
      <c r="E46" s="671">
        <f t="shared" si="2"/>
        <v>-0.83756285614737402</v>
      </c>
      <c r="F46" s="368">
        <f>F113*F180</f>
        <v>-0.90447826465748493</v>
      </c>
      <c r="G46" s="368">
        <f>G113*G180</f>
        <v>-0.8993609132837822</v>
      </c>
      <c r="H46" s="368">
        <f>H113*H180</f>
        <v>-0.89313451081005235</v>
      </c>
      <c r="I46" s="368">
        <f>I113*I180</f>
        <v>-0.88585231977597378</v>
      </c>
      <c r="J46" s="368">
        <f>J113*J180</f>
        <v>-0.8778922281565813</v>
      </c>
      <c r="K46" s="368">
        <f>K113*K180</f>
        <v>-0.86990009040529126</v>
      </c>
      <c r="L46" s="368">
        <f>L113*L180</f>
        <v>-0.86267151842650602</v>
      </c>
      <c r="M46" s="368">
        <f>M113*M180</f>
        <v>-0.85690450446205735</v>
      </c>
      <c r="N46" s="368">
        <f>N113*N180</f>
        <v>-0.85293492018136929</v>
      </c>
      <c r="O46" s="368">
        <f>O113*O180</f>
        <v>-0.85061345937522415</v>
      </c>
      <c r="P46" s="368">
        <f>P113*P180</f>
        <v>-0.84938106588836537</v>
      </c>
      <c r="Q46" s="368">
        <f>Q113*Q180</f>
        <v>-0.84845351436148619</v>
      </c>
      <c r="R46" s="368">
        <f>R113*R180</f>
        <v>-0.84746818238660182</v>
      </c>
      <c r="S46" s="368">
        <f>S113*S180</f>
        <v>-0.84691979040153686</v>
      </c>
      <c r="T46" s="368">
        <f>T113*T180</f>
        <v>-0.84720233824458835</v>
      </c>
      <c r="U46" s="368">
        <f>U113*U180</f>
        <v>-0.84829702575451527</v>
      </c>
      <c r="V46" s="368">
        <f>V113*V180</f>
        <v>-0.84959123559825134</v>
      </c>
      <c r="W46" s="368">
        <f>W113*W180</f>
        <v>-0.84986178196218098</v>
      </c>
      <c r="X46" s="368">
        <f>X113*X180</f>
        <v>-0.84743718210539676</v>
      </c>
      <c r="Y46" s="368">
        <f>Y113*Y180</f>
        <v>-0.84040901688894742</v>
      </c>
      <c r="Z46" s="368">
        <f>Z113*Z180</f>
        <v>-0.83042158657823673</v>
      </c>
      <c r="AA46" s="368">
        <f>AA113*AA180</f>
        <v>-0.82104925273370311</v>
      </c>
      <c r="AB46" s="368">
        <f>AB113*AB180</f>
        <v>-0.80485491386853159</v>
      </c>
      <c r="AC46" s="368">
        <f>AC113*AC180</f>
        <v>-0.78616430933391668</v>
      </c>
      <c r="AD46" s="368">
        <f>AD113*AD180</f>
        <v>-0.76799649384744706</v>
      </c>
      <c r="AE46" s="368">
        <f>AE113*AE180</f>
        <v>-0.74159160581438577</v>
      </c>
      <c r="AF46" s="368">
        <f>AF113*AF180</f>
        <v>-0.7149649305308784</v>
      </c>
      <c r="AG46" s="368">
        <f>AG113*AG180</f>
        <v>-0.68767341116026737</v>
      </c>
      <c r="AH46" s="368">
        <f>AH113*AH180</f>
        <v>-0.65021807548655985</v>
      </c>
      <c r="AI46" s="368">
        <f>AI113*AI180</f>
        <v>-0.61681892834228458</v>
      </c>
      <c r="AJ46" s="368">
        <f>AJ113*AJ180</f>
        <v>-0.57904426222256156</v>
      </c>
      <c r="AK46" s="368">
        <f>AK113*AK180</f>
        <v>-0.52867710472742646</v>
      </c>
      <c r="AL46" s="368">
        <f>AL113*AL180</f>
        <v>-0.49015491891213392</v>
      </c>
      <c r="AM46" s="368">
        <f>AM113*AM180</f>
        <v>-0.4396836325055456</v>
      </c>
      <c r="AN46" s="368">
        <f>AN113*AN180</f>
        <v>-0.38404765768670796</v>
      </c>
      <c r="AO46" s="368">
        <f>AO113*AO180</f>
        <v>-0.33353799481702662</v>
      </c>
      <c r="AP46" s="368">
        <f>AP113*AP180</f>
        <v>-0.26798613263854332</v>
      </c>
      <c r="AQ46" s="368">
        <f>AQ113*AQ180</f>
        <v>1.2623876226351405</v>
      </c>
      <c r="AR46" s="368">
        <f>AR113*AR180</f>
        <v>1.3785971899238867</v>
      </c>
      <c r="AS46" s="368">
        <f>AS113*AS180</f>
        <v>1.4793844938299647</v>
      </c>
      <c r="AT46" s="368">
        <f>AT113*AT180</f>
        <v>1.5627192134701444</v>
      </c>
      <c r="AU46" s="368">
        <f>AU113*AU180</f>
        <v>1.643488048708929</v>
      </c>
      <c r="AV46" s="368">
        <f>AV113*AV180</f>
        <v>1.7096491557994868</v>
      </c>
      <c r="AW46" s="368">
        <f>AW113*AW180</f>
        <v>1.7605926010216115</v>
      </c>
      <c r="AX46" s="368">
        <f>AX113*AX180</f>
        <v>1.8042291625421625</v>
      </c>
      <c r="AY46" s="368">
        <f>AY113*AY180</f>
        <v>1.8425955787071153</v>
      </c>
      <c r="AZ46" s="368">
        <f>AZ113*AZ180</f>
        <v>1.8709599689533343</v>
      </c>
      <c r="BA46" s="368">
        <f>BA113*BA180</f>
        <v>1.8936894958287334</v>
      </c>
      <c r="BB46" s="368">
        <f>BB113*BB180</f>
        <v>1.9145014883232803</v>
      </c>
      <c r="BC46" s="368">
        <f>BC113*BC180</f>
        <v>1.9295772449122239</v>
      </c>
      <c r="BD46" s="368">
        <f>BD113*BD180</f>
        <v>1.9412427390275602</v>
      </c>
      <c r="BE46" s="368">
        <f>BE113*BE180</f>
        <v>1.9521139408215182</v>
      </c>
      <c r="BF46" s="368">
        <f>BF113*BF180</f>
        <v>1.959885458606734</v>
      </c>
      <c r="BG46" s="368">
        <f>BG113*BG180</f>
        <v>1.9658136389787613</v>
      </c>
      <c r="BH46" s="368">
        <f>BH113*BH180</f>
        <v>1.9714585444760286</v>
      </c>
      <c r="BI46" s="368">
        <f>BI113*BI180</f>
        <v>1.9756002114967688</v>
      </c>
      <c r="BJ46" s="368">
        <f>BJ113*BJ180</f>
        <v>1.9788849111124536</v>
      </c>
      <c r="BK46" s="368">
        <f>BK113*BK180</f>
        <v>1.9821358919032748</v>
      </c>
      <c r="BL46" s="368">
        <f>BL113*BL180</f>
        <v>1.9847006587105287</v>
      </c>
      <c r="BM46" s="368">
        <f>BM113*BM180</f>
        <v>1.9868750496052698</v>
      </c>
      <c r="BN46" s="369">
        <f>BN113*BN180</f>
        <v>1.9890461133943473</v>
      </c>
      <c r="BO46" s="278"/>
    </row>
    <row r="47" spans="2:187" ht="42" customHeight="1">
      <c r="B47" s="653"/>
      <c r="C47" s="652"/>
      <c r="D47" s="672">
        <v>-0.35</v>
      </c>
      <c r="E47" s="671">
        <f t="shared" si="2"/>
        <v>-0.88367241593872681</v>
      </c>
      <c r="F47" s="368">
        <f>F114*F181</f>
        <v>-0.92977832612854794</v>
      </c>
      <c r="G47" s="368">
        <f>G114*G181</f>
        <v>-0.92584589285023278</v>
      </c>
      <c r="H47" s="368">
        <f>H114*H181</f>
        <v>-0.92127440432607355</v>
      </c>
      <c r="I47" s="368">
        <f>I114*I181</f>
        <v>-0.9161634581832041</v>
      </c>
      <c r="J47" s="368">
        <f>J114*J181</f>
        <v>-0.91083104837112272</v>
      </c>
      <c r="K47" s="368">
        <f>K114*K181</f>
        <v>-0.90571036142476291</v>
      </c>
      <c r="L47" s="368">
        <f>L114*L181</f>
        <v>-0.90124809558263641</v>
      </c>
      <c r="M47" s="368">
        <f>M114*M181</f>
        <v>-0.89776633940123407</v>
      </c>
      <c r="N47" s="368">
        <f>N114*N181</f>
        <v>-0.89535413451022938</v>
      </c>
      <c r="O47" s="368">
        <f>O114*O181</f>
        <v>-0.89384304355884769</v>
      </c>
      <c r="P47" s="368">
        <f>P114*P181</f>
        <v>-0.89286378455180093</v>
      </c>
      <c r="Q47" s="368">
        <f>Q114*Q181</f>
        <v>-0.8919345735451607</v>
      </c>
      <c r="R47" s="368">
        <f>R114*R181</f>
        <v>-0.89080194185620754</v>
      </c>
      <c r="S47" s="368">
        <f>S114*S181</f>
        <v>-0.88967465577426985</v>
      </c>
      <c r="T47" s="368">
        <f>T114*T181</f>
        <v>-0.88869183651916905</v>
      </c>
      <c r="U47" s="368">
        <f>U114*U181</f>
        <v>-0.88775377679795064</v>
      </c>
      <c r="V47" s="368">
        <f>V114*V181</f>
        <v>-0.88640313341642896</v>
      </c>
      <c r="W47" s="368">
        <f>W114*W181</f>
        <v>-0.88375936799187016</v>
      </c>
      <c r="X47" s="368">
        <f>X114*X181</f>
        <v>-0.87853539464016039</v>
      </c>
      <c r="Y47" s="368">
        <f>Y114*Y181</f>
        <v>-0.87136801685099452</v>
      </c>
      <c r="Z47" s="368">
        <f>Z114*Z181</f>
        <v>-0.8655225450376246</v>
      </c>
      <c r="AA47" s="368">
        <f>AA114*AA181</f>
        <v>-0.85485935178012329</v>
      </c>
      <c r="AB47" s="368">
        <f>AB114*AB181</f>
        <v>-0.84149916191444907</v>
      </c>
      <c r="AC47" s="368">
        <f>AC114*AC181</f>
        <v>-0.82929240401603765</v>
      </c>
      <c r="AD47" s="368">
        <f>AD114*AD181</f>
        <v>-0.81079151371847746</v>
      </c>
      <c r="AE47" s="368">
        <f>AE114*AE181</f>
        <v>-0.79034247800598345</v>
      </c>
      <c r="AF47" s="368">
        <f>AF114*AF181</f>
        <v>-0.77088939587217509</v>
      </c>
      <c r="AG47" s="368">
        <f>AG114*AG181</f>
        <v>-0.74354079244271343</v>
      </c>
      <c r="AH47" s="368">
        <f>AH114*AH181</f>
        <v>-0.71625270900253557</v>
      </c>
      <c r="AI47" s="368">
        <f>AI114*AI181</f>
        <v>-0.68849990684006424</v>
      </c>
      <c r="AJ47" s="368">
        <f>AJ114*AJ181</f>
        <v>-0.6507146387513566</v>
      </c>
      <c r="AK47" s="368">
        <f>AK114*AK181</f>
        <v>-0.6170871193192784</v>
      </c>
      <c r="AL47" s="368">
        <f>AL114*AL181</f>
        <v>-0.57914594638622618</v>
      </c>
      <c r="AM47" s="368">
        <f>AM114*AM181</f>
        <v>-0.52865385424875555</v>
      </c>
      <c r="AN47" s="368">
        <f>AN114*AN181</f>
        <v>-0.49003396429419327</v>
      </c>
      <c r="AO47" s="368">
        <f>AO114*AO181</f>
        <v>-0.43948587657896016</v>
      </c>
      <c r="AP47" s="368">
        <f>AP114*AP181</f>
        <v>-0.38379230061947761</v>
      </c>
      <c r="AQ47" s="368">
        <f>AQ114*AQ181</f>
        <v>-0.33323811298210892</v>
      </c>
      <c r="AR47" s="368">
        <f>AR114*AR181</f>
        <v>1.3168776740967547</v>
      </c>
      <c r="AS47" s="368">
        <f>AS114*AS181</f>
        <v>1.4236497479503891</v>
      </c>
      <c r="AT47" s="368">
        <f>AT114*AT181</f>
        <v>1.5239539312439143</v>
      </c>
      <c r="AU47" s="368">
        <f>AU114*AU181</f>
        <v>1.606779030633025</v>
      </c>
      <c r="AV47" s="368">
        <f>AV114*AV181</f>
        <v>1.6724875918283748</v>
      </c>
      <c r="AW47" s="368">
        <f>AW114*AW181</f>
        <v>1.7318023552182245</v>
      </c>
      <c r="AX47" s="368">
        <f>AX114*AX181</f>
        <v>1.7823408559168876</v>
      </c>
      <c r="AY47" s="368">
        <f>AY114*AY181</f>
        <v>1.8203153281528688</v>
      </c>
      <c r="AZ47" s="368">
        <f>AZ114*AZ181</f>
        <v>1.8516229572648766</v>
      </c>
      <c r="BA47" s="368">
        <f>BA114*BA181</f>
        <v>1.8798519166129726</v>
      </c>
      <c r="BB47" s="368">
        <f>BB114*BB181</f>
        <v>1.9005029901722912</v>
      </c>
      <c r="BC47" s="368">
        <f>BC114*BC181</f>
        <v>1.9167566016067821</v>
      </c>
      <c r="BD47" s="368">
        <f>BD114*BD181</f>
        <v>1.9318330852098136</v>
      </c>
      <c r="BE47" s="368">
        <f>BE114*BE181</f>
        <v>1.942677307583452</v>
      </c>
      <c r="BF47" s="368">
        <f>BF114*BF181</f>
        <v>1.9509730570123933</v>
      </c>
      <c r="BG47" s="368">
        <f>BG114*BG181</f>
        <v>1.9588055860913416</v>
      </c>
      <c r="BH47" s="368">
        <f>BH114*BH181</f>
        <v>1.9645262798897563</v>
      </c>
      <c r="BI47" s="368">
        <f>BI114*BI181</f>
        <v>1.9690574982730187</v>
      </c>
      <c r="BJ47" s="368">
        <f>BJ114*BJ181</f>
        <v>1.9735507494553504</v>
      </c>
      <c r="BK47" s="368">
        <f>BK114*BK181</f>
        <v>1.9771154092747898</v>
      </c>
      <c r="BL47" s="368">
        <f>BL114*BL181</f>
        <v>1.9801794417680554</v>
      </c>
      <c r="BM47" s="368">
        <f>BM114*BM181</f>
        <v>1.9832868841730471</v>
      </c>
      <c r="BN47" s="369">
        <f>BN114*BN181</f>
        <v>1.9859168243515704</v>
      </c>
      <c r="BO47" s="278"/>
    </row>
    <row r="48" spans="2:187" ht="42" customHeight="1">
      <c r="B48" s="653"/>
      <c r="C48" s="652"/>
      <c r="D48" s="670">
        <v>-0.4</v>
      </c>
      <c r="E48" s="671">
        <f t="shared" si="2"/>
        <v>-0.9170757738747124</v>
      </c>
      <c r="F48" s="368">
        <f>F115*F182</f>
        <v>-0.9487287430414062</v>
      </c>
      <c r="G48" s="368">
        <f>G115*G182</f>
        <v>-0.94582498148289795</v>
      </c>
      <c r="H48" s="368">
        <f>H115*H182</f>
        <v>-0.94259964467328861</v>
      </c>
      <c r="I48" s="368">
        <f>I115*I182</f>
        <v>-0.93913665580046191</v>
      </c>
      <c r="J48" s="368">
        <f>J115*J182</f>
        <v>-0.93566227724782847</v>
      </c>
      <c r="K48" s="368">
        <f>K115*K182</f>
        <v>-0.93243772971454608</v>
      </c>
      <c r="L48" s="368">
        <f>L115*L182</f>
        <v>-0.92969368912687089</v>
      </c>
      <c r="M48" s="368">
        <f>M115*M182</f>
        <v>-0.92756262267557232</v>
      </c>
      <c r="N48" s="368">
        <f>N115*N182</f>
        <v>-0.92603867632874992</v>
      </c>
      <c r="O48" s="368">
        <f>O115*O182</f>
        <v>-0.92497937205691871</v>
      </c>
      <c r="P48" s="368">
        <f>P115*P182</f>
        <v>-0.9241383171766453</v>
      </c>
      <c r="Q48" s="368">
        <f>Q115*Q182</f>
        <v>-0.92320524587496511</v>
      </c>
      <c r="R48" s="368">
        <f>R115*R182</f>
        <v>-0.92198696661856805</v>
      </c>
      <c r="S48" s="368">
        <f>S115*S182</f>
        <v>-0.92053186805229104</v>
      </c>
      <c r="T48" s="368">
        <f>T115*T182</f>
        <v>-0.91882669895755198</v>
      </c>
      <c r="U48" s="368">
        <f>U115*U182</f>
        <v>-0.91669774445889252</v>
      </c>
      <c r="V48" s="368">
        <f>V115*V182</f>
        <v>-0.91373096075449445</v>
      </c>
      <c r="W48" s="368">
        <f>W115*W182</f>
        <v>-0.90920380972612136</v>
      </c>
      <c r="X48" s="368">
        <f>X115*X182</f>
        <v>-0.90346918277904797</v>
      </c>
      <c r="Y48" s="368">
        <f>Y115*Y182</f>
        <v>-0.89935350922631996</v>
      </c>
      <c r="Z48" s="368">
        <f>Z115*Z182</f>
        <v>-0.89207441522926745</v>
      </c>
      <c r="AA48" s="368">
        <f>AA115*AA182</f>
        <v>-0.88258288684693109</v>
      </c>
      <c r="AB48" s="368">
        <f>AB115*AB182</f>
        <v>-0.87446676579790261</v>
      </c>
      <c r="AC48" s="368">
        <f>AC115*AC182</f>
        <v>-0.86171934922935944</v>
      </c>
      <c r="AD48" s="368">
        <f>AD115*AD182</f>
        <v>-0.84659890437779572</v>
      </c>
      <c r="AE48" s="368">
        <f>AE115*AE182</f>
        <v>-0.83300022732955759</v>
      </c>
      <c r="AF48" s="368">
        <f>AF115*AF182</f>
        <v>-0.81341185598094135</v>
      </c>
      <c r="AG48" s="368">
        <f>AG115*AG182</f>
        <v>-0.79215245375198706</v>
      </c>
      <c r="AH48" s="368">
        <f>AH115*AH182</f>
        <v>-0.77211159025692999</v>
      </c>
      <c r="AI48" s="368">
        <f>AI115*AI182</f>
        <v>-0.74432899775202244</v>
      </c>
      <c r="AJ48" s="368">
        <f>AJ115*AJ182</f>
        <v>-0.71672811612919496</v>
      </c>
      <c r="AK48" s="368">
        <f>AK115*AK182</f>
        <v>-0.68874408102775142</v>
      </c>
      <c r="AL48" s="368">
        <f>AL115*AL182</f>
        <v>-0.65077886452211009</v>
      </c>
      <c r="AM48" s="368">
        <f>AM115*AM182</f>
        <v>-0.61700576210227409</v>
      </c>
      <c r="AN48" s="368">
        <f>AN115*AN182</f>
        <v>-0.57893763197086845</v>
      </c>
      <c r="AO48" s="368">
        <f>AO115*AO182</f>
        <v>-0.52833487719301286</v>
      </c>
      <c r="AP48" s="368">
        <f>AP115*AP182</f>
        <v>-0.48960403821432691</v>
      </c>
      <c r="AQ48" s="368">
        <f>AQ115*AQ182</f>
        <v>-0.4389623319031849</v>
      </c>
      <c r="AR48" s="368">
        <f>AR115*AR182</f>
        <v>-0.38319793839674343</v>
      </c>
      <c r="AS48" s="368">
        <f>AS115*AS182</f>
        <v>1.3757780442179999</v>
      </c>
      <c r="AT48" s="368">
        <f>AT115*AT182</f>
        <v>1.475587953471309</v>
      </c>
      <c r="AU48" s="368">
        <f>AU115*AU182</f>
        <v>1.5578239362588349</v>
      </c>
      <c r="AV48" s="368">
        <f>AV115*AV182</f>
        <v>1.6373822749090574</v>
      </c>
      <c r="AW48" s="368">
        <f>AW115*AW182</f>
        <v>1.7023350499086471</v>
      </c>
      <c r="AX48" s="368">
        <f>AX115*AX182</f>
        <v>1.7521693728932353</v>
      </c>
      <c r="AY48" s="368">
        <f>AY115*AY182</f>
        <v>1.7948422894427936</v>
      </c>
      <c r="AZ48" s="368">
        <f>AZ115*AZ182</f>
        <v>1.8324335051109479</v>
      </c>
      <c r="BA48" s="368">
        <f>BA115*BA182</f>
        <v>1.860259539071794</v>
      </c>
      <c r="BB48" s="368">
        <f>BB115*BB182</f>
        <v>1.8826529662948797</v>
      </c>
      <c r="BC48" s="368">
        <f>BC115*BC182</f>
        <v>1.9032712381722974</v>
      </c>
      <c r="BD48" s="368">
        <f>BD115*BD182</f>
        <v>1.9182633765455275</v>
      </c>
      <c r="BE48" s="368">
        <f>BE115*BE182</f>
        <v>1.92988030295558</v>
      </c>
      <c r="BF48" s="368">
        <f>BF115*BF182</f>
        <v>1.9407226405371429</v>
      </c>
      <c r="BG48" s="368">
        <f>BG115*BG182</f>
        <v>1.9485929711739258</v>
      </c>
      <c r="BH48" s="368">
        <f>BH115*BH182</f>
        <v>1.9548030353146189</v>
      </c>
      <c r="BI48" s="368">
        <f>BI115*BI182</f>
        <v>1.9609484684308429</v>
      </c>
      <c r="BJ48" s="368">
        <f>BJ115*BJ182</f>
        <v>1.9658352422944256</v>
      </c>
      <c r="BK48" s="368">
        <f>BK115*BK182</f>
        <v>1.9700914187342768</v>
      </c>
      <c r="BL48" s="368">
        <f>BL115*BL182</f>
        <v>1.974486767840431</v>
      </c>
      <c r="BM48" s="368">
        <f>BM115*BM182</f>
        <v>1.9782939273467635</v>
      </c>
      <c r="BN48" s="369">
        <f>BN115*BN182</f>
        <v>1.9817171482083527</v>
      </c>
      <c r="BO48" s="278"/>
    </row>
    <row r="49" spans="2:67" ht="42" customHeight="1">
      <c r="B49" s="653"/>
      <c r="C49" s="652"/>
      <c r="D49" s="672">
        <v>-0.45</v>
      </c>
      <c r="E49" s="671">
        <f t="shared" si="2"/>
        <v>-0.94108335854731573</v>
      </c>
      <c r="F49" s="368">
        <f>F116*F183</f>
        <v>-0.96280220469690492</v>
      </c>
      <c r="G49" s="368">
        <f>G116*G183</f>
        <v>-0.96072206761894252</v>
      </c>
      <c r="H49" s="368">
        <f>H116*H183</f>
        <v>-0.95851350191543283</v>
      </c>
      <c r="I49" s="368">
        <f>I116*I183</f>
        <v>-0.95622281548088839</v>
      </c>
      <c r="J49" s="368">
        <f>J116*J183</f>
        <v>-0.95399460317029117</v>
      </c>
      <c r="K49" s="368">
        <f>K116*K183</f>
        <v>-0.95197433641743723</v>
      </c>
      <c r="L49" s="368">
        <f>L116*L183</f>
        <v>-0.9502717046609318</v>
      </c>
      <c r="M49" s="368">
        <f>M116*M183</f>
        <v>-0.94892985964345389</v>
      </c>
      <c r="N49" s="368">
        <f>N116*N183</f>
        <v>-0.9479117577193874</v>
      </c>
      <c r="O49" s="368">
        <f>O116*O183</f>
        <v>-0.94710543278084069</v>
      </c>
      <c r="P49" s="368">
        <f>P116*P183</f>
        <v>-0.94634023511218734</v>
      </c>
      <c r="Q49" s="368">
        <f>Q116*Q183</f>
        <v>-0.94540313896830486</v>
      </c>
      <c r="R49" s="368">
        <f>R116*R183</f>
        <v>-0.94413444055855178</v>
      </c>
      <c r="S49" s="368">
        <f>S116*S183</f>
        <v>-0.94249210571817699</v>
      </c>
      <c r="T49" s="368">
        <f>T116*T183</f>
        <v>-0.94037322087728392</v>
      </c>
      <c r="U49" s="368">
        <f>U116*U183</f>
        <v>-0.93755028130689888</v>
      </c>
      <c r="V49" s="368">
        <f>V116*V183</f>
        <v>-0.93361288695049527</v>
      </c>
      <c r="W49" s="368">
        <f>W116*W183</f>
        <v>-0.92881876748456527</v>
      </c>
      <c r="X49" s="368">
        <f>X116*X183</f>
        <v>-0.92553120892165097</v>
      </c>
      <c r="Y49" s="368">
        <f>Y116*Y183</f>
        <v>-0.92021642313125163</v>
      </c>
      <c r="Z49" s="368">
        <f>Z116*Z183</f>
        <v>-0.91330139937865551</v>
      </c>
      <c r="AA49" s="368">
        <f>AA116*AA183</f>
        <v>-0.90778501589245186</v>
      </c>
      <c r="AB49" s="368">
        <f>AB116*AB183</f>
        <v>-0.89900362047679427</v>
      </c>
      <c r="AC49" s="368">
        <f>AC116*AC183</f>
        <v>-0.88806887091540854</v>
      </c>
      <c r="AD49" s="368">
        <f>AD116*AD183</f>
        <v>-0.87868652598317953</v>
      </c>
      <c r="AE49" s="368">
        <f>AE116*AE183</f>
        <v>-0.86486304581010653</v>
      </c>
      <c r="AF49" s="368">
        <f>AF116*AF183</f>
        <v>-0.84887828508041641</v>
      </c>
      <c r="AG49" s="368">
        <f>AG116*AG183</f>
        <v>-0.8346157807737441</v>
      </c>
      <c r="AH49" s="368">
        <f>AH116*AH183</f>
        <v>-0.81451543632749834</v>
      </c>
      <c r="AI49" s="368">
        <f>AI116*AI183</f>
        <v>-0.79287119319229216</v>
      </c>
      <c r="AJ49" s="368">
        <f>AJ116*AJ183</f>
        <v>-0.77254027697660688</v>
      </c>
      <c r="AK49" s="368">
        <f>AK116*AK183</f>
        <v>-0.74452819297284778</v>
      </c>
      <c r="AL49" s="368">
        <f>AL116*AL183</f>
        <v>-0.71673917160681111</v>
      </c>
      <c r="AM49" s="368">
        <f>AM116*AM183</f>
        <v>-0.68858754250091858</v>
      </c>
      <c r="AN49" s="368">
        <f>AN116*AN183</f>
        <v>-0.65046393836012151</v>
      </c>
      <c r="AO49" s="368">
        <f>AO116*AO183</f>
        <v>-0.61652707421152886</v>
      </c>
      <c r="AP49" s="368">
        <f>AP116*AP183</f>
        <v>-0.57828811444562367</v>
      </c>
      <c r="AQ49" s="368">
        <f>AQ116*AQ183</f>
        <v>-0.52752263660415877</v>
      </c>
      <c r="AR49" s="368">
        <f>AR116*AR183</f>
        <v>-0.48860965366177339</v>
      </c>
      <c r="AS49" s="368">
        <f>AS116*AS183</f>
        <v>-0.43782029606026646</v>
      </c>
      <c r="AT49" s="368">
        <f>AT116*AT183</f>
        <v>1.4188153062581996</v>
      </c>
      <c r="AU49" s="368">
        <f>AU116*AU183</f>
        <v>1.5174916129003424</v>
      </c>
      <c r="AV49" s="368">
        <f>AV116*AV183</f>
        <v>1.5985194270155081</v>
      </c>
      <c r="AW49" s="368">
        <f>AW116*AW183</f>
        <v>1.6623867031955213</v>
      </c>
      <c r="AX49" s="368">
        <f>AX116*AX183</f>
        <v>1.7199008147831658</v>
      </c>
      <c r="AY49" s="368">
        <f>AY116*AY183</f>
        <v>1.7688325617443792</v>
      </c>
      <c r="AZ49" s="368">
        <f>AZ116*AZ183</f>
        <v>1.8055379428625038</v>
      </c>
      <c r="BA49" s="368">
        <f>BA116*BA183</f>
        <v>1.8359276661402522</v>
      </c>
      <c r="BB49" s="368">
        <f>BB116*BB183</f>
        <v>1.8635524035542799</v>
      </c>
      <c r="BC49" s="368">
        <f>BC116*BC183</f>
        <v>1.8838928959561252</v>
      </c>
      <c r="BD49" s="368">
        <f>BD116*BD183</f>
        <v>1.9000097353138901</v>
      </c>
      <c r="BE49" s="368">
        <f>BE116*BE183</f>
        <v>1.9149880027883925</v>
      </c>
      <c r="BF49" s="368">
        <f>BF116*BF183</f>
        <v>1.9257979659814382</v>
      </c>
      <c r="BG49" s="368">
        <f>BG116*BG183</f>
        <v>1.9342719677893898</v>
      </c>
      <c r="BH49" s="368">
        <f>BH116*BH183</f>
        <v>1.9425856239147588</v>
      </c>
      <c r="BI49" s="368">
        <f>BI116*BI183</f>
        <v>1.9491759801710169</v>
      </c>
      <c r="BJ49" s="368">
        <f>BJ116*BJ183</f>
        <v>1.9549783390733042</v>
      </c>
      <c r="BK49" s="368">
        <f>BK116*BK183</f>
        <v>1.9610923576586434</v>
      </c>
      <c r="BL49" s="368">
        <f>BL116*BL183</f>
        <v>1.9665271441926127</v>
      </c>
      <c r="BM49" s="368">
        <f>BM116*BM183</f>
        <v>1.9715589292626945</v>
      </c>
      <c r="BN49" s="369">
        <f>BN116*BN183</f>
        <v>1.9765730261384398</v>
      </c>
      <c r="BO49" s="278"/>
    </row>
    <row r="50" spans="2:67" ht="42" customHeight="1">
      <c r="B50" s="653"/>
      <c r="C50" s="652"/>
      <c r="D50" s="670">
        <v>-0.5</v>
      </c>
      <c r="E50" s="671">
        <f t="shared" si="2"/>
        <v>-0.95823995310991039</v>
      </c>
      <c r="F50" s="368">
        <f>F117*F184</f>
        <v>-0.97316942431709741</v>
      </c>
      <c r="G50" s="368">
        <f>G117*G184</f>
        <v>-0.9717098583080197</v>
      </c>
      <c r="H50" s="368">
        <f>H117*H184</f>
        <v>-0.9702288558161285</v>
      </c>
      <c r="I50" s="368">
        <f>I117*I184</f>
        <v>-0.968735087737572</v>
      </c>
      <c r="J50" s="368">
        <f>J117*J184</f>
        <v>-0.9673138322861119</v>
      </c>
      <c r="K50" s="368">
        <f>K117*K184</f>
        <v>-0.96604028489654659</v>
      </c>
      <c r="L50" s="368">
        <f>L117*L184</f>
        <v>-0.96496050685991264</v>
      </c>
      <c r="M50" s="368">
        <f>M117*M184</f>
        <v>-0.96407787150785462</v>
      </c>
      <c r="N50" s="368">
        <f>N117*N184</f>
        <v>-0.96334851677129585</v>
      </c>
      <c r="O50" s="368">
        <f>O117*O184</f>
        <v>-0.96268470732790379</v>
      </c>
      <c r="P50" s="368">
        <f>P117*P184</f>
        <v>-0.96196138559077704</v>
      </c>
      <c r="Q50" s="368">
        <f>Q117*Q184</f>
        <v>-0.96102083590687559</v>
      </c>
      <c r="R50" s="368">
        <f>R117*R184</f>
        <v>-0.95972208811330384</v>
      </c>
      <c r="S50" s="368">
        <f>S117*S184</f>
        <v>-0.95797176919142724</v>
      </c>
      <c r="T50" s="368">
        <f>T117*T184</f>
        <v>-0.95561449768925655</v>
      </c>
      <c r="U50" s="368">
        <f>U117*U184</f>
        <v>-0.95238701560208117</v>
      </c>
      <c r="V50" s="368">
        <f>V117*V184</f>
        <v>-0.94846862400579146</v>
      </c>
      <c r="W50" s="368">
        <f>W117*W184</f>
        <v>-0.94573986993297021</v>
      </c>
      <c r="X50" s="368">
        <f>X117*X184</f>
        <v>-0.94166385895890692</v>
      </c>
      <c r="Y50" s="368">
        <f>Y117*Y184</f>
        <v>-0.93646150367391745</v>
      </c>
      <c r="Z50" s="368">
        <f>Z117*Z184</f>
        <v>-0.93252959085636244</v>
      </c>
      <c r="AA50" s="368">
        <f>AA117*AA184</f>
        <v>-0.92636886645053229</v>
      </c>
      <c r="AB50" s="368">
        <f>AB117*AB184</f>
        <v>-0.91850276269688291</v>
      </c>
      <c r="AC50" s="368">
        <f>AC117*AC184</f>
        <v>-0.91203849804366166</v>
      </c>
      <c r="AD50" s="368">
        <f>AD117*AD184</f>
        <v>-0.90236133919285821</v>
      </c>
      <c r="AE50" s="368">
        <f>AE117*AE184</f>
        <v>-0.89063766593888971</v>
      </c>
      <c r="AF50" s="368">
        <f>AF117*AF184</f>
        <v>-0.88060186289862941</v>
      </c>
      <c r="AG50" s="368">
        <f>AG117*AG184</f>
        <v>-0.86624348053887301</v>
      </c>
      <c r="AH50" s="368">
        <f>AH117*AH184</f>
        <v>-0.84983512570162412</v>
      </c>
      <c r="AI50" s="368">
        <f>AI117*AI184</f>
        <v>-0.83524260469663825</v>
      </c>
      <c r="AJ50" s="368">
        <f>AJ117*AJ184</f>
        <v>-0.81487611857875797</v>
      </c>
      <c r="AK50" s="368">
        <f>AK117*AK184</f>
        <v>-0.79301162530497837</v>
      </c>
      <c r="AL50" s="368">
        <f>AL117*AL184</f>
        <v>-0.77248529361217144</v>
      </c>
      <c r="AM50" s="368">
        <f>AM117*AM184</f>
        <v>-0.74428478854923641</v>
      </c>
      <c r="AN50" s="368">
        <f>AN117*AN184</f>
        <v>-0.71629820644735076</v>
      </c>
      <c r="AO50" s="368">
        <f>AO117*AO184</f>
        <v>-0.68792528548429088</v>
      </c>
      <c r="AP50" s="368">
        <f>AP117*AP184</f>
        <v>-0.64955828565941076</v>
      </c>
      <c r="AQ50" s="368">
        <f>AQ117*AQ184</f>
        <v>-0.61533641799842598</v>
      </c>
      <c r="AR50" s="368">
        <f>AR117*AR184</f>
        <v>-0.57678586668742349</v>
      </c>
      <c r="AS50" s="368">
        <f>AS117*AS184</f>
        <v>-0.52572894208270615</v>
      </c>
      <c r="AT50" s="368">
        <f>AT117*AT184</f>
        <v>-0.4864947436474697</v>
      </c>
      <c r="AU50" s="368">
        <f>AU117*AU184</f>
        <v>1.4672895027274862</v>
      </c>
      <c r="AV50" s="368">
        <f>AV117*AV184</f>
        <v>1.5469353604992293</v>
      </c>
      <c r="AW50" s="368">
        <f>AW117*AW184</f>
        <v>1.6236160568609597</v>
      </c>
      <c r="AX50" s="368">
        <f>AX117*AX184</f>
        <v>1.6857043677860297</v>
      </c>
      <c r="AY50" s="368">
        <f>AY117*AY184</f>
        <v>1.7329614653551404</v>
      </c>
      <c r="AZ50" s="368">
        <f>AZ117*AZ184</f>
        <v>1.7734882879373921</v>
      </c>
      <c r="BA50" s="368">
        <f>BA117*BA184</f>
        <v>1.8094675572547976</v>
      </c>
      <c r="BB50" s="368">
        <f>BB117*BB184</f>
        <v>1.8362921339396046</v>
      </c>
      <c r="BC50" s="368">
        <f>BC117*BC184</f>
        <v>1.8581548064096265</v>
      </c>
      <c r="BD50" s="368">
        <f>BD117*BD184</f>
        <v>1.8785078187165793</v>
      </c>
      <c r="BE50" s="368">
        <f>BE117*BE184</f>
        <v>1.8933617515005001</v>
      </c>
      <c r="BF50" s="368">
        <f>BF117*BF184</f>
        <v>1.9049335115533594</v>
      </c>
      <c r="BG50" s="368">
        <f>BG117*BG184</f>
        <v>1.916075349164597</v>
      </c>
      <c r="BH50" s="368">
        <f>BH117*BH184</f>
        <v>1.9248056407002574</v>
      </c>
      <c r="BI50" s="368">
        <f>BI117*BI184</f>
        <v>1.9325322179672224</v>
      </c>
      <c r="BJ50" s="368">
        <f>BJ117*BJ184</f>
        <v>1.9408429608563238</v>
      </c>
      <c r="BK50" s="368">
        <f>BK117*BK184</f>
        <v>1.9484431516230447</v>
      </c>
      <c r="BL50" s="368">
        <f>BL117*BL184</f>
        <v>1.9557309793209612</v>
      </c>
      <c r="BM50" s="368">
        <f>BM117*BM184</f>
        <v>1.9631945432834716</v>
      </c>
      <c r="BN50" s="369">
        <f>BN117*BN184</f>
        <v>1.9698525193084981</v>
      </c>
      <c r="BO50" s="278"/>
    </row>
    <row r="51" spans="2:67" ht="42" customHeight="1">
      <c r="B51" s="653"/>
      <c r="C51" s="652"/>
      <c r="D51" s="672">
        <v>-0.55000000000000004</v>
      </c>
      <c r="E51" s="671">
        <f t="shared" si="2"/>
        <v>-0.97045072274515798</v>
      </c>
      <c r="F51" s="368">
        <f>F118*F185</f>
        <v>-0.98074823504189867</v>
      </c>
      <c r="G51" s="368">
        <f>G118*G185</f>
        <v>-0.97973526103471842</v>
      </c>
      <c r="H51" s="368">
        <f>H118*H185</f>
        <v>-0.97875474569845566</v>
      </c>
      <c r="I51" s="368">
        <f>I118*I185</f>
        <v>-0.97778584669950119</v>
      </c>
      <c r="J51" s="368">
        <f>J118*J185</f>
        <v>-0.97687525905675443</v>
      </c>
      <c r="K51" s="368">
        <f>K118*K185</f>
        <v>-0.97605815745363411</v>
      </c>
      <c r="L51" s="368">
        <f>L118*L185</f>
        <v>-0.97534855316300129</v>
      </c>
      <c r="M51" s="368">
        <f>M118*M185</f>
        <v>-0.97473313950266194</v>
      </c>
      <c r="N51" s="368">
        <f>N118*N185</f>
        <v>-0.97416936570308477</v>
      </c>
      <c r="O51" s="368">
        <f>O118*O185</f>
        <v>-0.97358640123069229</v>
      </c>
      <c r="P51" s="368">
        <f>P118*P185</f>
        <v>-0.97288633149756354</v>
      </c>
      <c r="Q51" s="368">
        <f>Q118*Q185</f>
        <v>-0.97194306692121601</v>
      </c>
      <c r="R51" s="368">
        <f>R118*R185</f>
        <v>-0.9706261944347534</v>
      </c>
      <c r="S51" s="368">
        <f>S118*S185</f>
        <v>-0.96881296119065041</v>
      </c>
      <c r="T51" s="368">
        <f>T118*T185</f>
        <v>-0.9663172845352177</v>
      </c>
      <c r="U51" s="368">
        <f>U118*U185</f>
        <v>-0.96325078381714702</v>
      </c>
      <c r="V51" s="368">
        <f>V118*V185</f>
        <v>-0.96104363060611231</v>
      </c>
      <c r="W51" s="368">
        <f>W118*W185</f>
        <v>-0.95788848289466266</v>
      </c>
      <c r="X51" s="368">
        <f>X118*X185</f>
        <v>-0.95391712425112651</v>
      </c>
      <c r="Y51" s="368">
        <f>Y118*Y185</f>
        <v>-0.95099055366940355</v>
      </c>
      <c r="Z51" s="368">
        <f>Z118*Z185</f>
        <v>-0.94655391961978597</v>
      </c>
      <c r="AA51" s="368">
        <f>AA118*AA185</f>
        <v>-0.94085476789759115</v>
      </c>
      <c r="AB51" s="368">
        <f>AB118*AB185</f>
        <v>-0.9363460944728379</v>
      </c>
      <c r="AC51" s="368">
        <f>AC118*AC185</f>
        <v>-0.92956638924094359</v>
      </c>
      <c r="AD51" s="368">
        <f>AD118*AD185</f>
        <v>-0.92109235395653966</v>
      </c>
      <c r="AE51" s="368">
        <f>AE118*AE185</f>
        <v>-0.91407585915609013</v>
      </c>
      <c r="AF51" s="368">
        <f>AF118*AF185</f>
        <v>-0.90391092707749365</v>
      </c>
      <c r="AG51" s="368">
        <f>AG118*AG185</f>
        <v>-0.89177477722059584</v>
      </c>
      <c r="AH51" s="368">
        <f>AH118*AH185</f>
        <v>-0.88140134997770458</v>
      </c>
      <c r="AI51" s="368">
        <f>AI118*AI185</f>
        <v>-0.8667619114827726</v>
      </c>
      <c r="AJ51" s="368">
        <f>AJ118*AJ185</f>
        <v>-0.85011683289313056</v>
      </c>
      <c r="AK51" s="368">
        <f>AK118*AK185</f>
        <v>-0.83531516894982216</v>
      </c>
      <c r="AL51" s="368">
        <f>AL118*AL185</f>
        <v>-0.81474767381577773</v>
      </c>
      <c r="AM51" s="368">
        <f>AM118*AM185</f>
        <v>-0.79267322281767372</v>
      </c>
      <c r="AN51" s="368">
        <f>AN118*AN185</f>
        <v>-0.77190731831375514</v>
      </c>
      <c r="AO51" s="368">
        <f>AO118*AO185</f>
        <v>-0.74342623802892938</v>
      </c>
      <c r="AP51" s="368">
        <f>AP118*AP185</f>
        <v>-0.71509626433958473</v>
      </c>
      <c r="AQ51" s="368">
        <f>AQ118*AQ185</f>
        <v>-0.6863022102892139</v>
      </c>
      <c r="AR51" s="368">
        <f>AR118*AR185</f>
        <v>-0.64745756614491434</v>
      </c>
      <c r="AS51" s="368">
        <f>AS118*AS185</f>
        <v>-0.6126723269438703</v>
      </c>
      <c r="AT51" s="368">
        <f>AT118*AT185</f>
        <v>-0.57352589373155782</v>
      </c>
      <c r="AU51" s="368">
        <f>AU118*AU185</f>
        <v>-0.52195879873185258</v>
      </c>
      <c r="AV51" s="368">
        <f>AV118*AV185</f>
        <v>1.5033822139388036</v>
      </c>
      <c r="AW51" s="368">
        <f>AW118*AW185</f>
        <v>1.5801471514707106</v>
      </c>
      <c r="AX51" s="368">
        <f>AX118*AX185</f>
        <v>1.6396203432566896</v>
      </c>
      <c r="AY51" s="368">
        <f>AY118*AY185</f>
        <v>1.6928957997082366</v>
      </c>
      <c r="AZ51" s="368">
        <f>AZ118*AZ185</f>
        <v>1.7381807173157453</v>
      </c>
      <c r="BA51" s="368">
        <f>BA118*BA185</f>
        <v>1.7721957900170664</v>
      </c>
      <c r="BB51" s="368">
        <f>BB118*BB185</f>
        <v>1.8008432665458185</v>
      </c>
      <c r="BC51" s="368">
        <f>BC118*BC185</f>
        <v>1.8274861423761986</v>
      </c>
      <c r="BD51" s="368">
        <f>BD118*BD185</f>
        <v>1.8474255468680283</v>
      </c>
      <c r="BE51" s="368">
        <f>BE118*BE185</f>
        <v>1.8633273274748685</v>
      </c>
      <c r="BF51" s="368">
        <f>BF118*BF185</f>
        <v>1.8782038389051827</v>
      </c>
      <c r="BG51" s="368">
        <f>BG118*BG185</f>
        <v>1.8895872005607168</v>
      </c>
      <c r="BH51" s="368">
        <f>BH118*BH185</f>
        <v>1.8996003157686761</v>
      </c>
      <c r="BI51" s="368">
        <f>BI118*BI185</f>
        <v>1.9105523698465605</v>
      </c>
      <c r="BJ51" s="368">
        <f>BJ118*BJ185</f>
        <v>1.9208678167153097</v>
      </c>
      <c r="BK51" s="368">
        <f>BK118*BK185</f>
        <v>1.9311869668911901</v>
      </c>
      <c r="BL51" s="368">
        <f>BL118*BL185</f>
        <v>1.9421448267581154</v>
      </c>
      <c r="BM51" s="368">
        <f>BM118*BM185</f>
        <v>1.9522687374394734</v>
      </c>
      <c r="BN51" s="369">
        <f>BN118*BN185</f>
        <v>1.9614315065243733</v>
      </c>
      <c r="BO51" s="278"/>
    </row>
    <row r="52" spans="2:67" ht="42" customHeight="1">
      <c r="B52" s="653"/>
      <c r="C52" s="652"/>
      <c r="D52" s="670">
        <v>-0.6</v>
      </c>
      <c r="E52" s="671">
        <f t="shared" si="2"/>
        <v>-0.97911623056992836</v>
      </c>
      <c r="F52" s="368">
        <f>F119*F186</f>
        <v>-0.98624964993620567</v>
      </c>
      <c r="G52" s="368">
        <f>G119*G186</f>
        <v>-0.98554711477486323</v>
      </c>
      <c r="H52" s="368">
        <f>H119*H186</f>
        <v>-0.9849011683252783</v>
      </c>
      <c r="I52" s="368">
        <f>I119*I186</f>
        <v>-0.98427050191446153</v>
      </c>
      <c r="J52" s="368">
        <f>J119*J186</f>
        <v>-0.98367836201321868</v>
      </c>
      <c r="K52" s="368">
        <f>K119*K186</f>
        <v>-0.98313807466557623</v>
      </c>
      <c r="L52" s="368">
        <f>L119*L186</f>
        <v>-0.9826480388526081</v>
      </c>
      <c r="M52" s="368">
        <f>M119*M186</f>
        <v>-0.98218854058931993</v>
      </c>
      <c r="N52" s="368">
        <f>N119*N186</f>
        <v>-0.98172026918286392</v>
      </c>
      <c r="O52" s="368">
        <f>O119*O186</f>
        <v>-0.98118350165888379</v>
      </c>
      <c r="P52" s="368">
        <f>P119*P186</f>
        <v>-0.98049641518788588</v>
      </c>
      <c r="Q52" s="368">
        <f>Q119*Q186</f>
        <v>-0.97955111740517709</v>
      </c>
      <c r="R52" s="368">
        <f>R119*R186</f>
        <v>-0.97822318871422398</v>
      </c>
      <c r="S52" s="368">
        <f>S119*S186</f>
        <v>-0.97637292314570179</v>
      </c>
      <c r="T52" s="368">
        <f>T119*T186</f>
        <v>-0.97406461256078836</v>
      </c>
      <c r="U52" s="368">
        <f>U119*U186</f>
        <v>-0.9723527927060458</v>
      </c>
      <c r="V52" s="368">
        <f>V119*V186</f>
        <v>-0.96994914490930295</v>
      </c>
      <c r="W52" s="368">
        <f>W119*W186</f>
        <v>-0.96693488156943264</v>
      </c>
      <c r="X52" s="368">
        <f>X119*X186</f>
        <v>-0.96471707486768976</v>
      </c>
      <c r="Y52" s="368">
        <f>Y119*Y186</f>
        <v>-0.96146079495401449</v>
      </c>
      <c r="Z52" s="368">
        <f>Z119*Z186</f>
        <v>-0.95729092212560496</v>
      </c>
      <c r="AA52" s="368">
        <f>AA119*AA186</f>
        <v>-0.95408267395102708</v>
      </c>
      <c r="AB52" s="368">
        <f>AB119*AB186</f>
        <v>-0.94929346245081736</v>
      </c>
      <c r="AC52" s="368">
        <f>AC119*AC186</f>
        <v>-0.94320152657249723</v>
      </c>
      <c r="AD52" s="368">
        <f>AD119*AD186</f>
        <v>-0.93829586919878483</v>
      </c>
      <c r="AE52" s="368">
        <f>AE119*AE186</f>
        <v>-0.93113216373930896</v>
      </c>
      <c r="AF52" s="368">
        <f>AF119*AF186</f>
        <v>-0.92230669858401237</v>
      </c>
      <c r="AG52" s="368">
        <f>AG119*AG186</f>
        <v>-0.91498328937613571</v>
      </c>
      <c r="AH52" s="368">
        <f>AH119*AH186</f>
        <v>-0.90455046024101493</v>
      </c>
      <c r="AI52" s="368">
        <f>AI119*AI186</f>
        <v>-0.8921813400166424</v>
      </c>
      <c r="AJ52" s="368">
        <f>AJ119*AJ186</f>
        <v>-0.8816003070427072</v>
      </c>
      <c r="AK52" s="368">
        <f>AK119*AK186</f>
        <v>-0.86676233871404507</v>
      </c>
      <c r="AL52" s="368">
        <f>AL119*AL186</f>
        <v>-0.84991242357297048</v>
      </c>
      <c r="AM52" s="368">
        <f>AM119*AM186</f>
        <v>-0.83487875680994406</v>
      </c>
      <c r="AN52" s="368">
        <f>AN119*AN186</f>
        <v>-0.81403334791490167</v>
      </c>
      <c r="AO52" s="368">
        <f>AO119*AO186</f>
        <v>-0.79160956097004831</v>
      </c>
      <c r="AP52" s="368">
        <f>AP119*AP186</f>
        <v>-0.77039064421846626</v>
      </c>
      <c r="AQ52" s="368">
        <f>AQ119*AQ186</f>
        <v>-0.7413438143205282</v>
      </c>
      <c r="AR52" s="368">
        <f>AR119*AR186</f>
        <v>-0.71229897860650815</v>
      </c>
      <c r="AS52" s="368">
        <f>AS119*AS186</f>
        <v>-0.68262664695550279</v>
      </c>
      <c r="AT52" s="368">
        <f>AT119*AT186</f>
        <v>-0.64281285416428224</v>
      </c>
      <c r="AU52" s="368">
        <f>AU119*AU186</f>
        <v>-0.60693468602020062</v>
      </c>
      <c r="AV52" s="368">
        <f>AV119*AV186</f>
        <v>-0.56672739036977648</v>
      </c>
      <c r="AW52" s="368">
        <f>AW119*AW186</f>
        <v>1.5231960002449938</v>
      </c>
      <c r="AX52" s="368">
        <f>AX119*AX186</f>
        <v>1.5930267189305816</v>
      </c>
      <c r="AY52" s="368">
        <f>AY119*AY186</f>
        <v>1.6483092069977729</v>
      </c>
      <c r="AZ52" s="368">
        <f>AZ119*AZ186</f>
        <v>1.6896094214011881</v>
      </c>
      <c r="BA52" s="368">
        <f>BA119*BA186</f>
        <v>1.7254794824887461</v>
      </c>
      <c r="BB52" s="368">
        <f>BB119*BB186</f>
        <v>1.7583176035075476</v>
      </c>
      <c r="BC52" s="368">
        <f>BC119*BC186</f>
        <v>1.7835195818231224</v>
      </c>
      <c r="BD52" s="368">
        <f>BD119*BD186</f>
        <v>1.8047137146445948</v>
      </c>
      <c r="BE52" s="368">
        <f>BE119*BE186</f>
        <v>1.8246475387866528</v>
      </c>
      <c r="BF52" s="368">
        <f>BF119*BF186</f>
        <v>1.8394123412410841</v>
      </c>
      <c r="BG52" s="368">
        <f>BG119*BG186</f>
        <v>1.8520599851382662</v>
      </c>
      <c r="BH52" s="368">
        <f>BH119*BH186</f>
        <v>1.8659339000863644</v>
      </c>
      <c r="BI52" s="368">
        <f>BI119*BI186</f>
        <v>1.8793471861990187</v>
      </c>
      <c r="BJ52" s="368">
        <f>BJ119*BJ186</f>
        <v>1.8934643627199683</v>
      </c>
      <c r="BK52" s="368">
        <f>BK119*BK186</f>
        <v>1.9091986676199273</v>
      </c>
      <c r="BL52" s="368">
        <f>BL119*BL186</f>
        <v>1.9243976517482793</v>
      </c>
      <c r="BM52" s="368">
        <f>BM119*BM186</f>
        <v>1.9386218336101542</v>
      </c>
      <c r="BN52" s="369">
        <f>BN119*BN186</f>
        <v>1.9518128332966822</v>
      </c>
      <c r="BO52" s="278"/>
    </row>
    <row r="53" spans="2:67" ht="42" customHeight="1">
      <c r="B53" s="653"/>
      <c r="C53" s="652"/>
      <c r="D53" s="672">
        <v>-0.65</v>
      </c>
      <c r="E53" s="671">
        <f t="shared" si="2"/>
        <v>-0.98525314067688363</v>
      </c>
      <c r="F53" s="368">
        <f>F120*F187</f>
        <v>-0.99021785402862139</v>
      </c>
      <c r="G53" s="368">
        <f>G120*G187</f>
        <v>-0.98972556143784651</v>
      </c>
      <c r="H53" s="368">
        <f>H120*H187</f>
        <v>-0.9892987040988126</v>
      </c>
      <c r="I53" s="368">
        <f>I120*I187</f>
        <v>-0.98888279273792101</v>
      </c>
      <c r="J53" s="368">
        <f>J120*J187</f>
        <v>-0.98848744450689741</v>
      </c>
      <c r="K53" s="368">
        <f>K120*K187</f>
        <v>-0.9881144047678424</v>
      </c>
      <c r="L53" s="368">
        <f>L120*L187</f>
        <v>-0.98775469970752083</v>
      </c>
      <c r="M53" s="368">
        <f>M120*M187</f>
        <v>-0.98738654781080337</v>
      </c>
      <c r="N53" s="368">
        <f>N120*N187</f>
        <v>-0.9869737091937334</v>
      </c>
      <c r="O53" s="368">
        <f>O120*O187</f>
        <v>-0.98646353315822222</v>
      </c>
      <c r="P53" s="368">
        <f>P120*P187</f>
        <v>-0.98578373330679758</v>
      </c>
      <c r="Q53" s="368">
        <f>Q120*Q187</f>
        <v>-0.98483695777790314</v>
      </c>
      <c r="R53" s="368">
        <f>R120*R187</f>
        <v>-0.98350221414065442</v>
      </c>
      <c r="S53" s="368">
        <f>S120*S187</f>
        <v>-0.98181307996104494</v>
      </c>
      <c r="T53" s="368">
        <f>T120*T187</f>
        <v>-0.98053295231093207</v>
      </c>
      <c r="U53" s="368">
        <f>U120*U187</f>
        <v>-0.97874286160913138</v>
      </c>
      <c r="V53" s="368">
        <f>V120*V187</f>
        <v>-0.97649128219789794</v>
      </c>
      <c r="W53" s="368">
        <f>W120*W187</f>
        <v>-0.97481808127500702</v>
      </c>
      <c r="X53" s="368">
        <f>X120*X187</f>
        <v>-0.9724149804642036</v>
      </c>
      <c r="Y53" s="368">
        <f>Y120*Y187</f>
        <v>-0.96935008482999141</v>
      </c>
      <c r="Z53" s="368">
        <f>Z120*Z187</f>
        <v>-0.96702695111219139</v>
      </c>
      <c r="AA53" s="368">
        <f>AA120*AA187</f>
        <v>-0.96360718233424891</v>
      </c>
      <c r="AB53" s="368">
        <f>AB120*AB187</f>
        <v>-0.95922527947883407</v>
      </c>
      <c r="AC53" s="368">
        <f>AC120*AC187</f>
        <v>-0.95577499892724715</v>
      </c>
      <c r="AD53" s="368">
        <f>AD120*AD187</f>
        <v>-0.9507260194027668</v>
      </c>
      <c r="AE53" s="368">
        <f>AE120*AE187</f>
        <v>-0.9443737852353703</v>
      </c>
      <c r="AF53" s="368">
        <f>AF120*AF187</f>
        <v>-0.93922244629351037</v>
      </c>
      <c r="AG53" s="368">
        <f>AG120*AG187</f>
        <v>-0.93183056121562735</v>
      </c>
      <c r="AH53" s="368">
        <f>AH120*AH187</f>
        <v>-0.92279702710321221</v>
      </c>
      <c r="AI53" s="368">
        <f>AI120*AI187</f>
        <v>-0.91528326561161755</v>
      </c>
      <c r="AJ53" s="368">
        <f>AJ120*AJ187</f>
        <v>-0.90466729140116231</v>
      </c>
      <c r="AK53" s="368">
        <f>AK120*AK187</f>
        <v>-0.89211087786726351</v>
      </c>
      <c r="AL53" s="368">
        <f>AL120*AL187</f>
        <v>-0.88132123755404557</v>
      </c>
      <c r="AM53" s="368">
        <f>AM120*AM187</f>
        <v>-0.86623347545721685</v>
      </c>
      <c r="AN53" s="368">
        <f>AN120*AN187</f>
        <v>-0.84906679881652714</v>
      </c>
      <c r="AO53" s="368">
        <f>AO120*AO187</f>
        <v>-0.8336120959358666</v>
      </c>
      <c r="AP53" s="368">
        <f>AP120*AP187</f>
        <v>-0.81221235760516519</v>
      </c>
      <c r="AQ53" s="368">
        <f>AQ120*AQ187</f>
        <v>-0.7890520740352881</v>
      </c>
      <c r="AR53" s="368">
        <f>AR120*AR187</f>
        <v>-0.76685385719142685</v>
      </c>
      <c r="AS53" s="368">
        <f>AS120*AS187</f>
        <v>-0.73658380738051188</v>
      </c>
      <c r="AT53" s="368">
        <f>AT120*AT187</f>
        <v>-0.70601710189987754</v>
      </c>
      <c r="AU53" s="368">
        <f>AU120*AU187</f>
        <v>-0.67453823145353342</v>
      </c>
      <c r="AV53" s="368">
        <f>AV120*AV187</f>
        <v>-0.63285816305614495</v>
      </c>
      <c r="AW53" s="368">
        <f>AW120*AW187</f>
        <v>-0.59506627269958756</v>
      </c>
      <c r="AX53" s="368">
        <f>AX120*AX187</f>
        <v>1.5402172546584265</v>
      </c>
      <c r="AY53" s="368">
        <f>AY120*AY187</f>
        <v>1.5892125260164733</v>
      </c>
      <c r="AZ53" s="368">
        <f>AZ120*AZ187</f>
        <v>1.6325502240444172</v>
      </c>
      <c r="BA53" s="368">
        <f>BA120*BA187</f>
        <v>1.6697346499350265</v>
      </c>
      <c r="BB53" s="368">
        <f>BB120*BB187</f>
        <v>1.6983946818514302</v>
      </c>
      <c r="BC53" s="368">
        <f>BC120*BC187</f>
        <v>1.7241727742045272</v>
      </c>
      <c r="BD53" s="368">
        <f>BD120*BD187</f>
        <v>1.74954983359659</v>
      </c>
      <c r="BE53" s="368">
        <f>BE120*BE187</f>
        <v>1.7689244046205881</v>
      </c>
      <c r="BF53" s="368">
        <f>BF120*BF187</f>
        <v>1.7847646233211683</v>
      </c>
      <c r="BG53" s="368">
        <f>BG120*BG187</f>
        <v>1.8015836692924962</v>
      </c>
      <c r="BH53" s="368">
        <f>BH120*BH187</f>
        <v>1.8180098075182574</v>
      </c>
      <c r="BI53" s="368">
        <f>BI120*BI187</f>
        <v>1.8363386642385389</v>
      </c>
      <c r="BJ53" s="368">
        <f>BJ120*BJ187</f>
        <v>1.858143290304473</v>
      </c>
      <c r="BK53" s="368">
        <f>BK120*BK187</f>
        <v>1.8804768232843716</v>
      </c>
      <c r="BL53" s="368">
        <f>BL120*BL187</f>
        <v>1.9023227967650023</v>
      </c>
      <c r="BM53" s="368">
        <f>BM120*BM187</f>
        <v>1.9230609742599296</v>
      </c>
      <c r="BN53" s="369">
        <f>BN120*BN187</f>
        <v>1.9406645885536959</v>
      </c>
      <c r="BO53" s="278"/>
    </row>
    <row r="54" spans="2:67" ht="42" customHeight="1">
      <c r="B54" s="653"/>
      <c r="C54" s="652"/>
      <c r="D54" s="670">
        <v>-0.7</v>
      </c>
      <c r="E54" s="671">
        <f t="shared" si="2"/>
        <v>-0.98959295658264468</v>
      </c>
      <c r="F54" s="368">
        <f>F121*F188</f>
        <v>-0.99306427565625566</v>
      </c>
      <c r="G54" s="368">
        <f>G121*G188</f>
        <v>-0.99271161827622523</v>
      </c>
      <c r="H54" s="368">
        <f>H121*H188</f>
        <v>-0.9924261319737766</v>
      </c>
      <c r="I54" s="368">
        <f>I121*I188</f>
        <v>-0.99214523872483507</v>
      </c>
      <c r="J54" s="368">
        <f>J121*J188</f>
        <v>-0.99187087196663914</v>
      </c>
      <c r="K54" s="368">
        <f>K121*K188</f>
        <v>-0.99159877480566638</v>
      </c>
      <c r="L54" s="368">
        <f>L121*L188</f>
        <v>-0.99131661264307624</v>
      </c>
      <c r="M54" s="368">
        <f>M121*M188</f>
        <v>-0.99100223892586203</v>
      </c>
      <c r="N54" s="368">
        <f>N121*N188</f>
        <v>-0.99062178416774593</v>
      </c>
      <c r="O54" s="368">
        <f>O121*O188</f>
        <v>-0.990127023068749</v>
      </c>
      <c r="P54" s="368">
        <f>P121*P188</f>
        <v>-0.98945133092423476</v>
      </c>
      <c r="Q54" s="368">
        <f>Q121*Q188</f>
        <v>-0.9885035024347818</v>
      </c>
      <c r="R54" s="368">
        <f>R121*R188</f>
        <v>-0.98729056132498183</v>
      </c>
      <c r="S54" s="368">
        <f>S121*S188</f>
        <v>-0.9863582283037936</v>
      </c>
      <c r="T54" s="368">
        <f>T121*T188</f>
        <v>-0.98505164334915241</v>
      </c>
      <c r="U54" s="368">
        <f>U121*U188</f>
        <v>-0.98339858505328259</v>
      </c>
      <c r="V54" s="368">
        <f>V121*V188</f>
        <v>-0.98215469426365964</v>
      </c>
      <c r="W54" s="368">
        <f>W121*W188</f>
        <v>-0.9803896655710469</v>
      </c>
      <c r="X54" s="368">
        <f>X121*X188</f>
        <v>-0.97814224014946949</v>
      </c>
      <c r="Y54" s="368">
        <f>Y121*Y188</f>
        <v>-0.97644571370885902</v>
      </c>
      <c r="Z54" s="368">
        <f>Z121*Z188</f>
        <v>-0.97398427732047665</v>
      </c>
      <c r="AA54" s="368">
        <f>AA121*AA188</f>
        <v>-0.97082507778158189</v>
      </c>
      <c r="AB54" s="368">
        <f>AB121*AB188</f>
        <v>-0.96837711799949766</v>
      </c>
      <c r="AC54" s="368">
        <f>AC121*AC188</f>
        <v>-0.96480634760962936</v>
      </c>
      <c r="AD54" s="368">
        <f>AD121*AD188</f>
        <v>-0.96025696893959045</v>
      </c>
      <c r="AE54" s="368">
        <f>AE121*AE188</f>
        <v>-0.95663410120144343</v>
      </c>
      <c r="AF54" s="368">
        <f>AF121*AF188</f>
        <v>-0.95141251722125897</v>
      </c>
      <c r="AG54" s="368">
        <f>AG121*AG188</f>
        <v>-0.94489300699388989</v>
      </c>
      <c r="AH54" s="368">
        <f>AH121*AH188</f>
        <v>-0.93958186819299006</v>
      </c>
      <c r="AI54" s="368">
        <f>AI121*AI188</f>
        <v>-0.93203273268488784</v>
      </c>
      <c r="AJ54" s="368">
        <f>AJ121*AJ188</f>
        <v>-0.92283781589971048</v>
      </c>
      <c r="AK54" s="368">
        <f>AK121*AK188</f>
        <v>-0.91514661281534959</v>
      </c>
      <c r="AL54" s="368">
        <f>AL121*AL188</f>
        <v>-0.90432029660206714</v>
      </c>
      <c r="AM54" s="368">
        <f>AM121*AM188</f>
        <v>-0.89149823407594253</v>
      </c>
      <c r="AN54" s="368">
        <f>AN121*AN188</f>
        <v>-0.88035362775564296</v>
      </c>
      <c r="AO54" s="368">
        <f>AO121*AO188</f>
        <v>-0.86478604930922121</v>
      </c>
      <c r="AP54" s="368">
        <f>AP121*AP188</f>
        <v>-0.84696168342706657</v>
      </c>
      <c r="AQ54" s="368">
        <f>AQ121*AQ188</f>
        <v>-0.83059312753656867</v>
      </c>
      <c r="AR54" s="368">
        <f>AR121*AR188</f>
        <v>-0.80796807053883679</v>
      </c>
      <c r="AS54" s="368">
        <f>AS121*AS188</f>
        <v>-0.78317406576959891</v>
      </c>
      <c r="AT54" s="368">
        <f>AT121*AT188</f>
        <v>-0.75882355001508195</v>
      </c>
      <c r="AU54" s="368">
        <f>AU121*AU188</f>
        <v>-0.72593126288563681</v>
      </c>
      <c r="AV54" s="368">
        <f>AV121*AV188</f>
        <v>-0.69223730462801025</v>
      </c>
      <c r="AW54" s="368">
        <f>AW121*AW188</f>
        <v>-0.65729993744053394</v>
      </c>
      <c r="AX54" s="368">
        <f>AX121*AX188</f>
        <v>-0.61249543547454188</v>
      </c>
      <c r="AY54" s="368">
        <f>AY121*AY188</f>
        <v>1.5269769603878238</v>
      </c>
      <c r="AZ54" s="368">
        <f>AZ121*AZ188</f>
        <v>1.5661877396203756</v>
      </c>
      <c r="BA54" s="368">
        <f>BA121*BA188</f>
        <v>1.5939627569757182</v>
      </c>
      <c r="BB54" s="368">
        <f>BB121*BB188</f>
        <v>1.6202881431222751</v>
      </c>
      <c r="BC54" s="368">
        <f>BC121*BC188</f>
        <v>1.6477997056355274</v>
      </c>
      <c r="BD54" s="368">
        <f>BD121*BD188</f>
        <v>1.6710445697444356</v>
      </c>
      <c r="BE54" s="368">
        <f>BE121*BE188</f>
        <v>1.6913926050612362</v>
      </c>
      <c r="BF54" s="368">
        <f>BF121*BF188</f>
        <v>1.7112161418472418</v>
      </c>
      <c r="BG54" s="368">
        <f>BG121*BG188</f>
        <v>1.7298372027726907</v>
      </c>
      <c r="BH54" s="368">
        <f>BH121*BH188</f>
        <v>1.7518150797857872</v>
      </c>
      <c r="BI54" s="368">
        <f>BI121*BI188</f>
        <v>1.7803577316941788</v>
      </c>
      <c r="BJ54" s="368">
        <f>BJ121*BJ188</f>
        <v>1.8120296206593678</v>
      </c>
      <c r="BK54" s="368">
        <f>BK121*BK188</f>
        <v>1.8449551020160433</v>
      </c>
      <c r="BL54" s="368">
        <f>BL121*BL188</f>
        <v>1.877288139364595</v>
      </c>
      <c r="BM54" s="368">
        <f>BM121*BM188</f>
        <v>1.9053858534829715</v>
      </c>
      <c r="BN54" s="369">
        <f>BN121*BN188</f>
        <v>1.9285694111968892</v>
      </c>
      <c r="BO54" s="278"/>
    </row>
    <row r="55" spans="2:67" ht="42" customHeight="1">
      <c r="B55" s="653"/>
      <c r="C55" s="652"/>
      <c r="D55" s="672">
        <v>-0.75</v>
      </c>
      <c r="E55" s="671">
        <f t="shared" si="2"/>
        <v>-0.99265875978500295</v>
      </c>
      <c r="F55" s="368">
        <f>F122*F189</f>
        <v>-0.9950963028845411</v>
      </c>
      <c r="G55" s="368">
        <f>G122*G189</f>
        <v>-0.99483505025898189</v>
      </c>
      <c r="H55" s="368">
        <f>H122*H189</f>
        <v>-0.9946398436073568</v>
      </c>
      <c r="I55" s="368">
        <f>I122*I189</f>
        <v>-0.99444330149085658</v>
      </c>
      <c r="J55" s="368">
        <f>J122*J189</f>
        <v>-0.9942431190133868</v>
      </c>
      <c r="K55" s="368">
        <f>K122*K189</f>
        <v>-0.99403198710873553</v>
      </c>
      <c r="L55" s="368">
        <f>L122*L189</f>
        <v>-0.99379611247577804</v>
      </c>
      <c r="M55" s="368">
        <f>M122*M189</f>
        <v>-0.99351356407253144</v>
      </c>
      <c r="N55" s="368">
        <f>N122*N189</f>
        <v>-0.99315214870240998</v>
      </c>
      <c r="O55" s="368">
        <f>O122*O189</f>
        <v>-0.99266638366514859</v>
      </c>
      <c r="P55" s="368">
        <f>P122*P189</f>
        <v>-0.99199301564437414</v>
      </c>
      <c r="Q55" s="368">
        <f>Q122*Q189</f>
        <v>-0.99113175034763656</v>
      </c>
      <c r="R55" s="368">
        <f>R122*R189</f>
        <v>-0.99046465822291252</v>
      </c>
      <c r="S55" s="368">
        <f>S122*S189</f>
        <v>-0.98952529626117203</v>
      </c>
      <c r="T55" s="368">
        <f>T122*T189</f>
        <v>-0.98832913302145531</v>
      </c>
      <c r="U55" s="368">
        <f>U122*U189</f>
        <v>-0.98741913772823175</v>
      </c>
      <c r="V55" s="368">
        <f>V122*V189</f>
        <v>-0.98613461081305154</v>
      </c>
      <c r="W55" s="368">
        <f>W122*W189</f>
        <v>-0.98449768831095164</v>
      </c>
      <c r="X55" s="368">
        <f>X122*X189</f>
        <v>-0.98325911247991349</v>
      </c>
      <c r="Y55" s="368">
        <f>Y122*Y189</f>
        <v>-0.98148239607179844</v>
      </c>
      <c r="Z55" s="368">
        <f>Z122*Z189</f>
        <v>-0.97920261188927105</v>
      </c>
      <c r="AA55" s="368">
        <f>AA122*AA189</f>
        <v>-0.97745255640884932</v>
      </c>
      <c r="AB55" s="368">
        <f>AB122*AB189</f>
        <v>-0.97491583375561119</v>
      </c>
      <c r="AC55" s="368">
        <f>AC122*AC189</f>
        <v>-0.97166282084714395</v>
      </c>
      <c r="AD55" s="368">
        <f>AD122*AD189</f>
        <v>-0.96910827822423284</v>
      </c>
      <c r="AE55" s="368">
        <f>AE122*AE189</f>
        <v>-0.96542161540524485</v>
      </c>
      <c r="AF55" s="368">
        <f>AF122*AF189</f>
        <v>-0.960751602256534</v>
      </c>
      <c r="AG55" s="368">
        <f>AG122*AG189</f>
        <v>-0.9570067318236225</v>
      </c>
      <c r="AH55" s="368">
        <f>AH122*AH189</f>
        <v>-0.95166036655283071</v>
      </c>
      <c r="AI55" s="368">
        <f>AI122*AI189</f>
        <v>-0.94501025946921402</v>
      </c>
      <c r="AJ55" s="368">
        <f>AJ122*AJ189</f>
        <v>-0.93955559088861063</v>
      </c>
      <c r="AK55" s="368">
        <f>AK122*AK189</f>
        <v>-0.93183774184965396</v>
      </c>
      <c r="AL55" s="368">
        <f>AL122*AL189</f>
        <v>-0.92243171497413368</v>
      </c>
      <c r="AM55" s="368">
        <f>AM122*AM189</f>
        <v>-0.91446004908698986</v>
      </c>
      <c r="AN55" s="368">
        <f>AN122*AN189</f>
        <v>-0.90325108939848453</v>
      </c>
      <c r="AO55" s="368">
        <f>AO122*AO189</f>
        <v>-0.88989616493552104</v>
      </c>
      <c r="AP55" s="368">
        <f>AP122*AP189</f>
        <v>-0.87799423927403808</v>
      </c>
      <c r="AQ55" s="368">
        <f>AQ122*AQ189</f>
        <v>-0.86136944585140462</v>
      </c>
      <c r="AR55" s="368">
        <f>AR122*AR189</f>
        <v>-0.84207237335435292</v>
      </c>
      <c r="AS55" s="368">
        <f>AS122*AS189</f>
        <v>-0.82364734068709866</v>
      </c>
      <c r="AT55" s="368">
        <f>AT122*AT189</f>
        <v>-0.79827880593332701</v>
      </c>
      <c r="AU55" s="368">
        <f>AU122*AU189</f>
        <v>-0.76988026901032702</v>
      </c>
      <c r="AV55" s="368">
        <f>AV122*AV189</f>
        <v>-0.74091113078158199</v>
      </c>
      <c r="AW55" s="368">
        <f>AW122*AW189</f>
        <v>-0.70267354403543403</v>
      </c>
      <c r="AX55" s="368">
        <f>AX122*AX189</f>
        <v>-0.66312786599194773</v>
      </c>
      <c r="AY55" s="368">
        <f>AY122*AY189</f>
        <v>-0.62263053619459774</v>
      </c>
      <c r="AZ55" s="368">
        <f>AZ122*AZ189</f>
        <v>1.4817052893479767</v>
      </c>
      <c r="BA55" s="368">
        <f>BA122*BA189</f>
        <v>1.5021355640455993</v>
      </c>
      <c r="BB55" s="368">
        <f>BB122*BB189</f>
        <v>1.52219074433636</v>
      </c>
      <c r="BC55" s="368">
        <f>BC122*BC189</f>
        <v>1.5415934526699466</v>
      </c>
      <c r="BD55" s="368">
        <f>BD122*BD189</f>
        <v>1.563987171937083</v>
      </c>
      <c r="BE55" s="368">
        <f>BE122*BE189</f>
        <v>1.5878457253519558</v>
      </c>
      <c r="BF55" s="368">
        <f>BF122*BF189</f>
        <v>1.6075949059558536</v>
      </c>
      <c r="BG55" s="368">
        <f>BG122*BG189</f>
        <v>1.6310285949843029</v>
      </c>
      <c r="BH55" s="368">
        <f>BH122*BH189</f>
        <v>1.6650645754257896</v>
      </c>
      <c r="BI55" s="368">
        <f>BI122*BI189</f>
        <v>1.7073942522481169</v>
      </c>
      <c r="BJ55" s="368">
        <f>BJ122*BJ189</f>
        <v>1.7554572967198652</v>
      </c>
      <c r="BK55" s="368">
        <f>BK122*BK189</f>
        <v>1.805089461034816</v>
      </c>
      <c r="BL55" s="368">
        <f>BL122*BL189</f>
        <v>1.8495931285814251</v>
      </c>
      <c r="BM55" s="368">
        <f>BM122*BM189</f>
        <v>1.8868263236275273</v>
      </c>
      <c r="BN55" s="369">
        <f>BN122*BN189</f>
        <v>1.9170218957375267</v>
      </c>
      <c r="BO55" s="278"/>
    </row>
    <row r="56" spans="2:67" ht="42" customHeight="1">
      <c r="B56" s="653"/>
      <c r="C56" s="652"/>
      <c r="D56" s="670">
        <v>-0.8</v>
      </c>
      <c r="E56" s="671">
        <f t="shared" si="2"/>
        <v>-0.994822974269296</v>
      </c>
      <c r="F56" s="368">
        <f>F123*F190</f>
        <v>-0.99654109186180428</v>
      </c>
      <c r="G56" s="368">
        <f>G123*G190</f>
        <v>-0.99633903488617215</v>
      </c>
      <c r="H56" s="368">
        <f>H123*H190</f>
        <v>-0.99620106749132165</v>
      </c>
      <c r="I56" s="368">
        <f>I123*I190</f>
        <v>-0.99605702088846737</v>
      </c>
      <c r="J56" s="368">
        <f>J123*J190</f>
        <v>-0.99590229045566026</v>
      </c>
      <c r="K56" s="368">
        <f>K123*K190</f>
        <v>-0.99572804400316361</v>
      </c>
      <c r="L56" s="368">
        <f>L123*L190</f>
        <v>-0.99551990451946193</v>
      </c>
      <c r="M56" s="368">
        <f>M123*M190</f>
        <v>-0.99525628886950679</v>
      </c>
      <c r="N56" s="368">
        <f>N123*N190</f>
        <v>-0.99490613587682331</v>
      </c>
      <c r="O56" s="368">
        <f>O123*O190</f>
        <v>-0.99442565389930682</v>
      </c>
      <c r="P56" s="368">
        <f>P123*P190</f>
        <v>-0.99381436489262387</v>
      </c>
      <c r="Q56" s="368">
        <f>Q123*Q190</f>
        <v>-0.99334205055143043</v>
      </c>
      <c r="R56" s="368">
        <f>R123*R190</f>
        <v>-0.99267373844200857</v>
      </c>
      <c r="S56" s="368">
        <f>S123*S190</f>
        <v>-0.99181750384559275</v>
      </c>
      <c r="T56" s="368">
        <f>T123*T190</f>
        <v>-0.99116074742173588</v>
      </c>
      <c r="U56" s="368">
        <f>U123*U190</f>
        <v>-0.9902347783867137</v>
      </c>
      <c r="V56" s="368">
        <f>V123*V190</f>
        <v>-0.98905208587025228</v>
      </c>
      <c r="W56" s="368">
        <f>W123*W190</f>
        <v>-0.98815275006389824</v>
      </c>
      <c r="X56" s="368">
        <f>X123*X190</f>
        <v>-0.98687219206832377</v>
      </c>
      <c r="Y56" s="368">
        <f>Y123*Y190</f>
        <v>-0.98522939974776769</v>
      </c>
      <c r="Z56" s="368">
        <f>Z123*Z190</f>
        <v>-0.98397316203465313</v>
      </c>
      <c r="AA56" s="368">
        <f>AA123*AA190</f>
        <v>-0.98216483068019367</v>
      </c>
      <c r="AB56" s="368">
        <f>AB123*AB190</f>
        <v>-0.97983934110401161</v>
      </c>
      <c r="AC56" s="368">
        <f>AC123*AC190</f>
        <v>-0.97803120034991975</v>
      </c>
      <c r="AD56" s="368">
        <f>AD123*AD190</f>
        <v>-0.97542513014142929</v>
      </c>
      <c r="AE56" s="368">
        <f>AE123*AE190</f>
        <v>-0.97209392123058858</v>
      </c>
      <c r="AF56" s="368">
        <f>AF123*AF190</f>
        <v>-0.96945479725958039</v>
      </c>
      <c r="AG56" s="368">
        <f>AG123*AG190</f>
        <v>-0.96567703902619206</v>
      </c>
      <c r="AH56" s="368">
        <f>AH123*AH190</f>
        <v>-0.96090830647668535</v>
      </c>
      <c r="AI56" s="368">
        <f>AI123*AI190</f>
        <v>-0.95705328104176723</v>
      </c>
      <c r="AJ56" s="368">
        <f>AJ123*AJ190</f>
        <v>-0.95157730399715723</v>
      </c>
      <c r="AK56" s="368">
        <f>AK123*AK190</f>
        <v>-0.94476608386798144</v>
      </c>
      <c r="AL56" s="368">
        <f>AL123*AL190</f>
        <v>-0.93909934226197023</v>
      </c>
      <c r="AM56" s="368">
        <f>AM123*AM190</f>
        <v>-0.93109229323563858</v>
      </c>
      <c r="AN56" s="368">
        <f>AN123*AN190</f>
        <v>-0.92128147161970042</v>
      </c>
      <c r="AO56" s="368">
        <f>AO123*AO190</f>
        <v>-0.91272926947798005</v>
      </c>
      <c r="AP56" s="368">
        <f>AP123*AP190</f>
        <v>-0.90069245862832015</v>
      </c>
      <c r="AQ56" s="368">
        <f>AQ123*AQ190</f>
        <v>-0.88615490923098139</v>
      </c>
      <c r="AR56" s="368">
        <f>AR123*AR190</f>
        <v>-0.87254934550057062</v>
      </c>
      <c r="AS56" s="368">
        <f>AS123*AS190</f>
        <v>-0.85353495943886737</v>
      </c>
      <c r="AT56" s="368">
        <f>AT123*AT190</f>
        <v>-0.83091396400757045</v>
      </c>
      <c r="AU56" s="368">
        <f>AU123*AU190</f>
        <v>-0.80788449308678667</v>
      </c>
      <c r="AV56" s="368">
        <f>AV123*AV190</f>
        <v>-0.77648154690489535</v>
      </c>
      <c r="AW56" s="368">
        <f>AW123*AW190</f>
        <v>-0.74040716957679131</v>
      </c>
      <c r="AX56" s="368">
        <f>AX123*AX190</f>
        <v>-0.70214584409969338</v>
      </c>
      <c r="AY56" s="368">
        <f>AY123*AY190</f>
        <v>-0.6542648583874644</v>
      </c>
      <c r="AZ56" s="368">
        <f>AZ123*AZ190</f>
        <v>-0.60610493454706094</v>
      </c>
      <c r="BA56" s="368">
        <f>BA123*BA190</f>
        <v>1.3948152076998177</v>
      </c>
      <c r="BB56" s="368">
        <f>BB123*BB190</f>
        <v>1.3931045480160229</v>
      </c>
      <c r="BC56" s="368">
        <f>BC123*BC190</f>
        <v>1.4022131386517411</v>
      </c>
      <c r="BD56" s="368">
        <f>BD123*BD190</f>
        <v>1.4233452481592177</v>
      </c>
      <c r="BE56" s="368">
        <f>BE123*BE190</f>
        <v>1.4448327966988488</v>
      </c>
      <c r="BF56" s="368">
        <f>BF123*BF190</f>
        <v>1.4666493723167675</v>
      </c>
      <c r="BG56" s="368">
        <f>BG123*BG190</f>
        <v>1.5013656280332861</v>
      </c>
      <c r="BH56" s="368">
        <f>BH123*BH190</f>
        <v>1.5524279303698063</v>
      </c>
      <c r="BI56" s="368">
        <f>BI123*BI190</f>
        <v>1.618894904143416</v>
      </c>
      <c r="BJ56" s="368">
        <f>BJ123*BJ190</f>
        <v>1.6930690695795103</v>
      </c>
      <c r="BK56" s="368">
        <f>BK123*BK190</f>
        <v>1.7625497237262899</v>
      </c>
      <c r="BL56" s="368">
        <f>BL123*BL190</f>
        <v>1.8217830120590359</v>
      </c>
      <c r="BM56" s="368">
        <f>BM123*BM190</f>
        <v>1.8698860430644302</v>
      </c>
      <c r="BN56" s="369">
        <f>BN123*BN190</f>
        <v>1.9061329200645751</v>
      </c>
      <c r="BO56" s="278"/>
    </row>
    <row r="57" spans="2:67" ht="42" customHeight="1">
      <c r="B57" s="653"/>
      <c r="C57" s="652"/>
      <c r="D57" s="672">
        <v>-0.85</v>
      </c>
      <c r="E57" s="671">
        <f t="shared" si="2"/>
        <v>-0.99634995151724581</v>
      </c>
      <c r="F57" s="368">
        <f>F124*F191</f>
        <v>-0.9975648851972847</v>
      </c>
      <c r="G57" s="368">
        <f>G124*G191</f>
        <v>-0.99740086526614247</v>
      </c>
      <c r="H57" s="368">
        <f>H124*H191</f>
        <v>-0.99729901296628742</v>
      </c>
      <c r="I57" s="368">
        <f>I124*I191</f>
        <v>-0.99718756875243864</v>
      </c>
      <c r="J57" s="368">
        <f>J124*J191</f>
        <v>-0.99706069675233366</v>
      </c>
      <c r="K57" s="368">
        <f>K124*K191</f>
        <v>-0.99690882091045141</v>
      </c>
      <c r="L57" s="368">
        <f>L124*L191</f>
        <v>-0.99671736684486234</v>
      </c>
      <c r="M57" s="368">
        <f>M124*M191</f>
        <v>-0.9964650721140027</v>
      </c>
      <c r="N57" s="368">
        <f>N124*N191</f>
        <v>-0.99612161975949898</v>
      </c>
      <c r="O57" s="368">
        <f>O124*O191</f>
        <v>-0.9956866947108437</v>
      </c>
      <c r="P57" s="368">
        <f>P124*P191</f>
        <v>-0.99535206788150377</v>
      </c>
      <c r="Q57" s="368">
        <f>Q124*Q191</f>
        <v>-0.99487961682287795</v>
      </c>
      <c r="R57" s="368">
        <f>R124*R191</f>
        <v>-0.99427133223572728</v>
      </c>
      <c r="S57" s="368">
        <f>S124*S191</f>
        <v>-0.99380215278105555</v>
      </c>
      <c r="T57" s="368">
        <f>T124*T191</f>
        <v>-0.99314000362502819</v>
      </c>
      <c r="U57" s="368">
        <f>U124*U191</f>
        <v>-0.99229183341267502</v>
      </c>
      <c r="V57" s="368">
        <f>V124*V191</f>
        <v>-0.9916434768701764</v>
      </c>
      <c r="W57" s="368">
        <f>W124*W191</f>
        <v>-0.99072408369722997</v>
      </c>
      <c r="X57" s="368">
        <f>X124*X191</f>
        <v>-0.98954411854976321</v>
      </c>
      <c r="Y57" s="368">
        <f>Y124*Y191</f>
        <v>-0.98864197502856055</v>
      </c>
      <c r="Z57" s="368">
        <f>Z124*Z191</f>
        <v>-0.98735107265171806</v>
      </c>
      <c r="AA57" s="368">
        <f>AA124*AA191</f>
        <v>-0.98568923732994085</v>
      </c>
      <c r="AB57" s="368">
        <f>AB124*AB191</f>
        <v>-0.98440505545402635</v>
      </c>
      <c r="AC57" s="368">
        <f>AC124*AC191</f>
        <v>-0.9825595298252171</v>
      </c>
      <c r="AD57" s="368">
        <f>AD124*AD191</f>
        <v>-0.98018819747513719</v>
      </c>
      <c r="AE57" s="368">
        <f>AE124*AE191</f>
        <v>-0.97832659740090877</v>
      </c>
      <c r="AF57" s="368">
        <f>AF124*AF191</f>
        <v>-0.97565930461958583</v>
      </c>
      <c r="AG57" s="368">
        <f>AG124*AG191</f>
        <v>-0.97225856139839339</v>
      </c>
      <c r="AH57" s="368">
        <f>AH124*AH191</f>
        <v>-0.96953951296081231</v>
      </c>
      <c r="AI57" s="368">
        <f>AI124*AI191</f>
        <v>-0.96566642975275219</v>
      </c>
      <c r="AJ57" s="368">
        <f>AJ124*AJ191</f>
        <v>-0.96077901465248017</v>
      </c>
      <c r="AK57" s="368">
        <f>AK124*AK191</f>
        <v>-0.95676873570021703</v>
      </c>
      <c r="AL57" s="368">
        <f>AL124*AL191</f>
        <v>-0.95108185428393144</v>
      </c>
      <c r="AM57" s="368">
        <f>AM124*AM191</f>
        <v>-0.94397568904927787</v>
      </c>
      <c r="AN57" s="368">
        <f>AN124*AN191</f>
        <v>-0.93788549185568537</v>
      </c>
      <c r="AO57" s="368">
        <f>AO124*AO191</f>
        <v>-0.92926878404637203</v>
      </c>
      <c r="AP57" s="368">
        <f>AP124*AP191</f>
        <v>-0.9185757366074685</v>
      </c>
      <c r="AQ57" s="368">
        <f>AQ124*AQ191</f>
        <v>-0.90873335190051596</v>
      </c>
      <c r="AR57" s="368">
        <f>AR124*AR191</f>
        <v>-0.89483840837054507</v>
      </c>
      <c r="AS57" s="368">
        <f>AS124*AS191</f>
        <v>-0.87763493944388582</v>
      </c>
      <c r="AT57" s="368">
        <f>AT124*AT191</f>
        <v>-0.8601890634086421</v>
      </c>
      <c r="AU57" s="368">
        <f>AU124*AU191</f>
        <v>-0.83581364955405135</v>
      </c>
      <c r="AV57" s="368">
        <f>AV124*AV191</f>
        <v>-0.8058160009083094</v>
      </c>
      <c r="AW57" s="368">
        <f>AW124*AW191</f>
        <v>-0.77277256442886799</v>
      </c>
      <c r="AX57" s="368">
        <f>AX124*AX191</f>
        <v>-0.72873210666426991</v>
      </c>
      <c r="AY57" s="368">
        <f>AY124*AY191</f>
        <v>-0.67764528677559899</v>
      </c>
      <c r="AZ57" s="368">
        <f>AZ124*AZ191</f>
        <v>-0.62340820489694915</v>
      </c>
      <c r="BA57" s="368">
        <f>BA124*BA191</f>
        <v>-0.56322612890743973</v>
      </c>
      <c r="BB57" s="368">
        <f>BB124*BB191</f>
        <v>1.2397115302443682</v>
      </c>
      <c r="BC57" s="368">
        <f>BC124*BC191</f>
        <v>1.2270005715547034</v>
      </c>
      <c r="BD57" s="368">
        <f>BD124*BD191</f>
        <v>1.23542135483517</v>
      </c>
      <c r="BE57" s="368">
        <f>BE124*BE191</f>
        <v>1.2556279323028863</v>
      </c>
      <c r="BF57" s="368">
        <f>BF124*BF191</f>
        <v>1.2833767432269578</v>
      </c>
      <c r="BG57" s="368">
        <f>BG124*BG191</f>
        <v>1.3342539557668323</v>
      </c>
      <c r="BH57" s="368">
        <f>BH124*BH191</f>
        <v>1.4178808262334694</v>
      </c>
      <c r="BI57" s="368">
        <f>BI124*BI191</f>
        <v>1.5239457741163165</v>
      </c>
      <c r="BJ57" s="368">
        <f>BJ124*BJ191</f>
        <v>1.6298404817584626</v>
      </c>
      <c r="BK57" s="368">
        <f>BK124*BK191</f>
        <v>1.7224749929971783</v>
      </c>
      <c r="BL57" s="368">
        <f>BL124*BL191</f>
        <v>1.7980235095222228</v>
      </c>
      <c r="BM57" s="368">
        <f>BM124*BM191</f>
        <v>1.855009834263919</v>
      </c>
      <c r="BN57" s="369">
        <f>BN124*BN191</f>
        <v>1.8967196963540371</v>
      </c>
      <c r="BO57" s="278"/>
    </row>
    <row r="58" spans="2:67" ht="42" customHeight="1">
      <c r="B58" s="653"/>
      <c r="C58" s="652"/>
      <c r="D58" s="670">
        <v>-0.9</v>
      </c>
      <c r="E58" s="671">
        <f t="shared" si="2"/>
        <v>-0.9974269298007914</v>
      </c>
      <c r="F58" s="368">
        <f>F125*F192</f>
        <v>-0.99828833089699465</v>
      </c>
      <c r="G58" s="368">
        <f>G125*G192</f>
        <v>-0.9981486142712187</v>
      </c>
      <c r="H58" s="368">
        <f>H125*H192</f>
        <v>-0.99806947728802642</v>
      </c>
      <c r="I58" s="368">
        <f>I125*I192</f>
        <v>-0.99797826370170628</v>
      </c>
      <c r="J58" s="368">
        <f>J125*J192</f>
        <v>-0.99786848632552716</v>
      </c>
      <c r="K58" s="368">
        <f>K125*K192</f>
        <v>-0.99773021592050903</v>
      </c>
      <c r="L58" s="368">
        <f>L125*L192</f>
        <v>-0.99754884050037895</v>
      </c>
      <c r="M58" s="368">
        <f>M125*M192</f>
        <v>-0.9973033485772772</v>
      </c>
      <c r="N58" s="368">
        <f>N125*N192</f>
        <v>-0.99699361862641744</v>
      </c>
      <c r="O58" s="368">
        <f>O125*O192</f>
        <v>-0.99675570444653561</v>
      </c>
      <c r="P58" s="368">
        <f>P125*P192</f>
        <v>-0.99642160738238927</v>
      </c>
      <c r="Q58" s="368">
        <f>Q125*Q192</f>
        <v>-0.99599150816065996</v>
      </c>
      <c r="R58" s="368">
        <f>R125*R192</f>
        <v>-0.99565873455123166</v>
      </c>
      <c r="S58" s="368">
        <f>S125*S192</f>
        <v>-0.99518813049808674</v>
      </c>
      <c r="T58" s="368">
        <f>T125*T192</f>
        <v>-0.99458353159349322</v>
      </c>
      <c r="U58" s="368">
        <f>U125*U192</f>
        <v>-0.99411929167108759</v>
      </c>
      <c r="V58" s="368">
        <f>V125*V192</f>
        <v>-0.99346218815407838</v>
      </c>
      <c r="W58" s="368">
        <f>W125*W192</f>
        <v>-0.99261801399974248</v>
      </c>
      <c r="X58" s="368">
        <f>X125*X192</f>
        <v>-0.99197150128889244</v>
      </c>
      <c r="Y58" s="368">
        <f>Y125*Y192</f>
        <v>-0.99105041904995061</v>
      </c>
      <c r="Z58" s="368">
        <f>Z125*Z192</f>
        <v>-0.98986411762916671</v>
      </c>
      <c r="AA58" s="368">
        <f>AA125*AA192</f>
        <v>-0.98895025529468961</v>
      </c>
      <c r="AB58" s="368">
        <f>AB125*AB192</f>
        <v>-0.98764140711270632</v>
      </c>
      <c r="AC58" s="368">
        <f>AC125*AC192</f>
        <v>-0.98595506208766148</v>
      </c>
      <c r="AD58" s="368">
        <f>AD125*AD192</f>
        <v>-0.98463981827277403</v>
      </c>
      <c r="AE58" s="368">
        <f>AE125*AE192</f>
        <v>-0.98275618620179017</v>
      </c>
      <c r="AF58" s="368">
        <f>AF125*AF192</f>
        <v>-0.98033909721635137</v>
      </c>
      <c r="AG58" s="368">
        <f>AG125*AG192</f>
        <v>-0.97842270778338203</v>
      </c>
      <c r="AH58" s="368">
        <f>AH125*AH192</f>
        <v>-0.97568838525057622</v>
      </c>
      <c r="AI58" s="368">
        <f>AI125*AI192</f>
        <v>-0.97220318605252209</v>
      </c>
      <c r="AJ58" s="368">
        <f>AJ125*AJ192</f>
        <v>-0.96937355236684253</v>
      </c>
      <c r="AK58" s="368">
        <f>AK125*AK192</f>
        <v>-0.96535055806953252</v>
      </c>
      <c r="AL58" s="368">
        <f>AL125*AL192</f>
        <v>-0.96025401323337445</v>
      </c>
      <c r="AM58" s="368">
        <f>AM125*AM192</f>
        <v>-0.95594424743863016</v>
      </c>
      <c r="AN58" s="368">
        <f>AN125*AN192</f>
        <v>-0.94982491274182068</v>
      </c>
      <c r="AO58" s="368">
        <f>AO125*AO192</f>
        <v>-0.94208953724181488</v>
      </c>
      <c r="AP58" s="368">
        <f>AP125*AP192</f>
        <v>-0.93507364303404317</v>
      </c>
      <c r="AQ58" s="368">
        <f>AQ125*AQ192</f>
        <v>-0.92510624583411094</v>
      </c>
      <c r="AR58" s="368">
        <f>AR125*AR192</f>
        <v>-0.91244479622360253</v>
      </c>
      <c r="AS58" s="368">
        <f>AS125*AS192</f>
        <v>-0.89971548755050157</v>
      </c>
      <c r="AT58" s="368">
        <f>AT125*AT192</f>
        <v>-0.88166530997622361</v>
      </c>
      <c r="AU58" s="368">
        <f>AU125*AU192</f>
        <v>-0.85852377284550563</v>
      </c>
      <c r="AV58" s="368">
        <f>AV125*AV192</f>
        <v>-0.83259403623967032</v>
      </c>
      <c r="AW58" s="368">
        <f>AW125*AW192</f>
        <v>-0.79655202329783947</v>
      </c>
      <c r="AX58" s="368">
        <f>AX125*AX192</f>
        <v>-0.75090902241675528</v>
      </c>
      <c r="AY58" s="368">
        <f>AY125*AY192</f>
        <v>-0.69753547597145982</v>
      </c>
      <c r="AZ58" s="368">
        <f>AZ125*AZ192</f>
        <v>-0.62986948787220443</v>
      </c>
      <c r="BA58" s="368">
        <f>BA125*BA192</f>
        <v>-0.55502878472126749</v>
      </c>
      <c r="BB58" s="368">
        <f>BB125*BB192</f>
        <v>-0.48422456729565561</v>
      </c>
      <c r="BC58" s="368">
        <f>BC125*BC192</f>
        <v>1.0118700499056128</v>
      </c>
      <c r="BD58" s="368">
        <f>BD125*BD192</f>
        <v>0.99830005174955627</v>
      </c>
      <c r="BE58" s="368">
        <f>BE125*BE192</f>
        <v>1.0165305916077287</v>
      </c>
      <c r="BF58" s="368">
        <f>BF125*BF192</f>
        <v>1.0505780744922437</v>
      </c>
      <c r="BG58" s="368">
        <f>BG125*BG192</f>
        <v>1.1381829764594344</v>
      </c>
      <c r="BH58" s="368">
        <f>BH125*BH192</f>
        <v>1.2793630209722449</v>
      </c>
      <c r="BI58" s="368">
        <f>BI125*BI192</f>
        <v>1.4349137939600611</v>
      </c>
      <c r="BJ58" s="368">
        <f>BJ125*BJ192</f>
        <v>1.5757632516311066</v>
      </c>
      <c r="BK58" s="368">
        <f>BK125*BK192</f>
        <v>1.691528227992859</v>
      </c>
      <c r="BL58" s="368">
        <f>BL125*BL192</f>
        <v>1.7791618648643039</v>
      </c>
      <c r="BM58" s="368">
        <f>BM125*BM192</f>
        <v>1.8432720818688864</v>
      </c>
      <c r="BN58" s="369">
        <f>BN125*BN192</f>
        <v>1.8900777436024558</v>
      </c>
      <c r="BO58" s="278"/>
    </row>
    <row r="59" spans="2:67" ht="42" customHeight="1">
      <c r="B59" s="653"/>
      <c r="C59" s="652"/>
      <c r="D59" s="672">
        <v>-0.95</v>
      </c>
      <c r="E59" s="671">
        <f t="shared" si="2"/>
        <v>-0.99818632869889168</v>
      </c>
      <c r="F59" s="368">
        <f>F126*F193</f>
        <v>-0.99879836892597185</v>
      </c>
      <c r="G59" s="368">
        <f>G126*G193</f>
        <v>-0.99867411842233378</v>
      </c>
      <c r="H59" s="368">
        <f>H126*H193</f>
        <v>-0.99860924175771681</v>
      </c>
      <c r="I59" s="368">
        <f>I126*I193</f>
        <v>-0.99853058202452172</v>
      </c>
      <c r="J59" s="368">
        <f>J126*J193</f>
        <v>-0.9984313116571919</v>
      </c>
      <c r="K59" s="368">
        <f>K126*K193</f>
        <v>-0.99830134051255992</v>
      </c>
      <c r="L59" s="368">
        <f>L126*L193</f>
        <v>-0.99812607727658875</v>
      </c>
      <c r="M59" s="368">
        <f>M126*M193</f>
        <v>-0.99790553668551429</v>
      </c>
      <c r="N59" s="368">
        <f>N126*N193</f>
        <v>-0.99773610169385141</v>
      </c>
      <c r="O59" s="368">
        <f>O126*O193</f>
        <v>-0.99749934207378976</v>
      </c>
      <c r="P59" s="368">
        <f>P126*P193</f>
        <v>-0.99719527707602784</v>
      </c>
      <c r="Q59" s="368">
        <f>Q126*Q193</f>
        <v>-0.99696030280275816</v>
      </c>
      <c r="R59" s="368">
        <f>R126*R193</f>
        <v>-0.99662729709380704</v>
      </c>
      <c r="S59" s="368">
        <f>S126*S193</f>
        <v>-0.99619828313036263</v>
      </c>
      <c r="T59" s="368">
        <f>T126*T193</f>
        <v>-0.99586774666902889</v>
      </c>
      <c r="U59" s="368">
        <f>U126*U193</f>
        <v>-0.99540007613261483</v>
      </c>
      <c r="V59" s="368">
        <f>V126*V193</f>
        <v>-0.99479847531352206</v>
      </c>
      <c r="W59" s="368">
        <f>W126*W193</f>
        <v>-0.99433665292526907</v>
      </c>
      <c r="X59" s="368">
        <f>X126*X193</f>
        <v>-0.99368055202829053</v>
      </c>
      <c r="Y59" s="368">
        <f>Y126*Y193</f>
        <v>-0.99283518016429806</v>
      </c>
      <c r="Z59" s="368">
        <f>Z126*Z193</f>
        <v>-0.99218458826482503</v>
      </c>
      <c r="AA59" s="368">
        <f>AA126*AA193</f>
        <v>-0.99125574253796722</v>
      </c>
      <c r="AB59" s="368">
        <f>AB126*AB193</f>
        <v>-0.9900573885274242</v>
      </c>
      <c r="AC59" s="368">
        <f>AC126*AC193</f>
        <v>-0.9891267460269294</v>
      </c>
      <c r="AD59" s="368">
        <f>AD126*AD193</f>
        <v>-0.98779570095499125</v>
      </c>
      <c r="AE59" s="368">
        <f>AE126*AE193</f>
        <v>-0.98608100805937926</v>
      </c>
      <c r="AF59" s="368">
        <f>AF126*AF193</f>
        <v>-0.98473013302507018</v>
      </c>
      <c r="AG59" s="368">
        <f>AG126*AG193</f>
        <v>-0.98280137759202857</v>
      </c>
      <c r="AH59" s="368">
        <f>AH126*AH193</f>
        <v>-0.98032620355556832</v>
      </c>
      <c r="AI59" s="368">
        <f>AI126*AI193</f>
        <v>-0.97833303957593498</v>
      </c>
      <c r="AJ59" s="368">
        <f>AJ126*AJ193</f>
        <v>-0.97549434956897407</v>
      </c>
      <c r="AK59" s="368">
        <f>AK126*AK193</f>
        <v>-0.97186365038630784</v>
      </c>
      <c r="AL59" s="368">
        <f>AL126*AL193</f>
        <v>-0.96882623647201593</v>
      </c>
      <c r="AM59" s="368">
        <f>AM126*AM193</f>
        <v>-0.96450320784139132</v>
      </c>
      <c r="AN59" s="368">
        <f>AN126*AN193</f>
        <v>-0.95896946057533883</v>
      </c>
      <c r="AO59" s="368">
        <f>AO126*AO193</f>
        <v>-0.95401562585043009</v>
      </c>
      <c r="AP59" s="368">
        <f>AP126*AP193</f>
        <v>-0.94695099858215048</v>
      </c>
      <c r="AQ59" s="368">
        <f>AQ126*AQ193</f>
        <v>-0.93782779506606662</v>
      </c>
      <c r="AR59" s="368">
        <f>AR126*AR193</f>
        <v>-0.92876138797038776</v>
      </c>
      <c r="AS59" s="368">
        <f>AS126*AS193</f>
        <v>-0.91580008860666839</v>
      </c>
      <c r="AT59" s="368">
        <f>AT126*AT193</f>
        <v>-0.89878500503849668</v>
      </c>
      <c r="AU59" s="368">
        <f>AU126*AU193</f>
        <v>-0.87970325551859163</v>
      </c>
      <c r="AV59" s="368">
        <f>AV126*AV193</f>
        <v>-0.85259342185653331</v>
      </c>
      <c r="AW59" s="368">
        <f>AW126*AW193</f>
        <v>-0.81669429323350062</v>
      </c>
      <c r="AX59" s="368">
        <f>AX126*AX193</f>
        <v>-0.7729446112075552</v>
      </c>
      <c r="AY59" s="368">
        <f>AY126*AY193</f>
        <v>-0.71326098282695816</v>
      </c>
      <c r="AZ59" s="368">
        <f>AZ126*AZ193</f>
        <v>-0.63765651630412534</v>
      </c>
      <c r="BA59" s="368">
        <f>BA126*BA193</f>
        <v>-0.5488662969207283</v>
      </c>
      <c r="BB59" s="368">
        <f>BB126*BB193</f>
        <v>-0.44777866779714509</v>
      </c>
      <c r="BC59" s="368">
        <f>BC126*BC193</f>
        <v>-0.35714390029527082</v>
      </c>
      <c r="BD59" s="368">
        <f>BD126*BD193</f>
        <v>0.71625548525857519</v>
      </c>
      <c r="BE59" s="368">
        <f>BE126*BE193</f>
        <v>0.72336459577881984</v>
      </c>
      <c r="BF59" s="368">
        <f>BF126*BF193</f>
        <v>0.78138260968783557</v>
      </c>
      <c r="BG59" s="368">
        <f>BG126*BG193</f>
        <v>0.94773701056889514</v>
      </c>
      <c r="BH59" s="368">
        <f>BH126*BH193</f>
        <v>1.1649649462686744</v>
      </c>
      <c r="BI59" s="368">
        <f>BI126*BI193</f>
        <v>1.369986218792606</v>
      </c>
      <c r="BJ59" s="368">
        <f>BJ126*BJ193</f>
        <v>1.5403525586538056</v>
      </c>
      <c r="BK59" s="368">
        <f>BK126*BK193</f>
        <v>1.6704250454478449</v>
      </c>
      <c r="BL59" s="368">
        <f>BL126*BL193</f>
        <v>1.7660860961670493</v>
      </c>
      <c r="BM59" s="368">
        <f>BM126*BM193</f>
        <v>1.8359695557168738</v>
      </c>
      <c r="BN59" s="369">
        <f>BN126*BN193</f>
        <v>1.8849595025552892</v>
      </c>
      <c r="BO59" s="278"/>
    </row>
    <row r="60" spans="2:67" ht="42" customHeight="1">
      <c r="B60" s="653"/>
      <c r="C60" s="652"/>
      <c r="D60" s="670">
        <v>-1</v>
      </c>
      <c r="E60" s="671">
        <f t="shared" si="2"/>
        <v>-0.99872169921668297</v>
      </c>
      <c r="F60" s="368">
        <f>F127*F194</f>
        <v>-0.99915727956604194</v>
      </c>
      <c r="G60" s="368">
        <f>G127*G194</f>
        <v>-0.99904284421600142</v>
      </c>
      <c r="H60" s="368">
        <f>H127*H194</f>
        <v>-0.99898691127841255</v>
      </c>
      <c r="I60" s="368">
        <f>I127*I194</f>
        <v>-0.99891604647505161</v>
      </c>
      <c r="J60" s="368">
        <f>J127*J194</f>
        <v>-0.99882324677604117</v>
      </c>
      <c r="K60" s="368">
        <f>K127*K194</f>
        <v>-0.99869835354579173</v>
      </c>
      <c r="L60" s="368">
        <f>L127*L194</f>
        <v>-0.99854145278870787</v>
      </c>
      <c r="M60" s="368">
        <f>M127*M194</f>
        <v>-0.99842074708072182</v>
      </c>
      <c r="N60" s="368">
        <f>N127*N194</f>
        <v>-0.9982527904285261</v>
      </c>
      <c r="O60" s="368">
        <f>O127*O194</f>
        <v>-0.998037573621404</v>
      </c>
      <c r="P60" s="368">
        <f>P127*P194</f>
        <v>-0.99787159484260002</v>
      </c>
      <c r="Q60" s="368">
        <f>Q127*Q194</f>
        <v>-0.99763660555953593</v>
      </c>
      <c r="R60" s="368">
        <f>R127*R194</f>
        <v>-0.99733317924616038</v>
      </c>
      <c r="S60" s="368">
        <f>S127*S194</f>
        <v>-0.99709885137157772</v>
      </c>
      <c r="T60" s="368">
        <f>T127*T194</f>
        <v>-0.99676715419359641</v>
      </c>
      <c r="U60" s="368">
        <f>U127*U194</f>
        <v>-0.99633985910037326</v>
      </c>
      <c r="V60" s="368">
        <f>V127*V194</f>
        <v>-0.99601108848839293</v>
      </c>
      <c r="W60" s="368">
        <f>W127*W194</f>
        <v>-0.99554475670418274</v>
      </c>
      <c r="X60" s="368">
        <f>X127*X194</f>
        <v>-0.99494358075049993</v>
      </c>
      <c r="Y60" s="368">
        <f>Y127*Y194</f>
        <v>-0.99448078693892572</v>
      </c>
      <c r="Z60" s="368">
        <f>Z127*Z194</f>
        <v>-0.99382172705015481</v>
      </c>
      <c r="AA60" s="368">
        <f>AA127*AA194</f>
        <v>-0.9929708590630113</v>
      </c>
      <c r="AB60" s="368">
        <f>AB127*AB194</f>
        <v>-0.992311721546564</v>
      </c>
      <c r="AC60" s="368">
        <f>AC127*AC194</f>
        <v>-0.99137060414357014</v>
      </c>
      <c r="AD60" s="368">
        <f>AD127*AD194</f>
        <v>-0.99015551528701562</v>
      </c>
      <c r="AE60" s="368">
        <f>AE127*AE194</f>
        <v>-0.9892026975110092</v>
      </c>
      <c r="AF60" s="368">
        <f>AF127*AF194</f>
        <v>-0.98784241787734461</v>
      </c>
      <c r="AG60" s="368">
        <f>AG127*AG194</f>
        <v>-0.9860890124198487</v>
      </c>
      <c r="AH60" s="368">
        <f>AH127*AH194</f>
        <v>-0.9846861014230448</v>
      </c>
      <c r="AI60" s="368">
        <f>AI127*AI194</f>
        <v>-0.98268599999581419</v>
      </c>
      <c r="AJ60" s="368">
        <f>AJ127*AJ194</f>
        <v>-0.9801110551384955</v>
      </c>
      <c r="AK60" s="368">
        <f>AK127*AK194</f>
        <v>-0.97797552791577391</v>
      </c>
      <c r="AL60" s="368">
        <f>AL127*AL194</f>
        <v>-0.97493133084293526</v>
      </c>
      <c r="AM60" s="368">
        <f>AM127*AM194</f>
        <v>-0.97100115234016127</v>
      </c>
      <c r="AN60" s="368">
        <f>AN127*AN194</f>
        <v>-0.9675228121794196</v>
      </c>
      <c r="AO60" s="368">
        <f>AO127*AO194</f>
        <v>-0.96255110397824495</v>
      </c>
      <c r="AP60" s="368">
        <f>AP127*AP194</f>
        <v>-0.95606180123698836</v>
      </c>
      <c r="AQ60" s="368">
        <f>AQ127*AQ194</f>
        <v>-0.94969240729045756</v>
      </c>
      <c r="AR60" s="368">
        <f>AR127*AR194</f>
        <v>-0.94054685107589242</v>
      </c>
      <c r="AS60" s="368">
        <f>AS127*AS194</f>
        <v>-0.92837253939962217</v>
      </c>
      <c r="AT60" s="368">
        <f>AT127*AT194</f>
        <v>-0.91481619381368062</v>
      </c>
      <c r="AU60" s="368">
        <f>AU127*AU194</f>
        <v>-0.89534705769230072</v>
      </c>
      <c r="AV60" s="368">
        <f>AV127*AV194</f>
        <v>-0.86897708873467694</v>
      </c>
      <c r="AW60" s="368">
        <f>AW127*AW194</f>
        <v>-0.83647899117778768</v>
      </c>
      <c r="AX60" s="368">
        <f>AX127*AX194</f>
        <v>-0.7907276684097656</v>
      </c>
      <c r="AY60" s="368">
        <f>AY127*AY194</f>
        <v>-0.72956132195622603</v>
      </c>
      <c r="AZ60" s="368">
        <f>AZ127*AZ194</f>
        <v>-0.65238497256425365</v>
      </c>
      <c r="BA60" s="368">
        <f>BA127*BA194</f>
        <v>-0.55177990126332088</v>
      </c>
      <c r="BB60" s="368">
        <f>BB127*BB194</f>
        <v>-0.43008811545731573</v>
      </c>
      <c r="BC60" s="368">
        <f>BC127*BC194</f>
        <v>-0.29739261722406318</v>
      </c>
      <c r="BD60" s="368">
        <f>BD127*BD194</f>
        <v>-0.18983237811250456</v>
      </c>
      <c r="BE60" s="368">
        <f>BE127*BE194</f>
        <v>0.38946484049446189</v>
      </c>
      <c r="BF60" s="368">
        <f>BF127*BF194</f>
        <v>0.53752875788035026</v>
      </c>
      <c r="BG60" s="368">
        <f>BG127*BG194</f>
        <v>0.82438384592905845</v>
      </c>
      <c r="BH60" s="368">
        <f>BH127*BH194</f>
        <v>1.1034445555422172</v>
      </c>
      <c r="BI60" s="368">
        <f>BI127*BI194</f>
        <v>1.3385430560211433</v>
      </c>
      <c r="BJ60" s="368">
        <f>BJ127*BJ194</f>
        <v>1.5214975671693038</v>
      </c>
      <c r="BK60" s="368">
        <f>BK127*BK194</f>
        <v>1.6582933261496566</v>
      </c>
      <c r="BL60" s="368">
        <f>BL127*BL194</f>
        <v>1.7592741930482665</v>
      </c>
      <c r="BM60" s="368">
        <f>BM127*BM194</f>
        <v>1.8307475403004925</v>
      </c>
      <c r="BN60" s="369">
        <f>BN127*BN194</f>
        <v>1.8809052369975376</v>
      </c>
      <c r="BO60" s="278"/>
    </row>
    <row r="61" spans="2:67" ht="42" customHeight="1">
      <c r="B61" s="653"/>
      <c r="C61" s="652"/>
      <c r="D61" s="672">
        <v>-1.05</v>
      </c>
      <c r="E61" s="671">
        <f t="shared" si="2"/>
        <v>-0.99909908329833375</v>
      </c>
      <c r="F61" s="368">
        <f>F128*F195</f>
        <v>-0.99940946039575074</v>
      </c>
      <c r="G61" s="368">
        <f>G128*G195</f>
        <v>-0.99930124264688303</v>
      </c>
      <c r="H61" s="368">
        <f>H128*H195</f>
        <v>-0.99925091731164961</v>
      </c>
      <c r="I61" s="368">
        <f>I128*I195</f>
        <v>-0.99918489749019312</v>
      </c>
      <c r="J61" s="368">
        <f>J128*J195</f>
        <v>-0.99909609122273857</v>
      </c>
      <c r="K61" s="368">
        <f>K128*K195</f>
        <v>-0.99898460840738856</v>
      </c>
      <c r="L61" s="368">
        <f>L128*L195</f>
        <v>-0.99889866723647613</v>
      </c>
      <c r="M61" s="368">
        <f>M128*M195</f>
        <v>-0.99877948849683884</v>
      </c>
      <c r="N61" s="368">
        <f>N128*N195</f>
        <v>-0.99862707299247189</v>
      </c>
      <c r="O61" s="368">
        <f>O128*O195</f>
        <v>-0.99850962952143141</v>
      </c>
      <c r="P61" s="368">
        <f>P128*P195</f>
        <v>-0.99834377535815</v>
      </c>
      <c r="Q61" s="368">
        <f>Q128*Q195</f>
        <v>-0.99812962396464056</v>
      </c>
      <c r="R61" s="368">
        <f>R128*R195</f>
        <v>-0.99796402015115937</v>
      </c>
      <c r="S61" s="368">
        <f>S128*S195</f>
        <v>-0.99772938692295932</v>
      </c>
      <c r="T61" s="368">
        <f>T128*T195</f>
        <v>-0.99742670753470686</v>
      </c>
      <c r="U61" s="368">
        <f>U128*U195</f>
        <v>-0.99719336975556094</v>
      </c>
      <c r="V61" s="368">
        <f>V128*V195</f>
        <v>-0.99686264124610857</v>
      </c>
      <c r="W61" s="368">
        <f>W128*W195</f>
        <v>-0.99643600829972045</v>
      </c>
      <c r="X61" s="368">
        <f>X128*X195</f>
        <v>-0.99610728796839221</v>
      </c>
      <c r="Y61" s="368">
        <f>Y128*Y195</f>
        <v>-0.99564000826216381</v>
      </c>
      <c r="Z61" s="368">
        <f>Z128*Z195</f>
        <v>-0.99503648279170365</v>
      </c>
      <c r="AA61" s="368">
        <f>AA128*AA195</f>
        <v>-0.99456951222011725</v>
      </c>
      <c r="AB61" s="368">
        <f>AB128*AB195</f>
        <v>-0.99390389851314709</v>
      </c>
      <c r="AC61" s="368">
        <f>AC128*AC195</f>
        <v>-0.9930434700454237</v>
      </c>
      <c r="AD61" s="368">
        <f>AD128*AD195</f>
        <v>-0.99237096080597953</v>
      </c>
      <c r="AE61" s="368">
        <f>AE128*AE195</f>
        <v>-0.99141145156338373</v>
      </c>
      <c r="AF61" s="368">
        <f>AF128*AF195</f>
        <v>-0.99017121706096212</v>
      </c>
      <c r="AG61" s="368">
        <f>AG128*AG195</f>
        <v>-0.98918385488288507</v>
      </c>
      <c r="AH61" s="368">
        <f>AH128*AH195</f>
        <v>-0.98777557086837786</v>
      </c>
      <c r="AI61" s="368">
        <f>AI128*AI195</f>
        <v>-0.98595455482444827</v>
      </c>
      <c r="AJ61" s="368">
        <f>AJ128*AJ195</f>
        <v>-0.98445495113076387</v>
      </c>
      <c r="AK61" s="368">
        <f>AK128*AK195</f>
        <v>-0.98231513486832167</v>
      </c>
      <c r="AL61" s="368">
        <f>AL128*AL195</f>
        <v>-0.97953652849953821</v>
      </c>
      <c r="AM61" s="368">
        <f>AM128*AM195</f>
        <v>-0.97710137875188086</v>
      </c>
      <c r="AN61" s="368">
        <f>AN128*AN195</f>
        <v>-0.97361592610418446</v>
      </c>
      <c r="AO61" s="368">
        <f>AO128*AO195</f>
        <v>-0.96903465103002884</v>
      </c>
      <c r="AP61" s="368">
        <f>AP128*AP195</f>
        <v>-0.96459089675108012</v>
      </c>
      <c r="AQ61" s="368">
        <f>AQ128*AQ195</f>
        <v>-0.95819475058009562</v>
      </c>
      <c r="AR61" s="368">
        <f>AR128*AR195</f>
        <v>-0.94960724120725237</v>
      </c>
      <c r="AS61" s="368">
        <f>AS128*AS195</f>
        <v>-0.94013759972268762</v>
      </c>
      <c r="AT61" s="368">
        <f>AT128*AT195</f>
        <v>-0.92645906404382261</v>
      </c>
      <c r="AU61" s="368">
        <f>AU128*AU195</f>
        <v>-0.90769641206065721</v>
      </c>
      <c r="AV61" s="368">
        <f>AV128*AV195</f>
        <v>-0.88457246534710465</v>
      </c>
      <c r="AW61" s="368">
        <f>AW128*AW195</f>
        <v>-0.85151073931673471</v>
      </c>
      <c r="AX61" s="368">
        <f>AX128*AX195</f>
        <v>-0.80617098180972191</v>
      </c>
      <c r="AY61" s="368">
        <f>AY128*AY195</f>
        <v>-0.74760685517969927</v>
      </c>
      <c r="AZ61" s="368">
        <f>AZ128*AZ195</f>
        <v>-0.66786606476024102</v>
      </c>
      <c r="BA61" s="368">
        <f>BA128*BA195</f>
        <v>-0.56466356524157413</v>
      </c>
      <c r="BB61" s="368">
        <f>BB128*BB195</f>
        <v>-0.43856952665032395</v>
      </c>
      <c r="BC61" s="368">
        <f>BC128*BC195</f>
        <v>-0.28829355843626842</v>
      </c>
      <c r="BD61" s="368">
        <f>BD128*BD195</f>
        <v>-0.12293307670908152</v>
      </c>
      <c r="BE61" s="368">
        <f>BE128*BE195</f>
        <v>-4.6051064474671916E-2</v>
      </c>
      <c r="BF61" s="368">
        <f>BF128*BF195</f>
        <v>0.45656060424485551</v>
      </c>
      <c r="BG61" s="368">
        <f>BG128*BG195</f>
        <v>0.79342157890882414</v>
      </c>
      <c r="BH61" s="368">
        <f>BH128*BH195</f>
        <v>1.0879122835899417</v>
      </c>
      <c r="BI61" s="368">
        <f>BI128*BI195</f>
        <v>1.32722784074418</v>
      </c>
      <c r="BJ61" s="368">
        <f>BJ128*BJ195</f>
        <v>1.5126598848298942</v>
      </c>
      <c r="BK61" s="368">
        <f>BK128*BK195</f>
        <v>1.6529746840026645</v>
      </c>
      <c r="BL61" s="368">
        <f>BL128*BL195</f>
        <v>1.7542804199467059</v>
      </c>
      <c r="BM61" s="368">
        <f>BM128*BM195</f>
        <v>1.826379636731601</v>
      </c>
      <c r="BN61" s="369">
        <f>BN128*BN195</f>
        <v>1.8783933621979758</v>
      </c>
      <c r="BO61" s="278"/>
    </row>
    <row r="62" spans="2:67" ht="42" customHeight="1">
      <c r="B62" s="653"/>
      <c r="C62" s="652"/>
      <c r="D62" s="670">
        <v>-1.1000000000000001</v>
      </c>
      <c r="E62" s="671">
        <f t="shared" si="2"/>
        <v>-0.99936507842324218</v>
      </c>
      <c r="F62" s="368">
        <f>F129*F196</f>
        <v>-0.99958643427584359</v>
      </c>
      <c r="G62" s="368">
        <f>G129*G196</f>
        <v>-0.99948215084643799</v>
      </c>
      <c r="H62" s="368">
        <f>H129*H196</f>
        <v>-0.99944070788068273</v>
      </c>
      <c r="I62" s="368">
        <f>I129*I196</f>
        <v>-0.99937233756699417</v>
      </c>
      <c r="J62" s="368">
        <f>J129*J196</f>
        <v>-0.99929324374264272</v>
      </c>
      <c r="K62" s="368">
        <f>K129*K196</f>
        <v>-0.99923212502932079</v>
      </c>
      <c r="L62" s="368">
        <f>L129*L196</f>
        <v>-0.99914758290636807</v>
      </c>
      <c r="M62" s="368">
        <f>M129*M196</f>
        <v>-0.9990396329040323</v>
      </c>
      <c r="N62" s="368">
        <f>N129*N196</f>
        <v>-0.99895645513087616</v>
      </c>
      <c r="O62" s="368">
        <f>O129*O196</f>
        <v>-0.9988392747868351</v>
      </c>
      <c r="P62" s="368">
        <f>P129*P196</f>
        <v>-0.99868813940387136</v>
      </c>
      <c r="Q62" s="368">
        <f>Q129*Q196</f>
        <v>-0.99857133760663175</v>
      </c>
      <c r="R62" s="368">
        <f>R129*R196</f>
        <v>-0.99840568684797759</v>
      </c>
      <c r="S62" s="368">
        <f>S129*S196</f>
        <v>-0.99819171615381175</v>
      </c>
      <c r="T62" s="368">
        <f>T129*T196</f>
        <v>-0.99802652263143543</v>
      </c>
      <c r="U62" s="368">
        <f>U129*U196</f>
        <v>-0.99779241549522635</v>
      </c>
      <c r="V62" s="368">
        <f>V129*V196</f>
        <v>-0.99749021345448929</v>
      </c>
      <c r="W62" s="368">
        <f>W129*W196</f>
        <v>-0.99725712001218125</v>
      </c>
      <c r="X62" s="368">
        <f>X129*X196</f>
        <v>-0.99692616491937347</v>
      </c>
      <c r="Y62" s="368">
        <f>Y129*Y196</f>
        <v>-0.9964985666402616</v>
      </c>
      <c r="Z62" s="368">
        <f>Z129*Z196</f>
        <v>-0.99616783616937521</v>
      </c>
      <c r="AA62" s="368">
        <f>AA129*AA196</f>
        <v>-0.99569710164166225</v>
      </c>
      <c r="AB62" s="368">
        <f>AB129*AB196</f>
        <v>-0.99508819540523896</v>
      </c>
      <c r="AC62" s="368">
        <f>AC129*AC196</f>
        <v>-0.99461329926868436</v>
      </c>
      <c r="AD62" s="368">
        <f>AD129*AD196</f>
        <v>-0.9939363263211296</v>
      </c>
      <c r="AE62" s="368">
        <f>AE129*AE196</f>
        <v>-0.9930598569437602</v>
      </c>
      <c r="AF62" s="368">
        <f>AF129*AF196</f>
        <v>-0.99236477934017464</v>
      </c>
      <c r="AG62" s="368">
        <f>AG129*AG196</f>
        <v>-0.99137339124433177</v>
      </c>
      <c r="AH62" s="368">
        <f>AH129*AH196</f>
        <v>-0.9900877958757236</v>
      </c>
      <c r="AI62" s="368">
        <f>AI129*AI196</f>
        <v>-0.98903522530152088</v>
      </c>
      <c r="AJ62" s="368">
        <f>AJ129*AJ196</f>
        <v>-0.98753245543987955</v>
      </c>
      <c r="AK62" s="368">
        <f>AK129*AK196</f>
        <v>-0.98557352667460429</v>
      </c>
      <c r="AL62" s="368">
        <f>AL129*AL196</f>
        <v>-0.9838710517187893</v>
      </c>
      <c r="AM62" s="368">
        <f>AM129*AM196</f>
        <v>-0.98143222945085706</v>
      </c>
      <c r="AN62" s="368">
        <f>AN129*AN196</f>
        <v>-0.97821192918954736</v>
      </c>
      <c r="AO62" s="368">
        <f>AO129*AO196</f>
        <v>-0.97512156670979366</v>
      </c>
      <c r="AP62" s="368">
        <f>AP129*AP196</f>
        <v>-0.97066705728078284</v>
      </c>
      <c r="AQ62" s="368">
        <f>AQ129*AQ196</f>
        <v>-0.96465389507599275</v>
      </c>
      <c r="AR62" s="368">
        <f>AR129*AR196</f>
        <v>-0.95808900129548358</v>
      </c>
      <c r="AS62" s="368">
        <f>AS129*AS196</f>
        <v>-0.94857340938958645</v>
      </c>
      <c r="AT62" s="368">
        <f>AT129*AT196</f>
        <v>-0.93541782340378332</v>
      </c>
      <c r="AU62" s="368">
        <f>AU129*AU196</f>
        <v>-0.91926024914919691</v>
      </c>
      <c r="AV62" s="368">
        <f>AV129*AV196</f>
        <v>-0.89593934289669996</v>
      </c>
      <c r="AW62" s="368">
        <f>AW129*AW196</f>
        <v>-0.86345257125735209</v>
      </c>
      <c r="AX62" s="368">
        <f>AX129*AX196</f>
        <v>-0.82100184728283232</v>
      </c>
      <c r="AY62" s="368">
        <f>AY129*AY196</f>
        <v>-0.76172033814382023</v>
      </c>
      <c r="AZ62" s="368">
        <f>AZ129*AZ196</f>
        <v>-0.68221215809801639</v>
      </c>
      <c r="BA62" s="368">
        <f>BA129*BA196</f>
        <v>-0.58123963332389805</v>
      </c>
      <c r="BB62" s="368">
        <f>BB129*BB196</f>
        <v>-0.45461389591650997</v>
      </c>
      <c r="BC62" s="368">
        <f>BC129*BC196</f>
        <v>-0.30956561649109821</v>
      </c>
      <c r="BD62" s="368">
        <f>BD129*BD196</f>
        <v>-0.18207062881202443</v>
      </c>
      <c r="BE62" s="368">
        <f>BE129*BE196</f>
        <v>-0.15813356982175727</v>
      </c>
      <c r="BF62" s="368">
        <f>BF129*BF196</f>
        <v>-0.23433274217428357</v>
      </c>
      <c r="BG62" s="368">
        <f>BG129*BG196</f>
        <v>0.80222272438131603</v>
      </c>
      <c r="BH62" s="368">
        <f>BH129*BH196</f>
        <v>1.0860855683876127</v>
      </c>
      <c r="BI62" s="368">
        <f>BI129*BI196</f>
        <v>1.3220324997158537</v>
      </c>
      <c r="BJ62" s="368">
        <f>BJ129*BJ196</f>
        <v>1.5086305966257902</v>
      </c>
      <c r="BK62" s="368">
        <f>BK129*BK196</f>
        <v>1.6478346423258399</v>
      </c>
      <c r="BL62" s="368">
        <f>BL129*BL196</f>
        <v>1.7492260254259226</v>
      </c>
      <c r="BM62" s="368">
        <f>BM129*BM196</f>
        <v>1.8233641124629174</v>
      </c>
      <c r="BN62" s="369">
        <f>BN129*BN196</f>
        <v>1.8752100222888075</v>
      </c>
      <c r="BO62" s="278"/>
    </row>
    <row r="63" spans="2:67" ht="42" customHeight="1">
      <c r="B63" s="653"/>
      <c r="C63" s="652"/>
      <c r="D63" s="672">
        <v>-1.1499999999999999</v>
      </c>
      <c r="E63" s="671">
        <f t="shared" si="2"/>
        <v>-0.99955255036136492</v>
      </c>
      <c r="F63" s="368">
        <f>F130*F197</f>
        <v>-0.99971050961506891</v>
      </c>
      <c r="G63" s="368">
        <f>G130*G197</f>
        <v>-0.99961248418003534</v>
      </c>
      <c r="H63" s="368">
        <f>H130*H197</f>
        <v>-0.9996087366469727</v>
      </c>
      <c r="I63" s="368">
        <f>I130*I197</f>
        <v>-0.99950808461745044</v>
      </c>
      <c r="J63" s="368">
        <f>J130*J197</f>
        <v>-0.99947004900025394</v>
      </c>
      <c r="K63" s="368">
        <f>K130*K197</f>
        <v>-0.99940475059086631</v>
      </c>
      <c r="L63" s="368">
        <f>L130*L197</f>
        <v>-0.9993283121495361</v>
      </c>
      <c r="M63" s="368">
        <f>M130*M197</f>
        <v>-0.99926938319719516</v>
      </c>
      <c r="N63" s="368">
        <f>N130*N197</f>
        <v>-0.9991865446226893</v>
      </c>
      <c r="O63" s="368">
        <f>O130*O197</f>
        <v>-0.99907982029054154</v>
      </c>
      <c r="P63" s="368">
        <f>P130*P197</f>
        <v>-0.99899742247135115</v>
      </c>
      <c r="Q63" s="368">
        <f>Q130*Q197</f>
        <v>-0.99888061983632781</v>
      </c>
      <c r="R63" s="368">
        <f>R130*R197</f>
        <v>-0.99872958398990497</v>
      </c>
      <c r="S63" s="368">
        <f>S130*S197</f>
        <v>-0.99861285873102301</v>
      </c>
      <c r="T63" s="368">
        <f>T130*T197</f>
        <v>-0.9984474040904785</v>
      </c>
      <c r="U63" s="368">
        <f>U130*U197</f>
        <v>-0.99823367501034066</v>
      </c>
      <c r="V63" s="368">
        <f>V130*V197</f>
        <v>-0.99806865865787509</v>
      </c>
      <c r="W63" s="368">
        <f>W130*W197</f>
        <v>-0.99783452124220706</v>
      </c>
      <c r="X63" s="368">
        <f>X130*X197</f>
        <v>-0.99753191218863457</v>
      </c>
      <c r="Y63" s="368">
        <f>Y130*Y197</f>
        <v>-0.99729783058027244</v>
      </c>
      <c r="Z63" s="368">
        <f>Z130*Z197</f>
        <v>-0.99696503420676541</v>
      </c>
      <c r="AA63" s="368">
        <f>AA130*AA197</f>
        <v>-0.99653439990324921</v>
      </c>
      <c r="AB63" s="368">
        <f>AB130*AB197</f>
        <v>-0.99619899061855077</v>
      </c>
      <c r="AC63" s="368">
        <f>AC130*AC197</f>
        <v>-0.99572130081975729</v>
      </c>
      <c r="AD63" s="368">
        <f>AD130*AD197</f>
        <v>-0.99510227811199681</v>
      </c>
      <c r="AE63" s="368">
        <f>AE130*AE197</f>
        <v>-0.99461281882977437</v>
      </c>
      <c r="AF63" s="368">
        <f>AF130*AF197</f>
        <v>-0.99391492714538598</v>
      </c>
      <c r="AG63" s="368">
        <f>AG130*AG197</f>
        <v>-0.99300834934879567</v>
      </c>
      <c r="AH63" s="368">
        <f>AH130*AH197</f>
        <v>-0.99226969493009887</v>
      </c>
      <c r="AI63" s="368">
        <f>AI130*AI197</f>
        <v>-0.99121491212063639</v>
      </c>
      <c r="AJ63" s="368">
        <f>AJ130*AJ197</f>
        <v>-0.9898365964228294</v>
      </c>
      <c r="AK63" s="368">
        <f>AK130*AK197</f>
        <v>-0.9886475898559367</v>
      </c>
      <c r="AL63" s="368">
        <f>AL130*AL197</f>
        <v>-0.98694363933964313</v>
      </c>
      <c r="AM63" s="368">
        <f>AM130*AM197</f>
        <v>-0.98468741001960658</v>
      </c>
      <c r="AN63" s="368">
        <f>AN130*AN197</f>
        <v>-0.98254406822231211</v>
      </c>
      <c r="AO63" s="368">
        <f>AO130*AO197</f>
        <v>-0.97945265284190097</v>
      </c>
      <c r="AP63" s="368">
        <f>AP130*AP197</f>
        <v>-0.97526689491900431</v>
      </c>
      <c r="AQ63" s="368">
        <f>AQ130*AQ197</f>
        <v>-0.97074557537989636</v>
      </c>
      <c r="AR63" s="368">
        <f>AR130*AR197</f>
        <v>-0.96418133581980514</v>
      </c>
      <c r="AS63" s="368">
        <f>AS130*AS197</f>
        <v>-0.9550682531477126</v>
      </c>
      <c r="AT63" s="368">
        <f>AT130*AT197</f>
        <v>-0.94395086090611569</v>
      </c>
      <c r="AU63" s="368">
        <f>AU130*AU197</f>
        <v>-0.92782670808145773</v>
      </c>
      <c r="AV63" s="368">
        <f>AV130*AV197</f>
        <v>-0.90517800607350596</v>
      </c>
      <c r="AW63" s="368">
        <f>AW130*AW197</f>
        <v>-0.87551034328363742</v>
      </c>
      <c r="AX63" s="368">
        <f>AX130*AX197</f>
        <v>-0.83353057902438921</v>
      </c>
      <c r="AY63" s="368">
        <f>AY130*AY197</f>
        <v>-0.77618523201553091</v>
      </c>
      <c r="AZ63" s="368">
        <f>AZ130*AZ197</f>
        <v>-0.70221638625954275</v>
      </c>
      <c r="BA63" s="368">
        <f>BA130*BA197</f>
        <v>-0.60747006220206412</v>
      </c>
      <c r="BB63" s="368">
        <f>BB130*BB197</f>
        <v>-0.49736568624150684</v>
      </c>
      <c r="BC63" s="368">
        <f>BC130*BC197</f>
        <v>-0.39386333725861478</v>
      </c>
      <c r="BD63" s="368">
        <f>BD130*BD197</f>
        <v>-0.33590146081309175</v>
      </c>
      <c r="BE63" s="368">
        <f>BE130*BE197</f>
        <v>-0.32625793250822199</v>
      </c>
      <c r="BF63" s="368">
        <f>BF130*BF197</f>
        <v>-0.3480444043203223</v>
      </c>
      <c r="BG63" s="368">
        <f>BG130*BG197</f>
        <v>-0.42194420714287662</v>
      </c>
      <c r="BH63" s="368">
        <f>BH130*BH197</f>
        <v>1.1212840390762189</v>
      </c>
      <c r="BI63" s="368">
        <f>BI130*BI197</f>
        <v>1.3366227939327255</v>
      </c>
      <c r="BJ63" s="368">
        <f>BJ130*BJ197</f>
        <v>1.5117896443968828</v>
      </c>
      <c r="BK63" s="368">
        <f>BK130*BK197</f>
        <v>1.6462925309705512</v>
      </c>
      <c r="BL63" s="368">
        <f>BL130*BL197</f>
        <v>1.7478088150260702</v>
      </c>
      <c r="BM63" s="368">
        <f>BM130*BM197</f>
        <v>1.8204300456707971</v>
      </c>
      <c r="BN63" s="369">
        <f>BN130*BN197</f>
        <v>1.8719575943949878</v>
      </c>
      <c r="BO63" s="278"/>
    </row>
    <row r="64" spans="2:67" ht="42" customHeight="1">
      <c r="B64" s="653"/>
      <c r="C64" s="652"/>
      <c r="D64" s="670">
        <v>-1.2</v>
      </c>
      <c r="E64" s="671">
        <f t="shared" si="2"/>
        <v>-0.99968467368012526</v>
      </c>
      <c r="F64" s="368">
        <f>F131*F198</f>
        <v>-0.99979743180432579</v>
      </c>
      <c r="G64" s="368">
        <f>G131*G198</f>
        <v>-0.99972865274134459</v>
      </c>
      <c r="H64" s="368">
        <f>H131*H198</f>
        <v>-0.99972629159970627</v>
      </c>
      <c r="I64" s="368">
        <f>I131*I198</f>
        <v>-0.99963058175481234</v>
      </c>
      <c r="J64" s="368">
        <f>J131*J198</f>
        <v>-0.99962898824546165</v>
      </c>
      <c r="K64" s="368">
        <f>K131*K198</f>
        <v>-0.99953026253923938</v>
      </c>
      <c r="L64" s="368">
        <f>L131*L198</f>
        <v>-0.99949388351309787</v>
      </c>
      <c r="M64" s="368">
        <f>M131*M198</f>
        <v>-0.99942994330252088</v>
      </c>
      <c r="N64" s="368">
        <f>N131*N198</f>
        <v>-0.99935455626212344</v>
      </c>
      <c r="O64" s="368">
        <f>O131*O198</f>
        <v>-0.99929637951753936</v>
      </c>
      <c r="P64" s="368">
        <f>P131*P198</f>
        <v>-0.99921401170723578</v>
      </c>
      <c r="Q64" s="368">
        <f>Q131*Q198</f>
        <v>-0.99910750374966728</v>
      </c>
      <c r="R64" s="368">
        <f>R131*R198</f>
        <v>-0.99902514341300697</v>
      </c>
      <c r="S64" s="368">
        <f>S131*S198</f>
        <v>-0.99890834985743115</v>
      </c>
      <c r="T64" s="368">
        <f>T131*T198</f>
        <v>-0.99875737909092832</v>
      </c>
      <c r="U64" s="368">
        <f>U131*U198</f>
        <v>-0.9986407222639696</v>
      </c>
      <c r="V64" s="368">
        <f>V131*V198</f>
        <v>-0.99847525356735456</v>
      </c>
      <c r="W64" s="368">
        <f>W131*W198</f>
        <v>-0.99826132304358572</v>
      </c>
      <c r="X64" s="368">
        <f>X131*X198</f>
        <v>-0.99809578629006468</v>
      </c>
      <c r="Y64" s="368">
        <f>Y131*Y198</f>
        <v>-0.99786063157142413</v>
      </c>
      <c r="Z64" s="368">
        <f>Z131*Z198</f>
        <v>-0.99755627695052107</v>
      </c>
      <c r="AA64" s="368">
        <f>AA131*AA198</f>
        <v>-0.9973194114349363</v>
      </c>
      <c r="AB64" s="368">
        <f>AB131*AB198</f>
        <v>-0.99698235488296727</v>
      </c>
      <c r="AC64" s="368">
        <f>AC131*AC198</f>
        <v>-0.99654537069046922</v>
      </c>
      <c r="AD64" s="368">
        <f>AD131*AD198</f>
        <v>-0.99620063720354302</v>
      </c>
      <c r="AE64" s="368">
        <f>AE131*AE198</f>
        <v>-0.99570934824002055</v>
      </c>
      <c r="AF64" s="368">
        <f>AF131*AF198</f>
        <v>-0.9950705345083305</v>
      </c>
      <c r="AG64" s="368">
        <f>AG131*AG198</f>
        <v>-0.99455222548023758</v>
      </c>
      <c r="AH64" s="368">
        <f>AH131*AH198</f>
        <v>-0.99381217681680889</v>
      </c>
      <c r="AI64" s="368">
        <f>AI131*AI198</f>
        <v>-0.99284379511040777</v>
      </c>
      <c r="AJ64" s="368">
        <f>AJ131*AJ198</f>
        <v>-0.99201415017893935</v>
      </c>
      <c r="AK64" s="368">
        <f>AK131*AK198</f>
        <v>-0.99082518415440235</v>
      </c>
      <c r="AL64" s="368">
        <f>AL131*AL198</f>
        <v>-0.9892486400191336</v>
      </c>
      <c r="AM64" s="368">
        <f>AM131*AM198</f>
        <v>-0.98776602357123633</v>
      </c>
      <c r="AN64" s="368">
        <f>AN131*AN198</f>
        <v>-0.98562771865593046</v>
      </c>
      <c r="AO64" s="368">
        <f>AO131*AO198</f>
        <v>-0.98272927783195152</v>
      </c>
      <c r="AP64" s="368">
        <f>AP131*AP198</f>
        <v>-0.97963543453812996</v>
      </c>
      <c r="AQ64" s="368">
        <f>AQ131*AQ198</f>
        <v>-0.97514324913723172</v>
      </c>
      <c r="AR64" s="368">
        <f>AR131*AR198</f>
        <v>-0.9688998880194637</v>
      </c>
      <c r="AS64" s="368">
        <f>AS131*AS198</f>
        <v>-0.96136058893264342</v>
      </c>
      <c r="AT64" s="368">
        <f>AT131*AT198</f>
        <v>-0.95041345810917943</v>
      </c>
      <c r="AU64" s="368">
        <f>AU131*AU198</f>
        <v>-0.93499858753341369</v>
      </c>
      <c r="AV64" s="368">
        <f>AV131*AV198</f>
        <v>-0.91491253980588394</v>
      </c>
      <c r="AW64" s="368">
        <f>AW131*AW198</f>
        <v>-0.88636707801696057</v>
      </c>
      <c r="AX64" s="368">
        <f>AX131*AX198</f>
        <v>-0.84711896702316947</v>
      </c>
      <c r="AY64" s="368">
        <f>AY131*AY198</f>
        <v>-0.7964090160475088</v>
      </c>
      <c r="AZ64" s="368">
        <f>AZ131*AZ198</f>
        <v>-0.73076426353331492</v>
      </c>
      <c r="BA64" s="368">
        <f>BA131*BA198</f>
        <v>-0.65298265859878568</v>
      </c>
      <c r="BB64" s="368">
        <f>BB131*BB198</f>
        <v>-0.57501886075760733</v>
      </c>
      <c r="BC64" s="368">
        <f>BC131*BC198</f>
        <v>-0.51443328528779964</v>
      </c>
      <c r="BD64" s="368">
        <f>BD131*BD198</f>
        <v>-0.48651522787871165</v>
      </c>
      <c r="BE64" s="368">
        <f>BE131*BE198</f>
        <v>-0.4806479995713806</v>
      </c>
      <c r="BF64" s="368">
        <f>BF131*BF198</f>
        <v>-0.48524039447638234</v>
      </c>
      <c r="BG64" s="368">
        <f>BG131*BG198</f>
        <v>-0.51835427543534152</v>
      </c>
      <c r="BH64" s="368">
        <f>BH131*BH198</f>
        <v>-0.57691376940543204</v>
      </c>
      <c r="BI64" s="368">
        <f>BI131*BI198</f>
        <v>1.37896290330126</v>
      </c>
      <c r="BJ64" s="368">
        <f>BJ131*BJ198</f>
        <v>1.5302950861442242</v>
      </c>
      <c r="BK64" s="368">
        <f>BK131*BK198</f>
        <v>1.6551876071970411</v>
      </c>
      <c r="BL64" s="368">
        <f>BL131*BL198</f>
        <v>1.7496231124883477</v>
      </c>
      <c r="BM64" s="368">
        <f>BM131*BM198</f>
        <v>1.8191778997135222</v>
      </c>
      <c r="BN64" s="369">
        <f>BN131*BN198</f>
        <v>1.8710912391507406</v>
      </c>
      <c r="BO64" s="278"/>
    </row>
    <row r="65" spans="2:187" ht="42" customHeight="1">
      <c r="B65" s="653"/>
      <c r="C65" s="652"/>
      <c r="D65" s="672">
        <v>-1.25</v>
      </c>
      <c r="E65" s="671">
        <f t="shared" si="2"/>
        <v>-0.99977778640052728</v>
      </c>
      <c r="F65" s="368">
        <f>F132*F199</f>
        <v>-0.99985829002878235</v>
      </c>
      <c r="G65" s="368">
        <f>G132*G199</f>
        <v>-0.9998100111013476</v>
      </c>
      <c r="H65" s="368">
        <f>H132*H199</f>
        <v>-0.99980852144117616</v>
      </c>
      <c r="I65" s="368">
        <f>I132*I199</f>
        <v>-0.99974121797586546</v>
      </c>
      <c r="J65" s="368">
        <f>J132*J199</f>
        <v>-0.999740218278519</v>
      </c>
      <c r="K65" s="368">
        <f>K132*K199</f>
        <v>-0.99964571775410727</v>
      </c>
      <c r="L65" s="368">
        <f>L132*L199</f>
        <v>-0.9996451588620745</v>
      </c>
      <c r="M65" s="368">
        <f>M132*M199</f>
        <v>-0.99954727579527081</v>
      </c>
      <c r="N65" s="368">
        <f>N132*N199</f>
        <v>-0.99951154609017401</v>
      </c>
      <c r="O65" s="368">
        <f>O132*O199</f>
        <v>-0.99944806514901818</v>
      </c>
      <c r="P65" s="368">
        <f>P132*P199</f>
        <v>-0.999372958819018</v>
      </c>
      <c r="Q65" s="368">
        <f>Q132*Q199</f>
        <v>-0.99931490003049961</v>
      </c>
      <c r="R65" s="368">
        <f>R132*R199</f>
        <v>-0.99923253002797885</v>
      </c>
      <c r="S65" s="368">
        <f>S132*S199</f>
        <v>-0.99912599012919479</v>
      </c>
      <c r="T65" s="368">
        <f>T132*T199</f>
        <v>-0.99904361542432885</v>
      </c>
      <c r="U65" s="368">
        <f>U132*U199</f>
        <v>-0.99892678135367807</v>
      </c>
      <c r="V65" s="368">
        <f>V132*V199</f>
        <v>-0.9987756790324096</v>
      </c>
      <c r="W65" s="368">
        <f>W132*W199</f>
        <v>-0.99865871621915114</v>
      </c>
      <c r="X65" s="368">
        <f>X132*X199</f>
        <v>-0.99849265296751522</v>
      </c>
      <c r="Y65" s="368">
        <f>Y132*Y199</f>
        <v>-0.99827768697227592</v>
      </c>
      <c r="Z65" s="368">
        <f>Z132*Z199</f>
        <v>-0.99811046570448103</v>
      </c>
      <c r="AA65" s="368">
        <f>AA132*AA199</f>
        <v>-0.99787268224742387</v>
      </c>
      <c r="AB65" s="368">
        <f>AB132*AB199</f>
        <v>-0.99756433832368074</v>
      </c>
      <c r="AC65" s="368">
        <f>AC132*AC199</f>
        <v>-0.99732152339093461</v>
      </c>
      <c r="AD65" s="368">
        <f>AD132*AD199</f>
        <v>-0.9969756804277935</v>
      </c>
      <c r="AE65" s="368">
        <f>AE132*AE199</f>
        <v>-0.99652578654184787</v>
      </c>
      <c r="AF65" s="368">
        <f>AF132*AF199</f>
        <v>-0.99616211048532977</v>
      </c>
      <c r="AG65" s="368">
        <f>AG132*AG199</f>
        <v>-0.99564302387074821</v>
      </c>
      <c r="AH65" s="368">
        <f>AH132*AH199</f>
        <v>-0.99496336370363192</v>
      </c>
      <c r="AI65" s="368">
        <f>AI132*AI199</f>
        <v>-0.99438488700951599</v>
      </c>
      <c r="AJ65" s="368">
        <f>AJ132*AJ199</f>
        <v>-0.99355612850280162</v>
      </c>
      <c r="AK65" s="368">
        <f>AK132*AK199</f>
        <v>-0.99245681330043678</v>
      </c>
      <c r="AL65" s="368">
        <f>AL132*AL199</f>
        <v>-0.99143358744538845</v>
      </c>
      <c r="AM65" s="368">
        <f>AM132*AM199</f>
        <v>-0.98995874025419395</v>
      </c>
      <c r="AN65" s="368">
        <f>AN132*AN199</f>
        <v>-0.98796035553000994</v>
      </c>
      <c r="AO65" s="368">
        <f>AO132*AO199</f>
        <v>-0.98585522313676577</v>
      </c>
      <c r="AP65" s="368">
        <f>AP132*AP199</f>
        <v>-0.9828018920443744</v>
      </c>
      <c r="AQ65" s="368">
        <f>AQ132*AQ199</f>
        <v>-0.97856332162831428</v>
      </c>
      <c r="AR65" s="368">
        <f>AR132*AR199</f>
        <v>-0.97351215304870753</v>
      </c>
      <c r="AS65" s="368">
        <f>AS132*AS199</f>
        <v>-0.96618812190981596</v>
      </c>
      <c r="AT65" s="368">
        <f>AT132*AT199</f>
        <v>-0.9558904897046745</v>
      </c>
      <c r="AU65" s="368">
        <f>AU132*AU199</f>
        <v>-0.94261597667826669</v>
      </c>
      <c r="AV65" s="368">
        <f>AV132*AV199</f>
        <v>-0.92376780909338785</v>
      </c>
      <c r="AW65" s="368">
        <f>AW132*AW199</f>
        <v>-0.89785723524544991</v>
      </c>
      <c r="AX65" s="368">
        <f>AX132*AX199</f>
        <v>-0.86457273170840554</v>
      </c>
      <c r="AY65" s="368">
        <f>AY132*AY199</f>
        <v>-0.82123305590954965</v>
      </c>
      <c r="AZ65" s="368">
        <f>AZ132*AZ199</f>
        <v>-0.76896810696140772</v>
      </c>
      <c r="BA65" s="368">
        <f>BA132*BA199</f>
        <v>-0.7140788315111628</v>
      </c>
      <c r="BB65" s="368">
        <f>BB132*BB199</f>
        <v>-0.66423818635981557</v>
      </c>
      <c r="BC65" s="368">
        <f>BC132*BC199</f>
        <v>-0.63028266492065366</v>
      </c>
      <c r="BD65" s="368">
        <f>BD132*BD199</f>
        <v>-0.6160364474555774</v>
      </c>
      <c r="BE65" s="368">
        <f>BE132*BE199</f>
        <v>-0.61024090046779511</v>
      </c>
      <c r="BF65" s="368">
        <f>BF132*BF199</f>
        <v>-0.60887208293097306</v>
      </c>
      <c r="BG65" s="368">
        <f>BG132*BG199</f>
        <v>-0.62366994177687252</v>
      </c>
      <c r="BH65" s="368">
        <f>BH132*BH199</f>
        <v>-0.65398429968105509</v>
      </c>
      <c r="BI65" s="368">
        <f>BI132*BI199</f>
        <v>-0.69221950338366323</v>
      </c>
      <c r="BJ65" s="368">
        <f>BJ132*BJ199</f>
        <v>1.5675913847577088</v>
      </c>
      <c r="BK65" s="368">
        <f>BK132*BK199</f>
        <v>1.6723801603250308</v>
      </c>
      <c r="BL65" s="368">
        <f>BL132*BL199</f>
        <v>1.7563754097366107</v>
      </c>
      <c r="BM65" s="368">
        <f>BM132*BM199</f>
        <v>1.8226605540875791</v>
      </c>
      <c r="BN65" s="369">
        <f>BN132*BN199</f>
        <v>1.8709693384965873</v>
      </c>
      <c r="BO65" s="278"/>
    </row>
    <row r="66" spans="2:187" ht="42" customHeight="1">
      <c r="B66" s="653"/>
      <c r="C66" s="652"/>
      <c r="D66" s="670">
        <v>-1.3</v>
      </c>
      <c r="E66" s="671">
        <f t="shared" si="2"/>
        <v>-0.99984340529770943</v>
      </c>
      <c r="F66" s="368">
        <f>F133*F200</f>
        <v>-0.99990088058302584</v>
      </c>
      <c r="G66" s="368">
        <f>G133*G200</f>
        <v>-0.99986697829310278</v>
      </c>
      <c r="H66" s="368">
        <f>H133*H200</f>
        <v>-0.99986603703248422</v>
      </c>
      <c r="I66" s="368">
        <f>I133*I200</f>
        <v>-0.99981869783255983</v>
      </c>
      <c r="J66" s="368">
        <f>J133*J200</f>
        <v>-0.99981806877828883</v>
      </c>
      <c r="K66" s="368">
        <f>K133*K200</f>
        <v>-0.99975152516911892</v>
      </c>
      <c r="L66" s="368">
        <f>L133*L200</f>
        <v>-0.99975117167240757</v>
      </c>
      <c r="M66" s="368">
        <f>M133*M200</f>
        <v>-0.99965719421884425</v>
      </c>
      <c r="N66" s="368">
        <f>N133*N200</f>
        <v>-0.9996570355025387</v>
      </c>
      <c r="O66" s="368">
        <f>O133*O200</f>
        <v>-0.9995594304039126</v>
      </c>
      <c r="P66" s="368">
        <f>P133*P200</f>
        <v>-0.99952386455621012</v>
      </c>
      <c r="Q66" s="368">
        <f>Q133*Q200</f>
        <v>-0.99946044014440349</v>
      </c>
      <c r="R66" s="368">
        <f>R133*R200</f>
        <v>-0.99938530756334865</v>
      </c>
      <c r="S66" s="368">
        <f>S133*S200</f>
        <v>-0.99932719240499279</v>
      </c>
      <c r="T66" s="368">
        <f>T133*T200</f>
        <v>-0.99924475842394633</v>
      </c>
      <c r="U66" s="368">
        <f>U133*U200</f>
        <v>-0.99913811171717071</v>
      </c>
      <c r="V66" s="368">
        <f>V133*V200</f>
        <v>-0.99905553464821661</v>
      </c>
      <c r="W66" s="368">
        <f>W133*W200</f>
        <v>-0.99893833001735832</v>
      </c>
      <c r="X66" s="368">
        <f>X133*X200</f>
        <v>-0.99878659015083948</v>
      </c>
      <c r="Y66" s="368">
        <f>Y133*Y200</f>
        <v>-0.99866858580185891</v>
      </c>
      <c r="Z66" s="368">
        <f>Z133*Z200</f>
        <v>-0.99850088164803208</v>
      </c>
      <c r="AA66" s="368">
        <f>AA133*AA200</f>
        <v>-0.99828339775538422</v>
      </c>
      <c r="AB66" s="368">
        <f>AB133*AB200</f>
        <v>-0.99811238118954138</v>
      </c>
      <c r="AC66" s="368">
        <f>AC133*AC200</f>
        <v>-0.99786894074466903</v>
      </c>
      <c r="AD66" s="368">
        <f>AD133*AD200</f>
        <v>-0.997552223315047</v>
      </c>
      <c r="AE66" s="368">
        <f>AE133*AE200</f>
        <v>-0.99729705615655651</v>
      </c>
      <c r="AF66" s="368">
        <f>AF133*AF200</f>
        <v>-0.99693302251753446</v>
      </c>
      <c r="AG66" s="368">
        <f>AG133*AG200</f>
        <v>-0.9964563480795553</v>
      </c>
      <c r="AH66" s="368">
        <f>AH133*AH200</f>
        <v>-0.99605321105690114</v>
      </c>
      <c r="AI66" s="368">
        <f>AI133*AI200</f>
        <v>-0.99547597616262984</v>
      </c>
      <c r="AJ66" s="368">
        <f>AJ133*AJ200</f>
        <v>-0.99471060728656835</v>
      </c>
      <c r="AK66" s="368">
        <f>AK133*AK200</f>
        <v>-0.99400570800844723</v>
      </c>
      <c r="AL66" s="368">
        <f>AL133*AL200</f>
        <v>-0.99299072465793592</v>
      </c>
      <c r="AM66" s="368">
        <f>AM133*AM200</f>
        <v>-0.99161745247907718</v>
      </c>
      <c r="AN66" s="368">
        <f>AN133*AN200</f>
        <v>-0.99019155774086332</v>
      </c>
      <c r="AO66" s="368">
        <f>AO133*AO200</f>
        <v>-0.98812725701015824</v>
      </c>
      <c r="AP66" s="368">
        <f>AP133*AP200</f>
        <v>-0.98526963679106971</v>
      </c>
      <c r="AQ66" s="368">
        <f>AQ133*AQ200</f>
        <v>-0.98191717659330635</v>
      </c>
      <c r="AR66" s="368">
        <f>AR133*AR200</f>
        <v>-0.97707054740896737</v>
      </c>
      <c r="AS66" s="368">
        <f>AS133*AS200</f>
        <v>-0.97028308063543833</v>
      </c>
      <c r="AT66" s="368">
        <f>AT133*AT200</f>
        <v>-0.96165909233229885</v>
      </c>
      <c r="AU66" s="368">
        <f>AU133*AU200</f>
        <v>-0.94945808531587361</v>
      </c>
      <c r="AV66" s="368">
        <f>AV133*AV200</f>
        <v>-0.93274524367054301</v>
      </c>
      <c r="AW66" s="368">
        <f>AW133*AW200</f>
        <v>-0.91148767767465089</v>
      </c>
      <c r="AX66" s="368">
        <f>AX133*AX200</f>
        <v>-0.88372301443058354</v>
      </c>
      <c r="AY66" s="368">
        <f>AY133*AY200</f>
        <v>-0.8497878491556593</v>
      </c>
      <c r="AZ66" s="368">
        <f>AZ133*AZ200</f>
        <v>-0.81302082607754733</v>
      </c>
      <c r="BA66" s="368">
        <f>BA133*BA200</f>
        <v>-0.77643618999596342</v>
      </c>
      <c r="BB66" s="368">
        <f>BB133*BB200</f>
        <v>-0.74624818370549906</v>
      </c>
      <c r="BC66" s="368">
        <f>BC133*BC200</f>
        <v>-0.72796791171972464</v>
      </c>
      <c r="BD66" s="368">
        <f>BD133*BD200</f>
        <v>-0.71862122384738225</v>
      </c>
      <c r="BE66" s="368">
        <f>BE133*BE200</f>
        <v>-0.71320830818009262</v>
      </c>
      <c r="BF66" s="368">
        <f>BF133*BF200</f>
        <v>-0.7114173233605926</v>
      </c>
      <c r="BG66" s="368">
        <f>BG133*BG200</f>
        <v>-0.71576154161161509</v>
      </c>
      <c r="BH66" s="368">
        <f>BH133*BH200</f>
        <v>-0.7295097080504731</v>
      </c>
      <c r="BI66" s="368">
        <f>BI133*BI200</f>
        <v>-0.75291300237468994</v>
      </c>
      <c r="BJ66" s="368">
        <f>BJ133*BJ200</f>
        <v>-0.77660363024882073</v>
      </c>
      <c r="BK66" s="368">
        <f>BK133*BK200</f>
        <v>1.6963760331112689</v>
      </c>
      <c r="BL66" s="368">
        <f>BL133*BL200</f>
        <v>1.7702563993817042</v>
      </c>
      <c r="BM66" s="368">
        <f>BM133*BM200</f>
        <v>1.8279614736012171</v>
      </c>
      <c r="BN66" s="369">
        <f>BN133*BN200</f>
        <v>1.8719895815400609</v>
      </c>
      <c r="BO66" s="278"/>
    </row>
    <row r="67" spans="2:187" ht="42" customHeight="1">
      <c r="B67" s="653"/>
      <c r="C67" s="652"/>
      <c r="D67" s="672">
        <v>-1.35</v>
      </c>
      <c r="E67" s="671">
        <f t="shared" si="2"/>
        <v>-0.99988964787733092</v>
      </c>
      <c r="F67" s="368">
        <f>F134*F201</f>
        <v>-0.99993067701032223</v>
      </c>
      <c r="G67" s="368">
        <f>G134*G201</f>
        <v>-0.99990686168199361</v>
      </c>
      <c r="H67" s="368">
        <f>H134*H201</f>
        <v>-0.99990626591557397</v>
      </c>
      <c r="I67" s="368">
        <f>I134*I201</f>
        <v>-0.99987296179715579</v>
      </c>
      <c r="J67" s="368">
        <f>J134*J201</f>
        <v>-0.99987256457160523</v>
      </c>
      <c r="K67" s="368">
        <f>K134*K201</f>
        <v>-0.99982570287174433</v>
      </c>
      <c r="L67" s="368">
        <f>L134*L201</f>
        <v>-0.99982547732880478</v>
      </c>
      <c r="M67" s="368">
        <f>M134*M201</f>
        <v>-0.99975925807756039</v>
      </c>
      <c r="N67" s="368">
        <f>N134*N201</f>
        <v>-0.99975914972188429</v>
      </c>
      <c r="O67" s="368">
        <f>O134*O201</f>
        <v>-0.99966533837352156</v>
      </c>
      <c r="P67" s="368">
        <f>P134*P201</f>
        <v>-0.99966527114915638</v>
      </c>
      <c r="Q67" s="368">
        <f>Q134*Q201</f>
        <v>-0.99956768460732937</v>
      </c>
      <c r="R67" s="368">
        <f>R134*R201</f>
        <v>-0.99953207829723223</v>
      </c>
      <c r="S67" s="368">
        <f>S134*S201</f>
        <v>-0.99946858243748904</v>
      </c>
      <c r="T67" s="368">
        <f>T134*T201</f>
        <v>-0.99939335618482461</v>
      </c>
      <c r="U67" s="368">
        <f>U134*U201</f>
        <v>-0.9993350948857963</v>
      </c>
      <c r="V67" s="368">
        <f>V134*V201</f>
        <v>-0.99925241609046311</v>
      </c>
      <c r="W67" s="368">
        <f>W134*W201</f>
        <v>-0.99914536229925011</v>
      </c>
      <c r="X67" s="368">
        <f>X134*X201</f>
        <v>-0.99906212673256911</v>
      </c>
      <c r="Y67" s="368">
        <f>Y134*Y201</f>
        <v>-0.998943884472278</v>
      </c>
      <c r="Z67" s="368">
        <f>Z134*Z201</f>
        <v>-0.99879054519054744</v>
      </c>
      <c r="AA67" s="368">
        <f>AA134*AA201</f>
        <v>-0.99867011559255137</v>
      </c>
      <c r="AB67" s="368">
        <f>AB134*AB201</f>
        <v>-0.99849877533559894</v>
      </c>
      <c r="AC67" s="368">
        <f>AC134*AC201</f>
        <v>-0.9982758820043417</v>
      </c>
      <c r="AD67" s="368">
        <f>AD134*AD201</f>
        <v>-0.99809685541130733</v>
      </c>
      <c r="AE67" s="368">
        <f>AE134*AE201</f>
        <v>-0.99784158910095777</v>
      </c>
      <c r="AF67" s="368">
        <f>AF134*AF201</f>
        <v>-0.99750743968448363</v>
      </c>
      <c r="AG67" s="368">
        <f>AG134*AG201</f>
        <v>-0.99722658821812526</v>
      </c>
      <c r="AH67" s="368">
        <f>AH134*AH201</f>
        <v>-0.99682474218159334</v>
      </c>
      <c r="AI67" s="368">
        <f>AI134*AI201</f>
        <v>-0.99629243160317105</v>
      </c>
      <c r="AJ67" s="368">
        <f>AJ134*AJ201</f>
        <v>-0.99580745237898771</v>
      </c>
      <c r="AK67" s="368">
        <f>AK134*AK201</f>
        <v>-0.99511003908764972</v>
      </c>
      <c r="AL67" s="368">
        <f>AL134*AL201</f>
        <v>-0.99416853469988131</v>
      </c>
      <c r="AM67" s="368">
        <f>AM134*AM201</f>
        <v>-0.99320595988069116</v>
      </c>
      <c r="AN67" s="368">
        <f>AN134*AN201</f>
        <v>-0.99181567631028655</v>
      </c>
      <c r="AO67" s="368">
        <f>AO134*AO201</f>
        <v>-0.98989850084325315</v>
      </c>
      <c r="AP67" s="368">
        <f>AP134*AP201</f>
        <v>-0.98768864538137768</v>
      </c>
      <c r="AQ67" s="368">
        <f>AQ134*AQ201</f>
        <v>-0.98450581207990551</v>
      </c>
      <c r="AR67" s="368">
        <f>AR134*AR201</f>
        <v>-0.98007210722692417</v>
      </c>
      <c r="AS67" s="368">
        <f>AS134*AS201</f>
        <v>-0.97453331067651516</v>
      </c>
      <c r="AT67" s="368">
        <f>AT134*AT201</f>
        <v>-0.96673389248085229</v>
      </c>
      <c r="AU67" s="368">
        <f>AU134*AU201</f>
        <v>-0.95610456120097687</v>
      </c>
      <c r="AV67" s="368">
        <f>AV134*AV201</f>
        <v>-0.94274999222984857</v>
      </c>
      <c r="AW67" s="368">
        <f>AW134*AW201</f>
        <v>-0.92528145534997275</v>
      </c>
      <c r="AX67" s="368">
        <f>AX134*AX201</f>
        <v>-0.90372446923674266</v>
      </c>
      <c r="AY67" s="368">
        <f>AY134*AY201</f>
        <v>-0.87990618017703048</v>
      </c>
      <c r="AZ67" s="368">
        <f>AZ134*AZ201</f>
        <v>-0.85475545302790501</v>
      </c>
      <c r="BA67" s="368">
        <f>BA134*BA201</f>
        <v>-0.83154224993701142</v>
      </c>
      <c r="BB67" s="368">
        <f>BB134*BB201</f>
        <v>-0.8144801193763781</v>
      </c>
      <c r="BC67" s="368">
        <f>BC134*BC201</f>
        <v>-0.80319599617401727</v>
      </c>
      <c r="BD67" s="368">
        <f>BD134*BD201</f>
        <v>-0.7965369998712456</v>
      </c>
      <c r="BE67" s="368">
        <f>BE134*BE201</f>
        <v>-0.79317171936014996</v>
      </c>
      <c r="BF67" s="368">
        <f>BF134*BF201</f>
        <v>-0.7898763698384671</v>
      </c>
      <c r="BG67" s="368">
        <f>BG134*BG201</f>
        <v>-0.78962091181182437</v>
      </c>
      <c r="BH67" s="368">
        <f>BH134*BH201</f>
        <v>-0.79651353306448813</v>
      </c>
      <c r="BI67" s="368">
        <f>BI134*BI201</f>
        <v>-0.80742813573655814</v>
      </c>
      <c r="BJ67" s="368">
        <f>BJ134*BJ201</f>
        <v>-0.82037099030978078</v>
      </c>
      <c r="BK67" s="368">
        <f>BK134*BK201</f>
        <v>-0.83492799175519294</v>
      </c>
      <c r="BL67" s="368">
        <f>BL134*BL201</f>
        <v>1.7851657960820395</v>
      </c>
      <c r="BM67" s="368">
        <f>BM134*BM201</f>
        <v>1.8346313204438285</v>
      </c>
      <c r="BN67" s="369">
        <f>BN134*BN201</f>
        <v>1.876069606114366</v>
      </c>
      <c r="BO67" s="278"/>
    </row>
    <row r="68" spans="2:187" ht="42" customHeight="1">
      <c r="B68" s="653"/>
      <c r="C68" s="652"/>
      <c r="D68" s="670">
        <v>-1.4</v>
      </c>
      <c r="E68" s="671">
        <f t="shared" si="2"/>
        <v>-0.99992223532874025</v>
      </c>
      <c r="F68" s="368">
        <f>F135*F202</f>
        <v>-0.99995151782984837</v>
      </c>
      <c r="G68" s="368">
        <f>G135*G202</f>
        <v>-0.99993478278527359</v>
      </c>
      <c r="H68" s="368">
        <f>H135*H202</f>
        <v>-0.99993440494818964</v>
      </c>
      <c r="I68" s="368">
        <f>I135*I202</f>
        <v>-0.99991097019637321</v>
      </c>
      <c r="J68" s="368">
        <f>J135*J202</f>
        <v>-0.99991071827216171</v>
      </c>
      <c r="K68" s="368">
        <f>K135*K202</f>
        <v>-0.99987771407934345</v>
      </c>
      <c r="L68" s="368">
        <f>L135*L202</f>
        <v>-0.99987756846930431</v>
      </c>
      <c r="M68" s="368">
        <f>M135*M202</f>
        <v>-0.99983090710405609</v>
      </c>
      <c r="N68" s="368">
        <f>N135*N202</f>
        <v>-0.99983083026354036</v>
      </c>
      <c r="O68" s="368">
        <f>O135*O202</f>
        <v>-0.99976470784783289</v>
      </c>
      <c r="P68" s="368">
        <f>P135*P202</f>
        <v>-0.99976464597331238</v>
      </c>
      <c r="Q68" s="368">
        <f>Q135*Q202</f>
        <v>-0.99967083024696957</v>
      </c>
      <c r="R68" s="368">
        <f>R135*R202</f>
        <v>-0.99967071417629971</v>
      </c>
      <c r="S68" s="368">
        <f>S135*S202</f>
        <v>-0.99957304753046639</v>
      </c>
      <c r="T68" s="368">
        <f>T135*T202</f>
        <v>-0.99953733056972838</v>
      </c>
      <c r="U68" s="368">
        <f>U135*U202</f>
        <v>-0.9994736657569423</v>
      </c>
      <c r="V68" s="368">
        <f>V135*V202</f>
        <v>-0.99939817149129839</v>
      </c>
      <c r="W68" s="368">
        <f>W135*W202</f>
        <v>-0.99933948546966056</v>
      </c>
      <c r="X68" s="368">
        <f>X135*X202</f>
        <v>-0.99925614243342953</v>
      </c>
      <c r="Y68" s="368">
        <f>Y135*Y202</f>
        <v>-0.99914806589777327</v>
      </c>
      <c r="Z68" s="368">
        <f>Z135*Z202</f>
        <v>-0.99906327672573458</v>
      </c>
      <c r="AA68" s="368">
        <f>AA135*AA202</f>
        <v>-0.99894269874854469</v>
      </c>
      <c r="AB68" s="368">
        <f>AB135*AB202</f>
        <v>-0.99878587494143145</v>
      </c>
      <c r="AC68" s="368">
        <f>AC135*AC202</f>
        <v>-0.9986602743597971</v>
      </c>
      <c r="AD68" s="368">
        <f>AD135*AD202</f>
        <v>-0.99848128909227984</v>
      </c>
      <c r="AE68" s="368">
        <f>AE135*AE202</f>
        <v>-0.99824712120476689</v>
      </c>
      <c r="AF68" s="368">
        <f>AF135*AF202</f>
        <v>-0.99805149192475062</v>
      </c>
      <c r="AG68" s="368">
        <f>AG135*AG202</f>
        <v>-0.99777181578180407</v>
      </c>
      <c r="AH68" s="368">
        <f>AH135*AH202</f>
        <v>-0.9974018265855209</v>
      </c>
      <c r="AI68" s="368">
        <f>AI135*AI202</f>
        <v>-0.99706841257188783</v>
      </c>
      <c r="AJ68" s="368">
        <f>AJ135*AJ202</f>
        <v>-0.99658965562125978</v>
      </c>
      <c r="AK68" s="368">
        <f>AK135*AK202</f>
        <v>-0.99594509461101177</v>
      </c>
      <c r="AL68" s="368">
        <f>AL135*AL202</f>
        <v>-0.99529673584812761</v>
      </c>
      <c r="AM68" s="368">
        <f>AM135*AM202</f>
        <v>-0.99436269144348477</v>
      </c>
      <c r="AN68" s="368">
        <f>AN135*AN202</f>
        <v>-0.99308042827500764</v>
      </c>
      <c r="AO68" s="368">
        <f>AO135*AO202</f>
        <v>-0.99163040324661844</v>
      </c>
      <c r="AP68" s="368">
        <f>AP135*AP202</f>
        <v>-0.98955031093334289</v>
      </c>
      <c r="AQ68" s="368">
        <f>AQ135*AQ202</f>
        <v>-0.9866700038620454</v>
      </c>
      <c r="AR68" s="368">
        <f>AR135*AR202</f>
        <v>-0.9831381311431695</v>
      </c>
      <c r="AS68" s="368">
        <f>AS135*AS202</f>
        <v>-0.97818889477911219</v>
      </c>
      <c r="AT68" s="368">
        <f>AT135*AT202</f>
        <v>-0.97148126917738709</v>
      </c>
      <c r="AU68" s="368">
        <f>AU135*AU202</f>
        <v>-0.96316915081815135</v>
      </c>
      <c r="AV68" s="368">
        <f>AV135*AV202</f>
        <v>-0.95228845106032856</v>
      </c>
      <c r="AW68" s="368">
        <f>AW135*AW202</f>
        <v>-0.93876954078063179</v>
      </c>
      <c r="AX68" s="368">
        <f>AX135*AX202</f>
        <v>-0.92366180340363802</v>
      </c>
      <c r="AY68" s="368">
        <f>AY135*AY202</f>
        <v>-0.90704155833186606</v>
      </c>
      <c r="AZ68" s="368">
        <f>AZ135*AZ202</f>
        <v>-0.89055072686913239</v>
      </c>
      <c r="BA68" s="368">
        <f>BA135*BA202</f>
        <v>-0.87694591286505708</v>
      </c>
      <c r="BB68" s="368">
        <f>BB135*BB202</f>
        <v>-0.86633927640113606</v>
      </c>
      <c r="BC68" s="368">
        <f>BC135*BC202</f>
        <v>-0.85898819153603057</v>
      </c>
      <c r="BD68" s="368">
        <f>BD135*BD202</f>
        <v>-0.85518689115446467</v>
      </c>
      <c r="BE68" s="368">
        <f>BE135*BE202</f>
        <v>-0.85171827653403043</v>
      </c>
      <c r="BF68" s="368">
        <f>BF135*BF202</f>
        <v>-0.84812214679460074</v>
      </c>
      <c r="BG68" s="368">
        <f>BG135*BG202</f>
        <v>-0.84755479993501071</v>
      </c>
      <c r="BH68" s="368">
        <f>BH135*BH202</f>
        <v>-0.84903317650465882</v>
      </c>
      <c r="BI68" s="368">
        <f>BI135*BI202</f>
        <v>-0.85308664946771529</v>
      </c>
      <c r="BJ68" s="368">
        <f>BJ135*BJ202</f>
        <v>-0.86108102602246384</v>
      </c>
      <c r="BK68" s="368">
        <f>BK135*BK202</f>
        <v>-0.86820694203988191</v>
      </c>
      <c r="BL68" s="368">
        <f>BL135*BL202</f>
        <v>-0.87324927236375194</v>
      </c>
      <c r="BM68" s="368">
        <f>BM135*BM202</f>
        <v>1.843985891680576</v>
      </c>
      <c r="BN68" s="369">
        <f>BN135*BN202</f>
        <v>1.8794353761960205</v>
      </c>
      <c r="BO68" s="278"/>
    </row>
    <row r="69" spans="2:187" ht="42" customHeight="1">
      <c r="B69" s="653"/>
      <c r="C69" s="652"/>
      <c r="D69" s="672">
        <v>-1.45</v>
      </c>
      <c r="E69" s="671">
        <f t="shared" si="2"/>
        <v>-0.99994519974286966</v>
      </c>
      <c r="F69" s="368">
        <f>F136*F203</f>
        <v>-0.9999660925653876</v>
      </c>
      <c r="G69" s="368">
        <f>G136*G203</f>
        <v>-0.99995432930718275</v>
      </c>
      <c r="H69" s="368">
        <f>H136*H203</f>
        <v>-0.99995408910932781</v>
      </c>
      <c r="I69" s="368">
        <f>I136*I203</f>
        <v>-0.99993759604751009</v>
      </c>
      <c r="J69" s="368">
        <f>J136*J203</f>
        <v>-0.9999374353795516</v>
      </c>
      <c r="K69" s="368">
        <f>K136*K203</f>
        <v>-0.99991418875183824</v>
      </c>
      <c r="L69" s="368">
        <f>L136*L203</f>
        <v>-0.99991409322499836</v>
      </c>
      <c r="M69" s="368">
        <f>M136*M203</f>
        <v>-0.99988121183919054</v>
      </c>
      <c r="N69" s="368">
        <f>N136*N203</f>
        <v>-0.9998811548529366</v>
      </c>
      <c r="O69" s="368">
        <f>O136*O203</f>
        <v>-0.9998345472569099</v>
      </c>
      <c r="P69" s="368">
        <f>P136*P203</f>
        <v>-0.99983448913018436</v>
      </c>
      <c r="Q69" s="368">
        <f>Q136*Q203</f>
        <v>-0.99976834857644181</v>
      </c>
      <c r="R69" s="368">
        <f>R136*R203</f>
        <v>-0.99976823312633323</v>
      </c>
      <c r="S69" s="368">
        <f>S136*S203</f>
        <v>-0.99967433315375254</v>
      </c>
      <c r="T69" s="368">
        <f>T136*T203</f>
        <v>-0.99967409741586732</v>
      </c>
      <c r="U69" s="368">
        <f>U136*U203</f>
        <v>-0.99957625007872042</v>
      </c>
      <c r="V69" s="368">
        <f>V136*V203</f>
        <v>-0.99954025474153463</v>
      </c>
      <c r="W69" s="368">
        <f>W136*W203</f>
        <v>-0.99947616026490804</v>
      </c>
      <c r="X69" s="368">
        <f>X136*X203</f>
        <v>-0.99940000814241503</v>
      </c>
      <c r="Y69" s="368">
        <f>Y136*Y203</f>
        <v>-0.99934032445153886</v>
      </c>
      <c r="Z69" s="368">
        <f>Z136*Z203</f>
        <v>-0.99925548131632713</v>
      </c>
      <c r="AA69" s="368">
        <f>AA136*AA203</f>
        <v>-0.99914516515255158</v>
      </c>
      <c r="AB69" s="368">
        <f>AB136*AB203</f>
        <v>-0.99905705011772772</v>
      </c>
      <c r="AC69" s="368">
        <f>AC136*AC203</f>
        <v>-0.99893155360025943</v>
      </c>
      <c r="AD69" s="368">
        <f>AD136*AD203</f>
        <v>-0.99876747842643643</v>
      </c>
      <c r="AE69" s="368">
        <f>AE136*AE203</f>
        <v>-0.99863121130442867</v>
      </c>
      <c r="AF69" s="368">
        <f>AF136*AF203</f>
        <v>-0.99843657115001883</v>
      </c>
      <c r="AG69" s="368">
        <f>AG136*AG203</f>
        <v>-0.99817947421950803</v>
      </c>
      <c r="AH69" s="368">
        <f>AH136*AH203</f>
        <v>-0.99795032637074621</v>
      </c>
      <c r="AI69" s="368">
        <f>AI136*AI203</f>
        <v>-0.99762179124904604</v>
      </c>
      <c r="AJ69" s="368">
        <f>AJ136*AJ203</f>
        <v>-0.99718081010122772</v>
      </c>
      <c r="AK69" s="368">
        <f>AK136*AK203</f>
        <v>-0.9967446138727748</v>
      </c>
      <c r="AL69" s="368">
        <f>AL136*AL203</f>
        <v>-0.99611785941607245</v>
      </c>
      <c r="AM69" s="368">
        <f>AM136*AM203</f>
        <v>-0.99526157453450437</v>
      </c>
      <c r="AN69" s="368">
        <f>AN136*AN203</f>
        <v>-0.99431264930003993</v>
      </c>
      <c r="AO69" s="368">
        <f>AO136*AO203</f>
        <v>-0.99295674776593512</v>
      </c>
      <c r="AP69" s="368">
        <f>AP136*AP203</f>
        <v>-0.99109077337912099</v>
      </c>
      <c r="AQ69" s="368">
        <f>AQ136*AQ203</f>
        <v>-0.98884757890317854</v>
      </c>
      <c r="AR69" s="368">
        <f>AR136*AR203</f>
        <v>-0.98571836425045301</v>
      </c>
      <c r="AS69" s="368">
        <f>AS136*AS203</f>
        <v>-0.98150052050424974</v>
      </c>
      <c r="AT69" s="368">
        <f>AT136*AT203</f>
        <v>-0.97635052415634593</v>
      </c>
      <c r="AU69" s="368">
        <f>AU136*AU203</f>
        <v>-0.96960560761744219</v>
      </c>
      <c r="AV69" s="368">
        <f>AV136*AV203</f>
        <v>-0.96118401983735879</v>
      </c>
      <c r="AW69" s="368">
        <f>AW136*AW203</f>
        <v>-0.951720879035034</v>
      </c>
      <c r="AX69" s="368">
        <f>AX136*AX203</f>
        <v>-0.94099676693129308</v>
      </c>
      <c r="AY69" s="368">
        <f>AY136*AY203</f>
        <v>-0.92981250176591546</v>
      </c>
      <c r="AZ69" s="368">
        <f>AZ136*AZ203</f>
        <v>-0.91987735567680884</v>
      </c>
      <c r="BA69" s="368">
        <f>BA136*BA203</f>
        <v>-0.91123679263755009</v>
      </c>
      <c r="BB69" s="368">
        <f>BB136*BB203</f>
        <v>-0.90443520977236125</v>
      </c>
      <c r="BC69" s="368">
        <f>BC136*BC203</f>
        <v>-0.90032704169613542</v>
      </c>
      <c r="BD69" s="368">
        <f>BD136*BD203</f>
        <v>-0.89708363296711402</v>
      </c>
      <c r="BE69" s="368">
        <f>BE136*BE203</f>
        <v>-0.89389222933831136</v>
      </c>
      <c r="BF69" s="368">
        <f>BF136*BF203</f>
        <v>-0.89174032434808437</v>
      </c>
      <c r="BG69" s="368">
        <f>BG136*BG203</f>
        <v>-0.88974958072545807</v>
      </c>
      <c r="BH69" s="368">
        <f>BH136*BH203</f>
        <v>-0.88879624765956056</v>
      </c>
      <c r="BI69" s="368">
        <f>BI136*BI203</f>
        <v>-0.89096689792180794</v>
      </c>
      <c r="BJ69" s="368">
        <f>BJ136*BJ203</f>
        <v>-0.89365113992469236</v>
      </c>
      <c r="BK69" s="368">
        <f>BK136*BK203</f>
        <v>-0.89632357993041512</v>
      </c>
      <c r="BL69" s="368">
        <f>BL136*BL203</f>
        <v>-0.90036758735108924</v>
      </c>
      <c r="BM69" s="368">
        <f>BM136*BM203</f>
        <v>-0.90163450228814823</v>
      </c>
      <c r="BN69" s="369">
        <f>BN136*BN203</f>
        <v>1.8816271356919991</v>
      </c>
      <c r="BO69" s="278"/>
    </row>
    <row r="70" spans="2:187" ht="42" customHeight="1" thickBot="1">
      <c r="B70" s="653"/>
      <c r="C70" s="652"/>
      <c r="D70" s="670">
        <v>-1.5</v>
      </c>
      <c r="E70" s="673">
        <f>C9</f>
        <v>-1</v>
      </c>
      <c r="F70" s="371">
        <f>F137*F204</f>
        <v>-0.99999559294209805</v>
      </c>
      <c r="G70" s="371">
        <f>G137*G204</f>
        <v>-0.99996801357114973</v>
      </c>
      <c r="H70" s="371">
        <f>H137*H204</f>
        <v>-0.9999678604175678</v>
      </c>
      <c r="I70" s="371">
        <f>I137*I204</f>
        <v>-0.99995625086819739</v>
      </c>
      <c r="J70" s="371">
        <f>J137*J204</f>
        <v>-0.99995614763454743</v>
      </c>
      <c r="K70" s="371">
        <f>K137*K204</f>
        <v>-0.99993977223280694</v>
      </c>
      <c r="L70" s="371">
        <f>L137*L204</f>
        <v>-0.99993970819472633</v>
      </c>
      <c r="M70" s="371">
        <f>M137*M204</f>
        <v>-0.999916535857577</v>
      </c>
      <c r="N70" s="371">
        <f>N137*N204</f>
        <v>-0.99991649150587103</v>
      </c>
      <c r="O70" s="371">
        <f>O137*O204</f>
        <v>-0.99988363715850537</v>
      </c>
      <c r="P70" s="371">
        <f>P137*P204</f>
        <v>-0.99988358187197113</v>
      </c>
      <c r="Q70" s="371">
        <f>Q137*Q204</f>
        <v>-0.99983694801758494</v>
      </c>
      <c r="R70" s="371">
        <f>R137*R204</f>
        <v>-0.99983683416711866</v>
      </c>
      <c r="S70" s="371">
        <f>S137*S204</f>
        <v>-0.99977060809434237</v>
      </c>
      <c r="T70" s="371">
        <f>T137*T204</f>
        <v>-0.99977036918941253</v>
      </c>
      <c r="U70" s="371">
        <f>U137*U204</f>
        <v>-0.99967628438897405</v>
      </c>
      <c r="V70" s="371">
        <f>V137*V204</f>
        <v>-0.99967576855362339</v>
      </c>
      <c r="W70" s="371">
        <f>W137*W204</f>
        <v>-0.99957749599715062</v>
      </c>
      <c r="X70" s="371">
        <f>X137*X204</f>
        <v>-0.99954085873140419</v>
      </c>
      <c r="Y70" s="371">
        <f>Y137*Y204</f>
        <v>-0.99947580099642497</v>
      </c>
      <c r="Z70" s="371">
        <f>Z137*Z204</f>
        <v>-0.99939821207884738</v>
      </c>
      <c r="AA70" s="371">
        <f>AA137*AA204</f>
        <v>-0.99933639604505409</v>
      </c>
      <c r="AB70" s="371">
        <f>AB137*AB204</f>
        <v>-0.99924840165423245</v>
      </c>
      <c r="AC70" s="371">
        <f>AC137*AC204</f>
        <v>-0.99913344454284014</v>
      </c>
      <c r="AD70" s="371">
        <f>AD137*AD204</f>
        <v>-0.99903851384207265</v>
      </c>
      <c r="AE70" s="371">
        <f>AE137*AE204</f>
        <v>-0.99890303564717331</v>
      </c>
      <c r="AF70" s="371">
        <f>AF137*AF204</f>
        <v>-0.99872438076307679</v>
      </c>
      <c r="AG70" s="371">
        <f>AG137*AG204</f>
        <v>-0.99856687353448392</v>
      </c>
      <c r="AH70" s="371">
        <f>AH137*AH204</f>
        <v>-0.99834139508231801</v>
      </c>
      <c r="AI70" s="371">
        <f>AI137*AI204</f>
        <v>-0.99803969523670166</v>
      </c>
      <c r="AJ70" s="371">
        <f>AJ137*AJ204</f>
        <v>-0.99774631518626999</v>
      </c>
      <c r="AK70" s="371">
        <f>AK137*AK204</f>
        <v>-0.99732583367846606</v>
      </c>
      <c r="AL70" s="371">
        <f>AL137*AL204</f>
        <v>-0.99675417433860203</v>
      </c>
      <c r="AM70" s="371">
        <f>AM137*AM204</f>
        <v>-0.99613383861732452</v>
      </c>
      <c r="AN70" s="371">
        <f>AN137*AN204</f>
        <v>-0.99525068606516931</v>
      </c>
      <c r="AO70" s="371">
        <f>AO137*AO204</f>
        <v>-0.99404266437796163</v>
      </c>
      <c r="AP70" s="371">
        <f>AP137*AP204</f>
        <v>-0.99262021819552315</v>
      </c>
      <c r="AQ70" s="371">
        <f>AQ137*AQ204</f>
        <v>-0.99064370422300363</v>
      </c>
      <c r="AR70" s="371">
        <f>AR137*AR204</f>
        <v>-0.98799316794519099</v>
      </c>
      <c r="AS70" s="371">
        <f>AS137*AS204</f>
        <v>-0.98480703304018369</v>
      </c>
      <c r="AT70" s="371">
        <f>AT137*AT204</f>
        <v>-0.98063154995939172</v>
      </c>
      <c r="AU70" s="371">
        <f>AU137*AU204</f>
        <v>-0.97539882199068784</v>
      </c>
      <c r="AV70" s="371">
        <f>AV137*AV204</f>
        <v>-0.9695119210126466</v>
      </c>
      <c r="AW70" s="371">
        <f>AW137*AW204</f>
        <v>-0.96268898407894044</v>
      </c>
      <c r="AX70" s="371">
        <f>AX137*AX204</f>
        <v>-0.95531237527743451</v>
      </c>
      <c r="AY70" s="371">
        <f>AY137*AY204</f>
        <v>-0.94842846322201924</v>
      </c>
      <c r="AZ70" s="371">
        <f>AZ137*AZ204</f>
        <v>-0.94196367972858019</v>
      </c>
      <c r="BA70" s="371">
        <f>BA137*BA204</f>
        <v>-0.93637886149867622</v>
      </c>
      <c r="BB70" s="371">
        <f>BB137*BB204</f>
        <v>-0.93255313162249387</v>
      </c>
      <c r="BC70" s="371">
        <f>BC137*BC204</f>
        <v>-0.92945486606276739</v>
      </c>
      <c r="BD70" s="371">
        <f>BD137*BD204</f>
        <v>-0.92674389254871248</v>
      </c>
      <c r="BE70" s="371">
        <f>BE137*BE204</f>
        <v>-0.92491048810867771</v>
      </c>
      <c r="BF70" s="371">
        <f>BF137*BF204</f>
        <v>-0.92254055374521349</v>
      </c>
      <c r="BG70" s="371">
        <f>BG137*BG204</f>
        <v>-0.92014943075858491</v>
      </c>
      <c r="BH70" s="371">
        <f>BH137*BH204</f>
        <v>-0.91951372961552547</v>
      </c>
      <c r="BI70" s="371">
        <f>BI137*BI204</f>
        <v>-0.9191464642303121</v>
      </c>
      <c r="BJ70" s="371">
        <f>BJ137*BJ204</f>
        <v>-0.91914312623910654</v>
      </c>
      <c r="BK70" s="371">
        <f>BK137*BK204</f>
        <v>-0.92099471278244627</v>
      </c>
      <c r="BL70" s="371">
        <f>BL137*BL204</f>
        <v>-0.92175273133354729</v>
      </c>
      <c r="BM70" s="371">
        <f>BM137*BM204</f>
        <v>-0.92114187315107021</v>
      </c>
      <c r="BN70" s="372">
        <f>BN137*BN204</f>
        <v>-0.92118050869666901</v>
      </c>
      <c r="BO70" s="278"/>
    </row>
    <row r="71" spans="2:187" ht="42" customHeight="1">
      <c r="B71" s="652"/>
      <c r="C71" s="653"/>
      <c r="D71" s="652"/>
      <c r="E71" s="652"/>
      <c r="F71" s="652"/>
      <c r="G71" s="652"/>
      <c r="H71" s="652"/>
      <c r="I71" s="652"/>
      <c r="J71" s="652"/>
      <c r="K71" s="652"/>
      <c r="L71" s="652"/>
      <c r="M71" s="652"/>
      <c r="N71" s="652"/>
      <c r="O71" s="652"/>
      <c r="P71" s="652"/>
      <c r="Q71" s="652"/>
      <c r="R71" s="652"/>
      <c r="S71" s="652"/>
      <c r="T71" s="652"/>
      <c r="U71" s="652"/>
      <c r="V71" s="652"/>
      <c r="W71" s="652"/>
      <c r="X71" s="652"/>
      <c r="Y71" s="652"/>
      <c r="Z71" s="652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652"/>
      <c r="BL71" s="652"/>
      <c r="BM71" s="652"/>
      <c r="BN71" s="652"/>
      <c r="BO71" s="653"/>
    </row>
    <row r="72" spans="2:187" ht="42" customHeight="1">
      <c r="AK72" s="191"/>
      <c r="AL72" s="191"/>
      <c r="AM72" s="191"/>
      <c r="AN72" s="191"/>
      <c r="AO72" s="191"/>
      <c r="AP72" s="191"/>
      <c r="AQ72" s="191"/>
      <c r="AR72" s="191"/>
      <c r="AS72" s="191"/>
      <c r="AT72" s="191"/>
      <c r="AU72" s="191"/>
      <c r="AV72" s="191"/>
      <c r="AW72" s="191"/>
      <c r="AX72" s="191"/>
      <c r="AY72" s="191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191"/>
      <c r="CE72" s="191"/>
      <c r="CF72" s="191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654"/>
      <c r="EK72" s="648"/>
      <c r="EL72" s="648"/>
      <c r="EM72" s="648"/>
      <c r="EN72" s="648"/>
      <c r="EO72" s="648"/>
      <c r="EP72" s="648"/>
      <c r="EQ72" s="648"/>
      <c r="ER72" s="648"/>
      <c r="ES72" s="648"/>
      <c r="ET72" s="648"/>
      <c r="EU72" s="648"/>
      <c r="EV72" s="648"/>
      <c r="EW72" s="648"/>
      <c r="EX72" s="648"/>
      <c r="EY72" s="648"/>
      <c r="EZ72" s="648"/>
      <c r="FA72" s="648"/>
      <c r="FB72" s="648"/>
      <c r="FC72" s="648"/>
      <c r="FD72" s="648"/>
      <c r="FE72" s="648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649"/>
      <c r="C73" s="649" t="s">
        <v>360</v>
      </c>
      <c r="D73" s="649" t="s">
        <v>361</v>
      </c>
      <c r="E73" s="649" t="s">
        <v>182</v>
      </c>
      <c r="F73" s="649"/>
      <c r="G73" s="650"/>
      <c r="H73" s="650"/>
      <c r="I73" s="650"/>
      <c r="J73" s="650"/>
      <c r="K73" s="651"/>
      <c r="L73" s="651"/>
      <c r="M73" s="651"/>
      <c r="N73" s="651"/>
      <c r="O73" s="651"/>
      <c r="P73" s="651"/>
      <c r="Q73" s="651"/>
      <c r="R73" s="652"/>
      <c r="S73" s="652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3"/>
      <c r="AH73" s="653"/>
      <c r="AI73" s="653"/>
      <c r="AJ73" s="653"/>
      <c r="AK73" s="653"/>
      <c r="AL73" s="653"/>
      <c r="AM73" s="653"/>
      <c r="AN73" s="653"/>
      <c r="AO73" s="653"/>
      <c r="AP73" s="653"/>
      <c r="AQ73" s="653"/>
      <c r="AR73" s="653"/>
      <c r="AS73" s="653"/>
      <c r="AT73" s="653"/>
      <c r="AU73" s="653"/>
      <c r="AV73" s="653"/>
      <c r="AW73" s="653"/>
      <c r="AX73" s="653"/>
      <c r="AY73" s="653"/>
      <c r="AZ73" s="653"/>
      <c r="BA73" s="653"/>
      <c r="BB73" s="653"/>
      <c r="BC73" s="653"/>
      <c r="BD73" s="653"/>
      <c r="BE73" s="653"/>
      <c r="BF73" s="653"/>
      <c r="BG73" s="653"/>
      <c r="BH73" s="653"/>
      <c r="BI73" s="653"/>
      <c r="BJ73" s="653"/>
      <c r="BK73" s="653"/>
      <c r="BL73" s="653"/>
      <c r="BM73" s="653"/>
      <c r="BN73" s="653"/>
      <c r="BO73" s="652"/>
      <c r="BP73" s="191"/>
      <c r="BQ73" s="191"/>
      <c r="BR73" s="191"/>
      <c r="BS73" s="191"/>
      <c r="BT73" s="191"/>
      <c r="BU73" s="191"/>
      <c r="BV73" s="191"/>
      <c r="BW73" s="191"/>
      <c r="BX73" s="191"/>
      <c r="BY73" s="191"/>
      <c r="BZ73" s="191"/>
      <c r="CA73" s="191"/>
      <c r="CB73" s="191"/>
      <c r="CC73" s="191"/>
      <c r="CD73" s="191"/>
      <c r="CE73" s="191"/>
      <c r="CF73" s="191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654"/>
      <c r="EK73" s="648"/>
      <c r="EL73" s="648"/>
      <c r="EM73" s="648"/>
      <c r="EN73" s="648"/>
      <c r="EO73" s="648"/>
      <c r="EP73" s="648"/>
      <c r="EQ73" s="648"/>
      <c r="ER73" s="648"/>
      <c r="ES73" s="648"/>
      <c r="ET73" s="648"/>
      <c r="EU73" s="648"/>
      <c r="EV73" s="648"/>
      <c r="EW73" s="648"/>
      <c r="EX73" s="648"/>
      <c r="EY73" s="648"/>
      <c r="EZ73" s="648"/>
      <c r="FA73" s="648"/>
      <c r="FB73" s="648"/>
      <c r="FC73" s="648"/>
      <c r="FD73" s="648"/>
      <c r="FE73" s="648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649" t="s">
        <v>362</v>
      </c>
      <c r="C74" s="908">
        <f>卓尔金历法实验室!E21</f>
        <v>1.0363574479839377</v>
      </c>
      <c r="D74" s="908">
        <f>卓尔金历法实验室!E34</f>
        <v>-0.9636425520160623</v>
      </c>
      <c r="E74" s="906">
        <v>1</v>
      </c>
      <c r="F74" s="649"/>
      <c r="G74" s="649"/>
      <c r="H74" s="649"/>
      <c r="I74" s="649"/>
      <c r="J74" s="649"/>
      <c r="K74" s="650"/>
      <c r="L74" s="650"/>
      <c r="M74" s="650"/>
      <c r="N74" s="650"/>
      <c r="O74" s="650"/>
      <c r="P74" s="650"/>
      <c r="Q74" s="650"/>
      <c r="R74" s="651"/>
      <c r="S74" s="651"/>
      <c r="T74" s="651"/>
      <c r="U74" s="651"/>
      <c r="V74" s="651"/>
      <c r="W74" s="651"/>
      <c r="X74" s="651"/>
      <c r="Y74" s="651"/>
      <c r="Z74" s="651"/>
      <c r="AA74" s="651"/>
      <c r="AB74" s="651"/>
      <c r="AC74" s="651"/>
      <c r="AD74" s="651"/>
      <c r="AE74" s="651"/>
      <c r="AF74" s="651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652"/>
      <c r="BL74" s="652"/>
      <c r="BM74" s="652"/>
      <c r="BN74" s="652"/>
      <c r="BO74" s="653"/>
      <c r="BP74" s="191"/>
      <c r="BQ74" s="191"/>
      <c r="BR74" s="191"/>
      <c r="BS74" s="191"/>
      <c r="BT74" s="191"/>
      <c r="BU74" s="191"/>
      <c r="BV74" s="191"/>
      <c r="BW74" s="191"/>
      <c r="BX74" s="191"/>
      <c r="BY74" s="191"/>
      <c r="BZ74" s="191"/>
      <c r="CA74" s="191"/>
      <c r="CB74" s="191"/>
      <c r="CC74" s="191"/>
      <c r="CD74" s="191"/>
      <c r="CE74" s="191"/>
      <c r="CF74" s="191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654"/>
      <c r="EK74" s="648"/>
      <c r="EL74" s="648"/>
      <c r="EM74" s="648"/>
      <c r="EN74" s="648"/>
      <c r="EO74" s="648"/>
      <c r="EP74" s="648"/>
      <c r="EQ74" s="648"/>
      <c r="ER74" s="648"/>
      <c r="ES74" s="648"/>
      <c r="ET74" s="648"/>
      <c r="EU74" s="648"/>
      <c r="EV74" s="648"/>
      <c r="EW74" s="648"/>
      <c r="EX74" s="648"/>
      <c r="EY74" s="648"/>
      <c r="EZ74" s="648"/>
      <c r="FA74" s="648"/>
      <c r="FB74" s="648"/>
      <c r="FC74" s="648"/>
      <c r="FD74" s="648"/>
      <c r="FE74" s="648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658" t="s">
        <v>363</v>
      </c>
      <c r="C75" s="909">
        <f>卓尔金历法实验室!E25</f>
        <v>-1.0543149781150456</v>
      </c>
      <c r="D75" s="909">
        <f>卓尔金历法实验室!E38</f>
        <v>0.10862995623009114</v>
      </c>
      <c r="E75" s="661"/>
      <c r="F75" s="662">
        <v>-1.5</v>
      </c>
      <c r="G75" s="663">
        <v>-1.45</v>
      </c>
      <c r="H75" s="662">
        <v>-1.4</v>
      </c>
      <c r="I75" s="663">
        <v>-1.35</v>
      </c>
      <c r="J75" s="662">
        <v>-1.3</v>
      </c>
      <c r="K75" s="663">
        <v>-1.25</v>
      </c>
      <c r="L75" s="662">
        <v>-1.2</v>
      </c>
      <c r="M75" s="663">
        <v>-1.1499999999999999</v>
      </c>
      <c r="N75" s="662">
        <v>-1.1000000000000001</v>
      </c>
      <c r="O75" s="663">
        <v>-1.05</v>
      </c>
      <c r="P75" s="662">
        <v>-1</v>
      </c>
      <c r="Q75" s="663">
        <v>-0.95</v>
      </c>
      <c r="R75" s="662">
        <v>-0.89999999999999902</v>
      </c>
      <c r="S75" s="663">
        <v>-0.84999999999999898</v>
      </c>
      <c r="T75" s="662">
        <v>-0.79999999999999905</v>
      </c>
      <c r="U75" s="663">
        <v>-0.749999999999999</v>
      </c>
      <c r="V75" s="662">
        <v>-0.69999999999999896</v>
      </c>
      <c r="W75" s="663">
        <v>-0.64999999999999902</v>
      </c>
      <c r="X75" s="662">
        <v>-0.59999999999999898</v>
      </c>
      <c r="Y75" s="663">
        <v>-0.54999999999999905</v>
      </c>
      <c r="Z75" s="662">
        <v>-0.5</v>
      </c>
      <c r="AA75" s="663">
        <v>-0.45</v>
      </c>
      <c r="AB75" s="662">
        <v>-0.4</v>
      </c>
      <c r="AC75" s="663">
        <v>-0.35</v>
      </c>
      <c r="AD75" s="662">
        <v>-0.3</v>
      </c>
      <c r="AE75" s="663">
        <v>-0.25</v>
      </c>
      <c r="AF75" s="662">
        <v>-0.2</v>
      </c>
      <c r="AG75" s="663">
        <v>-0.15</v>
      </c>
      <c r="AH75" s="662">
        <v>-0.1</v>
      </c>
      <c r="AI75" s="663">
        <v>-0.05</v>
      </c>
      <c r="AJ75" s="662">
        <v>0</v>
      </c>
      <c r="AK75" s="663">
        <v>0.05</v>
      </c>
      <c r="AL75" s="662">
        <v>0.1</v>
      </c>
      <c r="AM75" s="663">
        <v>0.15</v>
      </c>
      <c r="AN75" s="662">
        <v>0.2</v>
      </c>
      <c r="AO75" s="663">
        <v>0.25</v>
      </c>
      <c r="AP75" s="662">
        <v>0.3</v>
      </c>
      <c r="AQ75" s="663">
        <v>0.35</v>
      </c>
      <c r="AR75" s="662">
        <v>0.4</v>
      </c>
      <c r="AS75" s="663">
        <v>0.45</v>
      </c>
      <c r="AT75" s="662">
        <v>0.5</v>
      </c>
      <c r="AU75" s="663">
        <v>0.55000000000000004</v>
      </c>
      <c r="AV75" s="662">
        <v>0.6</v>
      </c>
      <c r="AW75" s="663">
        <v>0.65</v>
      </c>
      <c r="AX75" s="662">
        <v>0.7</v>
      </c>
      <c r="AY75" s="663">
        <v>0.75</v>
      </c>
      <c r="AZ75" s="662">
        <v>0.8</v>
      </c>
      <c r="BA75" s="663">
        <v>0.85</v>
      </c>
      <c r="BB75" s="662">
        <v>0.9</v>
      </c>
      <c r="BC75" s="663">
        <v>0.95</v>
      </c>
      <c r="BD75" s="662">
        <v>1</v>
      </c>
      <c r="BE75" s="663">
        <v>1.05</v>
      </c>
      <c r="BF75" s="662">
        <v>1.1000000000000001</v>
      </c>
      <c r="BG75" s="663">
        <v>1.1499999999999999</v>
      </c>
      <c r="BH75" s="662">
        <v>1.2</v>
      </c>
      <c r="BI75" s="663">
        <v>1.25</v>
      </c>
      <c r="BJ75" s="662">
        <v>1.3</v>
      </c>
      <c r="BK75" s="663">
        <v>1.35</v>
      </c>
      <c r="BL75" s="662">
        <v>1.4</v>
      </c>
      <c r="BM75" s="663">
        <v>1.45</v>
      </c>
      <c r="BN75" s="662">
        <v>1.5</v>
      </c>
      <c r="BO75" s="652"/>
      <c r="BP75" s="191"/>
      <c r="BQ75" s="191"/>
      <c r="BR75" s="191"/>
      <c r="BS75" s="191"/>
      <c r="BT75" s="191"/>
      <c r="BU75" s="191"/>
      <c r="BV75" s="191"/>
      <c r="BW75" s="191"/>
      <c r="BX75" s="191"/>
      <c r="BY75" s="191"/>
      <c r="BZ75" s="191"/>
      <c r="CA75" s="191"/>
      <c r="CB75" s="191"/>
      <c r="CC75" s="191"/>
      <c r="CD75" s="191"/>
      <c r="CE75" s="191"/>
      <c r="CF75" s="191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654"/>
      <c r="EK75" s="648"/>
      <c r="EL75" s="648"/>
      <c r="EM75" s="648"/>
      <c r="EN75" s="648"/>
      <c r="EO75" s="648"/>
      <c r="EP75" s="648"/>
      <c r="EQ75" s="648"/>
      <c r="ER75" s="648"/>
      <c r="ES75" s="648"/>
      <c r="ET75" s="648"/>
      <c r="EU75" s="648"/>
      <c r="EV75" s="648"/>
      <c r="EW75" s="648"/>
      <c r="EX75" s="648"/>
      <c r="EY75" s="648"/>
      <c r="EZ75" s="648"/>
      <c r="FA75" s="648"/>
      <c r="FB75" s="648"/>
      <c r="FC75" s="648"/>
      <c r="FD75" s="648"/>
      <c r="FE75" s="648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664" t="s">
        <v>183</v>
      </c>
      <c r="C76" s="907">
        <v>0</v>
      </c>
      <c r="D76" s="660" t="s">
        <v>359</v>
      </c>
      <c r="E76" s="667">
        <v>0.5</v>
      </c>
      <c r="F76" s="904"/>
      <c r="G76" s="904"/>
      <c r="H76" s="904"/>
      <c r="I76" s="904"/>
      <c r="J76" s="904"/>
      <c r="K76" s="904"/>
      <c r="L76" s="904"/>
      <c r="M76" s="904"/>
      <c r="N76" s="904"/>
      <c r="O76" s="904"/>
      <c r="P76" s="904"/>
      <c r="Q76" s="904"/>
      <c r="R76" s="904"/>
      <c r="S76" s="904"/>
      <c r="T76" s="904"/>
      <c r="U76" s="904"/>
      <c r="V76" s="904"/>
      <c r="W76" s="904"/>
      <c r="X76" s="904"/>
      <c r="Y76" s="904"/>
      <c r="Z76" s="904"/>
      <c r="AA76" s="904"/>
      <c r="AB76" s="904"/>
      <c r="AC76" s="904"/>
      <c r="AD76" s="904"/>
      <c r="AE76" s="904"/>
      <c r="AF76" s="904"/>
      <c r="AG76" s="904"/>
      <c r="AH76" s="904"/>
      <c r="AI76" s="904"/>
      <c r="AJ76" s="904"/>
      <c r="AK76" s="904"/>
      <c r="AL76" s="904"/>
      <c r="AM76" s="904"/>
      <c r="AN76" s="904"/>
      <c r="AO76" s="904"/>
      <c r="AP76" s="904"/>
      <c r="AQ76" s="904"/>
      <c r="AR76" s="904"/>
      <c r="AS76" s="904"/>
      <c r="AT76" s="904"/>
      <c r="AU76" s="904"/>
      <c r="AV76" s="904"/>
      <c r="AW76" s="904"/>
      <c r="AX76" s="904"/>
      <c r="AY76" s="904"/>
      <c r="AZ76" s="904"/>
      <c r="BA76" s="904"/>
      <c r="BB76" s="904"/>
      <c r="BC76" s="904"/>
      <c r="BD76" s="904"/>
      <c r="BE76" s="904"/>
      <c r="BF76" s="904"/>
      <c r="BG76" s="904"/>
      <c r="BH76" s="904"/>
      <c r="BI76" s="904"/>
      <c r="BJ76" s="904"/>
      <c r="BK76" s="904"/>
      <c r="BL76" s="904"/>
      <c r="BM76" s="904"/>
      <c r="BN76" s="905"/>
      <c r="BO76" s="278"/>
      <c r="BP76" s="191"/>
      <c r="BQ76" s="191"/>
      <c r="BR76" s="191"/>
      <c r="BS76" s="191"/>
      <c r="BT76" s="191"/>
      <c r="BU76" s="191"/>
      <c r="BV76" s="191"/>
      <c r="BW76" s="191"/>
      <c r="BX76" s="191"/>
      <c r="BY76" s="191"/>
      <c r="BZ76" s="191"/>
      <c r="CA76" s="191"/>
      <c r="CB76" s="191"/>
      <c r="CC76" s="191"/>
      <c r="CD76" s="191"/>
      <c r="CE76" s="191"/>
      <c r="CF76" s="191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654"/>
      <c r="EK76" s="648"/>
      <c r="EL76" s="648"/>
      <c r="EM76" s="648"/>
      <c r="EN76" s="648"/>
      <c r="EO76" s="648"/>
      <c r="EP76" s="648"/>
      <c r="EQ76" s="648"/>
      <c r="ER76" s="648"/>
      <c r="ES76" s="648"/>
      <c r="ET76" s="648"/>
      <c r="EU76" s="648"/>
      <c r="EV76" s="648"/>
      <c r="EW76" s="648"/>
      <c r="EX76" s="648"/>
      <c r="EY76" s="648"/>
      <c r="EZ76" s="648"/>
      <c r="FA76" s="648"/>
      <c r="FB76" s="648"/>
      <c r="FC76" s="648"/>
      <c r="FD76" s="648"/>
      <c r="FE76" s="648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655"/>
      <c r="C77" s="655"/>
      <c r="D77" s="670">
        <v>1.5</v>
      </c>
      <c r="E77" s="902"/>
      <c r="F77" s="368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68">
        <f t="shared" ref="G77:BN81" si="3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68">
        <f t="shared" si="3"/>
        <v>0.99997383576051457</v>
      </c>
      <c r="I77" s="368">
        <f t="shared" si="3"/>
        <v>0.99997291979341785</v>
      </c>
      <c r="J77" s="368">
        <f t="shared" si="3"/>
        <v>0.99997218679163147</v>
      </c>
      <c r="K77" s="368">
        <f t="shared" si="3"/>
        <v>0.99997162713375931</v>
      </c>
      <c r="L77" s="368">
        <f t="shared" si="3"/>
        <v>0.99997122443993425</v>
      </c>
      <c r="M77" s="368">
        <f t="shared" si="3"/>
        <v>0.9999709570008658</v>
      </c>
      <c r="N77" s="368">
        <f t="shared" si="3"/>
        <v>0.99997079924419419</v>
      </c>
      <c r="O77" s="368">
        <f t="shared" si="3"/>
        <v>0.99997072308096147</v>
      </c>
      <c r="P77" s="368">
        <f t="shared" si="3"/>
        <v>0.99997069901567393</v>
      </c>
      <c r="Q77" s="368">
        <f t="shared" si="3"/>
        <v>0.99997069715031606</v>
      </c>
      <c r="R77" s="368">
        <f t="shared" si="3"/>
        <v>0.99997070741761795</v>
      </c>
      <c r="S77" s="368">
        <f t="shared" si="3"/>
        <v>0.99997075614591358</v>
      </c>
      <c r="T77" s="368">
        <f t="shared" si="3"/>
        <v>0.99997087318437172</v>
      </c>
      <c r="U77" s="368">
        <f t="shared" si="3"/>
        <v>0.99997108738031304</v>
      </c>
      <c r="V77" s="368">
        <f t="shared" si="3"/>
        <v>0.99997142560356522</v>
      </c>
      <c r="W77" s="368">
        <f t="shared" si="3"/>
        <v>0.99997191149556741</v>
      </c>
      <c r="X77" s="368">
        <f t="shared" si="3"/>
        <v>0.99997256404032142</v>
      </c>
      <c r="Y77" s="368">
        <f t="shared" si="3"/>
        <v>0.99997339609665525</v>
      </c>
      <c r="Z77" s="368">
        <f t="shared" si="3"/>
        <v>0.99997441306716839</v>
      </c>
      <c r="AA77" s="368">
        <f t="shared" si="3"/>
        <v>0.99997561189805695</v>
      </c>
      <c r="AB77" s="368">
        <f t="shared" si="3"/>
        <v>0.99997698059591911</v>
      </c>
      <c r="AC77" s="368">
        <f t="shared" si="3"/>
        <v>0.99997849840641262</v>
      </c>
      <c r="AD77" s="368">
        <f t="shared" si="3"/>
        <v>0.99998013672594999</v>
      </c>
      <c r="AE77" s="368">
        <f t="shared" si="3"/>
        <v>0.99998186072028494</v>
      </c>
      <c r="AF77" s="368">
        <f t="shared" si="3"/>
        <v>0.99998363151956127</v>
      </c>
      <c r="AG77" s="368">
        <f t="shared" si="3"/>
        <v>0.99998540876885278</v>
      </c>
      <c r="AH77" s="368">
        <f t="shared" si="3"/>
        <v>0.9999871532562945</v>
      </c>
      <c r="AI77" s="368">
        <f t="shared" si="3"/>
        <v>0.9999888293303848</v>
      </c>
      <c r="AJ77" s="368">
        <f t="shared" si="3"/>
        <v>0.99999040685624618</v>
      </c>
      <c r="AK77" s="368">
        <f t="shared" si="3"/>
        <v>0.99999186253830097</v>
      </c>
      <c r="AL77" s="368">
        <f t="shared" si="3"/>
        <v>0.99999318053621855</v>
      </c>
      <c r="AM77" s="368">
        <f t="shared" si="3"/>
        <v>0.99999435240103429</v>
      </c>
      <c r="AN77" s="368">
        <f t="shared" si="3"/>
        <v>0.9999953764403906</v>
      </c>
      <c r="AO77" s="368">
        <f t="shared" si="3"/>
        <v>0.9999962566739391</v>
      </c>
      <c r="AP77" s="368">
        <f t="shared" si="3"/>
        <v>0.99999700155848659</v>
      </c>
      <c r="AQ77" s="368">
        <f t="shared" si="3"/>
        <v>0.99999762265144221</v>
      </c>
      <c r="AR77" s="368">
        <f t="shared" si="3"/>
        <v>0.99999813334923804</v>
      </c>
      <c r="AS77" s="368">
        <f t="shared" si="3"/>
        <v>0.9999985477951483</v>
      </c>
      <c r="AT77" s="368">
        <f t="shared" si="3"/>
        <v>0.99999888000775805</v>
      </c>
      <c r="AU77" s="368">
        <f t="shared" si="3"/>
        <v>0.99999914324397765</v>
      </c>
      <c r="AV77" s="368">
        <f t="shared" si="3"/>
        <v>0.99999934958266012</v>
      </c>
      <c r="AW77" s="368">
        <f t="shared" si="3"/>
        <v>0.99999950969740492</v>
      </c>
      <c r="AX77" s="368">
        <f t="shared" si="3"/>
        <v>0.99999963277895298</v>
      </c>
      <c r="AY77" s="368">
        <f t="shared" si="3"/>
        <v>0.99999972656652458</v>
      </c>
      <c r="AZ77" s="368">
        <f t="shared" si="3"/>
        <v>0.99999979745119705</v>
      </c>
      <c r="BA77" s="368">
        <f t="shared" si="3"/>
        <v>0.99999985062064178</v>
      </c>
      <c r="BB77" s="368">
        <f t="shared" si="3"/>
        <v>0.99999989022169211</v>
      </c>
      <c r="BC77" s="368">
        <f t="shared" si="3"/>
        <v>0.99999991952400458</v>
      </c>
      <c r="BD77" s="368">
        <f t="shared" si="3"/>
        <v>0.99999994107397805</v>
      </c>
      <c r="BE77" s="368">
        <f t="shared" si="3"/>
        <v>0.99999995683274323</v>
      </c>
      <c r="BF77" s="368">
        <f t="shared" si="3"/>
        <v>0.99999996829600912</v>
      </c>
      <c r="BG77" s="368">
        <f t="shared" si="3"/>
        <v>0.99999997659477358</v>
      </c>
      <c r="BH77" s="368">
        <f t="shared" si="3"/>
        <v>0.99999998257673584</v>
      </c>
      <c r="BI77" s="368">
        <f t="shared" si="3"/>
        <v>0.99999998687242941</v>
      </c>
      <c r="BJ77" s="368">
        <f t="shared" si="3"/>
        <v>0.99999998994764638</v>
      </c>
      <c r="BK77" s="368">
        <f t="shared" si="3"/>
        <v>0.9999999921443341</v>
      </c>
      <c r="BL77" s="368">
        <f t="shared" si="3"/>
        <v>0.9999999937120907</v>
      </c>
      <c r="BM77" s="368">
        <f t="shared" si="3"/>
        <v>0.99999999483215074</v>
      </c>
      <c r="BN77" s="369">
        <f t="shared" si="3"/>
        <v>0.99999999563547348</v>
      </c>
      <c r="BO77" s="278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654"/>
      <c r="EK77" s="648"/>
      <c r="EL77" s="648"/>
      <c r="EM77" s="648"/>
      <c r="EN77" s="648"/>
      <c r="EO77" s="648"/>
      <c r="EP77" s="648"/>
      <c r="EQ77" s="648"/>
      <c r="ER77" s="648"/>
      <c r="ES77" s="648"/>
      <c r="ET77" s="648"/>
      <c r="EU77" s="648"/>
      <c r="EV77" s="648"/>
      <c r="EW77" s="648"/>
      <c r="EX77" s="648"/>
      <c r="EY77" s="648"/>
      <c r="EZ77" s="648"/>
      <c r="FA77" s="648"/>
      <c r="FB77" s="648"/>
      <c r="FC77" s="648"/>
      <c r="FD77" s="648"/>
      <c r="FE77" s="648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650"/>
      <c r="C78" s="655"/>
      <c r="D78" s="672">
        <v>1.45</v>
      </c>
      <c r="E78" s="902"/>
      <c r="F78" s="368">
        <f t="shared" ref="F78:U97" si="4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68">
        <f t="shared" si="3"/>
        <v>0.99996304083133025</v>
      </c>
      <c r="H78" s="368">
        <f t="shared" si="3"/>
        <v>0.99996129667218836</v>
      </c>
      <c r="I78" s="368">
        <f t="shared" si="3"/>
        <v>0.99995983985210835</v>
      </c>
      <c r="J78" s="368">
        <f t="shared" si="3"/>
        <v>0.9999586706729402</v>
      </c>
      <c r="K78" s="368">
        <f t="shared" si="3"/>
        <v>0.99995777600814439</v>
      </c>
      <c r="L78" s="368">
        <f t="shared" si="3"/>
        <v>0.99995713121805263</v>
      </c>
      <c r="M78" s="368">
        <f t="shared" si="3"/>
        <v>0.99995670251772739</v>
      </c>
      <c r="N78" s="368">
        <f t="shared" si="3"/>
        <v>0.99995644945957196</v>
      </c>
      <c r="O78" s="368">
        <f t="shared" si="3"/>
        <v>0.99995632724114714</v>
      </c>
      <c r="P78" s="368">
        <f t="shared" si="3"/>
        <v>0.99995628862122332</v>
      </c>
      <c r="Q78" s="368">
        <f t="shared" si="3"/>
        <v>0.9999562856331291</v>
      </c>
      <c r="R78" s="368">
        <f t="shared" si="3"/>
        <v>0.99995630211948339</v>
      </c>
      <c r="S78" s="368">
        <f t="shared" si="3"/>
        <v>0.99995638033125855</v>
      </c>
      <c r="T78" s="368">
        <f t="shared" si="3"/>
        <v>0.99995656812364186</v>
      </c>
      <c r="U78" s="368">
        <f t="shared" si="3"/>
        <v>0.99995691161369959</v>
      </c>
      <c r="V78" s="368">
        <f t="shared" si="3"/>
        <v>0.99995745349294796</v>
      </c>
      <c r="W78" s="368">
        <f t="shared" si="3"/>
        <v>0.99995823087537306</v>
      </c>
      <c r="X78" s="368">
        <f t="shared" si="3"/>
        <v>0.9999592728624167</v>
      </c>
      <c r="Y78" s="368">
        <f t="shared" si="3"/>
        <v>0.99996059808322424</v>
      </c>
      <c r="Z78" s="368">
        <f t="shared" si="3"/>
        <v>0.99996221253042195</v>
      </c>
      <c r="AA78" s="368">
        <f t="shared" si="3"/>
        <v>0.99996410803802749</v>
      </c>
      <c r="AB78" s="368">
        <f t="shared" si="3"/>
        <v>0.99996626172081682</v>
      </c>
      <c r="AC78" s="368">
        <f t="shared" si="3"/>
        <v>0.9999686366041618</v>
      </c>
      <c r="AD78" s="368">
        <f t="shared" si="3"/>
        <v>0.99997118352505676</v>
      </c>
      <c r="AE78" s="368">
        <f t="shared" si="3"/>
        <v>0.99997384420048485</v>
      </c>
      <c r="AF78" s="368">
        <f t="shared" si="3"/>
        <v>0.99997655517361173</v>
      </c>
      <c r="AG78" s="368">
        <f t="shared" si="3"/>
        <v>0.99997925220206307</v>
      </c>
      <c r="AH78" s="368">
        <f t="shared" si="3"/>
        <v>0.9999818745798833</v>
      </c>
      <c r="AI78" s="368">
        <f t="shared" si="3"/>
        <v>0.99998436890277742</v>
      </c>
      <c r="AJ78" s="368">
        <f t="shared" si="3"/>
        <v>0.99998669188974387</v>
      </c>
      <c r="AK78" s="368">
        <f t="shared" si="3"/>
        <v>0.99998881203723677</v>
      </c>
      <c r="AL78" s="368">
        <f t="shared" si="3"/>
        <v>0.99999071006641205</v>
      </c>
      <c r="AM78" s="368">
        <f t="shared" si="3"/>
        <v>0.99999237829086551</v>
      </c>
      <c r="AN78" s="368">
        <f t="shared" si="3"/>
        <v>0.99999381915225649</v>
      </c>
      <c r="AO78" s="368">
        <f t="shared" si="3"/>
        <v>0.99999504323054234</v>
      </c>
      <c r="AP78" s="368">
        <f t="shared" si="3"/>
        <v>0.99999606703605559</v>
      </c>
      <c r="AQ78" s="368">
        <f t="shared" si="3"/>
        <v>0.99999691084610254</v>
      </c>
      <c r="AR78" s="368">
        <f t="shared" si="3"/>
        <v>0.99999759677814193</v>
      </c>
      <c r="AS78" s="368">
        <f t="shared" si="3"/>
        <v>0.99999814721380054</v>
      </c>
      <c r="AT78" s="368">
        <f t="shared" si="3"/>
        <v>0.99999858361735716</v>
      </c>
      <c r="AU78" s="368">
        <f t="shared" si="3"/>
        <v>0.99999892573758864</v>
      </c>
      <c r="AV78" s="368">
        <f t="shared" si="3"/>
        <v>0.99999919114581437</v>
      </c>
      <c r="AW78" s="368">
        <f t="shared" si="3"/>
        <v>0.99999939504450819</v>
      </c>
      <c r="AX78" s="368">
        <f t="shared" si="3"/>
        <v>0.99999955027627507</v>
      </c>
      <c r="AY78" s="368">
        <f t="shared" si="3"/>
        <v>0.99999966746791213</v>
      </c>
      <c r="AZ78" s="368">
        <f t="shared" si="3"/>
        <v>0.9999997552545582</v>
      </c>
      <c r="BA78" s="368">
        <f t="shared" si="3"/>
        <v>0.99999982054120862</v>
      </c>
      <c r="BB78" s="368">
        <f t="shared" si="3"/>
        <v>0.99999986877097602</v>
      </c>
      <c r="BC78" s="368">
        <f t="shared" si="3"/>
        <v>0.99999990417999707</v>
      </c>
      <c r="BD78" s="368">
        <f t="shared" si="3"/>
        <v>0.99999993002730725</v>
      </c>
      <c r="BE78" s="368">
        <f t="shared" si="3"/>
        <v>0.99999994879427367</v>
      </c>
      <c r="BF78" s="368">
        <f t="shared" si="3"/>
        <v>0.99999996235325728</v>
      </c>
      <c r="BG78" s="368">
        <f t="shared" si="3"/>
        <v>0.99999997210612468</v>
      </c>
      <c r="BH78" s="368">
        <f t="shared" si="3"/>
        <v>0.99999997909375915</v>
      </c>
      <c r="BI78" s="368">
        <f t="shared" si="3"/>
        <v>0.99999998408356428</v>
      </c>
      <c r="BJ78" s="368">
        <f t="shared" si="3"/>
        <v>0.99999998763775899</v>
      </c>
      <c r="BK78" s="368">
        <f t="shared" si="3"/>
        <v>0.99999999016587982</v>
      </c>
      <c r="BL78" s="368">
        <f t="shared" si="3"/>
        <v>0.99999999196468714</v>
      </c>
      <c r="BM78" s="368">
        <f t="shared" si="3"/>
        <v>0.9999999932481991</v>
      </c>
      <c r="BN78" s="369">
        <f t="shared" si="3"/>
        <v>0.99999999417007324</v>
      </c>
      <c r="BO78" s="278"/>
      <c r="BP78" s="191"/>
      <c r="BQ78" s="191"/>
      <c r="BR78" s="191"/>
      <c r="BS78" s="191"/>
      <c r="BT78" s="191"/>
      <c r="BU78" s="191"/>
      <c r="BV78" s="191"/>
      <c r="BW78" s="191"/>
      <c r="BX78" s="191"/>
      <c r="BY78" s="191"/>
      <c r="BZ78" s="191"/>
      <c r="CA78" s="191"/>
      <c r="CB78" s="191"/>
      <c r="CC78" s="191"/>
      <c r="CD78" s="191"/>
      <c r="CE78" s="191"/>
      <c r="CF78" s="191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654"/>
      <c r="EK78" s="648"/>
      <c r="EL78" s="648"/>
      <c r="EM78" s="648"/>
      <c r="EN78" s="648"/>
      <c r="EO78" s="648"/>
      <c r="EP78" s="648"/>
      <c r="EQ78" s="648"/>
      <c r="ER78" s="648"/>
      <c r="ES78" s="648"/>
      <c r="ET78" s="648"/>
      <c r="EU78" s="648"/>
      <c r="EV78" s="648"/>
      <c r="EW78" s="648"/>
      <c r="EX78" s="648"/>
      <c r="EY78" s="648"/>
      <c r="EZ78" s="648"/>
      <c r="FA78" s="648"/>
      <c r="FB78" s="648"/>
      <c r="FC78" s="648"/>
      <c r="FD78" s="648"/>
      <c r="FE78" s="648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650"/>
      <c r="C79" s="655"/>
      <c r="D79" s="670">
        <v>1.4</v>
      </c>
      <c r="E79" s="902"/>
      <c r="F79" s="368">
        <f t="shared" si="4"/>
        <v>0.99994875559870622</v>
      </c>
      <c r="G79" s="368">
        <f t="shared" si="3"/>
        <v>0.99994557148334551</v>
      </c>
      <c r="H79" s="368">
        <f t="shared" si="3"/>
        <v>0.99994280409361269</v>
      </c>
      <c r="I79" s="368">
        <f t="shared" si="3"/>
        <v>0.99994048326373897</v>
      </c>
      <c r="J79" s="368">
        <f t="shared" si="3"/>
        <v>0.99993861464371281</v>
      </c>
      <c r="K79" s="368">
        <f t="shared" si="3"/>
        <v>0.99993718119852826</v>
      </c>
      <c r="L79" s="368">
        <f t="shared" si="3"/>
        <v>0.99993614621556037</v>
      </c>
      <c r="M79" s="368">
        <f t="shared" si="3"/>
        <v>0.99993545722098698</v>
      </c>
      <c r="N79" s="368">
        <f t="shared" si="3"/>
        <v>0.9999350501921036</v>
      </c>
      <c r="O79" s="368">
        <f t="shared" si="3"/>
        <v>0.99993485352912115</v>
      </c>
      <c r="P79" s="368">
        <f t="shared" si="3"/>
        <v>0.99993479137932451</v>
      </c>
      <c r="Q79" s="368">
        <f t="shared" si="3"/>
        <v>0.99993478657856383</v>
      </c>
      <c r="R79" s="368">
        <f t="shared" si="3"/>
        <v>0.99993481312346855</v>
      </c>
      <c r="S79" s="368">
        <f t="shared" si="3"/>
        <v>0.9999349390038299</v>
      </c>
      <c r="T79" s="368">
        <f t="shared" si="3"/>
        <v>0.99993524114439747</v>
      </c>
      <c r="U79" s="368">
        <f t="shared" si="3"/>
        <v>0.99993579343688443</v>
      </c>
      <c r="V79" s="368">
        <f t="shared" si="3"/>
        <v>0.99993666380567547</v>
      </c>
      <c r="W79" s="368">
        <f t="shared" si="3"/>
        <v>0.99993791048850278</v>
      </c>
      <c r="X79" s="368">
        <f t="shared" si="3"/>
        <v>0.99993957787397969</v>
      </c>
      <c r="Y79" s="368">
        <f t="shared" si="3"/>
        <v>0.99994169237770203</v>
      </c>
      <c r="Z79" s="368">
        <f t="shared" si="3"/>
        <v>0.99994425894433026</v>
      </c>
      <c r="AA79" s="368">
        <f t="shared" si="3"/>
        <v>0.99994725879444291</v>
      </c>
      <c r="AB79" s="368">
        <f t="shared" si="3"/>
        <v>0.99995064895931285</v>
      </c>
      <c r="AC79" s="368">
        <f t="shared" si="3"/>
        <v>0.99995436395156767</v>
      </c>
      <c r="AD79" s="368">
        <f t="shared" si="3"/>
        <v>0.99995831962332848</v>
      </c>
      <c r="AE79" s="368">
        <f t="shared" si="3"/>
        <v>0.99996241891665061</v>
      </c>
      <c r="AF79" s="368">
        <f t="shared" si="3"/>
        <v>0.99996655888782138</v>
      </c>
      <c r="AG79" s="368">
        <f t="shared" si="3"/>
        <v>0.99997063816371634</v>
      </c>
      <c r="AH79" s="368">
        <f t="shared" si="3"/>
        <v>0.99997456392047146</v>
      </c>
      <c r="AI79" s="368">
        <f t="shared" si="3"/>
        <v>0.99997825757787995</v>
      </c>
      <c r="AJ79" s="368">
        <f t="shared" si="3"/>
        <v>0.99998165864830313</v>
      </c>
      <c r="AK79" s="368">
        <f t="shared" si="3"/>
        <v>0.99998472650304293</v>
      </c>
      <c r="AL79" s="368">
        <f t="shared" si="3"/>
        <v>0.99998744014542074</v>
      </c>
      <c r="AM79" s="368">
        <f t="shared" si="3"/>
        <v>0.99998979634137497</v>
      </c>
      <c r="AN79" s="368">
        <f t="shared" si="3"/>
        <v>0.99999180661484066</v>
      </c>
      <c r="AO79" s="368">
        <f t="shared" si="3"/>
        <v>0.99999349365815127</v>
      </c>
      <c r="AP79" s="368">
        <f t="shared" si="3"/>
        <v>0.99999488765542688</v>
      </c>
      <c r="AQ79" s="368">
        <f t="shared" si="3"/>
        <v>0.99999602290329137</v>
      </c>
      <c r="AR79" s="368">
        <f t="shared" si="3"/>
        <v>0.99999693497496045</v>
      </c>
      <c r="AS79" s="368">
        <f t="shared" si="3"/>
        <v>0.99999765854127154</v>
      </c>
      <c r="AT79" s="368">
        <f t="shared" si="3"/>
        <v>0.99999822585509102</v>
      </c>
      <c r="AU79" s="368">
        <f t="shared" si="3"/>
        <v>0.99999866583206076</v>
      </c>
      <c r="AV79" s="368">
        <f t="shared" si="3"/>
        <v>0.99999900362011374</v>
      </c>
      <c r="AW79" s="368">
        <f t="shared" si="3"/>
        <v>0.99999926053682597</v>
      </c>
      <c r="AX79" s="368">
        <f t="shared" si="3"/>
        <v>0.99999945425919678</v>
      </c>
      <c r="AY79" s="368">
        <f t="shared" si="3"/>
        <v>0.99999959916708769</v>
      </c>
      <c r="AZ79" s="368">
        <f t="shared" si="3"/>
        <v>0.99999970676278538</v>
      </c>
      <c r="BA79" s="368">
        <f t="shared" si="3"/>
        <v>0.99999978611059437</v>
      </c>
      <c r="BB79" s="368">
        <f t="shared" si="3"/>
        <v>0.99999984425926658</v>
      </c>
      <c r="BC79" s="368">
        <f t="shared" si="3"/>
        <v>0.9999998866253359</v>
      </c>
      <c r="BD79" s="368">
        <f t="shared" si="3"/>
        <v>0.99999991732677285</v>
      </c>
      <c r="BE79" s="368">
        <f t="shared" si="3"/>
        <v>0.99999993946422194</v>
      </c>
      <c r="BF79" s="368">
        <f t="shared" si="3"/>
        <v>0.99999995535327812</v>
      </c>
      <c r="BG79" s="368">
        <f t="shared" si="3"/>
        <v>0.99999996671128832</v>
      </c>
      <c r="BH79" s="368">
        <f t="shared" si="3"/>
        <v>0.99999997480190606</v>
      </c>
      <c r="BI79" s="368">
        <f t="shared" si="3"/>
        <v>0.9999999805489056</v>
      </c>
      <c r="BJ79" s="368">
        <f t="shared" si="3"/>
        <v>0.99999998462372341</v>
      </c>
      <c r="BK79" s="368">
        <f t="shared" si="3"/>
        <v>0.99999998751184682</v>
      </c>
      <c r="BL79" s="368">
        <f t="shared" si="3"/>
        <v>0.99999998956266012</v>
      </c>
      <c r="BM79" s="368">
        <f t="shared" si="3"/>
        <v>0.9999999910265136</v>
      </c>
      <c r="BN79" s="369">
        <f t="shared" si="3"/>
        <v>0.99999999208207546</v>
      </c>
      <c r="BO79" s="278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654"/>
      <c r="EK79" s="648"/>
      <c r="EL79" s="648"/>
      <c r="EM79" s="648"/>
      <c r="EN79" s="648"/>
      <c r="EO79" s="648"/>
      <c r="EP79" s="648"/>
      <c r="EQ79" s="648"/>
      <c r="ER79" s="648"/>
      <c r="ES79" s="648"/>
      <c r="ET79" s="648"/>
      <c r="EU79" s="648"/>
      <c r="EV79" s="648"/>
      <c r="EW79" s="648"/>
      <c r="EX79" s="648"/>
      <c r="EY79" s="648"/>
      <c r="EZ79" s="648"/>
      <c r="FA79" s="648"/>
      <c r="FB79" s="648"/>
      <c r="FC79" s="648"/>
      <c r="FD79" s="648"/>
      <c r="FE79" s="648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650"/>
      <c r="C80" s="655"/>
      <c r="D80" s="672">
        <v>1.35</v>
      </c>
      <c r="E80" s="902"/>
      <c r="F80" s="368">
        <f t="shared" si="4"/>
        <v>0.99992499738560081</v>
      </c>
      <c r="G80" s="368">
        <f t="shared" si="3"/>
        <v>0.99991996707201025</v>
      </c>
      <c r="H80" s="368">
        <f t="shared" si="3"/>
        <v>0.99991557106010343</v>
      </c>
      <c r="I80" s="368">
        <f t="shared" si="3"/>
        <v>0.99991186764425133</v>
      </c>
      <c r="J80" s="368">
        <f t="shared" si="3"/>
        <v>0.99990887496390946</v>
      </c>
      <c r="K80" s="368">
        <f t="shared" si="3"/>
        <v>0.99990657277814043</v>
      </c>
      <c r="L80" s="368">
        <f t="shared" si="3"/>
        <v>0.99990490710359969</v>
      </c>
      <c r="M80" s="368">
        <f t="shared" si="3"/>
        <v>0.99990379667132967</v>
      </c>
      <c r="N80" s="368">
        <f t="shared" si="3"/>
        <v>0.99990314008711922</v>
      </c>
      <c r="O80" s="368">
        <f t="shared" si="3"/>
        <v>0.9999028226958826</v>
      </c>
      <c r="P80" s="368">
        <f t="shared" si="3"/>
        <v>0.99990272238013456</v>
      </c>
      <c r="Q80" s="368">
        <f t="shared" si="3"/>
        <v>0.99990271464263281</v>
      </c>
      <c r="R80" s="368">
        <f t="shared" si="3"/>
        <v>0.99990275750933755</v>
      </c>
      <c r="S80" s="368">
        <f t="shared" si="3"/>
        <v>0.99990296071301665</v>
      </c>
      <c r="T80" s="368">
        <f t="shared" si="3"/>
        <v>0.9999034482548812</v>
      </c>
      <c r="U80" s="368">
        <f t="shared" si="3"/>
        <v>0.99990433881025176</v>
      </c>
      <c r="V80" s="368">
        <f t="shared" si="3"/>
        <v>0.99990574059662285</v>
      </c>
      <c r="W80" s="368">
        <f t="shared" si="3"/>
        <v>0.99990774491410372</v>
      </c>
      <c r="X80" s="368">
        <f t="shared" si="3"/>
        <v>0.9999104190077801</v>
      </c>
      <c r="Y80" s="368">
        <f t="shared" si="3"/>
        <v>0.99991379915648537</v>
      </c>
      <c r="Z80" s="368">
        <f t="shared" si="3"/>
        <v>0.99991788506984047</v>
      </c>
      <c r="AA80" s="368">
        <f t="shared" si="3"/>
        <v>0.99992263669701675</v>
      </c>
      <c r="AB80" s="368">
        <f t="shared" si="3"/>
        <v>0.99992797435837966</v>
      </c>
      <c r="AC80" s="368">
        <f t="shared" si="3"/>
        <v>0.99993378269394317</v>
      </c>
      <c r="AD80" s="368">
        <f t="shared" si="3"/>
        <v>0.99993991833447815</v>
      </c>
      <c r="AE80" s="368">
        <f t="shared" si="3"/>
        <v>0.99994622055862692</v>
      </c>
      <c r="AF80" s="368">
        <f t="shared" si="3"/>
        <v>0.99995252365394349</v>
      </c>
      <c r="AG80" s="368">
        <f t="shared" si="3"/>
        <v>0.99995866939062927</v>
      </c>
      <c r="AH80" s="368">
        <f t="shared" si="3"/>
        <v>0.99996451802432418</v>
      </c>
      <c r="AI80" s="368">
        <f t="shared" si="3"/>
        <v>0.99996995656110677</v>
      </c>
      <c r="AJ80" s="368">
        <f t="shared" si="3"/>
        <v>0.9999749035530191</v>
      </c>
      <c r="AK80" s="368">
        <f t="shared" si="3"/>
        <v>0.99997931030459408</v>
      </c>
      <c r="AL80" s="368">
        <f t="shared" si="3"/>
        <v>0.99998315891653122</v>
      </c>
      <c r="AM80" s="368">
        <f t="shared" si="3"/>
        <v>0.99998645796799512</v>
      </c>
      <c r="AN80" s="368">
        <f t="shared" si="3"/>
        <v>0.99998923680168827</v>
      </c>
      <c r="AO80" s="368">
        <f t="shared" si="3"/>
        <v>0.99999153934272222</v>
      </c>
      <c r="AP80" s="368">
        <f t="shared" si="3"/>
        <v>0.99999341820976706</v>
      </c>
      <c r="AQ80" s="368">
        <f t="shared" si="3"/>
        <v>0.9999949296357783</v>
      </c>
      <c r="AR80" s="368">
        <f t="shared" si="3"/>
        <v>0.99999612946889371</v>
      </c>
      <c r="AS80" s="368">
        <f t="shared" si="3"/>
        <v>0.99999707031573537</v>
      </c>
      <c r="AT80" s="368">
        <f t="shared" si="3"/>
        <v>0.99999779974043024</v>
      </c>
      <c r="AU80" s="368">
        <f t="shared" si="3"/>
        <v>0.99999835934585524</v>
      </c>
      <c r="AV80" s="368">
        <f t="shared" si="3"/>
        <v>0.99999878452938751</v>
      </c>
      <c r="AW80" s="368">
        <f t="shared" si="3"/>
        <v>0.99999910470912357</v>
      </c>
      <c r="AX80" s="368">
        <f t="shared" si="3"/>
        <v>0.9999993438429734</v>
      </c>
      <c r="AY80" s="368">
        <f t="shared" si="3"/>
        <v>0.99999952109972912</v>
      </c>
      <c r="AZ80" s="368">
        <f t="shared" si="3"/>
        <v>0.99999965157927384</v>
      </c>
      <c r="BA80" s="368">
        <f t="shared" si="3"/>
        <v>0.9999997470131986</v>
      </c>
      <c r="BB80" s="368">
        <f t="shared" si="3"/>
        <v>0.99999981640475655</v>
      </c>
      <c r="BC80" s="368">
        <f t="shared" si="3"/>
        <v>0.99999986658774498</v>
      </c>
      <c r="BD80" s="368">
        <f t="shared" si="3"/>
        <v>0.99999990269822348</v>
      </c>
      <c r="BE80" s="368">
        <f t="shared" si="3"/>
        <v>0.99999992856201636</v>
      </c>
      <c r="BF80" s="368">
        <f t="shared" si="3"/>
        <v>0.99999994700803629</v>
      </c>
      <c r="BG80" s="368">
        <f t="shared" si="3"/>
        <v>0.99999996011547343</v>
      </c>
      <c r="BH80" s="368">
        <f t="shared" si="3"/>
        <v>0.99999996940108593</v>
      </c>
      <c r="BI80" s="368">
        <f t="shared" si="3"/>
        <v>0.99999997596475987</v>
      </c>
      <c r="BJ80" s="368">
        <f t="shared" si="3"/>
        <v>0.99999998059995054</v>
      </c>
      <c r="BK80" s="368">
        <f t="shared" si="3"/>
        <v>0.99999998387639277</v>
      </c>
      <c r="BL80" s="368">
        <f t="shared" si="3"/>
        <v>0.99999998620146213</v>
      </c>
      <c r="BM80" s="368">
        <f t="shared" si="3"/>
        <v>0.99999998786532673</v>
      </c>
      <c r="BN80" s="369">
        <f t="shared" si="3"/>
        <v>0.99999998907391996</v>
      </c>
      <c r="BO80" s="278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654"/>
      <c r="EK80" s="648"/>
      <c r="EL80" s="648"/>
      <c r="EM80" s="648"/>
      <c r="EN80" s="648"/>
      <c r="EO80" s="648"/>
      <c r="EP80" s="648"/>
      <c r="EQ80" s="648"/>
      <c r="ER80" s="648"/>
      <c r="ES80" s="648"/>
      <c r="ET80" s="648"/>
      <c r="EU80" s="648"/>
      <c r="EV80" s="648"/>
      <c r="EW80" s="648"/>
      <c r="EX80" s="648"/>
      <c r="EY80" s="648"/>
      <c r="EZ80" s="648"/>
      <c r="FA80" s="648"/>
      <c r="FB80" s="648"/>
      <c r="FC80" s="648"/>
      <c r="FD80" s="648"/>
      <c r="FE80" s="648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650"/>
      <c r="C81" s="655"/>
      <c r="D81" s="670">
        <v>1.3</v>
      </c>
      <c r="E81" s="902"/>
      <c r="F81" s="368">
        <f t="shared" si="4"/>
        <v>0.99989047580633095</v>
      </c>
      <c r="G81" s="368">
        <f t="shared" si="3"/>
        <v>0.9998825256440379</v>
      </c>
      <c r="H81" s="368">
        <f t="shared" si="3"/>
        <v>0.9998755349628069</v>
      </c>
      <c r="I81" s="368">
        <f t="shared" si="3"/>
        <v>0.99986961543602859</v>
      </c>
      <c r="J81" s="368">
        <f t="shared" si="3"/>
        <v>0.99986481221229773</v>
      </c>
      <c r="K81" s="368">
        <f t="shared" si="3"/>
        <v>0.9998611054374803</v>
      </c>
      <c r="L81" s="368">
        <f t="shared" si="3"/>
        <v>0.99985841721237134</v>
      </c>
      <c r="M81" s="368">
        <f t="shared" si="3"/>
        <v>0.99985662218091276</v>
      </c>
      <c r="N81" s="368">
        <f t="shared" si="3"/>
        <v>0.99985555971821438</v>
      </c>
      <c r="O81" s="368">
        <f t="shared" si="3"/>
        <v>0.99985504584509799</v>
      </c>
      <c r="P81" s="368">
        <f t="shared" si="3"/>
        <v>0.99985488340108342</v>
      </c>
      <c r="Q81" s="368">
        <f t="shared" si="3"/>
        <v>0.99985487088788394</v>
      </c>
      <c r="R81" s="368">
        <f t="shared" si="3"/>
        <v>0.99985494033379074</v>
      </c>
      <c r="S81" s="368">
        <f t="shared" si="3"/>
        <v>0.99985526941002489</v>
      </c>
      <c r="T81" s="368">
        <f t="shared" si="3"/>
        <v>0.99985605860967641</v>
      </c>
      <c r="U81" s="368">
        <f t="shared" si="3"/>
        <v>0.99985749901035958</v>
      </c>
      <c r="V81" s="368">
        <f t="shared" ref="V81:AK96" si="5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68">
        <f t="shared" si="5"/>
        <v>0.99986299421705394</v>
      </c>
      <c r="X81" s="368">
        <f t="shared" si="5"/>
        <v>0.99986729284297604</v>
      </c>
      <c r="Y81" s="368">
        <f t="shared" si="5"/>
        <v>0.99987270646955007</v>
      </c>
      <c r="Z81" s="368">
        <f t="shared" si="5"/>
        <v>0.99987922002854845</v>
      </c>
      <c r="AA81" s="368">
        <f t="shared" si="5"/>
        <v>0.99988675185225429</v>
      </c>
      <c r="AB81" s="368">
        <f t="shared" si="5"/>
        <v>0.99989515565786335</v>
      </c>
      <c r="AC81" s="368">
        <f t="shared" si="5"/>
        <v>0.99990422931073231</v>
      </c>
      <c r="AD81" s="368">
        <f t="shared" si="5"/>
        <v>0.99991372982206428</v>
      </c>
      <c r="AE81" s="368">
        <f t="shared" si="5"/>
        <v>0.99992339286924481</v>
      </c>
      <c r="AF81" s="368">
        <f t="shared" si="5"/>
        <v>0.9999329542506441</v>
      </c>
      <c r="AG81" s="368">
        <f t="shared" si="5"/>
        <v>0.99994217034123989</v>
      </c>
      <c r="AH81" s="368">
        <f t="shared" si="5"/>
        <v>0.99995083489031666</v>
      </c>
      <c r="AI81" s="368">
        <f t="shared" si="5"/>
        <v>0.99995879030483803</v>
      </c>
      <c r="AJ81" s="368">
        <f t="shared" si="5"/>
        <v>0.9999659326552649</v>
      </c>
      <c r="AK81" s="368">
        <f t="shared" si="5"/>
        <v>0.99997221073406117</v>
      </c>
      <c r="AL81" s="368">
        <f t="shared" ref="AL81:BA110" si="6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68">
        <f t="shared" si="6"/>
        <v>0.99998219546096057</v>
      </c>
      <c r="AN81" s="368">
        <f t="shared" si="6"/>
        <v>0.99998599797756016</v>
      </c>
      <c r="AO81" s="368">
        <f t="shared" si="6"/>
        <v>0.99998910751852421</v>
      </c>
      <c r="AP81" s="368">
        <f t="shared" si="6"/>
        <v>0.99999161238359668</v>
      </c>
      <c r="AQ81" s="368">
        <f t="shared" si="6"/>
        <v>0.99999360223868128</v>
      </c>
      <c r="AR81" s="368">
        <f t="shared" si="6"/>
        <v>0.99999516276239908</v>
      </c>
      <c r="AS81" s="368">
        <f t="shared" si="6"/>
        <v>0.99999637215813852</v>
      </c>
      <c r="AT81" s="368">
        <f t="shared" si="6"/>
        <v>0.99999729925760728</v>
      </c>
      <c r="AU81" s="368">
        <f t="shared" si="6"/>
        <v>0.99999800286064233</v>
      </c>
      <c r="AV81" s="368">
        <f t="shared" si="6"/>
        <v>0.99999853195032717</v>
      </c>
      <c r="AW81" s="368">
        <f t="shared" si="6"/>
        <v>0.99999892646360833</v>
      </c>
      <c r="AX81" s="368">
        <f t="shared" si="6"/>
        <v>0.99999921836087835</v>
      </c>
      <c r="AY81" s="368">
        <f t="shared" si="6"/>
        <v>0.9999994328058589</v>
      </c>
      <c r="AZ81" s="368">
        <f t="shared" si="6"/>
        <v>0.9999995893287611</v>
      </c>
      <c r="BA81" s="368">
        <f t="shared" si="6"/>
        <v>0.9999997028960339</v>
      </c>
      <c r="BB81" s="368">
        <f t="shared" ref="BB81:BN100" si="7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68">
        <f t="shared" si="7"/>
        <v>0.99999984368969053</v>
      </c>
      <c r="BD81" s="368">
        <f t="shared" si="7"/>
        <v>0.99999988574409593</v>
      </c>
      <c r="BE81" s="368">
        <f t="shared" si="7"/>
        <v>0.99999991567179092</v>
      </c>
      <c r="BF81" s="368">
        <f t="shared" si="7"/>
        <v>0.99999993688652977</v>
      </c>
      <c r="BG81" s="368">
        <f t="shared" si="7"/>
        <v>0.99999995187611312</v>
      </c>
      <c r="BH81" s="368">
        <f t="shared" si="7"/>
        <v>0.99999996244060718</v>
      </c>
      <c r="BI81" s="368">
        <f t="shared" si="7"/>
        <v>0.9999999698754225</v>
      </c>
      <c r="BJ81" s="368">
        <f t="shared" si="7"/>
        <v>0.99999997510850813</v>
      </c>
      <c r="BK81" s="368">
        <f t="shared" si="7"/>
        <v>0.9999999788018662</v>
      </c>
      <c r="BL81" s="368">
        <f t="shared" si="7"/>
        <v>0.99999998142604174</v>
      </c>
      <c r="BM81" s="368">
        <f t="shared" si="7"/>
        <v>0.99999998331437379</v>
      </c>
      <c r="BN81" s="369">
        <f t="shared" si="7"/>
        <v>0.99999998470224138</v>
      </c>
      <c r="BO81" s="278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650"/>
      <c r="C82" s="655"/>
      <c r="D82" s="672">
        <v>1.25</v>
      </c>
      <c r="E82" s="902"/>
      <c r="F82" s="368">
        <f t="shared" si="4"/>
        <v>0.99984049015944543</v>
      </c>
      <c r="G82" s="368">
        <f t="shared" si="4"/>
        <v>0.99982792308163249</v>
      </c>
      <c r="H82" s="368">
        <f t="shared" si="4"/>
        <v>0.99981679544439883</v>
      </c>
      <c r="I82" s="368">
        <f t="shared" si="4"/>
        <v>0.99980731801699141</v>
      </c>
      <c r="J82" s="368">
        <f t="shared" si="4"/>
        <v>0.99979959176820665</v>
      </c>
      <c r="K82" s="368">
        <f t="shared" si="4"/>
        <v>0.99979360753552438</v>
      </c>
      <c r="L82" s="368">
        <f t="shared" si="4"/>
        <v>0.99978925600414381</v>
      </c>
      <c r="M82" s="368">
        <f t="shared" si="4"/>
        <v>0.9997863449235227</v>
      </c>
      <c r="N82" s="368">
        <f t="shared" si="4"/>
        <v>0.99978461986545775</v>
      </c>
      <c r="O82" s="368">
        <f t="shared" si="4"/>
        <v>0.99978378499348164</v>
      </c>
      <c r="P82" s="368">
        <f t="shared" si="4"/>
        <v>0.99978352102011514</v>
      </c>
      <c r="Q82" s="368">
        <f t="shared" si="4"/>
        <v>0.99978350070931377</v>
      </c>
      <c r="R82" s="368">
        <f t="shared" si="4"/>
        <v>0.99978361360536827</v>
      </c>
      <c r="S82" s="368">
        <f t="shared" si="4"/>
        <v>0.99978414837758345</v>
      </c>
      <c r="T82" s="368">
        <f t="shared" si="4"/>
        <v>0.99978543025303301</v>
      </c>
      <c r="U82" s="368">
        <f t="shared" si="4"/>
        <v>0.99978776769117472</v>
      </c>
      <c r="V82" s="368">
        <f t="shared" si="5"/>
        <v>0.99979143638608758</v>
      </c>
      <c r="W82" s="368">
        <f t="shared" si="5"/>
        <v>0.99979665947909913</v>
      </c>
      <c r="X82" s="368">
        <f t="shared" si="5"/>
        <v>0.99980358639162847</v>
      </c>
      <c r="Y82" s="368">
        <f t="shared" si="5"/>
        <v>0.99981227353559243</v>
      </c>
      <c r="Z82" s="368">
        <f t="shared" si="5"/>
        <v>0.99982267060804952</v>
      </c>
      <c r="AA82" s="368">
        <f t="shared" si="5"/>
        <v>0.99983461593295853</v>
      </c>
      <c r="AB82" s="368">
        <f t="shared" si="5"/>
        <v>0.99984784321855658</v>
      </c>
      <c r="AC82" s="368">
        <f t="shared" si="5"/>
        <v>0.99986200024346006</v>
      </c>
      <c r="AD82" s="368">
        <f t="shared" si="5"/>
        <v>0.99987667774025468</v>
      </c>
      <c r="AE82" s="368">
        <f t="shared" si="5"/>
        <v>0.99989144468380786</v>
      </c>
      <c r="AF82" s="368">
        <f t="shared" si="5"/>
        <v>0.9999058848956035</v>
      </c>
      <c r="AG82" s="368">
        <f t="shared" si="5"/>
        <v>0.99991962971899317</v>
      </c>
      <c r="AH82" s="368">
        <f t="shared" si="5"/>
        <v>0.99993238252259875</v>
      </c>
      <c r="AI82" s="368">
        <f t="shared" si="5"/>
        <v>0.999943932614487</v>
      </c>
      <c r="AJ82" s="368">
        <f t="shared" si="5"/>
        <v>0.99995415825032929</v>
      </c>
      <c r="AK82" s="368">
        <f t="shared" si="5"/>
        <v>0.99996302024480599</v>
      </c>
      <c r="AL82" s="368">
        <f t="shared" si="6"/>
        <v>0.99997054887311543</v>
      </c>
      <c r="AM82" s="368">
        <f t="shared" si="6"/>
        <v>0.99997682715965885</v>
      </c>
      <c r="AN82" s="368">
        <f t="shared" si="6"/>
        <v>0.99998197340105999</v>
      </c>
      <c r="AO82" s="368">
        <f t="shared" si="6"/>
        <v>0.99998612509926132</v>
      </c>
      <c r="AP82" s="368">
        <f t="shared" si="6"/>
        <v>0.99998942565059079</v>
      </c>
      <c r="AQ82" s="368">
        <f t="shared" si="6"/>
        <v>0.9999920143587121</v>
      </c>
      <c r="AR82" s="368">
        <f t="shared" si="6"/>
        <v>0.99999401973728896</v>
      </c>
      <c r="AS82" s="368">
        <f t="shared" si="6"/>
        <v>0.99999555568322973</v>
      </c>
      <c r="AT82" s="368">
        <f t="shared" si="6"/>
        <v>0.99999671991586836</v>
      </c>
      <c r="AU82" s="368">
        <f t="shared" si="6"/>
        <v>0.99999759404322464</v>
      </c>
      <c r="AV82" s="368">
        <f t="shared" si="6"/>
        <v>0.99999824467815435</v>
      </c>
      <c r="AW82" s="368">
        <f t="shared" si="6"/>
        <v>0.99999872513633392</v>
      </c>
      <c r="AX82" s="368">
        <f t="shared" si="6"/>
        <v>0.99999907736937532</v>
      </c>
      <c r="AY82" s="368">
        <f t="shared" si="6"/>
        <v>0.99999933389829132</v>
      </c>
      <c r="AZ82" s="368">
        <f t="shared" si="6"/>
        <v>0.99999951960438993</v>
      </c>
      <c r="BA82" s="368">
        <f t="shared" si="6"/>
        <v>0.99999965330374185</v>
      </c>
      <c r="BB82" s="368">
        <f t="shared" si="7"/>
        <v>0.99999974907910694</v>
      </c>
      <c r="BC82" s="368">
        <f t="shared" si="7"/>
        <v>0.99999981737353572</v>
      </c>
      <c r="BD82" s="368">
        <f t="shared" si="7"/>
        <v>0.99999986586698775</v>
      </c>
      <c r="BE82" s="368">
        <f t="shared" si="7"/>
        <v>0.99999990016529816</v>
      </c>
      <c r="BF82" s="368">
        <f t="shared" si="7"/>
        <v>0.99999992433750262</v>
      </c>
      <c r="BG82" s="368">
        <f t="shared" si="7"/>
        <v>0.99999994132564074</v>
      </c>
      <c r="BH82" s="368">
        <f t="shared" si="7"/>
        <v>0.99999995324219293</v>
      </c>
      <c r="BI82" s="368">
        <f t="shared" si="7"/>
        <v>0.99999996159661009</v>
      </c>
      <c r="BJ82" s="368">
        <f t="shared" si="7"/>
        <v>0.9999999674631419</v>
      </c>
      <c r="BK82" s="368">
        <f t="shared" si="7"/>
        <v>0.99999997160363785</v>
      </c>
      <c r="BL82" s="368">
        <f t="shared" si="7"/>
        <v>0.99999997455671819</v>
      </c>
      <c r="BM82" s="368">
        <f t="shared" si="7"/>
        <v>0.99999997670210339</v>
      </c>
      <c r="BN82" s="369">
        <f t="shared" si="7"/>
        <v>0.99999997830672149</v>
      </c>
      <c r="BO82" s="278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651"/>
      <c r="C83" s="650"/>
      <c r="D83" s="670">
        <v>1.2</v>
      </c>
      <c r="E83" s="902"/>
      <c r="F83" s="368">
        <f t="shared" si="4"/>
        <v>0.99976841140954242</v>
      </c>
      <c r="G83" s="368">
        <f t="shared" si="4"/>
        <v>0.99974854859140039</v>
      </c>
      <c r="H83" s="368">
        <f t="shared" si="4"/>
        <v>0.99973082151438797</v>
      </c>
      <c r="I83" s="368">
        <f t="shared" si="4"/>
        <v>0.99971562330255859</v>
      </c>
      <c r="J83" s="368">
        <f t="shared" si="4"/>
        <v>0.99970316691546901</v>
      </c>
      <c r="K83" s="368">
        <f t="shared" si="4"/>
        <v>0.99969347883556048</v>
      </c>
      <c r="L83" s="368">
        <f t="shared" si="4"/>
        <v>0.99968641227500887</v>
      </c>
      <c r="M83" s="368">
        <f t="shared" si="4"/>
        <v>0.99968167479998848</v>
      </c>
      <c r="N83" s="368">
        <f t="shared" si="4"/>
        <v>0.99967886366534597</v>
      </c>
      <c r="O83" s="368">
        <f t="shared" si="4"/>
        <v>0.99967750217341278</v>
      </c>
      <c r="P83" s="368">
        <f t="shared" si="4"/>
        <v>0.99967707157807162</v>
      </c>
      <c r="Q83" s="368">
        <f t="shared" si="4"/>
        <v>0.9996770384798066</v>
      </c>
      <c r="R83" s="368">
        <f t="shared" si="4"/>
        <v>0.9996772227049826</v>
      </c>
      <c r="S83" s="368">
        <f t="shared" si="4"/>
        <v>0.99967809503076244</v>
      </c>
      <c r="T83" s="368">
        <f t="shared" si="4"/>
        <v>0.99968018487448951</v>
      </c>
      <c r="U83" s="368">
        <f t="shared" si="4"/>
        <v>0.999683991554431</v>
      </c>
      <c r="V83" s="368">
        <f t="shared" si="5"/>
        <v>0.99968995574964981</v>
      </c>
      <c r="W83" s="368">
        <f t="shared" si="5"/>
        <v>0.99969842458623448</v>
      </c>
      <c r="X83" s="368">
        <f t="shared" si="5"/>
        <v>0.99970961506080536</v>
      </c>
      <c r="Y83" s="368">
        <f t="shared" si="5"/>
        <v>0.99972358204916412</v>
      </c>
      <c r="Z83" s="368">
        <f t="shared" si="5"/>
        <v>0.99974019778078727</v>
      </c>
      <c r="AA83" s="368">
        <f t="shared" si="5"/>
        <v>0.99975914882368744</v>
      </c>
      <c r="AB83" s="368">
        <f t="shared" si="5"/>
        <v>0.99977995410429576</v>
      </c>
      <c r="AC83" s="368">
        <f t="shared" si="5"/>
        <v>0.99980200362980676</v>
      </c>
      <c r="AD83" s="368">
        <f t="shared" si="5"/>
        <v>0.99982461330066486</v>
      </c>
      <c r="AE83" s="368">
        <f t="shared" si="5"/>
        <v>0.99984708771732311</v>
      </c>
      <c r="AF83" s="368">
        <f t="shared" si="5"/>
        <v>0.99986878126293033</v>
      </c>
      <c r="AG83" s="368">
        <f t="shared" si="5"/>
        <v>0.99988914845578947</v>
      </c>
      <c r="AH83" s="368">
        <f t="shared" si="5"/>
        <v>0.99990777730535318</v>
      </c>
      <c r="AI83" s="368">
        <f t="shared" si="5"/>
        <v>0.99992440324059262</v>
      </c>
      <c r="AJ83" s="368">
        <f t="shared" si="5"/>
        <v>0.99993890495680626</v>
      </c>
      <c r="AK83" s="368">
        <f t="shared" si="5"/>
        <v>0.99995128630950547</v>
      </c>
      <c r="AL83" s="368">
        <f t="shared" si="6"/>
        <v>0.99996164972036994</v>
      </c>
      <c r="AM83" s="368">
        <f t="shared" si="6"/>
        <v>0.99997016650922432</v>
      </c>
      <c r="AN83" s="368">
        <f t="shared" si="6"/>
        <v>0.99997704853323244</v>
      </c>
      <c r="AO83" s="368">
        <f t="shared" si="6"/>
        <v>0.99998252402424004</v>
      </c>
      <c r="AP83" s="368">
        <f t="shared" si="6"/>
        <v>0.99998681902219244</v>
      </c>
      <c r="AQ83" s="368">
        <f t="shared" si="6"/>
        <v>0.99999014459689195</v>
      </c>
      <c r="AR83" s="368">
        <f t="shared" si="6"/>
        <v>0.99999268924831108</v>
      </c>
      <c r="AS83" s="368">
        <f t="shared" si="6"/>
        <v>0.99999461546286539</v>
      </c>
      <c r="AT83" s="368">
        <f t="shared" si="6"/>
        <v>0.99999605929381674</v>
      </c>
      <c r="AU83" s="368">
        <f t="shared" si="6"/>
        <v>0.99999713192133022</v>
      </c>
      <c r="AV83" s="368">
        <f t="shared" si="6"/>
        <v>0.99999792233582729</v>
      </c>
      <c r="AW83" s="368">
        <f t="shared" si="6"/>
        <v>0.99999850050622796</v>
      </c>
      <c r="AX83" s="368">
        <f t="shared" si="6"/>
        <v>0.99999892059874307</v>
      </c>
      <c r="AY83" s="368">
        <f t="shared" si="6"/>
        <v>0.9999992239803257</v>
      </c>
      <c r="AZ83" s="368">
        <f t="shared" si="6"/>
        <v>0.99999944186754808</v>
      </c>
      <c r="BA83" s="368">
        <f t="shared" si="6"/>
        <v>0.99999959756923584</v>
      </c>
      <c r="BB83" s="368">
        <f t="shared" si="7"/>
        <v>0.99999970832660734</v>
      </c>
      <c r="BC83" s="368">
        <f t="shared" si="7"/>
        <v>0.99999978678597501</v>
      </c>
      <c r="BD83" s="368">
        <f t="shared" si="7"/>
        <v>0.99999984215356275</v>
      </c>
      <c r="BE83" s="368">
        <f t="shared" si="7"/>
        <v>0.99999988108585747</v>
      </c>
      <c r="BF83" s="368">
        <f t="shared" si="7"/>
        <v>0.99999990837365504</v>
      </c>
      <c r="BG83" s="368">
        <f t="shared" si="7"/>
        <v>0.99999992745608501</v>
      </c>
      <c r="BH83" s="368">
        <f t="shared" si="7"/>
        <v>0.99999994078510168</v>
      </c>
      <c r="BI83" s="368">
        <f t="shared" si="7"/>
        <v>0.9999999501012774</v>
      </c>
      <c r="BJ83" s="368">
        <f t="shared" si="7"/>
        <v>0.99999995663604491</v>
      </c>
      <c r="BK83" s="368">
        <f t="shared" si="7"/>
        <v>0.9999999612581324</v>
      </c>
      <c r="BL83" s="368">
        <f t="shared" si="7"/>
        <v>0.99999996457886708</v>
      </c>
      <c r="BM83" s="368">
        <f t="shared" si="7"/>
        <v>0.9999999670274452</v>
      </c>
      <c r="BN83" s="369">
        <f t="shared" si="7"/>
        <v>0.99999996890442733</v>
      </c>
      <c r="BO83" s="278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</row>
    <row r="84" spans="2:187" ht="42" customHeight="1">
      <c r="B84" s="651"/>
      <c r="C84" s="650"/>
      <c r="D84" s="672">
        <v>1.1499999999999999</v>
      </c>
      <c r="E84" s="902"/>
      <c r="F84" s="368">
        <f t="shared" si="4"/>
        <v>0.99966498138175708</v>
      </c>
      <c r="G84" s="368">
        <f t="shared" si="4"/>
        <v>0.99963360337564544</v>
      </c>
      <c r="H84" s="368">
        <f t="shared" si="4"/>
        <v>0.9996053468087055</v>
      </c>
      <c r="I84" s="368">
        <f t="shared" si="4"/>
        <v>0.99958093764638467</v>
      </c>
      <c r="J84" s="368">
        <f t="shared" si="4"/>
        <v>0.9995608088695308</v>
      </c>
      <c r="K84" s="368">
        <f t="shared" si="4"/>
        <v>0.99954507834268247</v>
      </c>
      <c r="L84" s="368">
        <f t="shared" si="4"/>
        <v>0.99953356350899902</v>
      </c>
      <c r="M84" s="368">
        <f t="shared" si="4"/>
        <v>0.99952582478780772</v>
      </c>
      <c r="N84" s="368">
        <f t="shared" si="4"/>
        <v>0.99952122558471523</v>
      </c>
      <c r="O84" s="368">
        <f t="shared" si="4"/>
        <v>0.99951899619768503</v>
      </c>
      <c r="P84" s="368">
        <f t="shared" si="4"/>
        <v>0.99951829088938915</v>
      </c>
      <c r="Q84" s="368">
        <f t="shared" si="4"/>
        <v>0.999518236720775</v>
      </c>
      <c r="R84" s="368">
        <f t="shared" si="4"/>
        <v>0.99951853858154538</v>
      </c>
      <c r="S84" s="368">
        <f t="shared" si="4"/>
        <v>0.99951996738548443</v>
      </c>
      <c r="T84" s="368">
        <f t="shared" si="4"/>
        <v>0.99952338821060716</v>
      </c>
      <c r="U84" s="368">
        <f t="shared" si="4"/>
        <v>0.9995296116351583</v>
      </c>
      <c r="V84" s="368">
        <f t="shared" si="5"/>
        <v>0.99953934243419562</v>
      </c>
      <c r="W84" s="368">
        <f t="shared" si="5"/>
        <v>0.99955311763236065</v>
      </c>
      <c r="X84" s="368">
        <f t="shared" si="5"/>
        <v>0.99957124322010071</v>
      </c>
      <c r="Y84" s="368">
        <f t="shared" si="5"/>
        <v>0.99959374159966496</v>
      </c>
      <c r="Z84" s="368">
        <f t="shared" si="5"/>
        <v>0.99962032252633437</v>
      </c>
      <c r="AA84" s="368">
        <f t="shared" si="5"/>
        <v>0.99965038789066829</v>
      </c>
      <c r="AB84" s="368">
        <f t="shared" si="5"/>
        <v>0.99968307497478992</v>
      </c>
      <c r="AC84" s="368">
        <f t="shared" si="5"/>
        <v>0.99971733489497405</v>
      </c>
      <c r="AD84" s="368">
        <f t="shared" si="5"/>
        <v>0.99975203499397269</v>
      </c>
      <c r="AE84" s="368">
        <f t="shared" si="5"/>
        <v>0.99978606847659712</v>
      </c>
      <c r="AF84" s="368">
        <f t="shared" si="5"/>
        <v>0.99981845337023523</v>
      </c>
      <c r="AG84" s="368">
        <f t="shared" si="5"/>
        <v>0.99984840620640292</v>
      </c>
      <c r="AH84" s="368">
        <f t="shared" si="5"/>
        <v>0.99987538234350981</v>
      </c>
      <c r="AI84" s="368">
        <f t="shared" si="5"/>
        <v>0.99989908233840286</v>
      </c>
      <c r="AJ84" s="368">
        <f t="shared" si="5"/>
        <v>0.99991943003009498</v>
      </c>
      <c r="AK84" s="368">
        <f t="shared" si="5"/>
        <v>0.99993653166396157</v>
      </c>
      <c r="AL84" s="368">
        <f t="shared" si="6"/>
        <v>0.99995062620218977</v>
      </c>
      <c r="AM84" s="368">
        <f t="shared" si="6"/>
        <v>0.99996203555539487</v>
      </c>
      <c r="AN84" s="368">
        <f t="shared" si="6"/>
        <v>0.99997112085173023</v>
      </c>
      <c r="AO84" s="368">
        <f t="shared" si="6"/>
        <v>0.99997824800956514</v>
      </c>
      <c r="AP84" s="368">
        <f t="shared" si="6"/>
        <v>0.99998376346851392</v>
      </c>
      <c r="AQ84" s="368">
        <f t="shared" si="6"/>
        <v>0.99998797926774607</v>
      </c>
      <c r="AR84" s="368">
        <f t="shared" si="6"/>
        <v>0.99999116575641034</v>
      </c>
      <c r="AS84" s="368">
        <f t="shared" si="6"/>
        <v>0.99999354992835932</v>
      </c>
      <c r="AT84" s="368">
        <f t="shared" si="6"/>
        <v>0.99999531748488513</v>
      </c>
      <c r="AU84" s="368">
        <f t="shared" si="6"/>
        <v>0.99999661705330001</v>
      </c>
      <c r="AV84" s="368">
        <f t="shared" si="6"/>
        <v>0.99999756538281992</v>
      </c>
      <c r="AW84" s="368">
        <f t="shared" si="6"/>
        <v>0.99999825271324261</v>
      </c>
      <c r="AX84" s="368">
        <f t="shared" si="6"/>
        <v>0.99999874782214926</v>
      </c>
      <c r="AY84" s="368">
        <f t="shared" si="6"/>
        <v>0.99999910248952861</v>
      </c>
      <c r="AZ84" s="368">
        <f t="shared" si="6"/>
        <v>0.99999935527949857</v>
      </c>
      <c r="BA84" s="368">
        <f t="shared" si="6"/>
        <v>0.99999953464016733</v>
      </c>
      <c r="BB84" s="368">
        <f t="shared" si="7"/>
        <v>0.99999966137968421</v>
      </c>
      <c r="BC84" s="368">
        <f t="shared" si="7"/>
        <v>0.99999975060291246</v>
      </c>
      <c r="BD84" s="368">
        <f t="shared" si="7"/>
        <v>0.99999981320011611</v>
      </c>
      <c r="BE84" s="368">
        <f t="shared" si="7"/>
        <v>0.99999985697473803</v>
      </c>
      <c r="BF84" s="368">
        <f t="shared" si="7"/>
        <v>0.99999988749878954</v>
      </c>
      <c r="BG84" s="368">
        <f t="shared" si="7"/>
        <v>0.99999990874696831</v>
      </c>
      <c r="BH84" s="368">
        <f t="shared" si="7"/>
        <v>0.99999992353487788</v>
      </c>
      <c r="BI84" s="368">
        <f t="shared" si="7"/>
        <v>0.99999993384946329</v>
      </c>
      <c r="BJ84" s="368">
        <f t="shared" si="7"/>
        <v>0.99999994108916823</v>
      </c>
      <c r="BK84" s="368">
        <f t="shared" si="7"/>
        <v>0.99999994623610844</v>
      </c>
      <c r="BL84" s="368">
        <f t="shared" si="7"/>
        <v>0.99999994997876296</v>
      </c>
      <c r="BM84" s="368">
        <f t="shared" si="7"/>
        <v>0.99999995279891274</v>
      </c>
      <c r="BN84" s="369">
        <f t="shared" si="7"/>
        <v>0.99999995503292205</v>
      </c>
      <c r="BO84" s="278"/>
      <c r="BP84" s="191"/>
      <c r="BQ84" s="191"/>
      <c r="BR84" s="191"/>
      <c r="BS84" s="191"/>
      <c r="BT84" s="191"/>
      <c r="BU84" s="191"/>
      <c r="BV84" s="191"/>
      <c r="BW84" s="191"/>
      <c r="BX84" s="191"/>
      <c r="BY84" s="191"/>
      <c r="BZ84" s="191"/>
      <c r="CA84" s="191"/>
      <c r="CB84" s="191"/>
      <c r="CC84" s="191"/>
      <c r="CD84" s="191"/>
      <c r="CE84" s="191"/>
      <c r="CF84" s="191"/>
    </row>
    <row r="85" spans="2:187" ht="42" customHeight="1">
      <c r="B85" s="651"/>
      <c r="C85" s="650"/>
      <c r="D85" s="670">
        <v>1.1000000000000001</v>
      </c>
      <c r="E85" s="902"/>
      <c r="F85" s="368">
        <f t="shared" si="4"/>
        <v>0.99951742450531034</v>
      </c>
      <c r="G85" s="368">
        <f t="shared" si="4"/>
        <v>0.99946790640037697</v>
      </c>
      <c r="H85" s="368">
        <f t="shared" si="4"/>
        <v>0.99942285520290564</v>
      </c>
      <c r="I85" s="368">
        <f t="shared" si="4"/>
        <v>0.99938359941136534</v>
      </c>
      <c r="J85" s="368">
        <f t="shared" si="4"/>
        <v>0.99935099744975908</v>
      </c>
      <c r="K85" s="368">
        <f t="shared" si="4"/>
        <v>0.99932537737999372</v>
      </c>
      <c r="L85" s="368">
        <f t="shared" si="4"/>
        <v>0.99930654567060606</v>
      </c>
      <c r="M85" s="368">
        <f t="shared" si="4"/>
        <v>0.99929385304781015</v>
      </c>
      <c r="N85" s="368">
        <f t="shared" si="4"/>
        <v>0.99928629591095908</v>
      </c>
      <c r="O85" s="368">
        <f t="shared" si="4"/>
        <v>0.99928262906081722</v>
      </c>
      <c r="P85" s="368">
        <f t="shared" si="4"/>
        <v>0.99928146853216349</v>
      </c>
      <c r="Q85" s="368">
        <f t="shared" si="4"/>
        <v>0.99928137946480022</v>
      </c>
      <c r="R85" s="368">
        <f t="shared" si="4"/>
        <v>0.99928187630944521</v>
      </c>
      <c r="S85" s="368">
        <f t="shared" si="4"/>
        <v>0.99928422711033482</v>
      </c>
      <c r="T85" s="368">
        <f t="shared" si="4"/>
        <v>0.99928985122308955</v>
      </c>
      <c r="U85" s="368">
        <f t="shared" si="4"/>
        <v>0.99930006838460217</v>
      </c>
      <c r="V85" s="368">
        <f t="shared" si="5"/>
        <v>0.99931600573873725</v>
      </c>
      <c r="W85" s="368">
        <f t="shared" si="5"/>
        <v>0.99933848730961494</v>
      </c>
      <c r="X85" s="368">
        <f t="shared" si="5"/>
        <v>0.99936792451514844</v>
      </c>
      <c r="Y85" s="368">
        <f t="shared" si="5"/>
        <v>0.99940423117103716</v>
      </c>
      <c r="Z85" s="368">
        <f t="shared" si="5"/>
        <v>0.99944678657902553</v>
      </c>
      <c r="AA85" s="368">
        <f t="shared" si="5"/>
        <v>0.99949446381984008</v>
      </c>
      <c r="AB85" s="368">
        <f t="shared" si="5"/>
        <v>0.99954572759411342</v>
      </c>
      <c r="AC85" s="368">
        <f t="shared" si="5"/>
        <v>0.99959878996275375</v>
      </c>
      <c r="AD85" s="368">
        <f t="shared" si="5"/>
        <v>0.99965179816462901</v>
      </c>
      <c r="AE85" s="368">
        <f t="shared" si="5"/>
        <v>0.99970302123002752</v>
      </c>
      <c r="AF85" s="368">
        <f t="shared" si="5"/>
        <v>0.99975100384782689</v>
      </c>
      <c r="AG85" s="368">
        <f t="shared" si="5"/>
        <v>0.99979466582602372</v>
      </c>
      <c r="AH85" s="368">
        <f t="shared" si="5"/>
        <v>0.99983333958133447</v>
      </c>
      <c r="AI85" s="368">
        <f t="shared" si="5"/>
        <v>0.99986675157895089</v>
      </c>
      <c r="AJ85" s="368">
        <f t="shared" si="5"/>
        <v>0.99989496285544244</v>
      </c>
      <c r="AK85" s="368">
        <f t="shared" si="5"/>
        <v>0.99991828729356291</v>
      </c>
      <c r="AL85" s="368">
        <f t="shared" si="6"/>
        <v>0.99993720489976601</v>
      </c>
      <c r="AM85" s="368">
        <f t="shared" si="6"/>
        <v>0.99995228288479354</v>
      </c>
      <c r="AN85" s="368">
        <f t="shared" si="6"/>
        <v>0.99996411194189661</v>
      </c>
      <c r="AO85" s="368">
        <f t="shared" si="6"/>
        <v>0.99997326029635614</v>
      </c>
      <c r="AP85" s="368">
        <f t="shared" si="6"/>
        <v>0.99998024464265756</v>
      </c>
      <c r="AQ85" s="368">
        <f t="shared" si="6"/>
        <v>0.99998551512452039</v>
      </c>
      <c r="AR85" s="368">
        <f t="shared" si="6"/>
        <v>0.99998945078986212</v>
      </c>
      <c r="AS85" s="368">
        <f t="shared" si="6"/>
        <v>0.99999236206383613</v>
      </c>
      <c r="AT85" s="368">
        <f t="shared" si="6"/>
        <v>0.99999449734190515</v>
      </c>
      <c r="AU85" s="368">
        <f t="shared" si="6"/>
        <v>0.99999605152032622</v>
      </c>
      <c r="AV85" s="368">
        <f t="shared" si="6"/>
        <v>0.99999717497137453</v>
      </c>
      <c r="AW85" s="368">
        <f t="shared" si="6"/>
        <v>0.99999798204494217</v>
      </c>
      <c r="AX85" s="368">
        <f t="shared" si="6"/>
        <v>0.99999855860894737</v>
      </c>
      <c r="AY85" s="368">
        <f t="shared" si="6"/>
        <v>0.99999896843682545</v>
      </c>
      <c r="AZ85" s="368">
        <f t="shared" si="6"/>
        <v>0.99999925843578041</v>
      </c>
      <c r="BA85" s="368">
        <f t="shared" si="6"/>
        <v>0.9999994628130483</v>
      </c>
      <c r="BB85" s="368">
        <f t="shared" si="7"/>
        <v>0.9999996063251041</v>
      </c>
      <c r="BC85" s="368">
        <f t="shared" si="7"/>
        <v>0.99999970676711314</v>
      </c>
      <c r="BD85" s="368">
        <f t="shared" si="7"/>
        <v>0.999999776852175</v>
      </c>
      <c r="BE85" s="368">
        <f t="shared" si="7"/>
        <v>0.99999982561237899</v>
      </c>
      <c r="BF85" s="368">
        <f t="shared" si="7"/>
        <v>0.99999985945027015</v>
      </c>
      <c r="BG85" s="368">
        <f t="shared" si="7"/>
        <v>0.99999988290888875</v>
      </c>
      <c r="BH85" s="368">
        <f t="shared" si="7"/>
        <v>0.99999989918819387</v>
      </c>
      <c r="BI85" s="368">
        <f t="shared" si="7"/>
        <v>0.99999991053477943</v>
      </c>
      <c r="BJ85" s="368">
        <f t="shared" si="7"/>
        <v>0.999999918522956</v>
      </c>
      <c r="BK85" s="368">
        <f t="shared" si="7"/>
        <v>0.99999992425442896</v>
      </c>
      <c r="BL85" s="368">
        <f t="shared" si="7"/>
        <v>0.99999992849935526</v>
      </c>
      <c r="BM85" s="368">
        <f t="shared" si="7"/>
        <v>0.99999993179547542</v>
      </c>
      <c r="BN85" s="369">
        <f t="shared" si="7"/>
        <v>0.99999993451742508</v>
      </c>
      <c r="BO85" s="278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</row>
    <row r="86" spans="2:187" ht="42" customHeight="1">
      <c r="B86" s="651"/>
      <c r="C86" s="650"/>
      <c r="D86" s="672">
        <v>1.05</v>
      </c>
      <c r="E86" s="902"/>
      <c r="F86" s="368">
        <f t="shared" si="4"/>
        <v>0.99930837534647554</v>
      </c>
      <c r="G86" s="368">
        <f t="shared" si="4"/>
        <v>0.99923036286916767</v>
      </c>
      <c r="H86" s="368">
        <f t="shared" si="4"/>
        <v>0.99915855037402779</v>
      </c>
      <c r="I86" s="368">
        <f t="shared" si="4"/>
        <v>0.99909534724313942</v>
      </c>
      <c r="J86" s="368">
        <f t="shared" si="4"/>
        <v>0.99904242388536357</v>
      </c>
      <c r="K86" s="368">
        <f t="shared" si="4"/>
        <v>0.99900056427168038</v>
      </c>
      <c r="L86" s="368">
        <f t="shared" si="4"/>
        <v>0.99896964665354515</v>
      </c>
      <c r="M86" s="368">
        <f t="shared" si="4"/>
        <v>0.99894873755351066</v>
      </c>
      <c r="N86" s="368">
        <f t="shared" si="4"/>
        <v>0.99893626159790139</v>
      </c>
      <c r="O86" s="368">
        <f t="shared" si="4"/>
        <v>0.99893020092521012</v>
      </c>
      <c r="P86" s="368">
        <f t="shared" si="4"/>
        <v>0.99892828186442906</v>
      </c>
      <c r="Q86" s="368">
        <f t="shared" si="4"/>
        <v>0.9989281346657054</v>
      </c>
      <c r="R86" s="368">
        <f t="shared" si="4"/>
        <v>0.99892895649547331</v>
      </c>
      <c r="S86" s="368">
        <f t="shared" si="4"/>
        <v>0.99893284332048804</v>
      </c>
      <c r="T86" s="368">
        <f t="shared" si="4"/>
        <v>0.99894213425400891</v>
      </c>
      <c r="U86" s="368">
        <f t="shared" si="4"/>
        <v>0.99895898442501974</v>
      </c>
      <c r="V86" s="368">
        <f t="shared" si="5"/>
        <v>0.99898519501842176</v>
      </c>
      <c r="W86" s="368">
        <f t="shared" si="5"/>
        <v>0.99902201500181675</v>
      </c>
      <c r="X86" s="368">
        <f t="shared" si="5"/>
        <v>0.99906995210799043</v>
      </c>
      <c r="Y86" s="368">
        <f t="shared" si="5"/>
        <v>0.99912863888471859</v>
      </c>
      <c r="Z86" s="368">
        <f t="shared" si="5"/>
        <v>0.99919679702983788</v>
      </c>
      <c r="AA86" s="368">
        <f t="shared" si="5"/>
        <v>0.99927232666239929</v>
      </c>
      <c r="AB86" s="368">
        <f t="shared" si="5"/>
        <v>0.99935251900392374</v>
      </c>
      <c r="AC86" s="368">
        <f t="shared" si="5"/>
        <v>0.99943435945116443</v>
      </c>
      <c r="AD86" s="368">
        <f t="shared" si="5"/>
        <v>0.99951486440198278</v>
      </c>
      <c r="AE86" s="368">
        <f t="shared" si="5"/>
        <v>0.9995913882317965</v>
      </c>
      <c r="AF86" s="368">
        <f t="shared" si="5"/>
        <v>0.99966184846509232</v>
      </c>
      <c r="AG86" s="368">
        <f t="shared" si="5"/>
        <v>0.99972484186016697</v>
      </c>
      <c r="AH86" s="368">
        <f t="shared" si="5"/>
        <v>0.999779651988292</v>
      </c>
      <c r="AI86" s="368">
        <f t="shared" si="5"/>
        <v>0.99982617078281355</v>
      </c>
      <c r="AJ86" s="368">
        <f t="shared" si="5"/>
        <v>0.99986476755944531</v>
      </c>
      <c r="AK86" s="368">
        <f t="shared" si="5"/>
        <v>0.99989613923699749</v>
      </c>
      <c r="AL86" s="368">
        <f t="shared" si="6"/>
        <v>0.99992116833439226</v>
      </c>
      <c r="AM86" s="368">
        <f t="shared" si="6"/>
        <v>0.99994080515934747</v>
      </c>
      <c r="AN86" s="368">
        <f t="shared" si="6"/>
        <v>0.99995598096122285</v>
      </c>
      <c r="AO86" s="368">
        <f t="shared" si="6"/>
        <v>0.99996755163645268</v>
      </c>
      <c r="AP86" s="368">
        <f t="shared" si="6"/>
        <v>0.99997626734110157</v>
      </c>
      <c r="AQ86" s="368">
        <f t="shared" si="6"/>
        <v>0.99998276165588396</v>
      </c>
      <c r="AR86" s="368">
        <f t="shared" si="6"/>
        <v>0.99998755397035044</v>
      </c>
      <c r="AS86" s="368">
        <f t="shared" si="6"/>
        <v>0.99999105971821844</v>
      </c>
      <c r="AT86" s="368">
        <f t="shared" si="6"/>
        <v>0.99999360440627538</v>
      </c>
      <c r="AU86" s="368">
        <f t="shared" si="6"/>
        <v>0.99999543866150298</v>
      </c>
      <c r="AV86" s="368">
        <f t="shared" si="6"/>
        <v>0.99999675259016707</v>
      </c>
      <c r="AW86" s="368">
        <f t="shared" si="6"/>
        <v>0.99999768854197668</v>
      </c>
      <c r="AX86" s="368">
        <f t="shared" si="6"/>
        <v>0.99999835191783959</v>
      </c>
      <c r="AY86" s="368">
        <f t="shared" si="6"/>
        <v>0.99999881999890605</v>
      </c>
      <c r="AZ86" s="368">
        <f t="shared" si="6"/>
        <v>0.99999914896228392</v>
      </c>
      <c r="BA86" s="368">
        <f t="shared" si="6"/>
        <v>0.99999937933413008</v>
      </c>
      <c r="BB86" s="368">
        <f t="shared" si="7"/>
        <v>0.9999995401524493</v>
      </c>
      <c r="BC86" s="368">
        <f t="shared" si="7"/>
        <v>0.99999965209761621</v>
      </c>
      <c r="BD86" s="368">
        <f t="shared" si="7"/>
        <v>0.99999972981705065</v>
      </c>
      <c r="BE86" s="368">
        <f t="shared" si="7"/>
        <v>0.99999978363325881</v>
      </c>
      <c r="BF86" s="368">
        <f t="shared" si="7"/>
        <v>0.99999982081559535</v>
      </c>
      <c r="BG86" s="368">
        <f t="shared" si="7"/>
        <v>0.99999984650160567</v>
      </c>
      <c r="BH86" s="368">
        <f t="shared" si="7"/>
        <v>0.99999986429271925</v>
      </c>
      <c r="BI86" s="368">
        <f t="shared" si="7"/>
        <v>0.99999987670670809</v>
      </c>
      <c r="BJ86" s="368">
        <f t="shared" si="7"/>
        <v>0.99999988550207508</v>
      </c>
      <c r="BK86" s="368">
        <f t="shared" si="7"/>
        <v>0.99999989190651395</v>
      </c>
      <c r="BL86" s="368">
        <f t="shared" si="7"/>
        <v>0.99999989677697732</v>
      </c>
      <c r="BM86" s="368">
        <f t="shared" si="7"/>
        <v>0.99999990071125533</v>
      </c>
      <c r="BN86" s="369">
        <f t="shared" si="7"/>
        <v>0.99999990412537498</v>
      </c>
      <c r="BO86" s="278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</row>
    <row r="87" spans="2:187" ht="42" customHeight="1">
      <c r="B87" s="651"/>
      <c r="C87" s="650"/>
      <c r="D87" s="670">
        <v>1</v>
      </c>
      <c r="E87" s="902"/>
      <c r="F87" s="368">
        <f t="shared" si="4"/>
        <v>0.9990146785759606</v>
      </c>
      <c r="G87" s="368">
        <f t="shared" si="4"/>
        <v>0.99889209185115635</v>
      </c>
      <c r="H87" s="368">
        <f t="shared" si="4"/>
        <v>0.99877771724127973</v>
      </c>
      <c r="I87" s="368">
        <f t="shared" si="4"/>
        <v>0.99867588221140791</v>
      </c>
      <c r="J87" s="368">
        <f t="shared" si="4"/>
        <v>0.99858978867779158</v>
      </c>
      <c r="K87" s="368">
        <f t="shared" si="4"/>
        <v>0.99852117376242455</v>
      </c>
      <c r="L87" s="368">
        <f t="shared" si="4"/>
        <v>0.99847020457187685</v>
      </c>
      <c r="M87" s="368">
        <f t="shared" si="4"/>
        <v>0.99843559676342708</v>
      </c>
      <c r="N87" s="368">
        <f t="shared" si="4"/>
        <v>0.9984148944358634</v>
      </c>
      <c r="O87" s="368">
        <f t="shared" si="4"/>
        <v>0.99840482339147274</v>
      </c>
      <c r="P87" s="368">
        <f t="shared" si="4"/>
        <v>0.99840163264984938</v>
      </c>
      <c r="Q87" s="368">
        <f t="shared" si="4"/>
        <v>0.99840138801634515</v>
      </c>
      <c r="R87" s="368">
        <f t="shared" si="4"/>
        <v>0.99840275482327767</v>
      </c>
      <c r="S87" s="368">
        <f t="shared" si="4"/>
        <v>0.99840921614272649</v>
      </c>
      <c r="T87" s="368">
        <f t="shared" si="4"/>
        <v>0.99842464537369036</v>
      </c>
      <c r="U87" s="368">
        <f t="shared" si="4"/>
        <v>0.99845257223738171</v>
      </c>
      <c r="V87" s="368">
        <f t="shared" si="5"/>
        <v>0.99849586920612821</v>
      </c>
      <c r="W87" s="368">
        <f t="shared" si="5"/>
        <v>0.99855639404556673</v>
      </c>
      <c r="X87" s="368">
        <f t="shared" si="5"/>
        <v>0.99863466527263589</v>
      </c>
      <c r="Y87" s="368">
        <f t="shared" si="5"/>
        <v>0.99872966032005961</v>
      </c>
      <c r="Z87" s="368">
        <f t="shared" si="5"/>
        <v>0.9988388141845681</v>
      </c>
      <c r="AA87" s="368">
        <f t="shared" si="5"/>
        <v>0.99895825514924663</v>
      </c>
      <c r="AB87" s="368">
        <f t="shared" si="5"/>
        <v>0.99908325310869162</v>
      </c>
      <c r="AC87" s="368">
        <f t="shared" si="5"/>
        <v>0.99920879636625659</v>
      </c>
      <c r="AD87" s="368">
        <f t="shared" si="5"/>
        <v>0.99933017811315672</v>
      </c>
      <c r="AE87" s="368">
        <f t="shared" si="5"/>
        <v>0.99944347749963114</v>
      </c>
      <c r="AF87" s="368">
        <f t="shared" si="5"/>
        <v>0.99954585837717136</v>
      </c>
      <c r="AG87" s="368">
        <f t="shared" si="5"/>
        <v>0.99963566350028199</v>
      </c>
      <c r="AH87" s="368">
        <f t="shared" si="5"/>
        <v>0.99971233179151531</v>
      </c>
      <c r="AI87" s="368">
        <f t="shared" si="5"/>
        <v>0.99977619656761585</v>
      </c>
      <c r="AJ87" s="368">
        <f t="shared" si="5"/>
        <v>0.99982822989318043</v>
      </c>
      <c r="AK87" s="368">
        <f t="shared" si="5"/>
        <v>0.99986978790374781</v>
      </c>
      <c r="AL87" s="368">
        <f t="shared" si="6"/>
        <v>0.99990239309735385</v>
      </c>
      <c r="AM87" s="368">
        <f t="shared" si="6"/>
        <v>0.99992757028686419</v>
      </c>
      <c r="AN87" s="368">
        <f t="shared" si="6"/>
        <v>0.99994673792886446</v>
      </c>
      <c r="AO87" s="368">
        <f t="shared" si="6"/>
        <v>0.99996114741445585</v>
      </c>
      <c r="AP87" s="368">
        <f t="shared" si="6"/>
        <v>0.99997185896950946</v>
      </c>
      <c r="AQ87" s="368">
        <f t="shared" si="6"/>
        <v>0.9999797424906236</v>
      </c>
      <c r="AR87" s="368">
        <f t="shared" si="6"/>
        <v>0.9999854933161092</v>
      </c>
      <c r="AS87" s="368">
        <f t="shared" si="6"/>
        <v>0.99998965535535767</v>
      </c>
      <c r="AT87" s="368">
        <f t="shared" si="6"/>
        <v>0.99999264640276997</v>
      </c>
      <c r="AU87" s="368">
        <f t="shared" si="6"/>
        <v>0.99999478246574292</v>
      </c>
      <c r="AV87" s="368">
        <f t="shared" si="6"/>
        <v>0.99999629942584733</v>
      </c>
      <c r="AW87" s="368">
        <f t="shared" si="6"/>
        <v>0.99999737136018996</v>
      </c>
      <c r="AX87" s="368">
        <f t="shared" si="6"/>
        <v>0.99999812547029721</v>
      </c>
      <c r="AY87" s="368">
        <f t="shared" si="6"/>
        <v>0.99999865390477438</v>
      </c>
      <c r="AZ87" s="368">
        <f t="shared" si="6"/>
        <v>0.99999902291343412</v>
      </c>
      <c r="BA87" s="368">
        <f t="shared" si="6"/>
        <v>0.99999927980692771</v>
      </c>
      <c r="BB87" s="368">
        <f t="shared" si="7"/>
        <v>0.99999945816881908</v>
      </c>
      <c r="BC87" s="368">
        <f t="shared" si="7"/>
        <v>0.99999958170990011</v>
      </c>
      <c r="BD87" s="368">
        <f t="shared" si="7"/>
        <v>0.99999966708807442</v>
      </c>
      <c r="BE87" s="368">
        <f t="shared" si="7"/>
        <v>0.99999972595304132</v>
      </c>
      <c r="BF87" s="368">
        <f t="shared" si="7"/>
        <v>0.99999976646159328</v>
      </c>
      <c r="BG87" s="368">
        <f t="shared" si="7"/>
        <v>0.99999979436517694</v>
      </c>
      <c r="BH87" s="368">
        <f t="shared" si="7"/>
        <v>0.99999981368074375</v>
      </c>
      <c r="BI87" s="368">
        <f t="shared" si="7"/>
        <v>0.99999982720785385</v>
      </c>
      <c r="BJ87" s="368">
        <f t="shared" si="7"/>
        <v>0.99999983689793182</v>
      </c>
      <c r="BK87" s="368">
        <f t="shared" si="7"/>
        <v>0.99999984411221565</v>
      </c>
      <c r="BL87" s="368">
        <f t="shared" si="7"/>
        <v>0.99999984980103573</v>
      </c>
      <c r="BM87" s="368">
        <f t="shared" si="7"/>
        <v>0.99999985462778485</v>
      </c>
      <c r="BN87" s="369">
        <f t="shared" si="7"/>
        <v>0.99999985905418998</v>
      </c>
      <c r="BO87" s="278"/>
      <c r="BP87" s="191"/>
      <c r="BQ87" s="191"/>
      <c r="BR87" s="191"/>
      <c r="BS87" s="191"/>
      <c r="BT87" s="191"/>
      <c r="BU87" s="191"/>
      <c r="BV87" s="191"/>
      <c r="BW87" s="191"/>
      <c r="BX87" s="191"/>
      <c r="BY87" s="191"/>
      <c r="BZ87" s="191"/>
      <c r="CA87" s="191"/>
      <c r="CB87" s="191"/>
      <c r="CC87" s="191"/>
      <c r="CD87" s="191"/>
      <c r="CE87" s="191"/>
      <c r="CF87" s="191"/>
    </row>
    <row r="88" spans="2:187" ht="42" customHeight="1">
      <c r="B88" s="651"/>
      <c r="C88" s="650"/>
      <c r="D88" s="672">
        <v>0.95</v>
      </c>
      <c r="E88" s="902"/>
      <c r="F88" s="368">
        <f t="shared" si="4"/>
        <v>0.99860621789762283</v>
      </c>
      <c r="G88" s="368">
        <f t="shared" si="4"/>
        <v>0.99841430450107405</v>
      </c>
      <c r="H88" s="368">
        <f t="shared" si="4"/>
        <v>0.99823244868526362</v>
      </c>
      <c r="I88" s="368">
        <f t="shared" si="4"/>
        <v>0.99806833506082715</v>
      </c>
      <c r="J88" s="368">
        <f t="shared" si="4"/>
        <v>0.9979280197191871</v>
      </c>
      <c r="K88" s="368">
        <f t="shared" si="4"/>
        <v>0.99781518202125608</v>
      </c>
      <c r="L88" s="368">
        <f t="shared" si="4"/>
        <v>0.99773079224119066</v>
      </c>
      <c r="M88" s="368">
        <f t="shared" si="4"/>
        <v>0.99767321774719175</v>
      </c>
      <c r="N88" s="368">
        <f t="shared" si="4"/>
        <v>0.99763867153107399</v>
      </c>
      <c r="O88" s="368">
        <f t="shared" si="4"/>
        <v>0.99762183756328315</v>
      </c>
      <c r="P88" s="368">
        <f t="shared" si="4"/>
        <v>0.99761650043571348</v>
      </c>
      <c r="Q88" s="368">
        <f t="shared" si="4"/>
        <v>0.99761609136753271</v>
      </c>
      <c r="R88" s="368">
        <f t="shared" si="4"/>
        <v>0.99761837824386901</v>
      </c>
      <c r="S88" s="368">
        <f t="shared" si="4"/>
        <v>0.99762918346070939</v>
      </c>
      <c r="T88" s="368">
        <f t="shared" si="4"/>
        <v>0.99765495436408858</v>
      </c>
      <c r="U88" s="368">
        <f t="shared" si="4"/>
        <v>0.99770148825146399</v>
      </c>
      <c r="V88" s="368">
        <f t="shared" si="5"/>
        <v>0.99777334817896635</v>
      </c>
      <c r="W88" s="368">
        <f t="shared" si="5"/>
        <v>0.99787321586683042</v>
      </c>
      <c r="X88" s="368">
        <f t="shared" si="5"/>
        <v>0.99800134052796952</v>
      </c>
      <c r="Y88" s="368">
        <f t="shared" si="5"/>
        <v>0.99815525960950569</v>
      </c>
      <c r="Z88" s="368">
        <f t="shared" si="5"/>
        <v>0.99832992683345523</v>
      </c>
      <c r="AA88" s="368">
        <f t="shared" si="5"/>
        <v>0.99851828281217681</v>
      </c>
      <c r="AB88" s="368">
        <f t="shared" si="5"/>
        <v>0.99871217440743887</v>
      </c>
      <c r="AC88" s="368">
        <f t="shared" si="5"/>
        <v>0.99890342305872581</v>
      </c>
      <c r="AD88" s="368">
        <f t="shared" si="5"/>
        <v>0.99908480528275589</v>
      </c>
      <c r="AE88" s="368">
        <f t="shared" si="5"/>
        <v>0.99925075304714317</v>
      </c>
      <c r="AF88" s="368">
        <f t="shared" si="5"/>
        <v>0.99939768158513587</v>
      </c>
      <c r="AG88" s="368">
        <f t="shared" si="5"/>
        <v>0.99952396094661555</v>
      </c>
      <c r="AH88" s="368">
        <f t="shared" si="5"/>
        <v>0.99962962523864796</v>
      </c>
      <c r="AI88" s="368">
        <f t="shared" si="5"/>
        <v>0.99971594346793835</v>
      </c>
      <c r="AJ88" s="368">
        <f t="shared" si="5"/>
        <v>0.99978496458869681</v>
      </c>
      <c r="AK88" s="368">
        <f t="shared" si="5"/>
        <v>0.99983911515280643</v>
      </c>
      <c r="AL88" s="368">
        <f t="shared" si="6"/>
        <v>0.99988088925708263</v>
      </c>
      <c r="AM88" s="368">
        <f t="shared" si="6"/>
        <v>0.99991263909894101</v>
      </c>
      <c r="AN88" s="368">
        <f t="shared" si="6"/>
        <v>0.99993645471850723</v>
      </c>
      <c r="AO88" s="368">
        <f t="shared" si="6"/>
        <v>0.99995411256441602</v>
      </c>
      <c r="AP88" s="368">
        <f t="shared" si="6"/>
        <v>0.99996707120662687</v>
      </c>
      <c r="AQ88" s="368">
        <f t="shared" si="6"/>
        <v>0.99997649543824407</v>
      </c>
      <c r="AR88" s="368">
        <f t="shared" si="6"/>
        <v>0.99998329454552837</v>
      </c>
      <c r="AS88" s="368">
        <f t="shared" si="6"/>
        <v>0.99998816507194899</v>
      </c>
      <c r="AT88" s="368">
        <f t="shared" si="6"/>
        <v>0.99999163218301101</v>
      </c>
      <c r="AU88" s="368">
        <f t="shared" si="6"/>
        <v>0.99999408652761734</v>
      </c>
      <c r="AV88" s="368">
        <f t="shared" si="6"/>
        <v>0.99999581535836146</v>
      </c>
      <c r="AW88" s="368">
        <f t="shared" si="6"/>
        <v>0.99999702780694033</v>
      </c>
      <c r="AX88" s="368">
        <f t="shared" si="6"/>
        <v>0.99999787482054048</v>
      </c>
      <c r="AY88" s="368">
        <f t="shared" si="6"/>
        <v>0.99999846453068009</v>
      </c>
      <c r="AZ88" s="368">
        <f t="shared" si="6"/>
        <v>0.99999887388472652</v>
      </c>
      <c r="BA88" s="368">
        <f t="shared" si="6"/>
        <v>0.99999915731701428</v>
      </c>
      <c r="BB88" s="368">
        <f t="shared" si="7"/>
        <v>0.99999935313230948</v>
      </c>
      <c r="BC88" s="368">
        <f t="shared" si="7"/>
        <v>0.9999994881556632</v>
      </c>
      <c r="BD88" s="368">
        <f t="shared" si="7"/>
        <v>0.99999958108902443</v>
      </c>
      <c r="BE88" s="368">
        <f t="shared" si="7"/>
        <v>0.99999964491626425</v>
      </c>
      <c r="BF88" s="368">
        <f t="shared" si="7"/>
        <v>0.99999968868443956</v>
      </c>
      <c r="BG88" s="368">
        <f t="shared" si="7"/>
        <v>0.99999971877240712</v>
      </c>
      <c r="BH88" s="368">
        <f t="shared" si="7"/>
        <v>0.99999973962514688</v>
      </c>
      <c r="BI88" s="368">
        <f t="shared" si="7"/>
        <v>0.99999975433537402</v>
      </c>
      <c r="BJ88" s="368">
        <f t="shared" si="7"/>
        <v>0.99999976505827715</v>
      </c>
      <c r="BK88" s="368">
        <f t="shared" si="7"/>
        <v>0.99999977329895606</v>
      </c>
      <c r="BL88" s="368">
        <f t="shared" si="7"/>
        <v>0.99999978011060509</v>
      </c>
      <c r="BM88" s="368">
        <f t="shared" si="7"/>
        <v>0.99999978623039465</v>
      </c>
      <c r="BN88" s="369">
        <f t="shared" si="7"/>
        <v>0.99999979217208224</v>
      </c>
      <c r="BO88" s="278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</row>
    <row r="89" spans="2:187" ht="42" customHeight="1">
      <c r="B89" s="651"/>
      <c r="C89" s="650"/>
      <c r="D89" s="670">
        <v>0.89999999999999902</v>
      </c>
      <c r="E89" s="902"/>
      <c r="F89" s="368">
        <f t="shared" si="4"/>
        <v>0.99804509726032986</v>
      </c>
      <c r="G89" s="368">
        <f t="shared" si="4"/>
        <v>0.99774621078650017</v>
      </c>
      <c r="H89" s="368">
        <f t="shared" si="4"/>
        <v>0.9974578769349346</v>
      </c>
      <c r="I89" s="368">
        <f t="shared" si="4"/>
        <v>0.99719354932524795</v>
      </c>
      <c r="J89" s="368">
        <f t="shared" si="4"/>
        <v>0.99696453115622874</v>
      </c>
      <c r="K89" s="368">
        <f t="shared" si="4"/>
        <v>0.99677838099494231</v>
      </c>
      <c r="L89" s="368">
        <f t="shared" si="4"/>
        <v>0.99663802474217578</v>
      </c>
      <c r="M89" s="368">
        <f t="shared" si="4"/>
        <v>0.99654171465529295</v>
      </c>
      <c r="N89" s="368">
        <f t="shared" si="4"/>
        <v>0.99648371231393373</v>
      </c>
      <c r="O89" s="368">
        <f t="shared" si="4"/>
        <v>0.99645539068326416</v>
      </c>
      <c r="P89" s="368">
        <f t="shared" si="4"/>
        <v>0.99644640372943782</v>
      </c>
      <c r="Q89" s="368">
        <f t="shared" si="4"/>
        <v>0.99644571504746871</v>
      </c>
      <c r="R89" s="368">
        <f t="shared" si="4"/>
        <v>0.99644956688671527</v>
      </c>
      <c r="S89" s="368">
        <f t="shared" si="4"/>
        <v>0.99646775560749923</v>
      </c>
      <c r="T89" s="368">
        <f t="shared" si="4"/>
        <v>0.99651107292069485</v>
      </c>
      <c r="U89" s="368">
        <f t="shared" si="4"/>
        <v>0.99658906396654356</v>
      </c>
      <c r="V89" s="368">
        <f t="shared" si="5"/>
        <v>0.99670892783372445</v>
      </c>
      <c r="W89" s="368">
        <f t="shared" si="5"/>
        <v>0.99687434323369506</v>
      </c>
      <c r="X89" s="368">
        <f t="shared" si="5"/>
        <v>0.99708455134584717</v>
      </c>
      <c r="Y89" s="368">
        <f t="shared" si="5"/>
        <v>0.99733403882881744</v>
      </c>
      <c r="Z89" s="368">
        <f t="shared" si="5"/>
        <v>0.99761304189648914</v>
      </c>
      <c r="AA89" s="368">
        <f t="shared" si="5"/>
        <v>0.9979088542954756</v>
      </c>
      <c r="AB89" s="368">
        <f t="shared" si="5"/>
        <v>0.99820765925253085</v>
      </c>
      <c r="AC89" s="368">
        <f t="shared" si="5"/>
        <v>0.99849643875469885</v>
      </c>
      <c r="AD89" s="368">
        <f t="shared" si="5"/>
        <v>0.99876451850277381</v>
      </c>
      <c r="AE89" s="368">
        <f t="shared" si="5"/>
        <v>0.99900446739562732</v>
      </c>
      <c r="AF89" s="368">
        <f t="shared" si="5"/>
        <v>0.99921229641019238</v>
      </c>
      <c r="AG89" s="368">
        <f t="shared" si="5"/>
        <v>0.99938709160046624</v>
      </c>
      <c r="AH89" s="368">
        <f t="shared" si="5"/>
        <v>0.99953031130868875</v>
      </c>
      <c r="AI89" s="368">
        <f t="shared" si="5"/>
        <v>0.99964497764961335</v>
      </c>
      <c r="AJ89" s="368">
        <f t="shared" si="5"/>
        <v>0.99973493246832001</v>
      </c>
      <c r="AK89" s="368">
        <f t="shared" si="5"/>
        <v>0.99980425031852016</v>
      </c>
      <c r="AL89" s="368">
        <f t="shared" si="6"/>
        <v>0.99985683477022802</v>
      </c>
      <c r="AM89" s="368">
        <f t="shared" si="6"/>
        <v>0.99989618148234438</v>
      </c>
      <c r="AN89" s="368">
        <f t="shared" si="6"/>
        <v>0.99992527131924624</v>
      </c>
      <c r="AO89" s="368">
        <f t="shared" si="6"/>
        <v>0.99994655289962819</v>
      </c>
      <c r="AP89" s="368">
        <f t="shared" si="6"/>
        <v>0.99996197911384732</v>
      </c>
      <c r="AQ89" s="368">
        <f t="shared" si="6"/>
        <v>0.99997307076080522</v>
      </c>
      <c r="AR89" s="368">
        <f t="shared" si="6"/>
        <v>0.99998098915387201</v>
      </c>
      <c r="AS89" s="368">
        <f t="shared" si="6"/>
        <v>0.99998660673743023</v>
      </c>
      <c r="AT89" s="368">
        <f t="shared" si="6"/>
        <v>0.99999057000329505</v>
      </c>
      <c r="AU89" s="368">
        <f t="shared" si="6"/>
        <v>0.99999335246031851</v>
      </c>
      <c r="AV89" s="368">
        <f t="shared" si="6"/>
        <v>0.99999529748059091</v>
      </c>
      <c r="AW89" s="368">
        <f t="shared" si="6"/>
        <v>0.99999665193618714</v>
      </c>
      <c r="AX89" s="368">
        <f t="shared" si="6"/>
        <v>0.99999759200046368</v>
      </c>
      <c r="AY89" s="368">
        <f t="shared" si="6"/>
        <v>0.99999824257656655</v>
      </c>
      <c r="AZ89" s="368">
        <f t="shared" si="6"/>
        <v>0.9999986917088296</v>
      </c>
      <c r="BA89" s="368">
        <f t="shared" si="6"/>
        <v>0.99999900114062901</v>
      </c>
      <c r="BB89" s="368">
        <f t="shared" si="7"/>
        <v>0.99999921396905944</v>
      </c>
      <c r="BC89" s="368">
        <f t="shared" si="7"/>
        <v>0.99999936014604485</v>
      </c>
      <c r="BD89" s="368">
        <f t="shared" si="7"/>
        <v>0.99999946040205578</v>
      </c>
      <c r="BE89" s="368">
        <f t="shared" si="7"/>
        <v>0.99999952902766043</v>
      </c>
      <c r="BF89" s="368">
        <f t="shared" si="7"/>
        <v>0.99999957594347733</v>
      </c>
      <c r="BG89" s="368">
        <f t="shared" si="7"/>
        <v>0.99999960816575295</v>
      </c>
      <c r="BH89" s="368">
        <f t="shared" si="7"/>
        <v>0.9999996305813863</v>
      </c>
      <c r="BI89" s="368">
        <f t="shared" si="7"/>
        <v>0.99999964659132956</v>
      </c>
      <c r="BJ89" s="368">
        <f t="shared" si="7"/>
        <v>0.99999965857031869</v>
      </c>
      <c r="BK89" s="368">
        <f t="shared" si="7"/>
        <v>0.99999966818301</v>
      </c>
      <c r="BL89" s="368">
        <f t="shared" si="7"/>
        <v>0.99999967660011169</v>
      </c>
      <c r="BM89" s="368">
        <f t="shared" si="7"/>
        <v>0.99999968464517375</v>
      </c>
      <c r="BN89" s="369">
        <f t="shared" si="7"/>
        <v>0.9999996928935504</v>
      </c>
      <c r="BO89" s="278"/>
      <c r="BP89" s="191"/>
      <c r="BQ89" s="191"/>
      <c r="BR89" s="191"/>
      <c r="BS89" s="191"/>
      <c r="BT89" s="191"/>
      <c r="BU89" s="191"/>
      <c r="BV89" s="191"/>
      <c r="BW89" s="191"/>
      <c r="BX89" s="191"/>
      <c r="BY89" s="191"/>
      <c r="BZ89" s="191"/>
      <c r="CA89" s="191"/>
      <c r="CB89" s="191"/>
      <c r="CC89" s="191"/>
      <c r="CD89" s="191"/>
      <c r="CE89" s="191"/>
      <c r="CF89" s="191"/>
    </row>
    <row r="90" spans="2:187" ht="42" customHeight="1">
      <c r="B90" s="652"/>
      <c r="C90" s="651"/>
      <c r="D90" s="672">
        <v>0.84999999999999898</v>
      </c>
      <c r="E90" s="902"/>
      <c r="F90" s="368">
        <f t="shared" si="4"/>
        <v>0.99728574533065573</v>
      </c>
      <c r="G90" s="368">
        <f t="shared" si="4"/>
        <v>0.99682355778869314</v>
      </c>
      <c r="H90" s="368">
        <f t="shared" si="4"/>
        <v>0.99636839429193957</v>
      </c>
      <c r="I90" s="368">
        <f t="shared" si="4"/>
        <v>0.99594337406006439</v>
      </c>
      <c r="J90" s="368">
        <f t="shared" si="4"/>
        <v>0.99556928329672578</v>
      </c>
      <c r="K90" s="368">
        <f t="shared" si="4"/>
        <v>0.99526129091162818</v>
      </c>
      <c r="L90" s="368">
        <f t="shared" si="4"/>
        <v>0.99502676971271031</v>
      </c>
      <c r="M90" s="368">
        <f t="shared" si="4"/>
        <v>0.99486471326897397</v>
      </c>
      <c r="N90" s="368">
        <f t="shared" si="4"/>
        <v>0.99476667360516435</v>
      </c>
      <c r="O90" s="368">
        <f t="shared" si="4"/>
        <v>0.99471868223083826</v>
      </c>
      <c r="P90" s="368">
        <f t="shared" si="4"/>
        <v>0.99470343750373102</v>
      </c>
      <c r="Q90" s="368">
        <f t="shared" si="4"/>
        <v>0.99470226935233808</v>
      </c>
      <c r="R90" s="368">
        <f t="shared" si="4"/>
        <v>0.99470880519481164</v>
      </c>
      <c r="S90" s="368">
        <f t="shared" si="4"/>
        <v>0.99473964648950486</v>
      </c>
      <c r="T90" s="368">
        <f t="shared" si="4"/>
        <v>0.99481296476078585</v>
      </c>
      <c r="U90" s="368">
        <f t="shared" si="4"/>
        <v>0.99494450445804739</v>
      </c>
      <c r="V90" s="368">
        <f t="shared" si="5"/>
        <v>0.99514549210898451</v>
      </c>
      <c r="W90" s="368">
        <f t="shared" si="5"/>
        <v>0.99542050606072385</v>
      </c>
      <c r="X90" s="368">
        <f t="shared" si="5"/>
        <v>0.99576600724267217</v>
      </c>
      <c r="Y90" s="368">
        <f t="shared" si="5"/>
        <v>0.99617018902520993</v>
      </c>
      <c r="Z90" s="368">
        <f t="shared" si="5"/>
        <v>0.99661445881080268</v>
      </c>
      <c r="AA90" s="368">
        <f t="shared" si="5"/>
        <v>0.99707631290021337</v>
      </c>
      <c r="AB90" s="368">
        <f t="shared" si="5"/>
        <v>0.99753286453878143</v>
      </c>
      <c r="AC90" s="368">
        <f t="shared" si="5"/>
        <v>0.99796408914630086</v>
      </c>
      <c r="AD90" s="368">
        <f t="shared" si="5"/>
        <v>0.998355041012434</v>
      </c>
      <c r="AE90" s="368">
        <f t="shared" si="5"/>
        <v>0.99869673361889888</v>
      </c>
      <c r="AF90" s="368">
        <f t="shared" si="5"/>
        <v>0.99898582143911141</v>
      </c>
      <c r="AG90" s="368">
        <f t="shared" si="5"/>
        <v>0.99922349410999434</v>
      </c>
      <c r="AH90" s="368">
        <f t="shared" si="5"/>
        <v>0.99941405011144957</v>
      </c>
      <c r="AI90" s="368">
        <f t="shared" si="5"/>
        <v>0.99956351942363031</v>
      </c>
      <c r="AJ90" s="368">
        <f t="shared" si="5"/>
        <v>0.99967854886339513</v>
      </c>
      <c r="AK90" s="368">
        <f t="shared" si="5"/>
        <v>0.99976562270025693</v>
      </c>
      <c r="AL90" s="368">
        <f t="shared" si="6"/>
        <v>0.99983059723063572</v>
      </c>
      <c r="AM90" s="368">
        <f t="shared" si="6"/>
        <v>0.99987848261435386</v>
      </c>
      <c r="AN90" s="368">
        <f t="shared" si="6"/>
        <v>0.99991339506248778</v>
      </c>
      <c r="AO90" s="368">
        <f t="shared" si="6"/>
        <v>0.99993861171004794</v>
      </c>
      <c r="AP90" s="368">
        <f t="shared" si="6"/>
        <v>0.99995667714472825</v>
      </c>
      <c r="AQ90" s="368">
        <f t="shared" si="6"/>
        <v>0.99996952741174661</v>
      </c>
      <c r="AR90" s="368">
        <f t="shared" si="6"/>
        <v>0.99997861111238706</v>
      </c>
      <c r="AS90" s="368">
        <f t="shared" si="6"/>
        <v>0.99998499713736377</v>
      </c>
      <c r="AT90" s="368">
        <f t="shared" si="6"/>
        <v>0.9999894650153659</v>
      </c>
      <c r="AU90" s="368">
        <f t="shared" si="6"/>
        <v>0.99999257762909732</v>
      </c>
      <c r="AV90" s="368">
        <f t="shared" si="6"/>
        <v>0.99999473798844507</v>
      </c>
      <c r="AW90" s="368">
        <f t="shared" si="6"/>
        <v>0.99999623253332903</v>
      </c>
      <c r="AX90" s="368">
        <f t="shared" si="6"/>
        <v>0.99999726355851415</v>
      </c>
      <c r="AY90" s="368">
        <f t="shared" si="6"/>
        <v>0.99999797313431116</v>
      </c>
      <c r="AZ90" s="368">
        <f t="shared" si="6"/>
        <v>0.99999846053941044</v>
      </c>
      <c r="BA90" s="368">
        <f t="shared" si="6"/>
        <v>0.99999879483723098</v>
      </c>
      <c r="BB90" s="368">
        <f t="shared" si="7"/>
        <v>0.99999902387159911</v>
      </c>
      <c r="BC90" s="368">
        <f t="shared" si="7"/>
        <v>0.99999918065468751</v>
      </c>
      <c r="BD90" s="368">
        <f t="shared" si="7"/>
        <v>0.99999928787491077</v>
      </c>
      <c r="BE90" s="368">
        <f t="shared" si="7"/>
        <v>0.99999936106260923</v>
      </c>
      <c r="BF90" s="368">
        <f t="shared" si="7"/>
        <v>0.99999941097427514</v>
      </c>
      <c r="BG90" s="368">
        <f t="shared" si="7"/>
        <v>0.99999944527442752</v>
      </c>
      <c r="BH90" s="368">
        <f t="shared" si="7"/>
        <v>0.99999946931216632</v>
      </c>
      <c r="BI90" s="368">
        <f t="shared" si="7"/>
        <v>0.99999948682031392</v>
      </c>
      <c r="BJ90" s="368">
        <f t="shared" si="7"/>
        <v>0.99999950041844865</v>
      </c>
      <c r="BK90" s="368">
        <f t="shared" si="7"/>
        <v>0.99999951195597725</v>
      </c>
      <c r="BL90" s="368">
        <f t="shared" si="7"/>
        <v>0.99999952274446191</v>
      </c>
      <c r="BM90" s="368">
        <f t="shared" si="7"/>
        <v>0.99999953371359784</v>
      </c>
      <c r="BN90" s="369">
        <f t="shared" si="7"/>
        <v>0.99999954551490677</v>
      </c>
      <c r="BO90" s="278"/>
      <c r="BP90" s="191"/>
      <c r="BQ90" s="191"/>
      <c r="BR90" s="191"/>
      <c r="BS90" s="191"/>
      <c r="BT90" s="191"/>
      <c r="BU90" s="191"/>
      <c r="BV90" s="191"/>
      <c r="BW90" s="191"/>
      <c r="BX90" s="191"/>
      <c r="BY90" s="191"/>
      <c r="BZ90" s="191"/>
      <c r="CA90" s="191"/>
      <c r="CB90" s="191"/>
      <c r="CC90" s="191"/>
      <c r="CD90" s="191"/>
      <c r="CE90" s="191"/>
      <c r="CF90" s="191"/>
    </row>
    <row r="91" spans="2:187" ht="42" customHeight="1">
      <c r="B91" s="652"/>
      <c r="C91" s="651"/>
      <c r="D91" s="670">
        <v>0.79999999999999905</v>
      </c>
      <c r="E91" s="902"/>
      <c r="F91" s="368">
        <f t="shared" si="4"/>
        <v>0.99627682677495299</v>
      </c>
      <c r="G91" s="368">
        <f t="shared" si="4"/>
        <v>0.9955689062267411</v>
      </c>
      <c r="H91" s="368">
        <f t="shared" si="4"/>
        <v>0.99485498118426408</v>
      </c>
      <c r="I91" s="368">
        <f t="shared" si="4"/>
        <v>0.99417379075838341</v>
      </c>
      <c r="J91" s="368">
        <f t="shared" si="4"/>
        <v>0.99356287071774396</v>
      </c>
      <c r="K91" s="368">
        <f t="shared" si="4"/>
        <v>0.99305204394350799</v>
      </c>
      <c r="L91" s="368">
        <f t="shared" si="4"/>
        <v>0.99265837182251293</v>
      </c>
      <c r="M91" s="368">
        <f t="shared" si="4"/>
        <v>0.99238398224582247</v>
      </c>
      <c r="N91" s="368">
        <f t="shared" si="4"/>
        <v>0.99221705267639304</v>
      </c>
      <c r="O91" s="368">
        <f t="shared" si="4"/>
        <v>0.99213508384806581</v>
      </c>
      <c r="P91" s="368">
        <f t="shared" si="4"/>
        <v>0.99210901125803397</v>
      </c>
      <c r="Q91" s="368">
        <f t="shared" si="4"/>
        <v>0.99210701325914408</v>
      </c>
      <c r="R91" s="368">
        <f t="shared" si="4"/>
        <v>0.9921181948656681</v>
      </c>
      <c r="S91" s="368">
        <f t="shared" si="4"/>
        <v>0.99217091406619695</v>
      </c>
      <c r="T91" s="368">
        <f t="shared" si="4"/>
        <v>0.99229596297977685</v>
      </c>
      <c r="U91" s="368">
        <f t="shared" si="4"/>
        <v>0.99251932830839074</v>
      </c>
      <c r="V91" s="368">
        <f t="shared" si="5"/>
        <v>0.9928581745403614</v>
      </c>
      <c r="W91" s="368">
        <f t="shared" si="5"/>
        <v>0.99331700099240372</v>
      </c>
      <c r="X91" s="368">
        <f t="shared" si="5"/>
        <v>0.99388545887086888</v>
      </c>
      <c r="Y91" s="368">
        <f t="shared" si="5"/>
        <v>0.99453904791590886</v>
      </c>
      <c r="Z91" s="368">
        <f t="shared" si="5"/>
        <v>0.99524297393412242</v>
      </c>
      <c r="AA91" s="368">
        <f t="shared" si="5"/>
        <v>0.99595822226183939</v>
      </c>
      <c r="AB91" s="368">
        <f t="shared" si="5"/>
        <v>0.99664805330023243</v>
      </c>
      <c r="AC91" s="368">
        <f t="shared" si="5"/>
        <v>0.9972831169406271</v>
      </c>
      <c r="AD91" s="368">
        <f t="shared" si="5"/>
        <v>0.99784413113673964</v>
      </c>
      <c r="AE91" s="368">
        <f t="shared" si="5"/>
        <v>0.99832207005182072</v>
      </c>
      <c r="AF91" s="368">
        <f t="shared" si="5"/>
        <v>0.99871654427779344</v>
      </c>
      <c r="AG91" s="368">
        <f t="shared" si="5"/>
        <v>0.99903331253914163</v>
      </c>
      <c r="AH91" s="368">
        <f t="shared" si="5"/>
        <v>0.99928172867673459</v>
      </c>
      <c r="AI91" s="368">
        <f t="shared" si="5"/>
        <v>0.99947261620292682</v>
      </c>
      <c r="AJ91" s="368">
        <f t="shared" si="5"/>
        <v>0.99961675869761868</v>
      </c>
      <c r="AK91" s="368">
        <f t="shared" si="5"/>
        <v>0.99972398621064507</v>
      </c>
      <c r="AL91" s="368">
        <f t="shared" si="6"/>
        <v>0.99980273536631636</v>
      </c>
      <c r="AM91" s="368">
        <f t="shared" si="6"/>
        <v>0.99985993562292097</v>
      </c>
      <c r="AN91" s="368">
        <f t="shared" si="6"/>
        <v>0.99990109120526072</v>
      </c>
      <c r="AO91" s="368">
        <f t="shared" si="6"/>
        <v>0.99993046100703953</v>
      </c>
      <c r="AP91" s="368">
        <f t="shared" si="6"/>
        <v>0.99995127184596411</v>
      </c>
      <c r="AQ91" s="368">
        <f t="shared" si="6"/>
        <v>0.99996592716343458</v>
      </c>
      <c r="AR91" s="368">
        <f t="shared" si="6"/>
        <v>0.99997619211913813</v>
      </c>
      <c r="AS91" s="368">
        <f t="shared" si="6"/>
        <v>0.99998334801288646</v>
      </c>
      <c r="AT91" s="368">
        <f t="shared" si="6"/>
        <v>0.99998831581669956</v>
      </c>
      <c r="AU91" s="368">
        <f t="shared" si="6"/>
        <v>0.9999917520100714</v>
      </c>
      <c r="AV91" s="368">
        <f t="shared" si="6"/>
        <v>0.99999412121282361</v>
      </c>
      <c r="AW91" s="368">
        <f t="shared" si="6"/>
        <v>0.99999575023594434</v>
      </c>
      <c r="AX91" s="368">
        <f t="shared" si="6"/>
        <v>0.99999686772036922</v>
      </c>
      <c r="AY91" s="368">
        <f t="shared" si="6"/>
        <v>0.99999763286268228</v>
      </c>
      <c r="AZ91" s="368">
        <f t="shared" si="6"/>
        <v>0.99999815602895092</v>
      </c>
      <c r="BA91" s="368">
        <f t="shared" si="6"/>
        <v>0.99999851342672097</v>
      </c>
      <c r="BB91" s="368">
        <f t="shared" si="7"/>
        <v>0.99999875747591926</v>
      </c>
      <c r="BC91" s="368">
        <f t="shared" si="7"/>
        <v>0.99999892409635482</v>
      </c>
      <c r="BD91" s="368">
        <f t="shared" si="7"/>
        <v>0.99999903780240518</v>
      </c>
      <c r="BE91" s="368">
        <f t="shared" si="7"/>
        <v>0.99999911525145124</v>
      </c>
      <c r="BF91" s="368">
        <f t="shared" si="7"/>
        <v>0.99999916797566046</v>
      </c>
      <c r="BG91" s="368">
        <f t="shared" si="7"/>
        <v>0.99999920430700462</v>
      </c>
      <c r="BH91" s="368">
        <f t="shared" si="7"/>
        <v>0.99999923009155489</v>
      </c>
      <c r="BI91" s="368">
        <f t="shared" si="7"/>
        <v>0.9999992494339216</v>
      </c>
      <c r="BJ91" s="368">
        <f t="shared" si="7"/>
        <v>0.99999926524053429</v>
      </c>
      <c r="BK91" s="368">
        <f t="shared" si="7"/>
        <v>0.99999927958671531</v>
      </c>
      <c r="BL91" s="368">
        <f t="shared" si="7"/>
        <v>0.99999929396235965</v>
      </c>
      <c r="BM91" s="368">
        <f t="shared" si="7"/>
        <v>0.99999930943436599</v>
      </c>
      <c r="BN91" s="369">
        <f t="shared" si="7"/>
        <v>0.9999993267524957</v>
      </c>
      <c r="BO91" s="278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</row>
    <row r="92" spans="2:187" ht="42" customHeight="1">
      <c r="B92" s="652"/>
      <c r="C92" s="651"/>
      <c r="D92" s="672">
        <v>0.749999999999999</v>
      </c>
      <c r="E92" s="902"/>
      <c r="F92" s="368">
        <f t="shared" si="4"/>
        <v>0.99496613029433023</v>
      </c>
      <c r="G92" s="368">
        <f t="shared" si="4"/>
        <v>0.99389541536441339</v>
      </c>
      <c r="H92" s="368">
        <f t="shared" si="4"/>
        <v>0.992785790531164</v>
      </c>
      <c r="I92" s="368">
        <f t="shared" si="4"/>
        <v>0.99169992583301836</v>
      </c>
      <c r="J92" s="368">
        <f t="shared" si="4"/>
        <v>0.99070399550291399</v>
      </c>
      <c r="K92" s="368">
        <f t="shared" si="4"/>
        <v>0.98985541128305332</v>
      </c>
      <c r="L92" s="368">
        <f t="shared" si="4"/>
        <v>0.98919168322112461</v>
      </c>
      <c r="M92" s="368">
        <f t="shared" si="4"/>
        <v>0.98872406100932353</v>
      </c>
      <c r="N92" s="368">
        <f t="shared" si="4"/>
        <v>0.98843756884074307</v>
      </c>
      <c r="O92" s="368">
        <f t="shared" si="4"/>
        <v>0.98829633543973217</v>
      </c>
      <c r="P92" s="368">
        <f t="shared" si="4"/>
        <v>0.9882513358954621</v>
      </c>
      <c r="Q92" s="368">
        <f t="shared" si="4"/>
        <v>0.98824788671812325</v>
      </c>
      <c r="R92" s="368">
        <f t="shared" si="4"/>
        <v>0.98826719244744665</v>
      </c>
      <c r="S92" s="368">
        <f t="shared" si="4"/>
        <v>0.98835812025418401</v>
      </c>
      <c r="T92" s="368">
        <f t="shared" si="4"/>
        <v>0.98857319314173786</v>
      </c>
      <c r="U92" s="368">
        <f t="shared" si="4"/>
        <v>0.98895524212637975</v>
      </c>
      <c r="V92" s="368">
        <f t="shared" si="5"/>
        <v>0.98952961757839553</v>
      </c>
      <c r="W92" s="368">
        <f t="shared" si="5"/>
        <v>0.99029735956409515</v>
      </c>
      <c r="X92" s="368">
        <f t="shared" si="5"/>
        <v>0.99123247811636228</v>
      </c>
      <c r="Y92" s="368">
        <f t="shared" si="5"/>
        <v>0.99228543989652318</v>
      </c>
      <c r="Z92" s="368">
        <f t="shared" si="5"/>
        <v>0.99339250137522017</v>
      </c>
      <c r="AA92" s="368">
        <f t="shared" si="5"/>
        <v>0.99448797479070961</v>
      </c>
      <c r="AB92" s="368">
        <f t="shared" si="5"/>
        <v>0.99551543775827567</v>
      </c>
      <c r="AC92" s="368">
        <f t="shared" si="5"/>
        <v>0.99643483722380577</v>
      </c>
      <c r="AD92" s="368">
        <f t="shared" si="5"/>
        <v>0.99722454287404438</v>
      </c>
      <c r="AE92" s="368">
        <f t="shared" si="5"/>
        <v>0.99787931360225457</v>
      </c>
      <c r="AF92" s="368">
        <f t="shared" si="5"/>
        <v>0.99840603404267392</v>
      </c>
      <c r="AG92" s="368">
        <f t="shared" si="5"/>
        <v>0.99881897629891558</v>
      </c>
      <c r="AH92" s="368">
        <f t="shared" si="5"/>
        <v>0.99913572473670009</v>
      </c>
      <c r="AI92" s="368">
        <f t="shared" si="5"/>
        <v>0.99937423768943612</v>
      </c>
      <c r="AJ92" s="368">
        <f t="shared" si="5"/>
        <v>0.99955105202143613</v>
      </c>
      <c r="AK92" s="368">
        <f t="shared" si="5"/>
        <v>0.99968040339394826</v>
      </c>
      <c r="AL92" s="368">
        <f t="shared" si="6"/>
        <v>0.99977397480467978</v>
      </c>
      <c r="AM92" s="368">
        <f t="shared" si="6"/>
        <v>0.99984101875650322</v>
      </c>
      <c r="AN92" s="368">
        <f t="shared" si="6"/>
        <v>0.99988866447444491</v>
      </c>
      <c r="AO92" s="368">
        <f t="shared" si="6"/>
        <v>0.99992228753301737</v>
      </c>
      <c r="AP92" s="368">
        <f t="shared" si="6"/>
        <v>0.99994587144022062</v>
      </c>
      <c r="AQ92" s="368">
        <f t="shared" si="6"/>
        <v>0.99996232672591168</v>
      </c>
      <c r="AR92" s="368">
        <f t="shared" si="6"/>
        <v>0.99997375537912003</v>
      </c>
      <c r="AS92" s="368">
        <f t="shared" si="6"/>
        <v>0.99998166085898388</v>
      </c>
      <c r="AT92" s="368">
        <f t="shared" si="6"/>
        <v>0.99998710983128791</v>
      </c>
      <c r="AU92" s="368">
        <f t="shared" si="6"/>
        <v>0.99999085387638731</v>
      </c>
      <c r="AV92" s="368">
        <f t="shared" si="6"/>
        <v>0.99999341944506615</v>
      </c>
      <c r="AW92" s="368">
        <f t="shared" si="6"/>
        <v>0.99999517340583166</v>
      </c>
      <c r="AX92" s="368">
        <f t="shared" si="6"/>
        <v>0.99999637026112154</v>
      </c>
      <c r="AY92" s="368">
        <f t="shared" si="6"/>
        <v>0.9999971858409189</v>
      </c>
      <c r="AZ92" s="368">
        <f t="shared" si="6"/>
        <v>0.99999774116041384</v>
      </c>
      <c r="BA92" s="368">
        <f t="shared" si="6"/>
        <v>0.99999811920352133</v>
      </c>
      <c r="BB92" s="368">
        <f t="shared" si="7"/>
        <v>0.99999837666497771</v>
      </c>
      <c r="BC92" s="368">
        <f t="shared" si="7"/>
        <v>0.99999855212656885</v>
      </c>
      <c r="BD92" s="368">
        <f t="shared" si="7"/>
        <v>0.99999867172677903</v>
      </c>
      <c r="BE92" s="368">
        <f t="shared" si="7"/>
        <v>0.99999875308202524</v>
      </c>
      <c r="BF92" s="368">
        <f t="shared" si="7"/>
        <v>0.99999880841519406</v>
      </c>
      <c r="BG92" s="368">
        <f t="shared" si="7"/>
        <v>0.99999884676496031</v>
      </c>
      <c r="BH92" s="368">
        <f t="shared" si="7"/>
        <v>0.99999887453643233</v>
      </c>
      <c r="BI92" s="368">
        <f t="shared" si="7"/>
        <v>0.99999889627440974</v>
      </c>
      <c r="BJ92" s="368">
        <f t="shared" si="7"/>
        <v>0.99999891524222573</v>
      </c>
      <c r="BK92" s="368">
        <f t="shared" si="7"/>
        <v>0.99999893380834681</v>
      </c>
      <c r="BL92" s="368">
        <f t="shared" si="7"/>
        <v>0.9999989537010171</v>
      </c>
      <c r="BM92" s="368">
        <f t="shared" si="7"/>
        <v>0.9999989761728757</v>
      </c>
      <c r="BN92" s="369">
        <f t="shared" si="7"/>
        <v>0.99999900210497783</v>
      </c>
      <c r="BO92" s="278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</row>
    <row r="93" spans="2:187" ht="42" customHeight="1">
      <c r="B93" s="652"/>
      <c r="C93" s="651"/>
      <c r="D93" s="670">
        <v>0.69999999999999896</v>
      </c>
      <c r="E93" s="902"/>
      <c r="F93" s="368">
        <f t="shared" si="4"/>
        <v>0.9933096325696289</v>
      </c>
      <c r="G93" s="368">
        <f t="shared" si="4"/>
        <v>0.99171654330408554</v>
      </c>
      <c r="H93" s="368">
        <f t="shared" si="4"/>
        <v>0.9900135689720394</v>
      </c>
      <c r="I93" s="368">
        <f t="shared" si="4"/>
        <v>0.98829711573669488</v>
      </c>
      <c r="J93" s="368">
        <f t="shared" si="4"/>
        <v>0.98668003033895912</v>
      </c>
      <c r="K93" s="368">
        <f t="shared" si="4"/>
        <v>0.98527011494330496</v>
      </c>
      <c r="L93" s="368">
        <f t="shared" si="4"/>
        <v>0.98414681383979574</v>
      </c>
      <c r="M93" s="368">
        <f t="shared" si="4"/>
        <v>0.98334458453778595</v>
      </c>
      <c r="N93" s="368">
        <f t="shared" si="4"/>
        <v>0.9828486690162358</v>
      </c>
      <c r="O93" s="368">
        <f t="shared" si="4"/>
        <v>0.98260295712157664</v>
      </c>
      <c r="P93" s="368">
        <f t="shared" si="4"/>
        <v>0.98252449753366855</v>
      </c>
      <c r="Q93" s="368">
        <f t="shared" si="4"/>
        <v>0.98251848128170605</v>
      </c>
      <c r="R93" s="368">
        <f t="shared" si="4"/>
        <v>0.98255215673370133</v>
      </c>
      <c r="S93" s="368">
        <f t="shared" si="4"/>
        <v>0.98271055378053529</v>
      </c>
      <c r="T93" s="368">
        <f t="shared" si="4"/>
        <v>0.98308386082530508</v>
      </c>
      <c r="U93" s="368">
        <f t="shared" si="4"/>
        <v>0.98374231659639966</v>
      </c>
      <c r="V93" s="368">
        <f t="shared" si="5"/>
        <v>0.98472100182067679</v>
      </c>
      <c r="W93" s="368">
        <f t="shared" si="5"/>
        <v>0.98600809952481061</v>
      </c>
      <c r="X93" s="368">
        <f t="shared" si="5"/>
        <v>0.98754321551253099</v>
      </c>
      <c r="Y93" s="368">
        <f t="shared" si="5"/>
        <v>0.9892287521531965</v>
      </c>
      <c r="Z93" s="368">
        <f t="shared" si="5"/>
        <v>0.99095118578244046</v>
      </c>
      <c r="AA93" s="368">
        <f t="shared" si="5"/>
        <v>0.99260440956965024</v>
      </c>
      <c r="AB93" s="368">
        <f t="shared" si="5"/>
        <v>0.99410720539500952</v>
      </c>
      <c r="AC93" s="368">
        <f t="shared" si="5"/>
        <v>0.99541084805626567</v>
      </c>
      <c r="AD93" s="368">
        <f t="shared" si="5"/>
        <v>0.99649759150836037</v>
      </c>
      <c r="AE93" s="368">
        <f t="shared" si="5"/>
        <v>0.99737358798460929</v>
      </c>
      <c r="AF93" s="368">
        <f t="shared" si="5"/>
        <v>0.99806008789484846</v>
      </c>
      <c r="AG93" s="368">
        <f t="shared" si="5"/>
        <v>0.99858557214709975</v>
      </c>
      <c r="AH93" s="368">
        <f t="shared" si="5"/>
        <v>0.99897999527964798</v>
      </c>
      <c r="AI93" s="368">
        <f t="shared" si="5"/>
        <v>0.99927124651397925</v>
      </c>
      <c r="AJ93" s="368">
        <f t="shared" si="5"/>
        <v>0.99948339964622301</v>
      </c>
      <c r="AK93" s="368">
        <f t="shared" si="5"/>
        <v>0.99963618171352653</v>
      </c>
      <c r="AL93" s="368">
        <f t="shared" si="6"/>
        <v>0.99974515678801823</v>
      </c>
      <c r="AM93" s="368">
        <f t="shared" si="6"/>
        <v>0.99982225778679124</v>
      </c>
      <c r="AN93" s="368">
        <f t="shared" si="6"/>
        <v>0.99987643268773274</v>
      </c>
      <c r="AO93" s="368">
        <f t="shared" si="6"/>
        <v>0.99991427443888803</v>
      </c>
      <c r="AP93" s="368">
        <f t="shared" si="6"/>
        <v>0.99994057283548887</v>
      </c>
      <c r="AQ93" s="368">
        <f t="shared" si="6"/>
        <v>0.99995876807007478</v>
      </c>
      <c r="AR93" s="368">
        <f t="shared" si="6"/>
        <v>0.99997130786770905</v>
      </c>
      <c r="AS93" s="368">
        <f t="shared" si="6"/>
        <v>0.99997992024643645</v>
      </c>
      <c r="AT93" s="368">
        <f t="shared" si="6"/>
        <v>0.99998581715118773</v>
      </c>
      <c r="AU93" s="368">
        <f t="shared" si="6"/>
        <v>0.99998984384662382</v>
      </c>
      <c r="AV93" s="368">
        <f t="shared" si="6"/>
        <v>0.99999258702275917</v>
      </c>
      <c r="AW93" s="368">
        <f t="shared" si="6"/>
        <v>0.99999445217043093</v>
      </c>
      <c r="AX93" s="368">
        <f t="shared" si="6"/>
        <v>0.99999571847209268</v>
      </c>
      <c r="AY93" s="368">
        <f t="shared" si="6"/>
        <v>0.99999657745934267</v>
      </c>
      <c r="AZ93" s="368">
        <f t="shared" si="6"/>
        <v>0.99999716007434825</v>
      </c>
      <c r="BA93" s="368">
        <f t="shared" si="6"/>
        <v>0.99999755551827141</v>
      </c>
      <c r="BB93" s="368">
        <f t="shared" si="7"/>
        <v>0.99999782432310291</v>
      </c>
      <c r="BC93" s="368">
        <f t="shared" si="7"/>
        <v>0.99999800738362521</v>
      </c>
      <c r="BD93" s="368">
        <f t="shared" si="7"/>
        <v>0.99999813217719835</v>
      </c>
      <c r="BE93" s="368">
        <f t="shared" si="7"/>
        <v>0.99999821704051239</v>
      </c>
      <c r="BF93" s="368">
        <f t="shared" si="7"/>
        <v>0.99999827477344516</v>
      </c>
      <c r="BG93" s="368">
        <f t="shared" si="7"/>
        <v>0.9999983151991273</v>
      </c>
      <c r="BH93" s="368">
        <f t="shared" si="7"/>
        <v>0.99999834539120946</v>
      </c>
      <c r="BI93" s="368">
        <f t="shared" si="7"/>
        <v>0.99999837045075679</v>
      </c>
      <c r="BJ93" s="368">
        <f t="shared" si="7"/>
        <v>0.99999839411391211</v>
      </c>
      <c r="BK93" s="368">
        <f t="shared" si="7"/>
        <v>0.99999841915134169</v>
      </c>
      <c r="BL93" s="368">
        <f t="shared" si="7"/>
        <v>0.99999844762510914</v>
      </c>
      <c r="BM93" s="368">
        <f t="shared" si="7"/>
        <v>0.99999848104881583</v>
      </c>
      <c r="BN93" s="369">
        <f t="shared" si="7"/>
        <v>0.9999985204835008</v>
      </c>
      <c r="BO93" s="278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</row>
    <row r="94" spans="2:187" ht="42" customHeight="1">
      <c r="B94" s="652"/>
      <c r="C94" s="651"/>
      <c r="D94" s="672">
        <v>0.64999999999999902</v>
      </c>
      <c r="E94" s="902"/>
      <c r="F94" s="368">
        <f t="shared" si="4"/>
        <v>0.99128529406926735</v>
      </c>
      <c r="G94" s="368">
        <f t="shared" si="4"/>
        <v>0.98896414965692903</v>
      </c>
      <c r="H94" s="368">
        <f t="shared" si="4"/>
        <v>0.98639495740933503</v>
      </c>
      <c r="I94" s="368">
        <f t="shared" si="4"/>
        <v>0.98371531759301867</v>
      </c>
      <c r="J94" s="368">
        <f t="shared" si="4"/>
        <v>0.98110869684411395</v>
      </c>
      <c r="K94" s="368">
        <f t="shared" si="4"/>
        <v>0.97877096415064568</v>
      </c>
      <c r="L94" s="368">
        <f t="shared" si="4"/>
        <v>0.97686483528317214</v>
      </c>
      <c r="M94" s="368">
        <f t="shared" si="4"/>
        <v>0.97547967871083563</v>
      </c>
      <c r="N94" s="368">
        <f t="shared" si="4"/>
        <v>0.97461340631212401</v>
      </c>
      <c r="O94" s="368">
        <f t="shared" si="4"/>
        <v>0.97418134727831796</v>
      </c>
      <c r="P94" s="368">
        <f t="shared" si="4"/>
        <v>0.97404298668581546</v>
      </c>
      <c r="Q94" s="368">
        <f t="shared" si="4"/>
        <v>0.97403237069065807</v>
      </c>
      <c r="R94" s="368">
        <f t="shared" si="4"/>
        <v>0.97409178851557021</v>
      </c>
      <c r="S94" s="368">
        <f t="shared" si="4"/>
        <v>0.97437078483613015</v>
      </c>
      <c r="T94" s="368">
        <f t="shared" si="4"/>
        <v>0.97502520999062781</v>
      </c>
      <c r="U94" s="368">
        <f t="shared" si="4"/>
        <v>0.97616892535814215</v>
      </c>
      <c r="V94" s="368">
        <f t="shared" si="5"/>
        <v>0.97784404447206841</v>
      </c>
      <c r="W94" s="368">
        <f t="shared" si="5"/>
        <v>0.98000218826409258</v>
      </c>
      <c r="X94" s="368">
        <f t="shared" si="5"/>
        <v>0.98251001245511627</v>
      </c>
      <c r="Y94" s="368">
        <f t="shared" si="5"/>
        <v>0.98518092383412281</v>
      </c>
      <c r="Z94" s="368">
        <f t="shared" si="5"/>
        <v>0.98782061968206569</v>
      </c>
      <c r="AA94" s="368">
        <f t="shared" si="5"/>
        <v>0.99026776219583756</v>
      </c>
      <c r="AB94" s="368">
        <f t="shared" si="5"/>
        <v>0.99241662116239315</v>
      </c>
      <c r="AC94" s="368">
        <f t="shared" si="5"/>
        <v>0.99421968908995118</v>
      </c>
      <c r="AD94" s="368">
        <f t="shared" si="5"/>
        <v>0.99567659603816772</v>
      </c>
      <c r="AE94" s="368">
        <f t="shared" si="5"/>
        <v>0.99681778092771123</v>
      </c>
      <c r="AF94" s="368">
        <f t="shared" si="5"/>
        <v>0.99768917553057446</v>
      </c>
      <c r="AG94" s="368">
        <f t="shared" si="5"/>
        <v>0.99834083097002813</v>
      </c>
      <c r="AH94" s="368">
        <f t="shared" si="5"/>
        <v>0.99881990982265745</v>
      </c>
      <c r="AI94" s="368">
        <f t="shared" si="5"/>
        <v>0.99916721519778595</v>
      </c>
      <c r="AJ94" s="368">
        <f t="shared" si="5"/>
        <v>0.99941610266983538</v>
      </c>
      <c r="AK94" s="368">
        <f t="shared" si="5"/>
        <v>0.99959276432101374</v>
      </c>
      <c r="AL94" s="368">
        <f t="shared" si="6"/>
        <v>0.99971716397466426</v>
      </c>
      <c r="AM94" s="368">
        <f t="shared" si="6"/>
        <v>0.99980417728685156</v>
      </c>
      <c r="AN94" s="368">
        <f t="shared" si="6"/>
        <v>0.99986469499699859</v>
      </c>
      <c r="AO94" s="368">
        <f t="shared" si="6"/>
        <v>0.99990658014816491</v>
      </c>
      <c r="AP94" s="368">
        <f t="shared" si="6"/>
        <v>0.9999354467981092</v>
      </c>
      <c r="AQ94" s="368">
        <f t="shared" si="6"/>
        <v>0.99995526714605532</v>
      </c>
      <c r="AR94" s="368">
        <f t="shared" si="6"/>
        <v>0.99996883089879784</v>
      </c>
      <c r="AS94" s="368">
        <f t="shared" si="6"/>
        <v>0.99997808523937859</v>
      </c>
      <c r="AT94" s="368">
        <f t="shared" si="6"/>
        <v>0.99998438223917441</v>
      </c>
      <c r="AU94" s="368">
        <f t="shared" si="6"/>
        <v>0.99998865657425484</v>
      </c>
      <c r="AV94" s="368">
        <f t="shared" si="6"/>
        <v>0.99999155186626565</v>
      </c>
      <c r="AW94" s="368">
        <f t="shared" si="6"/>
        <v>0.99999350975855339</v>
      </c>
      <c r="AX94" s="368">
        <f t="shared" si="6"/>
        <v>0.99999483229880259</v>
      </c>
      <c r="AY94" s="368">
        <f t="shared" si="6"/>
        <v>0.99999572538842951</v>
      </c>
      <c r="AZ94" s="368">
        <f t="shared" si="6"/>
        <v>0.99999632890838464</v>
      </c>
      <c r="BA94" s="368">
        <f t="shared" si="6"/>
        <v>0.99999673752815021</v>
      </c>
      <c r="BB94" s="368">
        <f t="shared" si="7"/>
        <v>0.99999701503296956</v>
      </c>
      <c r="BC94" s="368">
        <f t="shared" si="7"/>
        <v>0.99999720416015858</v>
      </c>
      <c r="BD94" s="368">
        <f t="shared" si="7"/>
        <v>0.99999733333408547</v>
      </c>
      <c r="BE94" s="368">
        <f t="shared" si="7"/>
        <v>0.99999742127609015</v>
      </c>
      <c r="BF94" s="368">
        <f t="shared" si="7"/>
        <v>0.99999748121312193</v>
      </c>
      <c r="BG94" s="368">
        <f t="shared" si="7"/>
        <v>0.99999752389779661</v>
      </c>
      <c r="BH94" s="368">
        <f t="shared" si="7"/>
        <v>0.99999755726098105</v>
      </c>
      <c r="BI94" s="368">
        <f t="shared" si="7"/>
        <v>0.99999758715405407</v>
      </c>
      <c r="BJ94" s="368">
        <f t="shared" si="7"/>
        <v>0.99999761797577325</v>
      </c>
      <c r="BK94" s="368">
        <f t="shared" si="7"/>
        <v>0.99999765307453392</v>
      </c>
      <c r="BL94" s="368">
        <f t="shared" si="7"/>
        <v>0.99999769499699587</v>
      </c>
      <c r="BM94" s="368">
        <f t="shared" si="7"/>
        <v>0.99999774563321508</v>
      </c>
      <c r="BN94" s="369">
        <f t="shared" si="7"/>
        <v>0.99999780629447177</v>
      </c>
      <c r="BO94" s="278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</row>
    <row r="95" spans="2:187" ht="42" customHeight="1">
      <c r="B95" s="652"/>
      <c r="C95" s="651"/>
      <c r="D95" s="670">
        <v>0.59999999999999898</v>
      </c>
      <c r="E95" s="902"/>
      <c r="F95" s="368">
        <f t="shared" si="4"/>
        <v>0.98891032242883448</v>
      </c>
      <c r="G95" s="368">
        <f t="shared" si="4"/>
        <v>0.98561598932841832</v>
      </c>
      <c r="H95" s="368">
        <f t="shared" si="4"/>
        <v>0.98182697847277045</v>
      </c>
      <c r="I95" s="368">
        <f t="shared" si="4"/>
        <v>0.97771760604353697</v>
      </c>
      <c r="J95" s="368">
        <f t="shared" si="4"/>
        <v>0.97356573910267707</v>
      </c>
      <c r="K95" s="368">
        <f t="shared" si="4"/>
        <v>0.96971103980639761</v>
      </c>
      <c r="L95" s="368">
        <f t="shared" si="4"/>
        <v>0.96647464496085866</v>
      </c>
      <c r="M95" s="368">
        <f t="shared" si="4"/>
        <v>0.96406922488651259</v>
      </c>
      <c r="N95" s="368">
        <f t="shared" si="4"/>
        <v>0.96254161057093279</v>
      </c>
      <c r="O95" s="368">
        <f t="shared" si="4"/>
        <v>0.96177293857563484</v>
      </c>
      <c r="P95" s="368">
        <f t="shared" si="4"/>
        <v>0.96152582632004446</v>
      </c>
      <c r="Q95" s="368">
        <f t="shared" si="4"/>
        <v>0.96150684880917725</v>
      </c>
      <c r="R95" s="368">
        <f t="shared" si="4"/>
        <v>0.96161304478119269</v>
      </c>
      <c r="S95" s="368">
        <f t="shared" si="4"/>
        <v>0.96211053179131445</v>
      </c>
      <c r="T95" s="368">
        <f t="shared" si="4"/>
        <v>0.96327006319059738</v>
      </c>
      <c r="U95" s="368">
        <f t="shared" si="4"/>
        <v>0.96527185810023197</v>
      </c>
      <c r="V95" s="368">
        <f t="shared" si="5"/>
        <v>0.96814783706262786</v>
      </c>
      <c r="W95" s="368">
        <f t="shared" si="5"/>
        <v>0.97175682225916116</v>
      </c>
      <c r="X95" s="368">
        <f t="shared" si="5"/>
        <v>0.97581682264302139</v>
      </c>
      <c r="Y95" s="368">
        <f t="shared" si="5"/>
        <v>0.97998510485929446</v>
      </c>
      <c r="Z95" s="368">
        <f t="shared" si="5"/>
        <v>0.98394787875627421</v>
      </c>
      <c r="AA95" s="368">
        <f t="shared" si="5"/>
        <v>0.98748145208119553</v>
      </c>
      <c r="AB95" s="368">
        <f t="shared" si="5"/>
        <v>0.99047048131471582</v>
      </c>
      <c r="AC95" s="368">
        <f t="shared" si="5"/>
        <v>0.99289274865150401</v>
      </c>
      <c r="AD95" s="368">
        <f t="shared" si="5"/>
        <v>0.99478900036389728</v>
      </c>
      <c r="AE95" s="368">
        <f t="shared" si="5"/>
        <v>0.99623284429430448</v>
      </c>
      <c r="AF95" s="368">
        <f t="shared" si="5"/>
        <v>0.99730805305863524</v>
      </c>
      <c r="AG95" s="368">
        <f t="shared" si="5"/>
        <v>0.99809460206050282</v>
      </c>
      <c r="AH95" s="368">
        <f t="shared" si="5"/>
        <v>0.99866179608364714</v>
      </c>
      <c r="AI95" s="368">
        <f t="shared" si="5"/>
        <v>0.99906609366176002</v>
      </c>
      <c r="AJ95" s="368">
        <f t="shared" si="5"/>
        <v>0.99935156962661742</v>
      </c>
      <c r="AK95" s="368">
        <f t="shared" si="5"/>
        <v>0.99955158824857959</v>
      </c>
      <c r="AL95" s="368">
        <f t="shared" si="6"/>
        <v>0.99969083274917558</v>
      </c>
      <c r="AM95" s="368">
        <f t="shared" si="6"/>
        <v>0.99978724680176356</v>
      </c>
      <c r="AN95" s="368">
        <f t="shared" si="6"/>
        <v>0.99985369822487347</v>
      </c>
      <c r="AO95" s="368">
        <f t="shared" si="6"/>
        <v>0.99989931617140659</v>
      </c>
      <c r="AP95" s="368">
        <f t="shared" si="6"/>
        <v>0.99993052196448329</v>
      </c>
      <c r="AQ95" s="368">
        <f t="shared" si="6"/>
        <v>0.99995180098670189</v>
      </c>
      <c r="AR95" s="368">
        <f t="shared" si="6"/>
        <v>0.99996626854903647</v>
      </c>
      <c r="AS95" s="368">
        <f t="shared" si="6"/>
        <v>0.99997607816757406</v>
      </c>
      <c r="AT95" s="368">
        <f t="shared" si="6"/>
        <v>0.99998271254588911</v>
      </c>
      <c r="AU95" s="368">
        <f t="shared" si="6"/>
        <v>0.99998718897923322</v>
      </c>
      <c r="AV95" s="368">
        <f t="shared" si="6"/>
        <v>0.999990203250259</v>
      </c>
      <c r="AW95" s="368">
        <f t="shared" si="6"/>
        <v>0.99999222982402203</v>
      </c>
      <c r="AX95" s="368">
        <f t="shared" si="6"/>
        <v>0.99999359127393184</v>
      </c>
      <c r="AY95" s="368">
        <f t="shared" si="6"/>
        <v>0.99999450619804187</v>
      </c>
      <c r="AZ95" s="368">
        <f t="shared" si="6"/>
        <v>0.99999512218373843</v>
      </c>
      <c r="BA95" s="368">
        <f t="shared" si="6"/>
        <v>0.99999553842597366</v>
      </c>
      <c r="BB95" s="368">
        <f t="shared" si="7"/>
        <v>0.99999582121091968</v>
      </c>
      <c r="BC95" s="368">
        <f t="shared" si="7"/>
        <v>0.9999960144930985</v>
      </c>
      <c r="BD95" s="368">
        <f t="shared" si="7"/>
        <v>0.99999614710495288</v>
      </c>
      <c r="BE95" s="368">
        <f t="shared" si="7"/>
        <v>0.99999623767590706</v>
      </c>
      <c r="BF95" s="368">
        <f t="shared" si="7"/>
        <v>0.99999629966048242</v>
      </c>
      <c r="BG95" s="368">
        <f t="shared" si="7"/>
        <v>0.99999634499828138</v>
      </c>
      <c r="BH95" s="368">
        <f t="shared" si="7"/>
        <v>0.99999638279542524</v>
      </c>
      <c r="BI95" s="368">
        <f t="shared" si="7"/>
        <v>0.99999641997364253</v>
      </c>
      <c r="BJ95" s="368">
        <f t="shared" si="7"/>
        <v>0.99999646190234959</v>
      </c>
      <c r="BK95" s="368">
        <f t="shared" si="7"/>
        <v>0.99999651278825741</v>
      </c>
      <c r="BL95" s="368">
        <f t="shared" si="7"/>
        <v>0.99999657589916668</v>
      </c>
      <c r="BM95" s="368">
        <f t="shared" si="7"/>
        <v>0.99999665367716939</v>
      </c>
      <c r="BN95" s="369">
        <f t="shared" si="7"/>
        <v>0.9999967477824997</v>
      </c>
      <c r="BO95" s="278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</row>
    <row r="96" spans="2:187" ht="42" customHeight="1">
      <c r="B96" s="652"/>
      <c r="C96" s="651"/>
      <c r="D96" s="672">
        <v>0.54999999999999905</v>
      </c>
      <c r="E96" s="902"/>
      <c r="F96" s="368">
        <f t="shared" si="4"/>
        <v>0.98625747566194555</v>
      </c>
      <c r="G96" s="368">
        <f t="shared" si="4"/>
        <v>0.98172921975967409</v>
      </c>
      <c r="H96" s="368">
        <f t="shared" si="4"/>
        <v>0.97630250436162858</v>
      </c>
      <c r="I96" s="368">
        <f t="shared" si="4"/>
        <v>0.97015442715808287</v>
      </c>
      <c r="J96" s="368">
        <f t="shared" si="4"/>
        <v>0.96366175712681157</v>
      </c>
      <c r="K96" s="368">
        <f t="shared" si="4"/>
        <v>0.95737405604782599</v>
      </c>
      <c r="L96" s="368">
        <f t="shared" si="4"/>
        <v>0.95189508062581607</v>
      </c>
      <c r="M96" s="368">
        <f t="shared" si="4"/>
        <v>0.94770059024327979</v>
      </c>
      <c r="N96" s="368">
        <f t="shared" si="4"/>
        <v>0.94498106693797801</v>
      </c>
      <c r="O96" s="368">
        <f t="shared" si="4"/>
        <v>0.9435959434105351</v>
      </c>
      <c r="P96" s="368">
        <f t="shared" si="4"/>
        <v>0.94314825409572178</v>
      </c>
      <c r="Q96" s="368">
        <f t="shared" si="4"/>
        <v>0.94311382685130341</v>
      </c>
      <c r="R96" s="368">
        <f t="shared" si="4"/>
        <v>0.94330640735026106</v>
      </c>
      <c r="S96" s="368">
        <f t="shared" si="4"/>
        <v>0.94420567840302783</v>
      </c>
      <c r="T96" s="368">
        <f t="shared" si="4"/>
        <v>0.94628338107763987</v>
      </c>
      <c r="U96" s="368">
        <f t="shared" si="4"/>
        <v>0.94981099018279769</v>
      </c>
      <c r="V96" s="368">
        <f t="shared" si="5"/>
        <v>0.95475090466146662</v>
      </c>
      <c r="W96" s="368">
        <f t="shared" si="5"/>
        <v>0.96074278930975676</v>
      </c>
      <c r="X96" s="368">
        <f t="shared" si="5"/>
        <v>0.96721747155783089</v>
      </c>
      <c r="Y96" s="368">
        <f t="shared" si="5"/>
        <v>0.97358076722936415</v>
      </c>
      <c r="Z96" s="368">
        <f t="shared" si="5"/>
        <v>0.97936873653086631</v>
      </c>
      <c r="AA96" s="368">
        <f t="shared" si="5"/>
        <v>0.98431537252056744</v>
      </c>
      <c r="AB96" s="368">
        <f t="shared" si="5"/>
        <v>0.98833891155381914</v>
      </c>
      <c r="AC96" s="368">
        <f t="shared" si="5"/>
        <v>0.99148677670798713</v>
      </c>
      <c r="AD96" s="368">
        <f t="shared" si="5"/>
        <v>0.99387578644163244</v>
      </c>
      <c r="AE96" s="368">
        <f t="shared" si="5"/>
        <v>0.9956463345265929</v>
      </c>
      <c r="AF96" s="368">
        <f t="shared" si="5"/>
        <v>0.99693437294130993</v>
      </c>
      <c r="AG96" s="368">
        <f t="shared" si="5"/>
        <v>0.99785780901512733</v>
      </c>
      <c r="AH96" s="368">
        <f t="shared" si="5"/>
        <v>0.99851224112135295</v>
      </c>
      <c r="AI96" s="368">
        <f t="shared" si="5"/>
        <v>0.99897177231257783</v>
      </c>
      <c r="AJ96" s="368">
        <f t="shared" si="5"/>
        <v>0.99929205488547279</v>
      </c>
      <c r="AK96" s="368">
        <f t="shared" ref="AK96:AZ111" si="8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68">
        <f t="shared" si="8"/>
        <v>0.99966686489018042</v>
      </c>
      <c r="AM96" s="368">
        <f t="shared" si="8"/>
        <v>0.99977182898764649</v>
      </c>
      <c r="AN96" s="368">
        <f t="shared" si="8"/>
        <v>0.99984360486963386</v>
      </c>
      <c r="AO96" s="368">
        <f t="shared" si="8"/>
        <v>0.99989252539258111</v>
      </c>
      <c r="AP96" s="368">
        <f t="shared" si="8"/>
        <v>0.9999257680111433</v>
      </c>
      <c r="AQ96" s="368">
        <f t="shared" si="8"/>
        <v>0.99994829279043107</v>
      </c>
      <c r="AR96" s="368">
        <f t="shared" si="8"/>
        <v>0.99996351306604925</v>
      </c>
      <c r="AS96" s="368">
        <f t="shared" si="8"/>
        <v>0.99997376955514017</v>
      </c>
      <c r="AT96" s="368">
        <f t="shared" si="8"/>
        <v>0.99998066259620944</v>
      </c>
      <c r="AU96" s="368">
        <f t="shared" si="8"/>
        <v>0.9999852833787124</v>
      </c>
      <c r="AV96" s="368">
        <f t="shared" si="8"/>
        <v>0.99998837400527529</v>
      </c>
      <c r="AW96" s="368">
        <f t="shared" si="8"/>
        <v>0.99999043781997377</v>
      </c>
      <c r="AX96" s="368">
        <f t="shared" si="8"/>
        <v>0.99999181520263591</v>
      </c>
      <c r="AY96" s="368">
        <f t="shared" si="8"/>
        <v>0.99999273550354406</v>
      </c>
      <c r="AZ96" s="368">
        <f t="shared" si="8"/>
        <v>0.99999335255722821</v>
      </c>
      <c r="BA96" s="368">
        <f t="shared" si="6"/>
        <v>0.99999376892778169</v>
      </c>
      <c r="BB96" s="368">
        <f t="shared" si="7"/>
        <v>0.99999405243745221</v>
      </c>
      <c r="BC96" s="368">
        <f t="shared" si="7"/>
        <v>0.99999424741780651</v>
      </c>
      <c r="BD96" s="368">
        <f t="shared" si="7"/>
        <v>0.99999438235407245</v>
      </c>
      <c r="BE96" s="368">
        <f t="shared" si="7"/>
        <v>0.99999447509250738</v>
      </c>
      <c r="BF96" s="368">
        <f t="shared" si="7"/>
        <v>0.9999945390427285</v>
      </c>
      <c r="BG96" s="368">
        <f t="shared" si="7"/>
        <v>0.99999458777278261</v>
      </c>
      <c r="BH96" s="368">
        <f t="shared" si="7"/>
        <v>0.99999463209137152</v>
      </c>
      <c r="BI96" s="368">
        <f t="shared" si="7"/>
        <v>0.9999946805130705</v>
      </c>
      <c r="BJ96" s="368">
        <f t="shared" si="7"/>
        <v>0.99999473987451448</v>
      </c>
      <c r="BK96" s="368">
        <f t="shared" si="7"/>
        <v>0.9999948156869003</v>
      </c>
      <c r="BL96" s="368">
        <f t="shared" si="7"/>
        <v>0.99999491230806681</v>
      </c>
      <c r="BM96" s="368">
        <f t="shared" si="7"/>
        <v>0.99999503299625314</v>
      </c>
      <c r="BN96" s="369">
        <f t="shared" si="7"/>
        <v>0.99999517989435138</v>
      </c>
      <c r="BO96" s="278"/>
      <c r="BP96" s="191"/>
      <c r="BQ96" s="191"/>
      <c r="BR96" s="191"/>
      <c r="BS96" s="191"/>
      <c r="BT96" s="191"/>
      <c r="BU96" s="191"/>
      <c r="BV96" s="191"/>
      <c r="BW96" s="191"/>
      <c r="BX96" s="191"/>
      <c r="BY96" s="191"/>
      <c r="BZ96" s="191"/>
      <c r="CA96" s="191"/>
      <c r="CB96" s="191"/>
      <c r="CC96" s="191"/>
      <c r="CD96" s="191"/>
      <c r="CE96" s="191"/>
      <c r="CF96" s="191"/>
    </row>
    <row r="97" spans="2:84" ht="42" customHeight="1">
      <c r="B97" s="652"/>
      <c r="C97" s="651"/>
      <c r="D97" s="670">
        <v>0.5</v>
      </c>
      <c r="E97" s="902"/>
      <c r="F97" s="368">
        <f t="shared" si="4"/>
        <v>0.9834624664375059</v>
      </c>
      <c r="G97" s="368">
        <f t="shared" si="4"/>
        <v>0.97746897259458709</v>
      </c>
      <c r="H97" s="368">
        <f t="shared" si="4"/>
        <v>0.96997575709726525</v>
      </c>
      <c r="I97" s="368">
        <f t="shared" si="4"/>
        <v>0.96107699831610638</v>
      </c>
      <c r="J97" s="368">
        <f t="shared" si="4"/>
        <v>0.95119461713906384</v>
      </c>
      <c r="K97" s="368">
        <f t="shared" si="4"/>
        <v>0.9411270374073385</v>
      </c>
      <c r="L97" s="368">
        <f t="shared" si="4"/>
        <v>0.93193184047775957</v>
      </c>
      <c r="M97" s="368">
        <f t="shared" si="4"/>
        <v>0.92461035457210594</v>
      </c>
      <c r="N97" s="368">
        <f t="shared" si="4"/>
        <v>0.91972599885118922</v>
      </c>
      <c r="O97" s="368">
        <f t="shared" si="4"/>
        <v>0.91719519911327185</v>
      </c>
      <c r="P97" s="368">
        <f t="shared" si="4"/>
        <v>0.91637087035684395</v>
      </c>
      <c r="Q97" s="368">
        <f t="shared" ref="Q97:AF112" si="9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68">
        <f t="shared" si="9"/>
        <v>0.91666244344226466</v>
      </c>
      <c r="S97" s="368">
        <f t="shared" si="9"/>
        <v>0.91831291947047067</v>
      </c>
      <c r="T97" s="368">
        <f t="shared" si="9"/>
        <v>0.92207884083488112</v>
      </c>
      <c r="U97" s="368">
        <f t="shared" si="9"/>
        <v>0.92832558655948327</v>
      </c>
      <c r="V97" s="368">
        <f t="shared" si="9"/>
        <v>0.93677537316726711</v>
      </c>
      <c r="W97" s="368">
        <f t="shared" si="9"/>
        <v>0.94658346422932993</v>
      </c>
      <c r="X97" s="368">
        <f t="shared" si="9"/>
        <v>0.95666962777190201</v>
      </c>
      <c r="Y97" s="368">
        <f t="shared" si="9"/>
        <v>0.96609041941249352</v>
      </c>
      <c r="Z97" s="368">
        <f t="shared" si="9"/>
        <v>0.97425105116028832</v>
      </c>
      <c r="AA97" s="368">
        <f t="shared" si="9"/>
        <v>0.98092109693995699</v>
      </c>
      <c r="AB97" s="368">
        <f t="shared" si="9"/>
        <v>0.98613664931042111</v>
      </c>
      <c r="AC97" s="368">
        <f t="shared" si="9"/>
        <v>0.99008025221908413</v>
      </c>
      <c r="AD97" s="368">
        <f t="shared" si="9"/>
        <v>0.99298723160609914</v>
      </c>
      <c r="AE97" s="368">
        <f t="shared" si="9"/>
        <v>0.99508905148210081</v>
      </c>
      <c r="AF97" s="368">
        <f t="shared" si="9"/>
        <v>0.99658641210938392</v>
      </c>
      <c r="AG97" s="368">
        <f t="shared" ref="AG97:AV112" si="10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68">
        <f t="shared" si="10"/>
        <v>0.99837726989659259</v>
      </c>
      <c r="AI97" s="368">
        <f t="shared" si="10"/>
        <v>0.99888761955692895</v>
      </c>
      <c r="AJ97" s="368">
        <f t="shared" si="10"/>
        <v>0.99923940448890136</v>
      </c>
      <c r="AK97" s="368">
        <f t="shared" si="10"/>
        <v>0.99948077610328656</v>
      </c>
      <c r="AL97" s="368">
        <f t="shared" si="10"/>
        <v>0.9996457517581151</v>
      </c>
      <c r="AM97" s="368">
        <f t="shared" si="10"/>
        <v>0.99975813613695708</v>
      </c>
      <c r="AN97" s="368">
        <f t="shared" si="10"/>
        <v>0.99983446555600086</v>
      </c>
      <c r="AO97" s="368">
        <f t="shared" si="10"/>
        <v>0.99988616163588762</v>
      </c>
      <c r="AP97" s="368">
        <f t="shared" si="10"/>
        <v>0.99992107768276994</v>
      </c>
      <c r="AQ97" s="368">
        <f t="shared" si="10"/>
        <v>0.99994459400124258</v>
      </c>
      <c r="AR97" s="368">
        <f t="shared" si="10"/>
        <v>0.99996038580429614</v>
      </c>
      <c r="AS97" s="368">
        <f t="shared" si="10"/>
        <v>0.99997095737819952</v>
      </c>
      <c r="AT97" s="368">
        <f t="shared" si="10"/>
        <v>0.99997801140310638</v>
      </c>
      <c r="AU97" s="368">
        <f t="shared" si="10"/>
        <v>0.99998270310091653</v>
      </c>
      <c r="AV97" s="368">
        <f t="shared" si="10"/>
        <v>0.999985814494744</v>
      </c>
      <c r="AW97" s="368">
        <f t="shared" si="8"/>
        <v>0.99998787356687979</v>
      </c>
      <c r="AX97" s="368">
        <f t="shared" si="8"/>
        <v>0.99998923557797603</v>
      </c>
      <c r="AY97" s="368">
        <f t="shared" si="8"/>
        <v>0.99999013848814378</v>
      </c>
      <c r="AZ97" s="368">
        <f t="shared" si="8"/>
        <v>0.99999074069447325</v>
      </c>
      <c r="BA97" s="368">
        <f t="shared" si="6"/>
        <v>0.99999114671181932</v>
      </c>
      <c r="BB97" s="368">
        <f t="shared" si="7"/>
        <v>0.99999142463856405</v>
      </c>
      <c r="BC97" s="368">
        <f t="shared" si="7"/>
        <v>0.99999161802413861</v>
      </c>
      <c r="BD97" s="368">
        <f t="shared" si="7"/>
        <v>0.9999917539181632</v>
      </c>
      <c r="BE97" s="368">
        <f t="shared" si="7"/>
        <v>0.99999184835555455</v>
      </c>
      <c r="BF97" s="368">
        <f t="shared" si="7"/>
        <v>0.99999191431574264</v>
      </c>
      <c r="BG97" s="368">
        <f t="shared" si="7"/>
        <v>0.99999196773465215</v>
      </c>
      <c r="BH97" s="368">
        <f t="shared" si="7"/>
        <v>0.99999202198812509</v>
      </c>
      <c r="BI97" s="368">
        <f t="shared" si="7"/>
        <v>0.99999208803084061</v>
      </c>
      <c r="BJ97" s="368">
        <f t="shared" si="7"/>
        <v>0.99999217496351012</v>
      </c>
      <c r="BK97" s="368">
        <f t="shared" si="7"/>
        <v>0.99999229030851133</v>
      </c>
      <c r="BL97" s="368">
        <f t="shared" si="7"/>
        <v>0.99999244008595312</v>
      </c>
      <c r="BM97" s="368">
        <f t="shared" si="7"/>
        <v>0.99999262876271733</v>
      </c>
      <c r="BN97" s="369">
        <f t="shared" si="7"/>
        <v>0.99999285913562452</v>
      </c>
      <c r="BO97" s="278"/>
      <c r="BP97" s="191"/>
      <c r="BQ97" s="191"/>
      <c r="BR97" s="191"/>
      <c r="BS97" s="191"/>
      <c r="BT97" s="191"/>
      <c r="BU97" s="191"/>
      <c r="BV97" s="191"/>
      <c r="BW97" s="191"/>
      <c r="BX97" s="191"/>
      <c r="BY97" s="191"/>
      <c r="BZ97" s="191"/>
      <c r="CA97" s="191"/>
      <c r="CB97" s="191"/>
      <c r="CC97" s="191"/>
      <c r="CD97" s="191"/>
      <c r="CE97" s="191"/>
      <c r="CF97" s="191"/>
    </row>
    <row r="98" spans="2:84" ht="42" customHeight="1">
      <c r="B98" s="652"/>
      <c r="C98" s="651"/>
      <c r="D98" s="672">
        <v>0.45</v>
      </c>
      <c r="E98" s="902"/>
      <c r="F98" s="368">
        <f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68">
        <f>($E$74-$C$76)*2*(1/(1+EXP(-4/$E$76*(POWER(POWER((ABS(G$75-($D$74))),3)+POWER(ABS($D98-($D$75)),3),1/3))))-0.5+$C$76)*($E$74-$C$76)*2*(1/(1+EXP(-4/$E$76*(POWER(POWER((ABS(G$75-($C$74))),3)+POWER(ABS($D98-($C$75)),3),1/3))))-0.5+$C$76)</f>
        <v>0.97311333500802577</v>
      </c>
      <c r="H98" s="368">
        <f>($E$74-$C$76)*2*(1/(1+EXP(-4/$E$76*(POWER(POWER((ABS(H$75-($D$74))),3)+POWER(ABS($D98-($D$75)),3),1/3))))-0.5+$C$76)*($E$74-$C$76)*2*(1/(1+EXP(-4/$E$76*(POWER(POWER((ABS(H$75-($C$74))),3)+POWER(ABS($D98-($C$75)),3),1/3))))-0.5+$C$76)</f>
        <v>0.96321022886334973</v>
      </c>
      <c r="I98" s="368">
        <f>($E$74-$C$76)*2*(1/(1+EXP(-4/$E$76*(POWER(POWER((ABS(I$75-($D$74))),3)+POWER(ABS($D98-($D$75)),3),1/3))))-0.5+$C$76)*($E$74-$C$76)*2*(1/(1+EXP(-4/$E$76*(POWER(POWER((ABS(I$75-($C$74))),3)+POWER(ABS($D98-($C$75)),3),1/3))))-0.5+$C$76)</f>
        <v>0.9508660875972369</v>
      </c>
      <c r="J98" s="368">
        <f>($E$74-$C$76)*2*(1/(1+EXP(-4/$E$76*(POWER(POWER((ABS(J$75-($D$74))),3)+POWER(ABS($D98-($D$75)),3),1/3))))-0.5+$C$76)*($E$74-$C$76)*2*(1/(1+EXP(-4/$E$76*(POWER(POWER((ABS(J$75-($C$74))),3)+POWER(ABS($D98-($C$75)),3),1/3))))-0.5+$C$76)</f>
        <v>0.93638441444802101</v>
      </c>
      <c r="K98" s="368">
        <f>($E$74-$C$76)*2*(1/(1+EXP(-4/$E$76*(POWER(POWER((ABS(K$75-($D$74))),3)+POWER(ABS($D98-($D$75)),3),1/3))))-0.5+$C$76)*($E$74-$C$76)*2*(1/(1+EXP(-4/$E$76*(POWER(POWER((ABS(K$75-($C$74))),3)+POWER(ABS($D98-($C$75)),3),1/3))))-0.5+$C$76)</f>
        <v>0.92073459535709934</v>
      </c>
      <c r="L98" s="368">
        <f>($E$74-$C$76)*2*(1/(1+EXP(-4/$E$76*(POWER(POWER((ABS(L$75-($D$74))),3)+POWER(ABS($D98-($D$75)),3),1/3))))-0.5+$C$76)*($E$74-$C$76)*2*(1/(1+EXP(-4/$E$76*(POWER(POWER((ABS(L$75-($C$74))),3)+POWER(ABS($D98-($C$75)),3),1/3))))-0.5+$C$76)</f>
        <v>0.90557626649790079</v>
      </c>
      <c r="M98" s="368">
        <f>($E$74-$C$76)*2*(1/(1+EXP(-4/$E$76*(POWER(POWER((ABS(M$75-($D$74))),3)+POWER(ABS($D98-($D$75)),3),1/3))))-0.5+$C$76)*($E$74-$C$76)*2*(1/(1+EXP(-4/$E$76*(POWER(POWER((ABS(M$75-($C$74))),3)+POWER(ABS($D98-($C$75)),3),1/3))))-0.5+$C$76)</f>
        <v>0.89285771732009445</v>
      </c>
      <c r="N98" s="368">
        <f>($E$74-$C$76)*2*(1/(1+EXP(-4/$E$76*(POWER(POWER((ABS(N$75-($D$74))),3)+POWER(ABS($D98-($D$75)),3),1/3))))-0.5+$C$76)*($E$74-$C$76)*2*(1/(1+EXP(-4/$E$76*(POWER(POWER((ABS(N$75-($C$74))),3)+POWER(ABS($D98-($C$75)),3),1/3))))-0.5+$C$76)</f>
        <v>0.88402449987476384</v>
      </c>
      <c r="O98" s="368">
        <f>($E$74-$C$76)*2*(1/(1+EXP(-4/$E$76*(POWER(POWER((ABS(O$75-($D$74))),3)+POWER(ABS($D98-($D$75)),3),1/3))))-0.5+$C$76)*($E$74-$C$76)*2*(1/(1+EXP(-4/$E$76*(POWER(POWER((ABS(O$75-($C$74))),3)+POWER(ABS($D98-($C$75)),3),1/3))))-0.5+$C$76)</f>
        <v>0.87933086312165076</v>
      </c>
      <c r="P98" s="368">
        <f>($E$74-$C$76)*2*(1/(1+EXP(-4/$E$76*(POWER(POWER((ABS(P$75-($D$74))),3)+POWER(ABS($D98-($D$75)),3),1/3))))-0.5+$C$76)*($E$74-$C$76)*2*(1/(1+EXP(-4/$E$76*(POWER(POWER((ABS(P$75-($C$74))),3)+POWER(ABS($D98-($C$75)),3),1/3))))-0.5+$C$76)</f>
        <v>0.87778420863894713</v>
      </c>
      <c r="Q98" s="368">
        <f>($E$74-$C$76)*2*(1/(1+EXP(-4/$E$76*(POWER(POWER((ABS(Q$75-($D$74))),3)+POWER(ABS($D98-($D$75)),3),1/3))))-0.5+$C$76)*($E$74-$C$76)*2*(1/(1+EXP(-4/$E$76*(POWER(POWER((ABS(Q$75-($C$74))),3)+POWER(ABS($D98-($C$75)),3),1/3))))-0.5+$C$76)</f>
        <v>0.87766466940574484</v>
      </c>
      <c r="R98" s="368">
        <f>($E$74-$C$76)*2*(1/(1+EXP(-4/$E$76*(POWER(POWER((ABS(R$75-($D$74))),3)+POWER(ABS($D98-($D$75)),3),1/3))))-0.5+$C$76)*($E$74-$C$76)*2*(1/(1+EXP(-4/$E$76*(POWER(POWER((ABS(R$75-($C$74))),3)+POWER(ABS($D98-($C$75)),3),1/3))))-0.5+$C$76)</f>
        <v>0.87833230437543508</v>
      </c>
      <c r="S98" s="368">
        <f>($E$74-$C$76)*2*(1/(1+EXP(-4/$E$76*(POWER(POWER((ABS(S$75-($D$74))),3)+POWER(ABS($D98-($D$75)),3),1/3))))-0.5+$C$76)*($E$74-$C$76)*2*(1/(1+EXP(-4/$E$76*(POWER(POWER((ABS(S$75-($C$74))),3)+POWER(ABS($D98-($C$75)),3),1/3))))-0.5+$C$76)</f>
        <v>0.88141392196006785</v>
      </c>
      <c r="T98" s="368">
        <f>($E$74-$C$76)*2*(1/(1+EXP(-4/$E$76*(POWER(POWER((ABS(T$75-($D$74))),3)+POWER(ABS($D98-($D$75)),3),1/3))))-0.5+$C$76)*($E$74-$C$76)*2*(1/(1+EXP(-4/$E$76*(POWER(POWER((ABS(T$75-($C$74))),3)+POWER(ABS($D98-($C$75)),3),1/3))))-0.5+$C$76)</f>
        <v>0.88831584530831464</v>
      </c>
      <c r="U98" s="368">
        <f>($E$74-$C$76)*2*(1/(1+EXP(-4/$E$76*(POWER(POWER((ABS(U$75-($D$74))),3)+POWER(ABS($D98-($D$75)),3),1/3))))-0.5+$C$76)*($E$74-$C$76)*2*(1/(1+EXP(-4/$E$76*(POWER(POWER((ABS(U$75-($C$74))),3)+POWER(ABS($D98-($C$75)),3),1/3))))-0.5+$C$76)</f>
        <v>0.89938720863455679</v>
      </c>
      <c r="V98" s="368">
        <f>($E$74-$C$76)*2*(1/(1+EXP(-4/$E$76*(POWER(POWER((ABS(V$75-($D$74))),3)+POWER(ABS($D98-($D$75)),3),1/3))))-0.5+$C$76)*($E$74-$C$76)*2*(1/(1+EXP(-4/$E$76*(POWER(POWER((ABS(V$75-($C$74))),3)+POWER(ABS($D98-($C$75)),3),1/3))))-0.5+$C$76)</f>
        <v>0.91366890945631929</v>
      </c>
      <c r="W98" s="368">
        <f>($E$74-$C$76)*2*(1/(1+EXP(-4/$E$76*(POWER(POWER((ABS(W$75-($D$74))),3)+POWER(ABS($D98-($D$75)),3),1/3))))-0.5+$C$76)*($E$74-$C$76)*2*(1/(1+EXP(-4/$E$76*(POWER(POWER((ABS(W$75-($C$74))),3)+POWER(ABS($D98-($C$75)),3),1/3))))-0.5+$C$76)</f>
        <v>0.92933352648441236</v>
      </c>
      <c r="X98" s="368">
        <f>($E$74-$C$76)*2*(1/(1+EXP(-4/$E$76*(POWER(POWER((ABS(X$75-($D$74))),3)+POWER(ABS($D98-($D$75)),3),1/3))))-0.5+$C$76)*($E$74-$C$76)*2*(1/(1+EXP(-4/$E$76*(POWER(POWER((ABS(X$75-($C$74))),3)+POWER(ABS($D98-($C$75)),3),1/3))))-0.5+$C$76)</f>
        <v>0.94451088111603265</v>
      </c>
      <c r="Y98" s="368">
        <f>($E$74-$C$76)*2*(1/(1+EXP(-4/$E$76*(POWER(POWER((ABS(Y$75-($D$74))),3)+POWER(ABS($D98-($D$75)),3),1/3))))-0.5+$C$76)*($E$74-$C$76)*2*(1/(1+EXP(-4/$E$76*(POWER(POWER((ABS(Y$75-($C$74))),3)+POWER(ABS($D98-($C$75)),3),1/3))))-0.5+$C$76)</f>
        <v>0.95789950181190886</v>
      </c>
      <c r="Z98" s="368">
        <f>($E$74-$C$76)*2*(1/(1+EXP(-4/$E$76*(POWER(POWER((ABS(Z$75-($D$74))),3)+POWER(ABS($D98-($D$75)),3),1/3))))-0.5+$C$76)*($E$74-$C$76)*2*(1/(1+EXP(-4/$E$76*(POWER(POWER((ABS(Z$75-($C$74))),3)+POWER(ABS($D98-($C$75)),3),1/3))))-0.5+$C$76)</f>
        <v>0.96891497122251757</v>
      </c>
      <c r="AA98" s="368">
        <f>($E$74-$C$76)*2*(1/(1+EXP(-4/$E$76*(POWER(POWER((ABS(AA$75-($D$74))),3)+POWER(ABS($D98-($D$75)),3),1/3))))-0.5+$C$76)*($E$74-$C$76)*2*(1/(1+EXP(-4/$E$76*(POWER(POWER((ABS(AA$75-($C$74))),3)+POWER(ABS($D98-($C$75)),3),1/3))))-0.5+$C$76)</f>
        <v>0.97752596067386754</v>
      </c>
      <c r="AB98" s="368">
        <f>($E$74-$C$76)*2*(1/(1+EXP(-4/$E$76*(POWER(POWER((ABS(AB$75-($D$74))),3)+POWER(ABS($D98-($D$75)),3),1/3))))-0.5+$C$76)*($E$74-$C$76)*2*(1/(1+EXP(-4/$E$76*(POWER(POWER((ABS(AB$75-($C$74))),3)+POWER(ABS($D98-($C$75)),3),1/3))))-0.5+$C$76)</f>
        <v>0.98401055336258714</v>
      </c>
      <c r="AC98" s="368">
        <f>($E$74-$C$76)*2*(1/(1+EXP(-4/$E$76*(POWER(POWER((ABS(AC$75-($D$74))),3)+POWER(ABS($D98-($D$75)),3),1/3))))-0.5+$C$76)*($E$74-$C$76)*2*(1/(1+EXP(-4/$E$76*(POWER(POWER((ABS(AC$75-($C$74))),3)+POWER(ABS($D98-($C$75)),3),1/3))))-0.5+$C$76)</f>
        <v>0.98876235472308283</v>
      </c>
      <c r="AD98" s="368">
        <f>($E$74-$C$76)*2*(1/(1+EXP(-4/$E$76*(POWER(POWER((ABS(AD$75-($D$74))),3)+POWER(ABS($D98-($D$75)),3),1/3))))-0.5+$C$76)*($E$74-$C$76)*2*(1/(1+EXP(-4/$E$76*(POWER(POWER((ABS(AD$75-($C$74))),3)+POWER(ABS($D98-($C$75)),3),1/3))))-0.5+$C$76)</f>
        <v>0.99217524919218381</v>
      </c>
      <c r="AE98" s="368">
        <f>($E$74-$C$76)*2*(1/(1+EXP(-4/$E$76*(POWER(POWER((ABS(AE$75-($D$74))),3)+POWER(ABS($D98-($D$75)),3),1/3))))-0.5+$C$76)*($E$74-$C$76)*2*(1/(1+EXP(-4/$E$76*(POWER(POWER((ABS(AE$75-($C$74))),3)+POWER(ABS($D98-($C$75)),3),1/3))))-0.5+$C$76)</f>
        <v>0.99459032401749736</v>
      </c>
      <c r="AF98" s="368">
        <f>($E$74-$C$76)*2*(1/(1+EXP(-4/$E$76*(POWER(POWER((ABS(AF$75-($D$74))),3)+POWER(ABS($D98-($D$75)),3),1/3))))-0.5+$C$76)*($E$74-$C$76)*2*(1/(1+EXP(-4/$E$76*(POWER(POWER((ABS(AF$75-($C$74))),3)+POWER(ABS($D98-($C$75)),3),1/3))))-0.5+$C$76)</f>
        <v>0.99628037533486014</v>
      </c>
      <c r="AG98" s="368">
        <f>($E$74-$C$76)*2*(1/(1+EXP(-4/$E$76*(POWER(POWER((ABS(AG$75-($D$74))),3)+POWER(ABS($D98-($D$75)),3),1/3))))-0.5+$C$76)*($E$74-$C$76)*2*(1/(1+EXP(-4/$E$76*(POWER(POWER((ABS(AG$75-($C$74))),3)+POWER(ABS($D98-($C$75)),3),1/3))))-0.5+$C$76)</f>
        <v>0.99745310192301873</v>
      </c>
      <c r="AH98" s="368">
        <f>($E$74-$C$76)*2*(1/(1+EXP(-4/$E$76*(POWER(POWER((ABS(AH$75-($D$74))),3)+POWER(ABS($D98-($D$75)),3),1/3))))-0.5+$C$76)*($E$74-$C$76)*2*(1/(1+EXP(-4/$E$76*(POWER(POWER((ABS(AH$75-($C$74))),3)+POWER(ABS($D98-($C$75)),3),1/3))))-0.5+$C$76)</f>
        <v>0.99826157233568957</v>
      </c>
      <c r="AI98" s="368">
        <f>($E$74-$C$76)*2*(1/(1+EXP(-4/$E$76*(POWER(POWER((ABS(AI$75-($D$74))),3)+POWER(ABS($D98-($D$75)),3),1/3))))-0.5+$C$76)*($E$74-$C$76)*2*(1/(1+EXP(-4/$E$76*(POWER(POWER((ABS(AI$75-($C$74))),3)+POWER(ABS($D98-($C$75)),3),1/3))))-0.5+$C$76)</f>
        <v>0.99881608498727614</v>
      </c>
      <c r="AJ98" s="368">
        <f>($E$74-$C$76)*2*(1/(1+EXP(-4/$E$76*(POWER(POWER((ABS(AJ$75-($D$74))),3)+POWER(ABS($D98-($D$75)),3),1/3))))-0.5+$C$76)*($E$74-$C$76)*2*(1/(1+EXP(-4/$E$76*(POWER(POWER((ABS(AJ$75-($C$74))),3)+POWER(ABS($D98-($C$75)),3),1/3))))-0.5+$C$76)</f>
        <v>0.99919485551258758</v>
      </c>
      <c r="AK98" s="368">
        <f>($E$74-$C$76)*2*(1/(1+EXP(-4/$E$76*(POWER(POWER((ABS(AK$75-($D$74))),3)+POWER(ABS($D98-($D$75)),3),1/3))))-0.5+$C$76)*($E$74-$C$76)*2*(1/(1+EXP(-4/$E$76*(POWER(POWER((ABS(AK$75-($C$74))),3)+POWER(ABS($D98-($C$75)),3),1/3))))-0.5+$C$76)</f>
        <v>0.99945270415595233</v>
      </c>
      <c r="AL98" s="368">
        <f>($E$74-$C$76)*2*(1/(1+EXP(-4/$E$76*(POWER(POWER((ABS(AL$75-($D$74))),3)+POWER(ABS($D98-($D$75)),3),1/3))))-0.5+$C$76)*($E$74-$C$76)*2*(1/(1+EXP(-4/$E$76*(POWER(POWER((ABS(AL$75-($C$74))),3)+POWER(ABS($D98-($C$75)),3),1/3))))-0.5+$C$76)</f>
        <v>0.99962772114605725</v>
      </c>
      <c r="AM98" s="368">
        <f>($E$74-$C$76)*2*(1/(1+EXP(-4/$E$76*(POWER(POWER((ABS(AM$75-($D$74))),3)+POWER(ABS($D98-($D$75)),3),1/3))))-0.5+$C$76)*($E$74-$C$76)*2*(1/(1+EXP(-4/$E$76*(POWER(POWER((ABS(AM$75-($C$74))),3)+POWER(ABS($D98-($C$75)),3),1/3))))-0.5+$C$76)</f>
        <v>0.99974619928927921</v>
      </c>
      <c r="AN98" s="368">
        <f>($E$74-$C$76)*2*(1/(1+EXP(-4/$E$76*(POWER(POWER((ABS(AN$75-($D$74))),3)+POWER(ABS($D98-($D$75)),3),1/3))))-0.5+$C$76)*($E$74-$C$76)*2*(1/(1+EXP(-4/$E$76*(POWER(POWER((ABS(AN$75-($C$74))),3)+POWER(ABS($D98-($C$75)),3),1/3))))-0.5+$C$76)</f>
        <v>0.99982619720631527</v>
      </c>
      <c r="AO98" s="368">
        <f>($E$74-$C$76)*2*(1/(1+EXP(-4/$E$76*(POWER(POWER((ABS(AO$75-($D$74))),3)+POWER(ABS($D98-($D$75)),3),1/3))))-0.5+$C$76)*($E$74-$C$76)*2*(1/(1+EXP(-4/$E$76*(POWER(POWER((ABS(AO$75-($C$74))),3)+POWER(ABS($D98-($C$75)),3),1/3))))-0.5+$C$76)</f>
        <v>0.99988007028355919</v>
      </c>
      <c r="AP98" s="368">
        <f>($E$74-$C$76)*2*(1/(1+EXP(-4/$E$76*(POWER(POWER((ABS(AP$75-($D$74))),3)+POWER(ABS($D98-($D$75)),3),1/3))))-0.5+$C$76)*($E$74-$C$76)*2*(1/(1+EXP(-4/$E$76*(POWER(POWER((ABS(AP$75-($C$74))),3)+POWER(ABS($D98-($C$75)),3),1/3))))-0.5+$C$76)</f>
        <v>0.9999162465791579</v>
      </c>
      <c r="AQ98" s="368">
        <f>($E$74-$C$76)*2*(1/(1+EXP(-4/$E$76*(POWER(POWER((ABS(AQ$75-($D$74))),3)+POWER(ABS($D98-($D$75)),3),1/3))))-0.5+$C$76)*($E$74-$C$76)*2*(1/(1+EXP(-4/$E$76*(POWER(POWER((ABS(AQ$75-($C$74))),3)+POWER(ABS($D98-($C$75)),3),1/3))))-0.5+$C$76)</f>
        <v>0.99994046168270001</v>
      </c>
      <c r="AR98" s="368">
        <f>($E$74-$C$76)*2*(1/(1+EXP(-4/$E$76*(POWER(POWER((ABS(AR$75-($D$74))),3)+POWER(ABS($D98-($D$75)),3),1/3))))-0.5+$C$76)*($E$74-$C$76)*2*(1/(1+EXP(-4/$E$76*(POWER(POWER((ABS(AR$75-($C$74))),3)+POWER(ABS($D98-($C$75)),3),1/3))))-0.5+$C$76)</f>
        <v>0.99995661148450854</v>
      </c>
      <c r="AS98" s="368">
        <f>($E$74-$C$76)*2*(1/(1+EXP(-4/$E$76*(POWER(POWER((ABS(AS$75-($D$74))),3)+POWER(ABS($D98-($D$75)),3),1/3))))-0.5+$C$76)*($E$74-$C$76)*2*(1/(1+EXP(-4/$E$76*(POWER(POWER((ABS(AS$75-($C$74))),3)+POWER(ABS($D98-($C$75)),3),1/3))))-0.5+$C$76)</f>
        <v>0.99996733798748383</v>
      </c>
      <c r="AT98" s="368">
        <f>($E$74-$C$76)*2*(1/(1+EXP(-4/$E$76*(POWER(POWER((ABS(AT$75-($D$74))),3)+POWER(ABS($D98-($D$75)),3),1/3))))-0.5+$C$76)*($E$74-$C$76)*2*(1/(1+EXP(-4/$E$76*(POWER(POWER((ABS(AT$75-($C$74))),3)+POWER(ABS($D98-($C$75)),3),1/3))))-0.5+$C$76)</f>
        <v>0.99997443011002196</v>
      </c>
      <c r="AU98" s="368">
        <f>($E$74-$C$76)*2*(1/(1+EXP(-4/$E$76*(POWER(POWER((ABS(AU$75-($D$74))),3)+POWER(ABS($D98-($D$75)),3),1/3))))-0.5+$C$76)*($E$74-$C$76)*2*(1/(1+EXP(-4/$E$76*(POWER(POWER((ABS(AU$75-($C$74))),3)+POWER(ABS($D98-($C$75)),3),1/3))))-0.5+$C$76)</f>
        <v>0.99997909707653876</v>
      </c>
      <c r="AV98" s="368">
        <f>($E$74-$C$76)*2*(1/(1+EXP(-4/$E$76*(POWER(POWER((ABS(AV$75-($D$74))),3)+POWER(ABS($D98-($D$75)),3),1/3))))-0.5+$C$76)*($E$74-$C$76)*2*(1/(1+EXP(-4/$E$76*(POWER(POWER((ABS(AV$75-($C$74))),3)+POWER(ABS($D98-($C$75)),3),1/3))))-0.5+$C$76)</f>
        <v>0.99998215449348649</v>
      </c>
      <c r="AW98" s="368">
        <f>($E$74-$C$76)*2*(1/(1+EXP(-4/$E$76*(POWER(POWER((ABS(AW$75-($D$74))),3)+POWER(ABS($D98-($D$75)),3),1/3))))-0.5+$C$76)*($E$74-$C$76)*2*(1/(1+EXP(-4/$E$76*(POWER(POWER((ABS(AW$75-($C$74))),3)+POWER(ABS($D98-($C$75)),3),1/3))))-0.5+$C$76)</f>
        <v>0.99998415081995284</v>
      </c>
      <c r="AX98" s="368">
        <f>($E$74-$C$76)*2*(1/(1+EXP(-4/$E$76*(POWER(POWER((ABS(AX$75-($D$74))),3)+POWER(ABS($D98-($D$75)),3),1/3))))-0.5+$C$76)*($E$74-$C$76)*2*(1/(1+EXP(-4/$E$76*(POWER(POWER((ABS(AX$75-($C$74))),3)+POWER(ABS($D98-($C$75)),3),1/3))))-0.5+$C$76)</f>
        <v>0.99998545326658117</v>
      </c>
      <c r="AY98" s="368">
        <f>($E$74-$C$76)*2*(1/(1+EXP(-4/$E$76*(POWER(POWER((ABS(AY$75-($D$74))),3)+POWER(ABS($D98-($D$75)),3),1/3))))-0.5+$C$76)*($E$74-$C$76)*2*(1/(1+EXP(-4/$E$76*(POWER(POWER((ABS(AY$75-($C$74))),3)+POWER(ABS($D98-($C$75)),3),1/3))))-0.5+$C$76)</f>
        <v>0.99998630613326733</v>
      </c>
      <c r="AZ98" s="368">
        <f>($E$74-$C$76)*2*(1/(1+EXP(-4/$E$76*(POWER(POWER((ABS(AZ$75-($D$74))),3)+POWER(ABS($D98-($D$75)),3),1/3))))-0.5+$C$76)*($E$74-$C$76)*2*(1/(1+EXP(-4/$E$76*(POWER(POWER((ABS(AZ$75-($C$74))),3)+POWER(ABS($D98-($C$75)),3),1/3))))-0.5+$C$76)</f>
        <v>0.99998687044325985</v>
      </c>
      <c r="BA98" s="368">
        <f>($E$74-$C$76)*2*(1/(1+EXP(-4/$E$76*(POWER(POWER((ABS(BA$75-($D$74))),3)+POWER(ABS($D98-($D$75)),3),1/3))))-0.5+$C$76)*($E$74-$C$76)*2*(1/(1+EXP(-4/$E$76*(POWER(POWER((ABS(BA$75-($C$74))),3)+POWER(ABS($D98-($C$75)),3),1/3))))-0.5+$C$76)</f>
        <v>0.9999872508850689</v>
      </c>
      <c r="BB98" s="368">
        <f>($E$74-$C$76)*2*(1/(1+EXP(-4/$E$76*(POWER(POWER((ABS(BB$75-($D$74))),3)+POWER(ABS($D98-($D$75)),3),1/3))))-0.5+$C$76)*($E$74-$C$76)*2*(1/(1+EXP(-4/$E$76*(POWER(POWER((ABS(BB$75-($C$74))),3)+POWER(ABS($D98-($C$75)),3),1/3))))-0.5+$C$76)</f>
        <v>0.99998751413302556</v>
      </c>
      <c r="BC98" s="368">
        <f>($E$74-$C$76)*2*(1/(1+EXP(-4/$E$76*(POWER(POWER((ABS(BC$75-($D$74))),3)+POWER(ABS($D98-($D$75)),3),1/3))))-0.5+$C$76)*($E$74-$C$76)*2*(1/(1+EXP(-4/$E$76*(POWER(POWER((ABS(BC$75-($C$74))),3)+POWER(ABS($D98-($C$75)),3),1/3))))-0.5+$C$76)</f>
        <v>0.99998770129997305</v>
      </c>
      <c r="BD98" s="368">
        <f>($E$74-$C$76)*2*(1/(1+EXP(-4/$E$76*(POWER(POWER((ABS(BD$75-($D$74))),3)+POWER(ABS($D98-($D$75)),3),1/3))))-0.5+$C$76)*($E$74-$C$76)*2*(1/(1+EXP(-4/$E$76*(POWER(POWER((ABS(BD$75-($C$74))),3)+POWER(ABS($D98-($C$75)),3),1/3))))-0.5+$C$76)</f>
        <v>0.99998783638438959</v>
      </c>
      <c r="BE98" s="368">
        <f>($E$74-$C$76)*2*(1/(1+EXP(-4/$E$76*(POWER(POWER((ABS(BE$75-($D$74))),3)+POWER(ABS($D98-($D$75)),3),1/3))))-0.5+$C$76)*($E$74-$C$76)*2*(1/(1+EXP(-4/$E$76*(POWER(POWER((ABS(BE$75-($C$74))),3)+POWER(ABS($D98-($C$75)),3),1/3))))-0.5+$C$76)</f>
        <v>0.99998793204356362</v>
      </c>
      <c r="BF98" s="368">
        <f>($E$74-$C$76)*2*(1/(1+EXP(-4/$E$76*(POWER(POWER((ABS(BF$75-($D$74))),3)+POWER(ABS($D98-($D$75)),3),1/3))))-0.5+$C$76)*($E$74-$C$76)*2*(1/(1+EXP(-4/$E$76*(POWER(POWER((ABS(BF$75-($C$74))),3)+POWER(ABS($D98-($C$75)),3),1/3))))-0.5+$C$76)</f>
        <v>0.99998800026204282</v>
      </c>
      <c r="BG98" s="368">
        <f>($E$74-$C$76)*2*(1/(1+EXP(-4/$E$76*(POWER(POWER((ABS(BG$75-($D$74))),3)+POWER(ABS($D98-($D$75)),3),1/3))))-0.5+$C$76)*($E$74-$C$76)*2*(1/(1+EXP(-4/$E$76*(POWER(POWER((ABS(BG$75-($C$74))),3)+POWER(ABS($D98-($C$75)),3),1/3))))-0.5+$C$76)</f>
        <v>0.99998806056413936</v>
      </c>
      <c r="BH98" s="368">
        <f>($E$74-$C$76)*2*(1/(1+EXP(-4/$E$76*(POWER(POWER((ABS(BH$75-($D$74))),3)+POWER(ABS($D98-($D$75)),3),1/3))))-0.5+$C$76)*($E$74-$C$76)*2*(1/(1+EXP(-4/$E$76*(POWER(POWER((ABS(BH$75-($C$74))),3)+POWER(ABS($D98-($C$75)),3),1/3))))-0.5+$C$76)</f>
        <v>0.99998813030055433</v>
      </c>
      <c r="BI98" s="368">
        <f>($E$74-$C$76)*2*(1/(1+EXP(-4/$E$76*(POWER(POWER((ABS(BI$75-($D$74))),3)+POWER(ABS($D98-($D$75)),3),1/3))))-0.5+$C$76)*($E$74-$C$76)*2*(1/(1+EXP(-4/$E$76*(POWER(POWER((ABS(BI$75-($C$74))),3)+POWER(ABS($D98-($C$75)),3),1/3))))-0.5+$C$76)</f>
        <v>0.99998822423447475</v>
      </c>
      <c r="BJ98" s="368">
        <f>($E$74-$C$76)*2*(1/(1+EXP(-4/$E$76*(POWER(POWER((ABS(BJ$75-($D$74))),3)+POWER(ABS($D98-($D$75)),3),1/3))))-0.5+$C$76)*($E$74-$C$76)*2*(1/(1+EXP(-4/$E$76*(POWER(POWER((ABS(BJ$75-($C$74))),3)+POWER(ABS($D98-($C$75)),3),1/3))))-0.5+$C$76)</f>
        <v>0.99998835500604766</v>
      </c>
      <c r="BK98" s="368">
        <f>($E$74-$C$76)*2*(1/(1+EXP(-4/$E$76*(POWER(POWER((ABS(BK$75-($D$74))),3)+POWER(ABS($D98-($D$75)),3),1/3))))-0.5+$C$76)*($E$74-$C$76)*2*(1/(1+EXP(-4/$E$76*(POWER(POWER((ABS(BK$75-($C$74))),3)+POWER(ABS($D98-($C$75)),3),1/3))))-0.5+$C$76)</f>
        <v>0.99998853326503323</v>
      </c>
      <c r="BL98" s="368">
        <f>($E$74-$C$76)*2*(1/(1+EXP(-4/$E$76*(POWER(POWER((ABS(BL$75-($D$74))),3)+POWER(ABS($D98-($D$75)),3),1/3))))-0.5+$C$76)*($E$74-$C$76)*2*(1/(1+EXP(-4/$E$76*(POWER(POWER((ABS(BL$75-($C$74))),3)+POWER(ABS($D98-($C$75)),3),1/3))))-0.5+$C$76)</f>
        <v>0.99998876757680188</v>
      </c>
      <c r="BM98" s="368">
        <f>($E$74-$C$76)*2*(1/(1+EXP(-4/$E$76*(POWER(POWER((ABS(BM$75-($D$74))),3)+POWER(ABS($D98-($D$75)),3),1/3))))-0.5+$C$76)*($E$74-$C$76)*2*(1/(1+EXP(-4/$E$76*(POWER(POWER((ABS(BM$75-($C$74))),3)+POWER(ABS($D98-($C$75)),3),1/3))))-0.5+$C$76)</f>
        <v>0.99998906419156308</v>
      </c>
      <c r="BN98" s="369">
        <f>($E$74-$C$76)*2*(1/(1+EXP(-4/$E$76*(POWER(POWER((ABS(BN$75-($D$74))),3)+POWER(ABS($D98-($D$75)),3),1/3))))-0.5+$C$76)*($E$74-$C$76)*2*(1/(1+EXP(-4/$E$76*(POWER(POWER((ABS(BN$75-($C$74))),3)+POWER(ABS($D98-($C$75)),3),1/3))))-0.5+$C$76)</f>
        <v>0.99998942675916469</v>
      </c>
      <c r="BO98" s="278"/>
      <c r="BP98" s="191"/>
      <c r="BQ98" s="191"/>
      <c r="BR98" s="191"/>
      <c r="BS98" s="191"/>
      <c r="BT98" s="191"/>
      <c r="BU98" s="191"/>
      <c r="BV98" s="191"/>
      <c r="BW98" s="191"/>
      <c r="BX98" s="191"/>
      <c r="BY98" s="191"/>
      <c r="BZ98" s="191"/>
      <c r="CA98" s="191"/>
      <c r="CB98" s="191"/>
      <c r="CC98" s="191"/>
      <c r="CD98" s="191"/>
      <c r="CE98" s="191"/>
      <c r="CF98" s="191"/>
    </row>
    <row r="99" spans="2:84" ht="42" customHeight="1">
      <c r="B99" s="652"/>
      <c r="C99" s="651"/>
      <c r="D99" s="670">
        <v>0.4</v>
      </c>
      <c r="E99" s="902"/>
      <c r="F99" s="368">
        <f t="shared" ref="F99:U113" si="11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68">
        <f t="shared" si="11"/>
        <v>0.96901630704241737</v>
      </c>
      <c r="H99" s="368">
        <f t="shared" si="11"/>
        <v>0.95656458392747523</v>
      </c>
      <c r="I99" s="368">
        <f t="shared" si="11"/>
        <v>0.94030484551027815</v>
      </c>
      <c r="J99" s="368">
        <f t="shared" si="11"/>
        <v>0.92012740808751747</v>
      </c>
      <c r="K99" s="368">
        <f t="shared" si="11"/>
        <v>0.89685171922720208</v>
      </c>
      <c r="L99" s="368">
        <f t="shared" si="11"/>
        <v>0.87265024598104879</v>
      </c>
      <c r="M99" s="368">
        <f t="shared" si="11"/>
        <v>0.85088775826608876</v>
      </c>
      <c r="N99" s="368">
        <f t="shared" si="11"/>
        <v>0.83487390780859483</v>
      </c>
      <c r="O99" s="368">
        <f t="shared" si="11"/>
        <v>0.82602995929931344</v>
      </c>
      <c r="P99" s="368">
        <f t="shared" si="11"/>
        <v>0.82306126186896977</v>
      </c>
      <c r="Q99" s="368">
        <f t="shared" si="11"/>
        <v>0.82283066362003854</v>
      </c>
      <c r="R99" s="368">
        <f t="shared" si="11"/>
        <v>0.82411647872710569</v>
      </c>
      <c r="S99" s="368">
        <f t="shared" si="11"/>
        <v>0.82998513269267893</v>
      </c>
      <c r="T99" s="368">
        <f t="shared" si="11"/>
        <v>0.84275255508402314</v>
      </c>
      <c r="U99" s="368">
        <f t="shared" si="11"/>
        <v>0.86223963083078536</v>
      </c>
      <c r="V99" s="368">
        <f t="shared" si="9"/>
        <v>0.88578861758012872</v>
      </c>
      <c r="W99" s="368">
        <f t="shared" si="9"/>
        <v>0.90984064761035188</v>
      </c>
      <c r="X99" s="368">
        <f t="shared" si="9"/>
        <v>0.93160195902057552</v>
      </c>
      <c r="Y99" s="368">
        <f t="shared" si="9"/>
        <v>0.94967136988596845</v>
      </c>
      <c r="Z99" s="368">
        <f t="shared" si="9"/>
        <v>0.96380101247676186</v>
      </c>
      <c r="AA99" s="368">
        <f t="shared" si="9"/>
        <v>0.97439678312377354</v>
      </c>
      <c r="AB99" s="368">
        <f t="shared" si="9"/>
        <v>0.98211278631355459</v>
      </c>
      <c r="AC99" s="368">
        <f t="shared" si="9"/>
        <v>0.98761636257311658</v>
      </c>
      <c r="AD99" s="368">
        <f t="shared" si="9"/>
        <v>0.99148408764168028</v>
      </c>
      <c r="AE99" s="368">
        <f t="shared" si="9"/>
        <v>0.99417312351155196</v>
      </c>
      <c r="AF99" s="368">
        <f t="shared" si="9"/>
        <v>0.99602794192281585</v>
      </c>
      <c r="AG99" s="368">
        <f t="shared" si="10"/>
        <v>0.99729978538224806</v>
      </c>
      <c r="AH99" s="368">
        <f t="shared" si="10"/>
        <v>0.99816794429233113</v>
      </c>
      <c r="AI99" s="368">
        <f t="shared" si="10"/>
        <v>0.99875844373603484</v>
      </c>
      <c r="AJ99" s="368">
        <f t="shared" si="10"/>
        <v>0.99915892166142051</v>
      </c>
      <c r="AK99" s="368">
        <f t="shared" si="10"/>
        <v>0.99942984876001761</v>
      </c>
      <c r="AL99" s="368">
        <f t="shared" si="10"/>
        <v>0.9996127115369754</v>
      </c>
      <c r="AM99" s="368">
        <f t="shared" si="10"/>
        <v>0.99973585101568752</v>
      </c>
      <c r="AN99" s="368">
        <f t="shared" si="10"/>
        <v>0.99981856640643851</v>
      </c>
      <c r="AO99" s="368">
        <f t="shared" si="10"/>
        <v>0.99987396858323685</v>
      </c>
      <c r="AP99" s="368">
        <f t="shared" si="10"/>
        <v>0.99991094874441477</v>
      </c>
      <c r="AQ99" s="368">
        <f t="shared" si="10"/>
        <v>0.9999355286647067</v>
      </c>
      <c r="AR99" s="368">
        <f t="shared" si="10"/>
        <v>0.99995178265726081</v>
      </c>
      <c r="AS99" s="368">
        <f t="shared" si="10"/>
        <v>0.9999624649421287</v>
      </c>
      <c r="AT99" s="368">
        <f t="shared" si="10"/>
        <v>0.9999694354602664</v>
      </c>
      <c r="AU99" s="368">
        <f t="shared" si="10"/>
        <v>0.99997394837522213</v>
      </c>
      <c r="AV99" s="368">
        <f t="shared" si="10"/>
        <v>0.99997684735002312</v>
      </c>
      <c r="AW99" s="368">
        <f t="shared" si="8"/>
        <v>0.99997869770197634</v>
      </c>
      <c r="AX99" s="368">
        <f t="shared" si="8"/>
        <v>0.99997987589851234</v>
      </c>
      <c r="AY99" s="368">
        <f t="shared" si="8"/>
        <v>0.99998063024985206</v>
      </c>
      <c r="AZ99" s="368">
        <f t="shared" si="8"/>
        <v>0.9999811221485968</v>
      </c>
      <c r="BA99" s="368">
        <f t="shared" si="6"/>
        <v>0.99998145414922379</v>
      </c>
      <c r="BB99" s="368">
        <f t="shared" si="7"/>
        <v>0.99998168911644914</v>
      </c>
      <c r="BC99" s="368">
        <f t="shared" si="7"/>
        <v>0.99998186328414118</v>
      </c>
      <c r="BD99" s="368">
        <f t="shared" si="7"/>
        <v>0.99998199513725261</v>
      </c>
      <c r="BE99" s="368">
        <f t="shared" si="7"/>
        <v>0.99998209152119155</v>
      </c>
      <c r="BF99" s="368">
        <f t="shared" si="7"/>
        <v>0.99998216257127859</v>
      </c>
      <c r="BG99" s="368">
        <f t="shared" si="7"/>
        <v>0.99998223339767556</v>
      </c>
      <c r="BH99" s="368">
        <f t="shared" si="7"/>
        <v>0.99998232760976735</v>
      </c>
      <c r="BI99" s="368">
        <f t="shared" si="7"/>
        <v>0.99998246598529805</v>
      </c>
      <c r="BJ99" s="368">
        <f t="shared" si="7"/>
        <v>0.99998266674241509</v>
      </c>
      <c r="BK99" s="368">
        <f t="shared" si="7"/>
        <v>0.99998294541751187</v>
      </c>
      <c r="BL99" s="368">
        <f t="shared" si="7"/>
        <v>0.99998331447609801</v>
      </c>
      <c r="BM99" s="368">
        <f t="shared" si="7"/>
        <v>0.99998378277694677</v>
      </c>
      <c r="BN99" s="369">
        <f t="shared" si="7"/>
        <v>0.99998435500947358</v>
      </c>
      <c r="BO99" s="278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</row>
    <row r="100" spans="2:84" ht="42" customHeight="1">
      <c r="B100" s="652"/>
      <c r="C100" s="651"/>
      <c r="D100" s="672">
        <v>0.35</v>
      </c>
      <c r="E100" s="902"/>
      <c r="F100" s="368">
        <f t="shared" si="11"/>
        <v>0.9761574683313371</v>
      </c>
      <c r="G100" s="368">
        <f t="shared" si="11"/>
        <v>0.96552685178387565</v>
      </c>
      <c r="H100" s="368">
        <f t="shared" si="11"/>
        <v>0.95068121027280839</v>
      </c>
      <c r="I100" s="368">
        <f t="shared" si="11"/>
        <v>0.93048861341575695</v>
      </c>
      <c r="J100" s="368">
        <f t="shared" si="11"/>
        <v>0.90407949659248088</v>
      </c>
      <c r="K100" s="368">
        <f t="shared" si="11"/>
        <v>0.8715242807459731</v>
      </c>
      <c r="L100" s="368">
        <f t="shared" si="11"/>
        <v>0.83484951762470949</v>
      </c>
      <c r="M100" s="368">
        <f t="shared" si="11"/>
        <v>0.79882170980729716</v>
      </c>
      <c r="N100" s="368">
        <f t="shared" si="11"/>
        <v>0.77000061530082353</v>
      </c>
      <c r="O100" s="368">
        <f t="shared" si="11"/>
        <v>0.75306581618947066</v>
      </c>
      <c r="P100" s="368">
        <f t="shared" si="11"/>
        <v>0.74719699806417617</v>
      </c>
      <c r="Q100" s="368">
        <f t="shared" si="11"/>
        <v>0.74673702827830435</v>
      </c>
      <c r="R100" s="368">
        <f t="shared" si="11"/>
        <v>0.74929424727337413</v>
      </c>
      <c r="S100" s="368">
        <f t="shared" si="11"/>
        <v>0.76073762529502742</v>
      </c>
      <c r="T100" s="368">
        <f t="shared" si="11"/>
        <v>0.78445554954560714</v>
      </c>
      <c r="U100" s="368">
        <f t="shared" si="11"/>
        <v>0.81801940141521001</v>
      </c>
      <c r="V100" s="368">
        <f t="shared" si="9"/>
        <v>0.85515285550604792</v>
      </c>
      <c r="W100" s="368">
        <f t="shared" si="9"/>
        <v>0.88998762136025589</v>
      </c>
      <c r="X100" s="368">
        <f t="shared" si="9"/>
        <v>0.91928920098472933</v>
      </c>
      <c r="Y100" s="368">
        <f t="shared" si="9"/>
        <v>0.94223415970032287</v>
      </c>
      <c r="Z100" s="368">
        <f t="shared" si="9"/>
        <v>0.95937311749112464</v>
      </c>
      <c r="AA100" s="368">
        <f t="shared" si="9"/>
        <v>0.97177803423666886</v>
      </c>
      <c r="AB100" s="368">
        <f t="shared" si="9"/>
        <v>0.98056673885892476</v>
      </c>
      <c r="AC100" s="368">
        <f t="shared" si="9"/>
        <v>0.98670246932308492</v>
      </c>
      <c r="AD100" s="368">
        <f t="shared" si="9"/>
        <v>0.9909421810571265</v>
      </c>
      <c r="AE100" s="368">
        <f t="shared" si="9"/>
        <v>0.99385038389950098</v>
      </c>
      <c r="AF100" s="368">
        <f t="shared" si="9"/>
        <v>0.99583468081952065</v>
      </c>
      <c r="AG100" s="368">
        <f t="shared" si="10"/>
        <v>0.99718326582033412</v>
      </c>
      <c r="AH100" s="368">
        <f t="shared" si="10"/>
        <v>0.99809704630351892</v>
      </c>
      <c r="AI100" s="368">
        <f t="shared" si="10"/>
        <v>0.99871471896825703</v>
      </c>
      <c r="AJ100" s="368">
        <f t="shared" si="10"/>
        <v>0.99913137597049484</v>
      </c>
      <c r="AK100" s="368">
        <f t="shared" si="10"/>
        <v>0.99941189278084241</v>
      </c>
      <c r="AL100" s="368">
        <f t="shared" si="10"/>
        <v>0.9996003724635375</v>
      </c>
      <c r="AM100" s="368">
        <f t="shared" si="10"/>
        <v>0.99972671988584771</v>
      </c>
      <c r="AN100" s="368">
        <f t="shared" si="10"/>
        <v>0.99981117582561996</v>
      </c>
      <c r="AO100" s="368">
        <f t="shared" si="10"/>
        <v>0.9998674233083894</v>
      </c>
      <c r="AP100" s="368">
        <f t="shared" si="10"/>
        <v>0.99990470531196196</v>
      </c>
      <c r="AQ100" s="368">
        <f t="shared" si="10"/>
        <v>0.99992926307942021</v>
      </c>
      <c r="AR100" s="368">
        <f t="shared" si="10"/>
        <v>0.99994531016482158</v>
      </c>
      <c r="AS100" s="368">
        <f t="shared" si="10"/>
        <v>0.99995569060268308</v>
      </c>
      <c r="AT100" s="368">
        <f t="shared" si="10"/>
        <v>0.99996232293693332</v>
      </c>
      <c r="AU100" s="368">
        <f t="shared" si="10"/>
        <v>0.99996649953032946</v>
      </c>
      <c r="AV100" s="368">
        <f t="shared" si="10"/>
        <v>0.99996908833472131</v>
      </c>
      <c r="AW100" s="368">
        <f t="shared" si="8"/>
        <v>0.99997066906482623</v>
      </c>
      <c r="AX100" s="368">
        <f t="shared" si="8"/>
        <v>0.99997162531735939</v>
      </c>
      <c r="AY100" s="368">
        <f t="shared" si="8"/>
        <v>0.999972207105157</v>
      </c>
      <c r="AZ100" s="368">
        <f t="shared" si="8"/>
        <v>0.99997257348864699</v>
      </c>
      <c r="BA100" s="368">
        <f t="shared" si="6"/>
        <v>0.99997282176416624</v>
      </c>
      <c r="BB100" s="368">
        <f t="shared" si="7"/>
        <v>0.99997300751251961</v>
      </c>
      <c r="BC100" s="368">
        <f t="shared" si="7"/>
        <v>0.99997315837773437</v>
      </c>
      <c r="BD100" s="368">
        <f t="shared" si="7"/>
        <v>0.99997328349770365</v>
      </c>
      <c r="BE100" s="368">
        <f t="shared" si="7"/>
        <v>0.99997338006357905</v>
      </c>
      <c r="BF100" s="368">
        <f t="shared" si="7"/>
        <v>0.99997345503595925</v>
      </c>
      <c r="BG100" s="368">
        <f t="shared" si="7"/>
        <v>0.99997354236592451</v>
      </c>
      <c r="BH100" s="368">
        <f t="shared" si="7"/>
        <v>0.99997367562211736</v>
      </c>
      <c r="BI100" s="368">
        <f t="shared" si="7"/>
        <v>0.99997388515231544</v>
      </c>
      <c r="BJ100" s="368">
        <f t="shared" ref="BJ100:BN100" si="12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68">
        <f t="shared" si="12"/>
        <v>0.99997463738616066</v>
      </c>
      <c r="BL100" s="368">
        <f t="shared" si="12"/>
        <v>0.99997522171151088</v>
      </c>
      <c r="BM100" s="368">
        <f t="shared" si="12"/>
        <v>0.99997596360653696</v>
      </c>
      <c r="BN100" s="369">
        <f t="shared" si="12"/>
        <v>0.99997686886510839</v>
      </c>
      <c r="BO100" s="278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</row>
    <row r="101" spans="2:84" ht="42" customHeight="1">
      <c r="B101" s="652"/>
      <c r="C101" s="651"/>
      <c r="D101" s="670">
        <v>0.3</v>
      </c>
      <c r="E101" s="902"/>
      <c r="F101" s="368">
        <f t="shared" si="11"/>
        <v>0.97463742478116944</v>
      </c>
      <c r="G101" s="368">
        <f t="shared" si="11"/>
        <v>0.96289109886249546</v>
      </c>
      <c r="H101" s="368">
        <f t="shared" si="11"/>
        <v>0.94609598998989275</v>
      </c>
      <c r="I101" s="368">
        <f t="shared" si="11"/>
        <v>0.92251514467685736</v>
      </c>
      <c r="J101" s="368">
        <f t="shared" si="11"/>
        <v>0.89030974968912646</v>
      </c>
      <c r="K101" s="368">
        <f t="shared" si="11"/>
        <v>0.84817770438733819</v>
      </c>
      <c r="L101" s="368">
        <f t="shared" si="11"/>
        <v>0.79673183691366278</v>
      </c>
      <c r="M101" s="368">
        <f t="shared" si="11"/>
        <v>0.74067866894841561</v>
      </c>
      <c r="N101" s="368">
        <f t="shared" si="11"/>
        <v>0.69026637020028681</v>
      </c>
      <c r="O101" s="368">
        <f t="shared" si="11"/>
        <v>0.6574129227572032</v>
      </c>
      <c r="P101" s="368">
        <f t="shared" si="11"/>
        <v>0.64531345129376561</v>
      </c>
      <c r="Q101" s="368">
        <f t="shared" si="11"/>
        <v>0.64434758709519258</v>
      </c>
      <c r="R101" s="368">
        <f t="shared" si="11"/>
        <v>0.64968434264426778</v>
      </c>
      <c r="S101" s="368">
        <f t="shared" si="11"/>
        <v>0.67264878605868172</v>
      </c>
      <c r="T101" s="368">
        <f t="shared" si="11"/>
        <v>0.7162976157923906</v>
      </c>
      <c r="U101" s="368">
        <f t="shared" si="11"/>
        <v>0.77134678425164604</v>
      </c>
      <c r="V101" s="368">
        <f t="shared" si="9"/>
        <v>0.82580013003677577</v>
      </c>
      <c r="W101" s="368">
        <f t="shared" si="9"/>
        <v>0.87242885187896047</v>
      </c>
      <c r="X101" s="368">
        <f t="shared" si="9"/>
        <v>0.90905496759342508</v>
      </c>
      <c r="Y101" s="368">
        <f t="shared" si="9"/>
        <v>0.93633642627901781</v>
      </c>
      <c r="Z101" s="368">
        <f t="shared" si="9"/>
        <v>0.95598418387316841</v>
      </c>
      <c r="AA101" s="368">
        <f t="shared" si="9"/>
        <v>0.96982698927642952</v>
      </c>
      <c r="AB101" s="368">
        <f t="shared" si="9"/>
        <v>0.97943839381648024</v>
      </c>
      <c r="AC101" s="368">
        <f t="shared" si="9"/>
        <v>0.98604601851644158</v>
      </c>
      <c r="AD101" s="368">
        <f t="shared" si="9"/>
        <v>0.99055768066402128</v>
      </c>
      <c r="AE101" s="368">
        <f t="shared" si="9"/>
        <v>0.99362349554232698</v>
      </c>
      <c r="AF101" s="368">
        <f t="shared" si="9"/>
        <v>0.99569966361893913</v>
      </c>
      <c r="AG101" s="368">
        <f t="shared" si="10"/>
        <v>0.9971020709875027</v>
      </c>
      <c r="AH101" s="368">
        <f t="shared" si="10"/>
        <v>0.99804749200495102</v>
      </c>
      <c r="AI101" s="368">
        <f t="shared" si="10"/>
        <v>0.99868377313863588</v>
      </c>
      <c r="AJ101" s="368">
        <f t="shared" si="10"/>
        <v>0.99911131896049532</v>
      </c>
      <c r="AK101" s="368">
        <f t="shared" si="10"/>
        <v>0.99939811153427283</v>
      </c>
      <c r="AL101" s="368">
        <f t="shared" si="10"/>
        <v>0.99959008477258027</v>
      </c>
      <c r="AM101" s="368">
        <f t="shared" si="10"/>
        <v>0.99971823242668167</v>
      </c>
      <c r="AN101" s="368">
        <f t="shared" si="10"/>
        <v>0.99980345053269781</v>
      </c>
      <c r="AO101" s="368">
        <f t="shared" si="10"/>
        <v>0.99985982283553843</v>
      </c>
      <c r="AP101" s="368">
        <f t="shared" si="10"/>
        <v>0.99989684286172298</v>
      </c>
      <c r="AQ101" s="368">
        <f t="shared" si="10"/>
        <v>0.99992091306065067</v>
      </c>
      <c r="AR101" s="368">
        <f t="shared" si="10"/>
        <v>0.99993635414790083</v>
      </c>
      <c r="AS101" s="368">
        <f t="shared" si="10"/>
        <v>0.99994608357248582</v>
      </c>
      <c r="AT101" s="368">
        <f t="shared" si="10"/>
        <v>0.9999520710849692</v>
      </c>
      <c r="AU101" s="368">
        <f t="shared" si="10"/>
        <v>0.99995564456967589</v>
      </c>
      <c r="AV101" s="368">
        <f t="shared" si="10"/>
        <v>0.99995769557373027</v>
      </c>
      <c r="AW101" s="368">
        <f t="shared" si="8"/>
        <v>0.99995881781368323</v>
      </c>
      <c r="AX101" s="368">
        <f t="shared" si="8"/>
        <v>0.99995940096377556</v>
      </c>
      <c r="AY101" s="368">
        <f t="shared" si="8"/>
        <v>0.9999596945912449</v>
      </c>
      <c r="AZ101" s="368">
        <f t="shared" si="8"/>
        <v>0.99995985208870541</v>
      </c>
      <c r="BA101" s="368">
        <f t="shared" si="6"/>
        <v>0.99995996109839713</v>
      </c>
      <c r="BB101" s="368">
        <f t="shared" ref="BB101:BN110" si="13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68">
        <f t="shared" si="13"/>
        <v>0.99996017618759547</v>
      </c>
      <c r="BD101" s="368">
        <f t="shared" si="13"/>
        <v>0.99996028928534619</v>
      </c>
      <c r="BE101" s="368">
        <f t="shared" si="13"/>
        <v>0.99996038539545318</v>
      </c>
      <c r="BF101" s="368">
        <f t="shared" si="13"/>
        <v>0.99996046620872425</v>
      </c>
      <c r="BG101" s="368">
        <f t="shared" si="13"/>
        <v>0.99996057981443964</v>
      </c>
      <c r="BH101" s="368">
        <f t="shared" si="13"/>
        <v>0.99996077573936659</v>
      </c>
      <c r="BI101" s="368">
        <f t="shared" si="13"/>
        <v>0.99996109963639901</v>
      </c>
      <c r="BJ101" s="368">
        <f t="shared" si="13"/>
        <v>0.99996159260090989</v>
      </c>
      <c r="BK101" s="368">
        <f t="shared" si="13"/>
        <v>0.99996228982459423</v>
      </c>
      <c r="BL101" s="368">
        <f t="shared" si="13"/>
        <v>0.99996321882566008</v>
      </c>
      <c r="BM101" s="368">
        <f t="shared" si="13"/>
        <v>0.99996439753217581</v>
      </c>
      <c r="BN101" s="369">
        <f t="shared" si="13"/>
        <v>0.9999658325305546</v>
      </c>
      <c r="BO101" s="278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</row>
    <row r="102" spans="2:84" ht="42" customHeight="1">
      <c r="B102" s="652"/>
      <c r="C102" s="651"/>
      <c r="D102" s="672">
        <v>0.25</v>
      </c>
      <c r="E102" s="902"/>
      <c r="F102" s="368">
        <f t="shared" si="11"/>
        <v>0.97366870174373732</v>
      </c>
      <c r="G102" s="368">
        <f t="shared" si="11"/>
        <v>0.96118334022412955</v>
      </c>
      <c r="H102" s="368">
        <f t="shared" si="11"/>
        <v>0.94305818301823841</v>
      </c>
      <c r="I102" s="368">
        <f t="shared" si="11"/>
        <v>0.91706793597981839</v>
      </c>
      <c r="J102" s="368">
        <f t="shared" si="11"/>
        <v>0.88048810959778923</v>
      </c>
      <c r="K102" s="368">
        <f t="shared" si="11"/>
        <v>0.83046768715802732</v>
      </c>
      <c r="L102" s="368">
        <f t="shared" si="11"/>
        <v>0.76516338093769198</v>
      </c>
      <c r="M102" s="368">
        <f t="shared" si="11"/>
        <v>0.6863903749291872</v>
      </c>
      <c r="N102" s="368">
        <f t="shared" si="11"/>
        <v>0.60440414731963976</v>
      </c>
      <c r="O102" s="368">
        <f t="shared" si="11"/>
        <v>0.54098062309546335</v>
      </c>
      <c r="P102" s="368">
        <f t="shared" si="11"/>
        <v>0.5143806980914698</v>
      </c>
      <c r="Q102" s="368">
        <f t="shared" si="11"/>
        <v>0.512157075311793</v>
      </c>
      <c r="R102" s="368">
        <f t="shared" si="11"/>
        <v>0.52424783758719185</v>
      </c>
      <c r="S102" s="368">
        <f t="shared" si="11"/>
        <v>0.57173736592295288</v>
      </c>
      <c r="T102" s="368">
        <f t="shared" si="11"/>
        <v>0.64847349411895605</v>
      </c>
      <c r="U102" s="368">
        <f t="shared" si="11"/>
        <v>0.73069244950807033</v>
      </c>
      <c r="V102" s="368">
        <f t="shared" si="9"/>
        <v>0.80271440596353094</v>
      </c>
      <c r="W102" s="368">
        <f t="shared" si="9"/>
        <v>0.8595843805068426</v>
      </c>
      <c r="X102" s="368">
        <f t="shared" si="9"/>
        <v>0.90193808775126882</v>
      </c>
      <c r="Y102" s="368">
        <f t="shared" si="9"/>
        <v>0.93237906899771339</v>
      </c>
      <c r="Z102" s="368">
        <f t="shared" si="9"/>
        <v>0.95376786727631491</v>
      </c>
      <c r="AA102" s="368">
        <f t="shared" si="9"/>
        <v>0.9685748193802205</v>
      </c>
      <c r="AB102" s="368">
        <f t="shared" si="9"/>
        <v>0.97872429798629768</v>
      </c>
      <c r="AC102" s="368">
        <f t="shared" si="9"/>
        <v>0.98563488795858334</v>
      </c>
      <c r="AD102" s="368">
        <f t="shared" si="9"/>
        <v>0.99031867913431615</v>
      </c>
      <c r="AE102" s="368">
        <f t="shared" si="9"/>
        <v>0.99348311751377016</v>
      </c>
      <c r="AF102" s="368">
        <f t="shared" si="9"/>
        <v>0.99561620011344854</v>
      </c>
      <c r="AG102" s="368">
        <f t="shared" si="10"/>
        <v>0.99705161388200725</v>
      </c>
      <c r="AH102" s="368">
        <f t="shared" si="10"/>
        <v>0.99801619297653132</v>
      </c>
      <c r="AI102" s="368">
        <f t="shared" si="10"/>
        <v>0.99866352121708313</v>
      </c>
      <c r="AJ102" s="368">
        <f t="shared" si="10"/>
        <v>0.9990973045455861</v>
      </c>
      <c r="AK102" s="368">
        <f t="shared" si="10"/>
        <v>0.99938744197257612</v>
      </c>
      <c r="AL102" s="368">
        <f t="shared" si="10"/>
        <v>0.99958099206333195</v>
      </c>
      <c r="AM102" s="368">
        <f t="shared" si="10"/>
        <v>0.99970961757636989</v>
      </c>
      <c r="AN102" s="368">
        <f t="shared" si="10"/>
        <v>0.99979462089239202</v>
      </c>
      <c r="AO102" s="368">
        <f t="shared" si="10"/>
        <v>0.99985034064968359</v>
      </c>
      <c r="AP102" s="368">
        <f t="shared" si="10"/>
        <v>0.99988643787819176</v>
      </c>
      <c r="AQ102" s="368">
        <f t="shared" si="10"/>
        <v>0.99990943166500645</v>
      </c>
      <c r="AR102" s="368">
        <f t="shared" si="10"/>
        <v>0.99992372879093039</v>
      </c>
      <c r="AS102" s="368">
        <f t="shared" si="10"/>
        <v>0.99993231293675156</v>
      </c>
      <c r="AT102" s="368">
        <f t="shared" si="10"/>
        <v>0.99993720549723497</v>
      </c>
      <c r="AU102" s="368">
        <f t="shared" si="10"/>
        <v>0.99993977370252474</v>
      </c>
      <c r="AV102" s="368">
        <f t="shared" si="10"/>
        <v>0.9999409370754776</v>
      </c>
      <c r="AW102" s="368">
        <f t="shared" si="8"/>
        <v>0.99994130647616852</v>
      </c>
      <c r="AX102" s="368">
        <f t="shared" si="8"/>
        <v>0.99994127856657922</v>
      </c>
      <c r="AY102" s="368">
        <f t="shared" si="8"/>
        <v>0.99994110077431064</v>
      </c>
      <c r="AZ102" s="368">
        <f t="shared" si="8"/>
        <v>0.9999409166055061</v>
      </c>
      <c r="BA102" s="368">
        <f t="shared" si="6"/>
        <v>0.99994079767718647</v>
      </c>
      <c r="BB102" s="368">
        <f t="shared" si="13"/>
        <v>0.99994076656584918</v>
      </c>
      <c r="BC102" s="368">
        <f t="shared" si="13"/>
        <v>0.99994081311638716</v>
      </c>
      <c r="BD102" s="368">
        <f t="shared" si="13"/>
        <v>0.99994090594592722</v>
      </c>
      <c r="BE102" s="368">
        <f t="shared" si="13"/>
        <v>0.99994100078176718</v>
      </c>
      <c r="BF102" s="368">
        <f t="shared" si="13"/>
        <v>0.99994109068900872</v>
      </c>
      <c r="BG102" s="368">
        <f t="shared" si="13"/>
        <v>0.99994124652141958</v>
      </c>
      <c r="BH102" s="368">
        <f t="shared" si="13"/>
        <v>0.99994154350428333</v>
      </c>
      <c r="BI102" s="368">
        <f t="shared" si="13"/>
        <v>0.99994205186125384</v>
      </c>
      <c r="BJ102" s="368">
        <f t="shared" si="13"/>
        <v>0.99994283505644199</v>
      </c>
      <c r="BK102" s="368">
        <f t="shared" si="13"/>
        <v>0.99994394709304812</v>
      </c>
      <c r="BL102" s="368">
        <f t="shared" si="13"/>
        <v>0.99994542924359053</v>
      </c>
      <c r="BM102" s="368">
        <f t="shared" si="13"/>
        <v>0.9999473066784581</v>
      </c>
      <c r="BN102" s="369">
        <f t="shared" si="13"/>
        <v>0.99994958553285462</v>
      </c>
      <c r="BO102" s="278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</row>
    <row r="103" spans="2:84" ht="42" customHeight="1">
      <c r="B103" s="652"/>
      <c r="C103" s="651"/>
      <c r="D103" s="670">
        <v>0.2</v>
      </c>
      <c r="E103" s="902"/>
      <c r="F103" s="368">
        <f t="shared" si="11"/>
        <v>0.97317113185696991</v>
      </c>
      <c r="G103" s="368">
        <f t="shared" si="11"/>
        <v>0.96029760302756129</v>
      </c>
      <c r="H103" s="368">
        <f t="shared" si="11"/>
        <v>0.94146140912046572</v>
      </c>
      <c r="I103" s="368">
        <f t="shared" si="11"/>
        <v>0.91414996611131483</v>
      </c>
      <c r="J103" s="368">
        <f t="shared" si="11"/>
        <v>0.87507849792158587</v>
      </c>
      <c r="K103" s="368">
        <f t="shared" si="11"/>
        <v>0.82028924381020463</v>
      </c>
      <c r="L103" s="368">
        <f t="shared" si="11"/>
        <v>0.74574340730416222</v>
      </c>
      <c r="M103" s="368">
        <f t="shared" si="11"/>
        <v>0.6490381008243199</v>
      </c>
      <c r="N103" s="368">
        <f t="shared" si="11"/>
        <v>0.53377574632598557</v>
      </c>
      <c r="O103" s="368">
        <f t="shared" si="11"/>
        <v>0.4204192314656966</v>
      </c>
      <c r="P103" s="368">
        <f t="shared" si="11"/>
        <v>0.35661294931148052</v>
      </c>
      <c r="Q103" s="368">
        <f t="shared" si="11"/>
        <v>0.35038732812183537</v>
      </c>
      <c r="R103" s="368">
        <f t="shared" si="11"/>
        <v>0.3822781829908603</v>
      </c>
      <c r="S103" s="368">
        <f t="shared" si="11"/>
        <v>0.47972415173648569</v>
      </c>
      <c r="T103" s="368">
        <f t="shared" si="11"/>
        <v>0.59832731312924692</v>
      </c>
      <c r="U103" s="368">
        <f t="shared" si="11"/>
        <v>0.70455878148729656</v>
      </c>
      <c r="V103" s="368">
        <f t="shared" si="9"/>
        <v>0.78908547659331774</v>
      </c>
      <c r="W103" s="368">
        <f t="shared" si="9"/>
        <v>0.85238846023843629</v>
      </c>
      <c r="X103" s="368">
        <f t="shared" si="9"/>
        <v>0.89808248353821951</v>
      </c>
      <c r="Y103" s="368">
        <f t="shared" si="9"/>
        <v>0.93028266364920098</v>
      </c>
      <c r="Z103" s="368">
        <f t="shared" si="9"/>
        <v>0.95261186013415056</v>
      </c>
      <c r="AA103" s="368">
        <f t="shared" si="9"/>
        <v>0.96792885695464714</v>
      </c>
      <c r="AB103" s="368">
        <f t="shared" si="9"/>
        <v>0.97835878428399115</v>
      </c>
      <c r="AC103" s="368">
        <f t="shared" si="9"/>
        <v>0.98542553519783738</v>
      </c>
      <c r="AD103" s="368">
        <f t="shared" si="9"/>
        <v>0.9901972564880126</v>
      </c>
      <c r="AE103" s="368">
        <f t="shared" si="9"/>
        <v>0.99341165882146043</v>
      </c>
      <c r="AF103" s="368">
        <f t="shared" si="9"/>
        <v>0.99557329815431117</v>
      </c>
      <c r="AG103" s="368">
        <f t="shared" si="10"/>
        <v>0.99702503380406982</v>
      </c>
      <c r="AH103" s="368">
        <f t="shared" si="10"/>
        <v>0.99799883782163656</v>
      </c>
      <c r="AI103" s="368">
        <f t="shared" si="10"/>
        <v>0.99865120110510042</v>
      </c>
      <c r="AJ103" s="368">
        <f t="shared" si="10"/>
        <v>0.99908748996338903</v>
      </c>
      <c r="AK103" s="368">
        <f t="shared" si="10"/>
        <v>0.9993785613954147</v>
      </c>
      <c r="AL103" s="368">
        <f t="shared" si="10"/>
        <v>0.99957203470764322</v>
      </c>
      <c r="AM103" s="368">
        <f t="shared" si="10"/>
        <v>0.99969990933958774</v>
      </c>
      <c r="AN103" s="368">
        <f t="shared" si="10"/>
        <v>0.99978369953250901</v>
      </c>
      <c r="AO103" s="368">
        <f t="shared" si="10"/>
        <v>0.99983788793668715</v>
      </c>
      <c r="AP103" s="368">
        <f t="shared" si="10"/>
        <v>0.99987224395126717</v>
      </c>
      <c r="AQ103" s="368">
        <f t="shared" si="10"/>
        <v>0.99989337668088352</v>
      </c>
      <c r="AR103" s="368">
        <f t="shared" si="10"/>
        <v>0.99990577269954251</v>
      </c>
      <c r="AS103" s="368">
        <f t="shared" si="10"/>
        <v>0.99991248779564668</v>
      </c>
      <c r="AT103" s="368">
        <f t="shared" si="10"/>
        <v>0.99991560714627725</v>
      </c>
      <c r="AU103" s="368">
        <f t="shared" si="10"/>
        <v>0.99991655135277502</v>
      </c>
      <c r="AV103" s="368">
        <f t="shared" si="10"/>
        <v>0.99991628061971705</v>
      </c>
      <c r="AW103" s="368">
        <f t="shared" si="8"/>
        <v>0.99991543216627965</v>
      </c>
      <c r="AX103" s="368">
        <f t="shared" si="8"/>
        <v>0.9999144141505063</v>
      </c>
      <c r="AY103" s="368">
        <f t="shared" si="8"/>
        <v>0.999913471285241</v>
      </c>
      <c r="AZ103" s="368">
        <f t="shared" si="8"/>
        <v>0.99991273182564722</v>
      </c>
      <c r="BA103" s="368">
        <f t="shared" si="6"/>
        <v>0.99991224196052475</v>
      </c>
      <c r="BB103" s="368">
        <f t="shared" si="13"/>
        <v>0.99991199130427766</v>
      </c>
      <c r="BC103" s="368">
        <f t="shared" si="13"/>
        <v>0.99991193175839765</v>
      </c>
      <c r="BD103" s="368">
        <f t="shared" si="13"/>
        <v>0.99991199118144691</v>
      </c>
      <c r="BE103" s="368">
        <f t="shared" si="13"/>
        <v>0.99991208359795514</v>
      </c>
      <c r="BF103" s="368">
        <f t="shared" si="13"/>
        <v>0.99991218801956705</v>
      </c>
      <c r="BG103" s="368">
        <f t="shared" si="13"/>
        <v>0.99991241214006688</v>
      </c>
      <c r="BH103" s="368">
        <f t="shared" si="13"/>
        <v>0.99991287273801832</v>
      </c>
      <c r="BI103" s="368">
        <f t="shared" si="13"/>
        <v>0.99991367960938626</v>
      </c>
      <c r="BJ103" s="368">
        <f t="shared" si="13"/>
        <v>0.99991493191478831</v>
      </c>
      <c r="BK103" s="368">
        <f t="shared" si="13"/>
        <v>0.99991671310915298</v>
      </c>
      <c r="BL103" s="368">
        <f t="shared" si="13"/>
        <v>0.99991908508877392</v>
      </c>
      <c r="BM103" s="368">
        <f t="shared" si="13"/>
        <v>0.99992208238079194</v>
      </c>
      <c r="BN103" s="369">
        <f t="shared" si="13"/>
        <v>0.99992570733675001</v>
      </c>
      <c r="BO103" s="278"/>
      <c r="BP103" s="191"/>
      <c r="BQ103" s="191"/>
      <c r="BR103" s="191"/>
      <c r="BS103" s="191"/>
      <c r="BT103" s="191"/>
      <c r="BU103" s="191"/>
      <c r="BV103" s="191"/>
      <c r="BW103" s="191"/>
      <c r="BX103" s="191"/>
      <c r="BY103" s="191"/>
      <c r="BZ103" s="191"/>
      <c r="CA103" s="191"/>
      <c r="CB103" s="191"/>
      <c r="CC103" s="191"/>
      <c r="CD103" s="191"/>
      <c r="CE103" s="191"/>
      <c r="CF103" s="191"/>
    </row>
    <row r="104" spans="2:84" ht="42" customHeight="1">
      <c r="B104" s="652"/>
      <c r="C104" s="651"/>
      <c r="D104" s="672">
        <v>0.15</v>
      </c>
      <c r="E104" s="902"/>
      <c r="F104" s="368">
        <f t="shared" si="11"/>
        <v>0.97300112162965446</v>
      </c>
      <c r="G104" s="368">
        <f t="shared" si="11"/>
        <v>0.95999362066711003</v>
      </c>
      <c r="H104" s="368">
        <f t="shared" si="11"/>
        <v>0.94091002023159076</v>
      </c>
      <c r="I104" s="368">
        <f t="shared" si="11"/>
        <v>0.9131333833719395</v>
      </c>
      <c r="J104" s="368">
        <f t="shared" si="11"/>
        <v>0.87316851795144257</v>
      </c>
      <c r="K104" s="368">
        <f t="shared" si="11"/>
        <v>0.81661789645674154</v>
      </c>
      <c r="L104" s="368">
        <f t="shared" si="11"/>
        <v>0.7384749096722103</v>
      </c>
      <c r="M104" s="368">
        <f t="shared" si="11"/>
        <v>0.634036947356032</v>
      </c>
      <c r="N104" s="368">
        <f t="shared" si="11"/>
        <v>0.50086534131684857</v>
      </c>
      <c r="O104" s="368">
        <f t="shared" si="11"/>
        <v>0.34314348070918116</v>
      </c>
      <c r="P104" s="368">
        <f t="shared" si="11"/>
        <v>0.19417506313728936</v>
      </c>
      <c r="Q104" s="368">
        <f t="shared" si="11"/>
        <v>0.16588779440089529</v>
      </c>
      <c r="R104" s="368">
        <f t="shared" si="11"/>
        <v>0.26921742216059652</v>
      </c>
      <c r="S104" s="368">
        <f t="shared" si="11"/>
        <v>0.43152211126044604</v>
      </c>
      <c r="T104" s="368">
        <f t="shared" si="11"/>
        <v>0.57708194315165362</v>
      </c>
      <c r="U104" s="368">
        <f t="shared" si="11"/>
        <v>0.69451890057745569</v>
      </c>
      <c r="V104" s="368">
        <f t="shared" si="9"/>
        <v>0.78409950807185758</v>
      </c>
      <c r="W104" s="368">
        <f t="shared" si="9"/>
        <v>0.84982630371626122</v>
      </c>
      <c r="X104" s="368">
        <f t="shared" si="9"/>
        <v>0.8967319397301553</v>
      </c>
      <c r="Y104" s="368">
        <f t="shared" si="9"/>
        <v>0.92955599681074041</v>
      </c>
      <c r="Z104" s="368">
        <f t="shared" si="9"/>
        <v>0.95221392131850058</v>
      </c>
      <c r="AA104" s="368">
        <f t="shared" si="9"/>
        <v>0.96770745706540162</v>
      </c>
      <c r="AB104" s="368">
        <f t="shared" si="9"/>
        <v>0.97823373432726179</v>
      </c>
      <c r="AC104" s="368">
        <f t="shared" si="9"/>
        <v>0.98535377958885217</v>
      </c>
      <c r="AD104" s="368">
        <f t="shared" si="9"/>
        <v>0.99015527366155542</v>
      </c>
      <c r="AE104" s="368">
        <f t="shared" si="9"/>
        <v>0.99338637918756811</v>
      </c>
      <c r="AF104" s="368">
        <f t="shared" si="9"/>
        <v>0.99555732654798179</v>
      </c>
      <c r="AG104" s="368">
        <f t="shared" si="10"/>
        <v>0.99701409282472053</v>
      </c>
      <c r="AH104" s="368">
        <f t="shared" si="10"/>
        <v>0.99799037861400941</v>
      </c>
      <c r="AI104" s="368">
        <f t="shared" si="10"/>
        <v>0.99864363878373008</v>
      </c>
      <c r="AJ104" s="368">
        <f t="shared" si="10"/>
        <v>0.99907977927470137</v>
      </c>
      <c r="AK104" s="368">
        <f t="shared" si="10"/>
        <v>0.99936996130773914</v>
      </c>
      <c r="AL104" s="368">
        <f t="shared" si="10"/>
        <v>0.99956198019338838</v>
      </c>
      <c r="AM104" s="368">
        <f t="shared" si="10"/>
        <v>0.99968794535399641</v>
      </c>
      <c r="AN104" s="368">
        <f t="shared" si="10"/>
        <v>0.99976945166073572</v>
      </c>
      <c r="AO104" s="368">
        <f t="shared" si="10"/>
        <v>0.99982105445385461</v>
      </c>
      <c r="AP104" s="368">
        <f t="shared" si="10"/>
        <v>0.99985259944166482</v>
      </c>
      <c r="AQ104" s="368">
        <f t="shared" si="10"/>
        <v>0.99987078029033638</v>
      </c>
      <c r="AR104" s="368">
        <f t="shared" si="10"/>
        <v>0.99988017591155509</v>
      </c>
      <c r="AS104" s="368">
        <f t="shared" si="10"/>
        <v>0.99988393807696996</v>
      </c>
      <c r="AT104" s="368">
        <f t="shared" si="10"/>
        <v>0.99988424524234909</v>
      </c>
      <c r="AU104" s="368">
        <f t="shared" si="10"/>
        <v>0.99988260148215524</v>
      </c>
      <c r="AV104" s="368">
        <f t="shared" si="10"/>
        <v>0.99988003419293248</v>
      </c>
      <c r="AW104" s="368">
        <f t="shared" si="8"/>
        <v>0.99987722674274049</v>
      </c>
      <c r="AX104" s="368">
        <f t="shared" si="8"/>
        <v>0.99987460998379729</v>
      </c>
      <c r="AY104" s="368">
        <f t="shared" si="8"/>
        <v>0.99987242792943798</v>
      </c>
      <c r="AZ104" s="368">
        <f t="shared" si="8"/>
        <v>0.99987078693941511</v>
      </c>
      <c r="BA104" s="368">
        <f t="shared" si="6"/>
        <v>0.99986969379898227</v>
      </c>
      <c r="BB104" s="368">
        <f t="shared" si="13"/>
        <v>0.99986908561491505</v>
      </c>
      <c r="BC104" s="368">
        <f t="shared" si="13"/>
        <v>0.99986885306249651</v>
      </c>
      <c r="BD104" s="368">
        <f t="shared" si="13"/>
        <v>0.99986885783737489</v>
      </c>
      <c r="BE104" s="368">
        <f t="shared" si="13"/>
        <v>0.99986894611852084</v>
      </c>
      <c r="BF104" s="368">
        <f t="shared" si="13"/>
        <v>0.99986907402034941</v>
      </c>
      <c r="BG104" s="368">
        <f t="shared" si="13"/>
        <v>0.99986940911208078</v>
      </c>
      <c r="BH104" s="368">
        <f t="shared" si="13"/>
        <v>0.99987013561319804</v>
      </c>
      <c r="BI104" s="368">
        <f t="shared" si="13"/>
        <v>0.99987142724107114</v>
      </c>
      <c r="BJ104" s="368">
        <f t="shared" si="13"/>
        <v>0.99987344019972724</v>
      </c>
      <c r="BK104" s="368">
        <f t="shared" si="13"/>
        <v>0.99987630395001748</v>
      </c>
      <c r="BL104" s="368">
        <f t="shared" si="13"/>
        <v>0.99988011089771889</v>
      </c>
      <c r="BM104" s="368">
        <f t="shared" si="13"/>
        <v>0.99988490650612338</v>
      </c>
      <c r="BN104" s="369">
        <f t="shared" si="13"/>
        <v>0.99989068157665939</v>
      </c>
      <c r="BO104" s="278"/>
      <c r="BP104" s="191"/>
      <c r="BQ104" s="191"/>
      <c r="BR104" s="191"/>
      <c r="BS104" s="191"/>
      <c r="BT104" s="191"/>
      <c r="BU104" s="191"/>
      <c r="BV104" s="191"/>
      <c r="BW104" s="191"/>
      <c r="BX104" s="191"/>
      <c r="BY104" s="191"/>
      <c r="BZ104" s="191"/>
      <c r="CA104" s="191"/>
      <c r="CB104" s="191"/>
      <c r="CC104" s="191"/>
      <c r="CD104" s="191"/>
      <c r="CE104" s="191"/>
      <c r="CF104" s="191"/>
    </row>
    <row r="105" spans="2:84" ht="42" customHeight="1">
      <c r="B105" s="652"/>
      <c r="C105" s="651"/>
      <c r="D105" s="670">
        <v>0.1</v>
      </c>
      <c r="E105" s="902"/>
      <c r="F105" s="368">
        <f t="shared" si="11"/>
        <v>0.9729837965881003</v>
      </c>
      <c r="G105" s="368">
        <f t="shared" si="11"/>
        <v>0.95996260460255922</v>
      </c>
      <c r="H105" s="368">
        <f t="shared" si="11"/>
        <v>0.94085366305978424</v>
      </c>
      <c r="I105" s="368">
        <f t="shared" si="11"/>
        <v>0.91302921718224506</v>
      </c>
      <c r="J105" s="368">
        <f t="shared" si="11"/>
        <v>0.87297205475338668</v>
      </c>
      <c r="K105" s="368">
        <f t="shared" si="11"/>
        <v>0.81623787767476241</v>
      </c>
      <c r="L105" s="368">
        <f t="shared" si="11"/>
        <v>0.73771399758110656</v>
      </c>
      <c r="M105" s="368">
        <f t="shared" si="11"/>
        <v>0.63242930462437708</v>
      </c>
      <c r="N105" s="368">
        <f t="shared" si="11"/>
        <v>0.49712178624799719</v>
      </c>
      <c r="O105" s="368">
        <f t="shared" si="11"/>
        <v>0.33241840481141621</v>
      </c>
      <c r="P105" s="368">
        <f t="shared" si="11"/>
        <v>0.14504502513491355</v>
      </c>
      <c r="Q105" s="368">
        <f t="shared" si="11"/>
        <v>5.8765164422960481E-2</v>
      </c>
      <c r="R105" s="368">
        <f t="shared" si="11"/>
        <v>0.24940812129688275</v>
      </c>
      <c r="S105" s="368">
        <f t="shared" si="11"/>
        <v>0.42570270966164375</v>
      </c>
      <c r="T105" s="368">
        <f t="shared" si="11"/>
        <v>0.57475983582477774</v>
      </c>
      <c r="U105" s="368">
        <f t="shared" si="11"/>
        <v>0.69345900075293687</v>
      </c>
      <c r="V105" s="368">
        <f t="shared" si="9"/>
        <v>0.78358116019793755</v>
      </c>
      <c r="W105" s="368">
        <f t="shared" si="9"/>
        <v>0.84956202632249622</v>
      </c>
      <c r="X105" s="368">
        <f t="shared" si="9"/>
        <v>0.89659321093771438</v>
      </c>
      <c r="Y105" s="368">
        <f t="shared" si="9"/>
        <v>0.92948145339805666</v>
      </c>
      <c r="Z105" s="368">
        <f t="shared" si="9"/>
        <v>0.95217300246445469</v>
      </c>
      <c r="AA105" s="368">
        <f t="shared" si="9"/>
        <v>0.96768446710363643</v>
      </c>
      <c r="AB105" s="368">
        <f t="shared" si="9"/>
        <v>0.97822040161445922</v>
      </c>
      <c r="AC105" s="368">
        <f t="shared" si="9"/>
        <v>0.98534563275693754</v>
      </c>
      <c r="AD105" s="368">
        <f t="shared" si="9"/>
        <v>0.99014982094877346</v>
      </c>
      <c r="AE105" s="368">
        <f t="shared" si="9"/>
        <v>0.99338216978864202</v>
      </c>
      <c r="AF105" s="368">
        <f t="shared" si="9"/>
        <v>0.99555345527885297</v>
      </c>
      <c r="AG105" s="368">
        <f t="shared" si="10"/>
        <v>0.99700993295158058</v>
      </c>
      <c r="AH105" s="368">
        <f t="shared" si="10"/>
        <v>0.9979854350764038</v>
      </c>
      <c r="AI105" s="368">
        <f t="shared" si="10"/>
        <v>0.99863746709999579</v>
      </c>
      <c r="AJ105" s="368">
        <f t="shared" si="10"/>
        <v>0.9990719422438864</v>
      </c>
      <c r="AK105" s="368">
        <f t="shared" si="10"/>
        <v>0.99936000937877367</v>
      </c>
      <c r="AL105" s="368">
        <f t="shared" si="10"/>
        <v>0.99954944836375403</v>
      </c>
      <c r="AM105" s="368">
        <f t="shared" si="10"/>
        <v>0.99967236276421612</v>
      </c>
      <c r="AN105" s="368">
        <f t="shared" si="10"/>
        <v>0.99975036122956862</v>
      </c>
      <c r="AO105" s="368">
        <f t="shared" si="10"/>
        <v>0.99979803983542437</v>
      </c>
      <c r="AP105" s="368">
        <f t="shared" si="10"/>
        <v>0.99982531589719015</v>
      </c>
      <c r="AQ105" s="368">
        <f t="shared" si="10"/>
        <v>0.99983898528212511</v>
      </c>
      <c r="AR105" s="368">
        <f t="shared" si="10"/>
        <v>0.99984375481347443</v>
      </c>
      <c r="AS105" s="368">
        <f t="shared" si="10"/>
        <v>0.99984292069794256</v>
      </c>
      <c r="AT105" s="368">
        <f t="shared" si="10"/>
        <v>0.99983881000532138</v>
      </c>
      <c r="AU105" s="368">
        <f t="shared" si="10"/>
        <v>0.99983306594641952</v>
      </c>
      <c r="AV105" s="368">
        <f t="shared" si="10"/>
        <v>0.99982683276732776</v>
      </c>
      <c r="AW105" s="368">
        <f t="shared" si="8"/>
        <v>0.99982087840745792</v>
      </c>
      <c r="AX105" s="368">
        <f t="shared" si="8"/>
        <v>0.99981568016750311</v>
      </c>
      <c r="AY105" s="368">
        <f t="shared" si="8"/>
        <v>0.99981148912260986</v>
      </c>
      <c r="AZ105" s="368">
        <f t="shared" si="8"/>
        <v>0.99980838217114532</v>
      </c>
      <c r="BA105" s="368">
        <f t="shared" si="6"/>
        <v>0.99980630599250775</v>
      </c>
      <c r="BB105" s="368">
        <f t="shared" si="13"/>
        <v>0.99980511441138209</v>
      </c>
      <c r="BC105" s="368">
        <f t="shared" si="13"/>
        <v>0.99980459929979415</v>
      </c>
      <c r="BD105" s="368">
        <f t="shared" si="13"/>
        <v>0.99980451473078868</v>
      </c>
      <c r="BE105" s="368">
        <f t="shared" si="13"/>
        <v>0.99980459618061479</v>
      </c>
      <c r="BF105" s="368">
        <f t="shared" si="13"/>
        <v>0.99980476236804161</v>
      </c>
      <c r="BG105" s="368">
        <f t="shared" si="13"/>
        <v>0.99980527857611057</v>
      </c>
      <c r="BH105" s="368">
        <f t="shared" si="13"/>
        <v>0.99980643888733844</v>
      </c>
      <c r="BI105" s="368">
        <f t="shared" si="13"/>
        <v>0.99980852057085834</v>
      </c>
      <c r="BJ105" s="368">
        <f t="shared" si="13"/>
        <v>0.99981177108064845</v>
      </c>
      <c r="BK105" s="368">
        <f t="shared" si="13"/>
        <v>0.99981639148469481</v>
      </c>
      <c r="BL105" s="368">
        <f t="shared" si="13"/>
        <v>0.99982251843974468</v>
      </c>
      <c r="BM105" s="368">
        <f t="shared" si="13"/>
        <v>0.99983020752395935</v>
      </c>
      <c r="BN105" s="369">
        <f t="shared" si="13"/>
        <v>0.99983942112456103</v>
      </c>
      <c r="BO105" s="278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</row>
    <row r="106" spans="2:84" ht="42" customHeight="1">
      <c r="B106" s="653"/>
      <c r="C106" s="652"/>
      <c r="D106" s="672">
        <v>0.05</v>
      </c>
      <c r="E106" s="902"/>
      <c r="F106" s="368">
        <f t="shared" si="11"/>
        <v>0.97303336048953681</v>
      </c>
      <c r="G106" s="368">
        <f t="shared" si="11"/>
        <v>0.96005131729245463</v>
      </c>
      <c r="H106" s="368">
        <f t="shared" si="11"/>
        <v>0.94101480890452704</v>
      </c>
      <c r="I106" s="368">
        <f t="shared" si="11"/>
        <v>0.91332693758962102</v>
      </c>
      <c r="J106" s="368">
        <f t="shared" si="11"/>
        <v>0.87353319930067785</v>
      </c>
      <c r="K106" s="368">
        <f t="shared" si="11"/>
        <v>0.8173221157415218</v>
      </c>
      <c r="L106" s="368">
        <f t="shared" si="11"/>
        <v>0.73988066461115265</v>
      </c>
      <c r="M106" s="368">
        <f t="shared" si="11"/>
        <v>0.63698781677523886</v>
      </c>
      <c r="N106" s="368">
        <f t="shared" si="11"/>
        <v>0.50761769845080795</v>
      </c>
      <c r="O106" s="368">
        <f t="shared" si="11"/>
        <v>0.36118343320365032</v>
      </c>
      <c r="P106" s="368">
        <f t="shared" si="11"/>
        <v>0.24665614563127444</v>
      </c>
      <c r="Q106" s="368">
        <f t="shared" si="11"/>
        <v>0.23124137908878506</v>
      </c>
      <c r="R106" s="368">
        <f t="shared" si="11"/>
        <v>0.29918505962540354</v>
      </c>
      <c r="S106" s="368">
        <f t="shared" si="11"/>
        <v>0.44182126485460654</v>
      </c>
      <c r="T106" s="368">
        <f t="shared" si="11"/>
        <v>0.58132031292580244</v>
      </c>
      <c r="U106" s="368">
        <f t="shared" si="11"/>
        <v>0.69647240540392163</v>
      </c>
      <c r="V106" s="368">
        <f t="shared" si="9"/>
        <v>0.78505873642487878</v>
      </c>
      <c r="W106" s="368">
        <f t="shared" si="9"/>
        <v>0.85031617444797092</v>
      </c>
      <c r="X106" s="368">
        <f t="shared" si="9"/>
        <v>0.8969890425074446</v>
      </c>
      <c r="Y106" s="368">
        <f t="shared" si="9"/>
        <v>0.92969370993739331</v>
      </c>
      <c r="Z106" s="368">
        <f t="shared" si="9"/>
        <v>0.95228876805628448</v>
      </c>
      <c r="AA106" s="368">
        <f t="shared" si="9"/>
        <v>0.967748406070016</v>
      </c>
      <c r="AB106" s="368">
        <f t="shared" si="9"/>
        <v>0.9782559286066066</v>
      </c>
      <c r="AC106" s="368">
        <f t="shared" si="9"/>
        <v>0.98536522823931416</v>
      </c>
      <c r="AD106" s="368">
        <f t="shared" si="9"/>
        <v>0.99016020664119886</v>
      </c>
      <c r="AE106" s="368">
        <f t="shared" si="9"/>
        <v>0.99338696476697219</v>
      </c>
      <c r="AF106" s="368">
        <f t="shared" si="9"/>
        <v>0.99555456408400256</v>
      </c>
      <c r="AG106" s="368">
        <f t="shared" si="10"/>
        <v>0.99700828163898736</v>
      </c>
      <c r="AH106" s="368">
        <f t="shared" si="10"/>
        <v>0.99798136622199951</v>
      </c>
      <c r="AI106" s="368">
        <f t="shared" si="10"/>
        <v>0.9986309546884713</v>
      </c>
      <c r="AJ106" s="368">
        <f t="shared" si="10"/>
        <v>0.99906271193918161</v>
      </c>
      <c r="AK106" s="368">
        <f t="shared" si="10"/>
        <v>0.99934761101973624</v>
      </c>
      <c r="AL106" s="368">
        <f t="shared" si="10"/>
        <v>0.99953330717471689</v>
      </c>
      <c r="AM106" s="368">
        <f t="shared" si="10"/>
        <v>0.99965182446983492</v>
      </c>
      <c r="AN106" s="368">
        <f t="shared" si="10"/>
        <v>0.9997247392917028</v>
      </c>
      <c r="AO106" s="368">
        <f t="shared" si="10"/>
        <v>0.99976666801886671</v>
      </c>
      <c r="AP106" s="368">
        <f t="shared" si="10"/>
        <v>0.99978760529431754</v>
      </c>
      <c r="AQ106" s="368">
        <f t="shared" si="10"/>
        <v>0.99979448158877293</v>
      </c>
      <c r="AR106" s="368">
        <f t="shared" si="10"/>
        <v>0.99979218934387259</v>
      </c>
      <c r="AS106" s="368">
        <f t="shared" si="10"/>
        <v>0.99978424781624831</v>
      </c>
      <c r="AT106" s="368">
        <f t="shared" si="10"/>
        <v>0.99977322463604557</v>
      </c>
      <c r="AU106" s="368">
        <f t="shared" si="10"/>
        <v>0.99976099749120817</v>
      </c>
      <c r="AV106" s="368">
        <f t="shared" si="10"/>
        <v>0.99974891548959477</v>
      </c>
      <c r="AW106" s="368">
        <f t="shared" si="8"/>
        <v>0.99973790218588809</v>
      </c>
      <c r="AX106" s="368">
        <f t="shared" si="8"/>
        <v>0.99972852846694893</v>
      </c>
      <c r="AY106" s="368">
        <f t="shared" si="8"/>
        <v>0.99972107239706332</v>
      </c>
      <c r="AZ106" s="368">
        <f t="shared" si="8"/>
        <v>0.99971557452480497</v>
      </c>
      <c r="BA106" s="368">
        <f t="shared" si="6"/>
        <v>0.99971189111416559</v>
      </c>
      <c r="BB106" s="368">
        <f t="shared" si="13"/>
        <v>0.99970974420938397</v>
      </c>
      <c r="BC106" s="368">
        <f t="shared" si="13"/>
        <v>0.99970876599299718</v>
      </c>
      <c r="BD106" s="368">
        <f t="shared" si="13"/>
        <v>0.99970853492078737</v>
      </c>
      <c r="BE106" s="368">
        <f t="shared" si="13"/>
        <v>0.99970860514764526</v>
      </c>
      <c r="BF106" s="368">
        <f t="shared" si="13"/>
        <v>0.99970883408853206</v>
      </c>
      <c r="BG106" s="368">
        <f t="shared" si="13"/>
        <v>0.99970964715769284</v>
      </c>
      <c r="BH106" s="368">
        <f t="shared" si="13"/>
        <v>0.99971151809672576</v>
      </c>
      <c r="BI106" s="368">
        <f t="shared" si="13"/>
        <v>0.99971489241673128</v>
      </c>
      <c r="BJ106" s="368">
        <f t="shared" si="13"/>
        <v>0.99972016363298877</v>
      </c>
      <c r="BK106" s="368">
        <f t="shared" si="13"/>
        <v>0.99972764366681122</v>
      </c>
      <c r="BL106" s="368">
        <f t="shared" si="13"/>
        <v>0.99973753145634892</v>
      </c>
      <c r="BM106" s="368">
        <f t="shared" si="13"/>
        <v>0.99974988510840068</v>
      </c>
      <c r="BN106" s="369">
        <f t="shared" si="13"/>
        <v>0.99976460349179019</v>
      </c>
      <c r="BO106" s="278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</row>
    <row r="107" spans="2:84" ht="42" customHeight="1">
      <c r="B107" s="653"/>
      <c r="C107" s="652"/>
      <c r="D107" s="670">
        <v>0</v>
      </c>
      <c r="E107" s="902"/>
      <c r="F107" s="368">
        <f t="shared" si="11"/>
        <v>0.97329763704573502</v>
      </c>
      <c r="G107" s="368">
        <f t="shared" si="11"/>
        <v>0.96052335303807712</v>
      </c>
      <c r="H107" s="368">
        <f t="shared" si="11"/>
        <v>0.94186977257610027</v>
      </c>
      <c r="I107" s="368">
        <f t="shared" si="11"/>
        <v>0.91489987387260696</v>
      </c>
      <c r="J107" s="368">
        <f t="shared" si="11"/>
        <v>0.8764789674540967</v>
      </c>
      <c r="K107" s="368">
        <f t="shared" si="11"/>
        <v>0.82295499673207861</v>
      </c>
      <c r="L107" s="368">
        <f t="shared" si="11"/>
        <v>0.75093024613625337</v>
      </c>
      <c r="M107" s="368">
        <f t="shared" si="11"/>
        <v>0.65937744957692557</v>
      </c>
      <c r="N107" s="368">
        <f t="shared" si="11"/>
        <v>0.55469531619990853</v>
      </c>
      <c r="O107" s="368">
        <f t="shared" si="11"/>
        <v>0.46027981481455466</v>
      </c>
      <c r="P107" s="368">
        <f t="shared" si="11"/>
        <v>0.41354791165459515</v>
      </c>
      <c r="Q107" s="368">
        <f t="shared" si="11"/>
        <v>0.40933030909734358</v>
      </c>
      <c r="R107" s="368">
        <f t="shared" si="11"/>
        <v>0.43162018360667143</v>
      </c>
      <c r="S107" s="368">
        <f t="shared" si="11"/>
        <v>0.50825647508827498</v>
      </c>
      <c r="T107" s="368">
        <f t="shared" si="11"/>
        <v>0.61256752806970738</v>
      </c>
      <c r="U107" s="368">
        <f t="shared" si="11"/>
        <v>0.71163341572281436</v>
      </c>
      <c r="V107" s="368">
        <f t="shared" si="9"/>
        <v>0.7926817714562191</v>
      </c>
      <c r="W107" s="368">
        <f t="shared" si="9"/>
        <v>0.85425950386842542</v>
      </c>
      <c r="X107" s="368">
        <f t="shared" si="9"/>
        <v>0.89907564842869858</v>
      </c>
      <c r="Y107" s="368">
        <f t="shared" si="9"/>
        <v>0.93081892468560401</v>
      </c>
      <c r="Z107" s="368">
        <f t="shared" si="9"/>
        <v>0.95290550817563469</v>
      </c>
      <c r="AA107" s="368">
        <f t="shared" si="9"/>
        <v>0.96809122039908835</v>
      </c>
      <c r="AB107" s="368">
        <f t="shared" si="9"/>
        <v>0.97844868491439363</v>
      </c>
      <c r="AC107" s="368">
        <f t="shared" si="9"/>
        <v>0.9854744511296244</v>
      </c>
      <c r="AD107" s="368">
        <f t="shared" si="9"/>
        <v>0.99022213258562308</v>
      </c>
      <c r="AE107" s="368">
        <f t="shared" si="9"/>
        <v>0.99342154265149607</v>
      </c>
      <c r="AF107" s="368">
        <f t="shared" si="9"/>
        <v>0.9955728273586012</v>
      </c>
      <c r="AG107" s="368">
        <f t="shared" si="10"/>
        <v>0.99701628982355384</v>
      </c>
      <c r="AH107" s="368">
        <f t="shared" si="10"/>
        <v>0.99798234044734513</v>
      </c>
      <c r="AI107" s="368">
        <f t="shared" si="10"/>
        <v>0.99862644878821516</v>
      </c>
      <c r="AJ107" s="368">
        <f t="shared" si="10"/>
        <v>0.99905326343240641</v>
      </c>
      <c r="AK107" s="368">
        <f t="shared" si="10"/>
        <v>0.99933311150285442</v>
      </c>
      <c r="AL107" s="368">
        <f t="shared" si="10"/>
        <v>0.9995132241961362</v>
      </c>
      <c r="AM107" s="368">
        <f t="shared" si="10"/>
        <v>0.99962534927823798</v>
      </c>
      <c r="AN107" s="368">
        <f t="shared" si="10"/>
        <v>0.99969090255882675</v>
      </c>
      <c r="AO107" s="368">
        <f t="shared" si="10"/>
        <v>0.99972444611175004</v>
      </c>
      <c r="AP107" s="368">
        <f t="shared" si="10"/>
        <v>0.99973602649714255</v>
      </c>
      <c r="AQ107" s="368">
        <f t="shared" si="10"/>
        <v>0.99973273196074341</v>
      </c>
      <c r="AR107" s="368">
        <f t="shared" si="10"/>
        <v>0.99971971084824507</v>
      </c>
      <c r="AS107" s="368">
        <f t="shared" si="10"/>
        <v>0.99970081728706262</v>
      </c>
      <c r="AT107" s="368">
        <f t="shared" si="10"/>
        <v>0.99967900165229084</v>
      </c>
      <c r="AU107" s="368">
        <f t="shared" si="10"/>
        <v>0.99965653241666919</v>
      </c>
      <c r="AV107" s="368">
        <f t="shared" si="10"/>
        <v>0.99963511499786983</v>
      </c>
      <c r="AW107" s="368">
        <f t="shared" si="8"/>
        <v>0.99961595681637461</v>
      </c>
      <c r="AX107" s="368">
        <f t="shared" si="8"/>
        <v>0.99959981306183177</v>
      </c>
      <c r="AY107" s="368">
        <f t="shared" si="8"/>
        <v>0.99958703393185855</v>
      </c>
      <c r="AZ107" s="368">
        <f t="shared" si="8"/>
        <v>0.99957762210744427</v>
      </c>
      <c r="BA107" s="368">
        <f t="shared" si="6"/>
        <v>0.99957130014824791</v>
      </c>
      <c r="BB107" s="368">
        <f t="shared" si="13"/>
        <v>0.99956758206332463</v>
      </c>
      <c r="BC107" s="368">
        <f t="shared" si="13"/>
        <v>0.99956584140880322</v>
      </c>
      <c r="BD107" s="368">
        <f t="shared" si="13"/>
        <v>0.99956536899320114</v>
      </c>
      <c r="BE107" s="368">
        <f t="shared" si="13"/>
        <v>0.99956542068139786</v>
      </c>
      <c r="BF107" s="368">
        <f t="shared" si="13"/>
        <v>0.99956575293531824</v>
      </c>
      <c r="BG107" s="368">
        <f t="shared" si="13"/>
        <v>0.99956705475681462</v>
      </c>
      <c r="BH107" s="368">
        <f t="shared" si="13"/>
        <v>0.99957009488870885</v>
      </c>
      <c r="BI107" s="368">
        <f t="shared" si="13"/>
        <v>0.99957559300022836</v>
      </c>
      <c r="BJ107" s="368">
        <f t="shared" si="13"/>
        <v>0.99958417642803266</v>
      </c>
      <c r="BK107" s="368">
        <f t="shared" si="13"/>
        <v>0.99959632732939896</v>
      </c>
      <c r="BL107" s="368">
        <f t="shared" si="13"/>
        <v>0.99961232812766521</v>
      </c>
      <c r="BM107" s="368">
        <f t="shared" si="13"/>
        <v>0.99963221547646197</v>
      </c>
      <c r="BN107" s="369">
        <f t="shared" si="13"/>
        <v>0.99965575366128923</v>
      </c>
      <c r="BO107" s="278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</row>
    <row r="108" spans="2:84" ht="42" customHeight="1">
      <c r="B108" s="653"/>
      <c r="C108" s="652"/>
      <c r="D108" s="672">
        <v>-0.05</v>
      </c>
      <c r="E108" s="902"/>
      <c r="F108" s="368">
        <f t="shared" si="11"/>
        <v>0.97394413765674459</v>
      </c>
      <c r="G108" s="368">
        <f t="shared" si="11"/>
        <v>0.96167114218848826</v>
      </c>
      <c r="H108" s="368">
        <f t="shared" si="11"/>
        <v>0.94393135776585546</v>
      </c>
      <c r="I108" s="368">
        <f t="shared" si="11"/>
        <v>0.91864748612616953</v>
      </c>
      <c r="J108" s="368">
        <f t="shared" si="11"/>
        <v>0.88337252728739601</v>
      </c>
      <c r="K108" s="368">
        <f t="shared" si="11"/>
        <v>0.83576802698984298</v>
      </c>
      <c r="L108" s="368">
        <f t="shared" si="11"/>
        <v>0.77488718432208581</v>
      </c>
      <c r="M108" s="368">
        <f t="shared" si="11"/>
        <v>0.70385181405920771</v>
      </c>
      <c r="N108" s="368">
        <f t="shared" si="11"/>
        <v>0.6336761786953683</v>
      </c>
      <c r="O108" s="368">
        <f t="shared" si="11"/>
        <v>0.58297517952493794</v>
      </c>
      <c r="P108" s="368">
        <f t="shared" si="11"/>
        <v>0.56289177040982719</v>
      </c>
      <c r="Q108" s="368">
        <f t="shared" si="11"/>
        <v>0.56124869002467337</v>
      </c>
      <c r="R108" s="368">
        <f t="shared" si="11"/>
        <v>0.5702508613612759</v>
      </c>
      <c r="S108" s="368">
        <f t="shared" si="11"/>
        <v>0.60710570411620646</v>
      </c>
      <c r="T108" s="368">
        <f t="shared" si="11"/>
        <v>0.67084157450272353</v>
      </c>
      <c r="U108" s="368">
        <f t="shared" si="11"/>
        <v>0.74343725172340269</v>
      </c>
      <c r="V108" s="368">
        <f t="shared" si="9"/>
        <v>0.80970365873782491</v>
      </c>
      <c r="W108" s="368">
        <f t="shared" si="9"/>
        <v>0.86338484183083741</v>
      </c>
      <c r="X108" s="368">
        <f t="shared" si="9"/>
        <v>0.90401156789245607</v>
      </c>
      <c r="Y108" s="368">
        <f t="shared" si="9"/>
        <v>0.93351927355825914</v>
      </c>
      <c r="Z108" s="368">
        <f t="shared" si="9"/>
        <v>0.95440051412489435</v>
      </c>
      <c r="AA108" s="368">
        <f t="shared" si="9"/>
        <v>0.96892852014345487</v>
      </c>
      <c r="AB108" s="368">
        <f t="shared" si="9"/>
        <v>0.97892259191613529</v>
      </c>
      <c r="AC108" s="368">
        <f t="shared" si="9"/>
        <v>0.98574501545594317</v>
      </c>
      <c r="AD108" s="368">
        <f t="shared" si="9"/>
        <v>0.99037739738238884</v>
      </c>
      <c r="AE108" s="368">
        <f t="shared" si="9"/>
        <v>0.99351043216051116</v>
      </c>
      <c r="AF108" s="368">
        <f t="shared" si="9"/>
        <v>0.99562272128612761</v>
      </c>
      <c r="AG108" s="368">
        <f t="shared" si="10"/>
        <v>0.99704252431595863</v>
      </c>
      <c r="AH108" s="368">
        <f t="shared" si="10"/>
        <v>0.99799340128029423</v>
      </c>
      <c r="AI108" s="368">
        <f t="shared" si="10"/>
        <v>0.99862683863052704</v>
      </c>
      <c r="AJ108" s="368">
        <f t="shared" si="10"/>
        <v>0.9990451006552139</v>
      </c>
      <c r="AK108" s="368">
        <f t="shared" si="10"/>
        <v>0.99931703385497994</v>
      </c>
      <c r="AL108" s="368">
        <f t="shared" si="10"/>
        <v>0.99948891416107843</v>
      </c>
      <c r="AM108" s="368">
        <f t="shared" si="10"/>
        <v>0.99959186000608202</v>
      </c>
      <c r="AN108" s="368">
        <f t="shared" si="10"/>
        <v>0.99964688712623773</v>
      </c>
      <c r="AO108" s="368">
        <f t="shared" si="10"/>
        <v>0.9996683484678951</v>
      </c>
      <c r="AP108" s="368">
        <f t="shared" si="10"/>
        <v>0.99966626392160063</v>
      </c>
      <c r="AQ108" s="368">
        <f t="shared" si="10"/>
        <v>0.99964787828412105</v>
      </c>
      <c r="AR108" s="368">
        <f t="shared" si="10"/>
        <v>0.99961867402064664</v>
      </c>
      <c r="AS108" s="368">
        <f t="shared" si="10"/>
        <v>0.99958299405331552</v>
      </c>
      <c r="AT108" s="368">
        <f t="shared" si="10"/>
        <v>0.99954438739810458</v>
      </c>
      <c r="AU108" s="368">
        <f t="shared" si="10"/>
        <v>0.99950576672753455</v>
      </c>
      <c r="AV108" s="368">
        <f t="shared" si="10"/>
        <v>0.99946945258498032</v>
      </c>
      <c r="AW108" s="368">
        <f t="shared" si="8"/>
        <v>0.99943716659647019</v>
      </c>
      <c r="AX108" s="368">
        <f t="shared" si="8"/>
        <v>0.99941002127924727</v>
      </c>
      <c r="AY108" s="368">
        <f t="shared" si="8"/>
        <v>0.99938853628921631</v>
      </c>
      <c r="AZ108" s="368">
        <f t="shared" si="8"/>
        <v>0.9993726925384433</v>
      </c>
      <c r="BA108" s="368">
        <f t="shared" si="6"/>
        <v>0.99936202009677932</v>
      </c>
      <c r="BB108" s="368">
        <f t="shared" si="13"/>
        <v>0.99935570591764722</v>
      </c>
      <c r="BC108" s="368">
        <f t="shared" si="13"/>
        <v>0.99935270396343101</v>
      </c>
      <c r="BD108" s="368">
        <f t="shared" si="13"/>
        <v>0.99935183204204503</v>
      </c>
      <c r="BE108" s="368">
        <f t="shared" si="13"/>
        <v>0.9993518529797718</v>
      </c>
      <c r="BF108" s="368">
        <f t="shared" si="13"/>
        <v>0.99935235617939866</v>
      </c>
      <c r="BG108" s="368">
        <f t="shared" si="13"/>
        <v>0.99935446664486505</v>
      </c>
      <c r="BH108" s="368">
        <f t="shared" si="13"/>
        <v>0.9993594396636134</v>
      </c>
      <c r="BI108" s="368">
        <f t="shared" si="13"/>
        <v>0.99936844301544558</v>
      </c>
      <c r="BJ108" s="368">
        <f t="shared" si="13"/>
        <v>0.99938247810896874</v>
      </c>
      <c r="BK108" s="368">
        <f t="shared" si="13"/>
        <v>0.99940228541467002</v>
      </c>
      <c r="BL108" s="368">
        <f t="shared" si="13"/>
        <v>0.99942824980575351</v>
      </c>
      <c r="BM108" s="368">
        <f t="shared" si="13"/>
        <v>0.99946032559677045</v>
      </c>
      <c r="BN108" s="369">
        <f t="shared" si="13"/>
        <v>0.99949800145535383</v>
      </c>
      <c r="BO108" s="278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</row>
    <row r="109" spans="2:84" ht="42" customHeight="1">
      <c r="B109" s="653"/>
      <c r="C109" s="652"/>
      <c r="D109" s="670">
        <v>-0.1</v>
      </c>
      <c r="E109" s="902"/>
      <c r="F109" s="368">
        <f t="shared" si="11"/>
        <v>0.97509827786158931</v>
      </c>
      <c r="G109" s="368">
        <f t="shared" si="11"/>
        <v>0.96369585415880388</v>
      </c>
      <c r="H109" s="368">
        <f t="shared" si="11"/>
        <v>0.94750912239909946</v>
      </c>
      <c r="I109" s="368">
        <f t="shared" si="11"/>
        <v>0.92500378203495182</v>
      </c>
      <c r="J109" s="368">
        <f t="shared" si="11"/>
        <v>0.89468238825896873</v>
      </c>
      <c r="K109" s="368">
        <f t="shared" si="11"/>
        <v>0.8557685045241975</v>
      </c>
      <c r="L109" s="368">
        <f t="shared" si="11"/>
        <v>0.80951996042050622</v>
      </c>
      <c r="M109" s="368">
        <f t="shared" si="11"/>
        <v>0.76094684399638635</v>
      </c>
      <c r="N109" s="368">
        <f t="shared" si="11"/>
        <v>0.71916044714798855</v>
      </c>
      <c r="O109" s="368">
        <f t="shared" si="11"/>
        <v>0.69304894367259229</v>
      </c>
      <c r="P109" s="368">
        <f t="shared" si="11"/>
        <v>0.68367888617681527</v>
      </c>
      <c r="Q109" s="368">
        <f t="shared" si="11"/>
        <v>0.68293688377045203</v>
      </c>
      <c r="R109" s="368">
        <f t="shared" si="11"/>
        <v>0.68704774780353739</v>
      </c>
      <c r="S109" s="368">
        <f t="shared" si="11"/>
        <v>0.7050399860946206</v>
      </c>
      <c r="T109" s="368">
        <f t="shared" si="11"/>
        <v>0.74049348340525856</v>
      </c>
      <c r="U109" s="368">
        <f t="shared" si="11"/>
        <v>0.78726933493963536</v>
      </c>
      <c r="V109" s="368">
        <f t="shared" si="9"/>
        <v>0.83547042836546492</v>
      </c>
      <c r="W109" s="368">
        <f t="shared" si="9"/>
        <v>0.87805897693935786</v>
      </c>
      <c r="X109" s="368">
        <f t="shared" si="9"/>
        <v>0.91227099988255311</v>
      </c>
      <c r="Y109" s="368">
        <f t="shared" si="9"/>
        <v>0.93816181241757834</v>
      </c>
      <c r="Z109" s="368">
        <f t="shared" si="9"/>
        <v>0.95702022880573878</v>
      </c>
      <c r="AA109" s="368">
        <f t="shared" si="9"/>
        <v>0.97041628285200032</v>
      </c>
      <c r="AB109" s="368">
        <f t="shared" si="9"/>
        <v>0.97977368108876584</v>
      </c>
      <c r="AC109" s="368">
        <f t="shared" si="9"/>
        <v>0.98623527808845735</v>
      </c>
      <c r="AD109" s="368">
        <f t="shared" si="9"/>
        <v>0.99066126595558701</v>
      </c>
      <c r="AE109" s="368">
        <f t="shared" si="9"/>
        <v>0.9936749088163207</v>
      </c>
      <c r="AF109" s="368">
        <f t="shared" si="9"/>
        <v>0.99571708203483356</v>
      </c>
      <c r="AG109" s="368">
        <f t="shared" si="10"/>
        <v>0.99709472317293524</v>
      </c>
      <c r="AH109" s="368">
        <f t="shared" si="10"/>
        <v>0.99801918066159645</v>
      </c>
      <c r="AI109" s="368">
        <f t="shared" si="10"/>
        <v>0.9986348197614574</v>
      </c>
      <c r="AJ109" s="368">
        <f t="shared" si="10"/>
        <v>0.9990396447553459</v>
      </c>
      <c r="AK109" s="368">
        <f t="shared" si="10"/>
        <v>0.99929986244210178</v>
      </c>
      <c r="AL109" s="368">
        <f t="shared" si="10"/>
        <v>0.99946004186042503</v>
      </c>
      <c r="AM109" s="368">
        <f t="shared" si="10"/>
        <v>0.99955015610803966</v>
      </c>
      <c r="AN109" s="368">
        <f t="shared" si="10"/>
        <v>0.9995904508610588</v>
      </c>
      <c r="AO109" s="368">
        <f t="shared" si="10"/>
        <v>0.99959480722173299</v>
      </c>
      <c r="AP109" s="368">
        <f t="shared" si="10"/>
        <v>0.99957305563795418</v>
      </c>
      <c r="AQ109" s="368">
        <f t="shared" si="10"/>
        <v>0.99953254428336502</v>
      </c>
      <c r="AR109" s="368">
        <f t="shared" si="10"/>
        <v>0.99947915994406156</v>
      </c>
      <c r="AS109" s="368">
        <f t="shared" si="10"/>
        <v>0.99941793389381628</v>
      </c>
      <c r="AT109" s="368">
        <f t="shared" si="10"/>
        <v>0.99935333147610228</v>
      </c>
      <c r="AU109" s="368">
        <f t="shared" si="10"/>
        <v>0.99928931265771881</v>
      </c>
      <c r="AV109" s="368">
        <f t="shared" si="10"/>
        <v>0.99922925016018016</v>
      </c>
      <c r="AW109" s="368">
        <f t="shared" si="8"/>
        <v>0.99917579015684499</v>
      </c>
      <c r="AX109" s="368">
        <f t="shared" si="8"/>
        <v>0.999130729439204</v>
      </c>
      <c r="AY109" s="368">
        <f t="shared" si="8"/>
        <v>0.99909496019945609</v>
      </c>
      <c r="AZ109" s="368">
        <f t="shared" si="8"/>
        <v>0.99906850361444866</v>
      </c>
      <c r="BA109" s="368">
        <f t="shared" si="6"/>
        <v>0.99905062450444637</v>
      </c>
      <c r="BB109" s="368">
        <f t="shared" si="13"/>
        <v>0.9990399990699238</v>
      </c>
      <c r="BC109" s="368">
        <f t="shared" si="13"/>
        <v>0.99903489960632286</v>
      </c>
      <c r="BD109" s="368">
        <f t="shared" si="13"/>
        <v>0.99903336289453215</v>
      </c>
      <c r="BE109" s="368">
        <f t="shared" si="13"/>
        <v>0.9990333326208517</v>
      </c>
      <c r="BF109" s="368">
        <f t="shared" si="13"/>
        <v>0.99903412025828953</v>
      </c>
      <c r="BG109" s="368">
        <f t="shared" si="13"/>
        <v>0.99903757586417963</v>
      </c>
      <c r="BH109" s="368">
        <f t="shared" si="13"/>
        <v>0.99904576103606102</v>
      </c>
      <c r="BI109" s="368">
        <f t="shared" si="13"/>
        <v>0.99906057821235383</v>
      </c>
      <c r="BJ109" s="368">
        <f t="shared" si="13"/>
        <v>0.99908362618984448</v>
      </c>
      <c r="BK109" s="368">
        <f t="shared" si="13"/>
        <v>0.99911603029584395</v>
      </c>
      <c r="BL109" s="368">
        <f t="shared" si="13"/>
        <v>0.99915827857856077</v>
      </c>
      <c r="BM109" s="368">
        <f t="shared" si="13"/>
        <v>0.99921010257588561</v>
      </c>
      <c r="BN109" s="369">
        <f t="shared" si="13"/>
        <v>0.99927043969666218</v>
      </c>
      <c r="BO109" s="278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</row>
    <row r="110" spans="2:84" ht="42" customHeight="1">
      <c r="B110" s="653"/>
      <c r="C110" s="652"/>
      <c r="D110" s="672">
        <v>-0.15</v>
      </c>
      <c r="E110" s="902"/>
      <c r="F110" s="368">
        <f t="shared" si="11"/>
        <v>0.97681127345970853</v>
      </c>
      <c r="G110" s="368">
        <f t="shared" si="11"/>
        <v>0.96664424035006946</v>
      </c>
      <c r="H110" s="368">
        <f t="shared" si="11"/>
        <v>0.95258803069449705</v>
      </c>
      <c r="I110" s="368">
        <f t="shared" si="11"/>
        <v>0.93371986538292528</v>
      </c>
      <c r="J110" s="368">
        <f t="shared" si="11"/>
        <v>0.90946766292615977</v>
      </c>
      <c r="K110" s="368">
        <f t="shared" si="11"/>
        <v>0.88023892804350889</v>
      </c>
      <c r="L110" s="368">
        <f t="shared" si="11"/>
        <v>0.84823042558012318</v>
      </c>
      <c r="M110" s="368">
        <f t="shared" si="11"/>
        <v>0.81779663652477297</v>
      </c>
      <c r="N110" s="368">
        <f t="shared" si="11"/>
        <v>0.79422482512050008</v>
      </c>
      <c r="O110" s="368">
        <f t="shared" si="11"/>
        <v>0.7807158185276406</v>
      </c>
      <c r="P110" s="368">
        <f t="shared" si="11"/>
        <v>0.77609557415898955</v>
      </c>
      <c r="Q110" s="368">
        <f t="shared" si="11"/>
        <v>0.77573479245532806</v>
      </c>
      <c r="R110" s="368">
        <f t="shared" si="11"/>
        <v>0.77774287185019741</v>
      </c>
      <c r="S110" s="368">
        <f t="shared" si="11"/>
        <v>0.78680326413299717</v>
      </c>
      <c r="T110" s="368">
        <f t="shared" si="11"/>
        <v>0.80595745635796689</v>
      </c>
      <c r="U110" s="368">
        <f t="shared" si="11"/>
        <v>0.83388390416926739</v>
      </c>
      <c r="V110" s="368">
        <f t="shared" si="9"/>
        <v>0.86582630195056798</v>
      </c>
      <c r="W110" s="368">
        <f t="shared" si="9"/>
        <v>0.89672305047086964</v>
      </c>
      <c r="X110" s="368">
        <f t="shared" si="9"/>
        <v>0.92337498199278367</v>
      </c>
      <c r="Y110" s="368">
        <f t="shared" si="9"/>
        <v>0.94465818143037084</v>
      </c>
      <c r="Z110" s="368">
        <f t="shared" si="9"/>
        <v>0.96079487361219806</v>
      </c>
      <c r="AA110" s="368">
        <f t="shared" si="9"/>
        <v>0.97260713702260337</v>
      </c>
      <c r="AB110" s="368">
        <f t="shared" si="9"/>
        <v>0.98104795987928806</v>
      </c>
      <c r="AC110" s="368">
        <f t="shared" si="9"/>
        <v>0.98697901924466769</v>
      </c>
      <c r="AD110" s="368">
        <f t="shared" si="9"/>
        <v>0.99109674323561525</v>
      </c>
      <c r="AE110" s="368">
        <f t="shared" si="9"/>
        <v>0.99393004536387008</v>
      </c>
      <c r="AF110" s="368">
        <f t="shared" si="9"/>
        <v>0.99586557299056699</v>
      </c>
      <c r="AG110" s="368">
        <f t="shared" si="10"/>
        <v>0.99717899564585522</v>
      </c>
      <c r="AH110" s="368">
        <f t="shared" si="10"/>
        <v>0.9980634855158711</v>
      </c>
      <c r="AI110" s="368">
        <f t="shared" si="10"/>
        <v>0.99865269181596195</v>
      </c>
      <c r="AJ110" s="368">
        <f t="shared" si="10"/>
        <v>0.99903815480858282</v>
      </c>
      <c r="AK110" s="368">
        <f t="shared" si="10"/>
        <v>0.99928204291077827</v>
      </c>
      <c r="AL110" s="368">
        <f t="shared" si="10"/>
        <v>0.99942627918000326</v>
      </c>
      <c r="AM110" s="368">
        <f t="shared" si="10"/>
        <v>0.99949901313992673</v>
      </c>
      <c r="AN110" s="368">
        <f t="shared" si="10"/>
        <v>0.99951919746740692</v>
      </c>
      <c r="AO110" s="368">
        <f t="shared" si="10"/>
        <v>0.99949983054714453</v>
      </c>
      <c r="AP110" s="368">
        <f t="shared" si="10"/>
        <v>0.99945025445395064</v>
      </c>
      <c r="AQ110" s="368">
        <f t="shared" si="10"/>
        <v>0.99937776134416545</v>
      </c>
      <c r="AR110" s="368">
        <f t="shared" si="10"/>
        <v>0.99928866131396965</v>
      </c>
      <c r="AS110" s="368">
        <f t="shared" si="10"/>
        <v>0.99918890252670989</v>
      </c>
      <c r="AT110" s="368">
        <f t="shared" si="10"/>
        <v>0.99908430932966807</v>
      </c>
      <c r="AU110" s="368">
        <f t="shared" si="10"/>
        <v>0.99898051061208049</v>
      </c>
      <c r="AV110" s="368">
        <f t="shared" si="10"/>
        <v>0.99888265545746746</v>
      </c>
      <c r="AW110" s="368">
        <f t="shared" si="8"/>
        <v>0.99879503671630443</v>
      </c>
      <c r="AX110" s="368">
        <f t="shared" si="8"/>
        <v>0.99872074673382782</v>
      </c>
      <c r="AY110" s="368">
        <f t="shared" si="8"/>
        <v>0.99866146401584732</v>
      </c>
      <c r="AZ110" s="368">
        <f t="shared" si="8"/>
        <v>0.99861742049329583</v>
      </c>
      <c r="BA110" s="368">
        <f t="shared" si="6"/>
        <v>0.9985875430011959</v>
      </c>
      <c r="BB110" s="368">
        <f t="shared" si="13"/>
        <v>0.99856971837785902</v>
      </c>
      <c r="BC110" s="368">
        <f t="shared" si="13"/>
        <v>0.99856111063672448</v>
      </c>
      <c r="BD110" s="368">
        <f t="shared" si="13"/>
        <v>0.99855846124441316</v>
      </c>
      <c r="BE110" s="368">
        <f t="shared" si="13"/>
        <v>0.99855834526941001</v>
      </c>
      <c r="BF110" s="368">
        <f t="shared" si="13"/>
        <v>0.99855960907983521</v>
      </c>
      <c r="BG110" s="368">
        <f t="shared" si="13"/>
        <v>0.99856531554553596</v>
      </c>
      <c r="BH110" s="368">
        <f t="shared" si="13"/>
        <v>0.99857886942091945</v>
      </c>
      <c r="BI110" s="368">
        <f t="shared" si="13"/>
        <v>0.99860338111418401</v>
      </c>
      <c r="BJ110" s="368">
        <f t="shared" si="13"/>
        <v>0.99864140011036484</v>
      </c>
      <c r="BK110" s="368">
        <f t="shared" si="13"/>
        <v>0.99869460875024185</v>
      </c>
      <c r="BL110" s="368">
        <f t="shared" si="13"/>
        <v>0.99876354019990765</v>
      </c>
      <c r="BM110" s="368">
        <f t="shared" si="13"/>
        <v>0.99884739608847495</v>
      </c>
      <c r="BN110" s="369">
        <f t="shared" si="13"/>
        <v>0.99894403081276029</v>
      </c>
      <c r="BO110" s="278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</row>
    <row r="111" spans="2:84" ht="42" customHeight="1">
      <c r="B111" s="653"/>
      <c r="C111" s="652"/>
      <c r="D111" s="670">
        <v>-0.2</v>
      </c>
      <c r="E111" s="902"/>
      <c r="F111" s="368">
        <f t="shared" si="11"/>
        <v>0.97903863650041767</v>
      </c>
      <c r="G111" s="368">
        <f t="shared" si="11"/>
        <v>0.97037838896197248</v>
      </c>
      <c r="H111" s="368">
        <f t="shared" si="11"/>
        <v>0.95880488356419802</v>
      </c>
      <c r="I111" s="368">
        <f t="shared" si="11"/>
        <v>0.94392587135733685</v>
      </c>
      <c r="J111" s="368">
        <f t="shared" si="11"/>
        <v>0.92581401931951735</v>
      </c>
      <c r="K111" s="368">
        <f t="shared" si="11"/>
        <v>0.90539590823161487</v>
      </c>
      <c r="L111" s="368">
        <f t="shared" si="11"/>
        <v>0.88470587650071453</v>
      </c>
      <c r="M111" s="368">
        <f t="shared" si="11"/>
        <v>0.86657896793956646</v>
      </c>
      <c r="N111" s="368">
        <f t="shared" si="11"/>
        <v>0.85353592227763542</v>
      </c>
      <c r="O111" s="368">
        <f t="shared" si="11"/>
        <v>0.84644220870853393</v>
      </c>
      <c r="P111" s="368">
        <f t="shared" si="11"/>
        <v>0.84407870375337157</v>
      </c>
      <c r="Q111" s="368">
        <f t="shared" si="11"/>
        <v>0.84389545386427134</v>
      </c>
      <c r="R111" s="368">
        <f t="shared" si="11"/>
        <v>0.84491768027978587</v>
      </c>
      <c r="S111" s="368">
        <f t="shared" si="11"/>
        <v>0.84960470942519761</v>
      </c>
      <c r="T111" s="368">
        <f t="shared" si="11"/>
        <v>0.85992091386398128</v>
      </c>
      <c r="U111" s="368">
        <f t="shared" si="11"/>
        <v>0.87597676847927886</v>
      </c>
      <c r="V111" s="368">
        <f t="shared" si="9"/>
        <v>0.8958684069063636</v>
      </c>
      <c r="W111" s="368">
        <f t="shared" si="9"/>
        <v>0.91672638656214533</v>
      </c>
      <c r="X111" s="368">
        <f t="shared" si="9"/>
        <v>0.93606486246819209</v>
      </c>
      <c r="Y111" s="368">
        <f t="shared" si="9"/>
        <v>0.95246270549446943</v>
      </c>
      <c r="Z111" s="368">
        <f t="shared" si="9"/>
        <v>0.96550729776104349</v>
      </c>
      <c r="AA111" s="368">
        <f t="shared" si="9"/>
        <v>0.97542450258583702</v>
      </c>
      <c r="AB111" s="368">
        <f t="shared" si="9"/>
        <v>0.98272482285815033</v>
      </c>
      <c r="AC111" s="368">
        <f t="shared" si="9"/>
        <v>0.98797573937418859</v>
      </c>
      <c r="AD111" s="368">
        <f t="shared" si="9"/>
        <v>0.99168912337654991</v>
      </c>
      <c r="AE111" s="368">
        <f t="shared" si="9"/>
        <v>0.99428170532345606</v>
      </c>
      <c r="AF111" s="368">
        <f t="shared" si="9"/>
        <v>0.99607304022123022</v>
      </c>
      <c r="AG111" s="368">
        <f t="shared" si="10"/>
        <v>0.9972989281872281</v>
      </c>
      <c r="AH111" s="368">
        <f t="shared" si="10"/>
        <v>0.99812881929659292</v>
      </c>
      <c r="AI111" s="368">
        <f t="shared" si="10"/>
        <v>0.99868211630233861</v>
      </c>
      <c r="AJ111" s="368">
        <f t="shared" si="10"/>
        <v>0.99904162915278194</v>
      </c>
      <c r="AK111" s="368">
        <f t="shared" si="10"/>
        <v>0.99926398244407866</v>
      </c>
      <c r="AL111" s="368">
        <f t="shared" si="10"/>
        <v>0.999387385547163</v>
      </c>
      <c r="AM111" s="368">
        <f t="shared" si="10"/>
        <v>0.99943733595835826</v>
      </c>
      <c r="AN111" s="368">
        <f t="shared" si="10"/>
        <v>0.99943079388163925</v>
      </c>
      <c r="AO111" s="368">
        <f t="shared" si="10"/>
        <v>0.99937926142777966</v>
      </c>
      <c r="AP111" s="368">
        <f t="shared" si="10"/>
        <v>0.99929107654536509</v>
      </c>
      <c r="AQ111" s="368">
        <f t="shared" si="10"/>
        <v>0.9991731131832956</v>
      </c>
      <c r="AR111" s="368">
        <f t="shared" si="10"/>
        <v>0.99903197891016571</v>
      </c>
      <c r="AS111" s="368">
        <f t="shared" si="10"/>
        <v>0.99887473253341708</v>
      </c>
      <c r="AT111" s="368">
        <f t="shared" si="10"/>
        <v>0.99870912016331181</v>
      </c>
      <c r="AU111" s="368">
        <f t="shared" si="10"/>
        <v>0.99854335451299692</v>
      </c>
      <c r="AV111" s="368">
        <f t="shared" si="10"/>
        <v>0.99838552860624707</v>
      </c>
      <c r="AW111" s="368">
        <f t="shared" si="8"/>
        <v>0.99824283151130999</v>
      </c>
      <c r="AX111" s="368">
        <f t="shared" si="8"/>
        <v>0.99812078006524452</v>
      </c>
      <c r="AY111" s="368">
        <f t="shared" si="8"/>
        <v>0.99802266662456229</v>
      </c>
      <c r="AZ111" s="368">
        <f t="shared" si="8"/>
        <v>0.99794934701013349</v>
      </c>
      <c r="BA111" s="368">
        <f t="shared" ref="BA111:BN127" si="14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68">
        <f t="shared" si="14"/>
        <v>0.99786946497171392</v>
      </c>
      <c r="BC111" s="368">
        <f t="shared" si="14"/>
        <v>0.99785495177697092</v>
      </c>
      <c r="BD111" s="368">
        <f t="shared" si="14"/>
        <v>0.99785042794712664</v>
      </c>
      <c r="BE111" s="368">
        <f t="shared" si="14"/>
        <v>0.99785016769729917</v>
      </c>
      <c r="BF111" s="368">
        <f t="shared" si="14"/>
        <v>0.9978522339882695</v>
      </c>
      <c r="BG111" s="368">
        <f t="shared" si="14"/>
        <v>0.9978617314788254</v>
      </c>
      <c r="BH111" s="368">
        <f t="shared" si="14"/>
        <v>0.99788431484903517</v>
      </c>
      <c r="BI111" s="368">
        <f t="shared" si="14"/>
        <v>0.99792508600078822</v>
      </c>
      <c r="BJ111" s="368">
        <f t="shared" si="14"/>
        <v>0.99798809801879251</v>
      </c>
      <c r="BK111" s="368">
        <f t="shared" si="14"/>
        <v>0.99807580092689008</v>
      </c>
      <c r="BL111" s="368">
        <f t="shared" si="14"/>
        <v>0.99818856077022666</v>
      </c>
      <c r="BM111" s="368">
        <f t="shared" si="14"/>
        <v>0.9983243999670901</v>
      </c>
      <c r="BN111" s="369">
        <f t="shared" si="14"/>
        <v>0.99847907678599046</v>
      </c>
      <c r="BO111" s="278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</row>
    <row r="112" spans="2:84" ht="42" customHeight="1">
      <c r="B112" s="653"/>
      <c r="C112" s="652"/>
      <c r="D112" s="672">
        <v>-0.25</v>
      </c>
      <c r="E112" s="902"/>
      <c r="F112" s="368">
        <f t="shared" si="11"/>
        <v>0.98164415823146878</v>
      </c>
      <c r="G112" s="368">
        <f t="shared" si="11"/>
        <v>0.9746064520414327</v>
      </c>
      <c r="H112" s="368">
        <f t="shared" si="11"/>
        <v>0.96556374175676973</v>
      </c>
      <c r="I112" s="368">
        <f t="shared" si="11"/>
        <v>0.95447853608513344</v>
      </c>
      <c r="J112" s="368">
        <f t="shared" si="11"/>
        <v>0.94172225636421925</v>
      </c>
      <c r="K112" s="368">
        <f t="shared" si="11"/>
        <v>0.92822670624019177</v>
      </c>
      <c r="L112" s="368">
        <f t="shared" si="11"/>
        <v>0.9154352334541348</v>
      </c>
      <c r="M112" s="368">
        <f t="shared" si="11"/>
        <v>0.90491301244284428</v>
      </c>
      <c r="N112" s="368">
        <f t="shared" si="11"/>
        <v>0.8977177635036897</v>
      </c>
      <c r="O112" s="368">
        <f t="shared" si="11"/>
        <v>0.89393201573732861</v>
      </c>
      <c r="P112" s="368">
        <f t="shared" si="11"/>
        <v>0.89269021878215282</v>
      </c>
      <c r="Q112" s="368">
        <f t="shared" si="11"/>
        <v>0.89259431756958374</v>
      </c>
      <c r="R112" s="368">
        <f t="shared" si="11"/>
        <v>0.89312983608356356</v>
      </c>
      <c r="S112" s="368">
        <f t="shared" si="11"/>
        <v>0.89560868551460504</v>
      </c>
      <c r="T112" s="368">
        <f t="shared" si="11"/>
        <v>0.90120142032499406</v>
      </c>
      <c r="U112" s="368">
        <f t="shared" si="11"/>
        <v>0.91029039274808599</v>
      </c>
      <c r="V112" s="368">
        <f t="shared" si="9"/>
        <v>0.92222924864448397</v>
      </c>
      <c r="W112" s="368">
        <f t="shared" si="9"/>
        <v>0.93560378077680062</v>
      </c>
      <c r="X112" s="368">
        <f t="shared" si="9"/>
        <v>0.94884604754257362</v>
      </c>
      <c r="Y112" s="368">
        <f t="shared" si="9"/>
        <v>0.9607668581836063</v>
      </c>
      <c r="Z112" s="368">
        <f t="shared" si="9"/>
        <v>0.97075121648260887</v>
      </c>
      <c r="AA112" s="368">
        <f t="shared" si="9"/>
        <v>0.97867476362057126</v>
      </c>
      <c r="AB112" s="368">
        <f t="shared" si="9"/>
        <v>0.98471612172287271</v>
      </c>
      <c r="AC112" s="368">
        <f t="shared" si="9"/>
        <v>0.9891872893837913</v>
      </c>
      <c r="AD112" s="368">
        <f t="shared" si="9"/>
        <v>0.99242306730235796</v>
      </c>
      <c r="AE112" s="368">
        <f t="shared" si="9"/>
        <v>0.99472453015321372</v>
      </c>
      <c r="AF112" s="368">
        <f t="shared" si="9"/>
        <v>0.99633824799165882</v>
      </c>
      <c r="AG112" s="368">
        <f t="shared" si="10"/>
        <v>0.99745482793845441</v>
      </c>
      <c r="AH112" s="368">
        <f t="shared" si="10"/>
        <v>0.99821594707432437</v>
      </c>
      <c r="AI112" s="368">
        <f t="shared" si="10"/>
        <v>0.99872388368161336</v>
      </c>
      <c r="AJ112" s="368">
        <f t="shared" si="10"/>
        <v>0.99905070703860521</v>
      </c>
      <c r="AK112" s="368">
        <f t="shared" si="10"/>
        <v>0.99924605501323538</v>
      </c>
      <c r="AL112" s="368">
        <f t="shared" si="10"/>
        <v>0.99934331018179046</v>
      </c>
      <c r="AM112" s="368">
        <f t="shared" si="10"/>
        <v>0.99936436577826115</v>
      </c>
      <c r="AN112" s="368">
        <f t="shared" si="10"/>
        <v>0.99932329328322844</v>
      </c>
      <c r="AO112" s="368">
        <f t="shared" si="10"/>
        <v>0.99922921573093026</v>
      </c>
      <c r="AP112" s="368">
        <f t="shared" si="10"/>
        <v>0.99908862023990552</v>
      </c>
      <c r="AQ112" s="368">
        <f t="shared" si="10"/>
        <v>0.99890724162100331</v>
      </c>
      <c r="AR112" s="368">
        <f t="shared" si="10"/>
        <v>0.99869153742458572</v>
      </c>
      <c r="AS112" s="368">
        <f t="shared" si="10"/>
        <v>0.99844967866591527</v>
      </c>
      <c r="AT112" s="368">
        <f t="shared" si="10"/>
        <v>0.99819193290463337</v>
      </c>
      <c r="AU112" s="368">
        <f t="shared" si="10"/>
        <v>0.99793034888813792</v>
      </c>
      <c r="AV112" s="368">
        <f t="shared" ref="AV112:BK127" si="15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68">
        <f t="shared" si="15"/>
        <v>0.99744640265890427</v>
      </c>
      <c r="AX112" s="368">
        <f t="shared" si="15"/>
        <v>0.99724623256323841</v>
      </c>
      <c r="AY112" s="368">
        <f t="shared" si="15"/>
        <v>0.99708379734332075</v>
      </c>
      <c r="AZ112" s="368">
        <f t="shared" si="15"/>
        <v>0.99696151460031746</v>
      </c>
      <c r="BA112" s="368">
        <f t="shared" si="15"/>
        <v>0.99687773127295176</v>
      </c>
      <c r="BB112" s="368">
        <f t="shared" si="15"/>
        <v>0.9968273581111311</v>
      </c>
      <c r="BC112" s="368">
        <f t="shared" si="15"/>
        <v>0.99680283398040603</v>
      </c>
      <c r="BD112" s="368">
        <f t="shared" si="15"/>
        <v>0.99679512956300953</v>
      </c>
      <c r="BE112" s="368">
        <f t="shared" si="15"/>
        <v>0.99679462471404012</v>
      </c>
      <c r="BF112" s="368">
        <f t="shared" si="15"/>
        <v>0.99679805332648719</v>
      </c>
      <c r="BG112" s="368">
        <f t="shared" si="15"/>
        <v>0.99681398186908554</v>
      </c>
      <c r="BH112" s="368">
        <f t="shared" si="15"/>
        <v>0.99685185642078533</v>
      </c>
      <c r="BI112" s="368">
        <f t="shared" si="15"/>
        <v>0.99692006907293673</v>
      </c>
      <c r="BJ112" s="368">
        <f t="shared" si="15"/>
        <v>0.99702502615900623</v>
      </c>
      <c r="BK112" s="368">
        <f t="shared" si="15"/>
        <v>0.9971701424390258</v>
      </c>
      <c r="BL112" s="368">
        <f t="shared" si="14"/>
        <v>0.99735503536792736</v>
      </c>
      <c r="BM112" s="368">
        <f t="shared" si="14"/>
        <v>0.99757520836405322</v>
      </c>
      <c r="BN112" s="369">
        <f t="shared" si="14"/>
        <v>0.99782241949897499</v>
      </c>
      <c r="BO112" s="278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</row>
    <row r="113" spans="2:84" ht="42" customHeight="1">
      <c r="B113" s="653"/>
      <c r="C113" s="652"/>
      <c r="D113" s="670">
        <v>-0.3</v>
      </c>
      <c r="E113" s="902"/>
      <c r="F113" s="368">
        <f t="shared" si="11"/>
        <v>0.98443246350093294</v>
      </c>
      <c r="G113" s="368">
        <f t="shared" si="11"/>
        <v>0.97896664105190701</v>
      </c>
      <c r="H113" s="368">
        <f t="shared" si="11"/>
        <v>0.97223235629973792</v>
      </c>
      <c r="I113" s="368">
        <f t="shared" si="11"/>
        <v>0.96436610119386645</v>
      </c>
      <c r="J113" s="368">
        <f t="shared" si="11"/>
        <v>0.95578609655153735</v>
      </c>
      <c r="K113" s="368">
        <f t="shared" si="11"/>
        <v>0.94720520110417639</v>
      </c>
      <c r="L113" s="368">
        <f t="shared" si="11"/>
        <v>0.93950366540039998</v>
      </c>
      <c r="M113" s="368">
        <f t="shared" si="11"/>
        <v>0.93346186859536329</v>
      </c>
      <c r="N113" s="368">
        <f t="shared" si="11"/>
        <v>0.92947508260822953</v>
      </c>
      <c r="O113" s="368">
        <f t="shared" si="11"/>
        <v>0.92742302077365701</v>
      </c>
      <c r="P113" s="368">
        <f t="shared" si="11"/>
        <v>0.92675660665335235</v>
      </c>
      <c r="Q113" s="368">
        <f t="shared" si="11"/>
        <v>0.92670525043203578</v>
      </c>
      <c r="R113" s="368">
        <f t="shared" si="11"/>
        <v>0.9269920733984679</v>
      </c>
      <c r="S113" s="368">
        <f t="shared" si="11"/>
        <v>0.92832787903647263</v>
      </c>
      <c r="T113" s="368">
        <f t="shared" si="11"/>
        <v>0.93139073485995139</v>
      </c>
      <c r="U113" s="368">
        <f t="shared" ref="U113:AJ128" si="16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68">
        <f t="shared" si="16"/>
        <v>0.94354340185391394</v>
      </c>
      <c r="W113" s="368">
        <f t="shared" si="16"/>
        <v>0.95183462007792796</v>
      </c>
      <c r="X113" s="368">
        <f t="shared" si="16"/>
        <v>0.96051743765706299</v>
      </c>
      <c r="Y113" s="368">
        <f t="shared" si="16"/>
        <v>0.96877730275701057</v>
      </c>
      <c r="Z113" s="368">
        <f t="shared" si="16"/>
        <v>0.97605638250057869</v>
      </c>
      <c r="AA113" s="368">
        <f t="shared" si="16"/>
        <v>0.98209794161300668</v>
      </c>
      <c r="AB113" s="368">
        <f t="shared" si="16"/>
        <v>0.98688475124220965</v>
      </c>
      <c r="AC113" s="368">
        <f t="shared" si="16"/>
        <v>0.99054381377078815</v>
      </c>
      <c r="AD113" s="368">
        <f t="shared" si="16"/>
        <v>0.9932639887205551</v>
      </c>
      <c r="AE113" s="368">
        <f t="shared" si="16"/>
        <v>0.99524188692034543</v>
      </c>
      <c r="AF113" s="368">
        <f t="shared" si="16"/>
        <v>0.99665349715342688</v>
      </c>
      <c r="AG113" s="368">
        <f t="shared" si="16"/>
        <v>0.99764335924325254</v>
      </c>
      <c r="AH113" s="368">
        <f t="shared" si="16"/>
        <v>0.99832363134403279</v>
      </c>
      <c r="AI113" s="368">
        <f t="shared" si="16"/>
        <v>0.99877775003494496</v>
      </c>
      <c r="AJ113" s="368">
        <f t="shared" si="16"/>
        <v>0.9990655946679019</v>
      </c>
      <c r="AK113" s="368">
        <f t="shared" ref="AK113:AZ128" si="17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68">
        <f t="shared" si="17"/>
        <v>0.99929430628361915</v>
      </c>
      <c r="AM113" s="368">
        <f t="shared" si="17"/>
        <v>0.99927992580462288</v>
      </c>
      <c r="AN113" s="368">
        <f t="shared" si="17"/>
        <v>0.99919555425612872</v>
      </c>
      <c r="AO113" s="368">
        <f t="shared" si="17"/>
        <v>0.99904671499928677</v>
      </c>
      <c r="AP113" s="368">
        <f t="shared" si="17"/>
        <v>0.99883672397336609</v>
      </c>
      <c r="AQ113" s="368">
        <f t="shared" si="17"/>
        <v>0.99856887137135597</v>
      </c>
      <c r="AR113" s="368">
        <f t="shared" si="17"/>
        <v>0.99824839848873315</v>
      </c>
      <c r="AS113" s="368">
        <f t="shared" si="17"/>
        <v>0.99788407755256625</v>
      </c>
      <c r="AT113" s="368">
        <f t="shared" si="17"/>
        <v>0.99748907937747955</v>
      </c>
      <c r="AU113" s="368">
        <f t="shared" si="17"/>
        <v>0.99708080064106142</v>
      </c>
      <c r="AV113" s="368">
        <f t="shared" si="17"/>
        <v>0.99667948314697596</v>
      </c>
      <c r="AW113" s="368">
        <f t="shared" si="17"/>
        <v>0.99630578461903252</v>
      </c>
      <c r="AX113" s="368">
        <f t="shared" si="17"/>
        <v>0.99597783798324857</v>
      </c>
      <c r="AY113" s="368">
        <f t="shared" si="17"/>
        <v>0.9957085724195176</v>
      </c>
      <c r="AZ113" s="368">
        <f t="shared" si="17"/>
        <v>0.99550401247190934</v>
      </c>
      <c r="BA113" s="368">
        <f t="shared" si="15"/>
        <v>0.99536292412451088</v>
      </c>
      <c r="BB113" s="368">
        <f t="shared" si="15"/>
        <v>0.99527770888132416</v>
      </c>
      <c r="BC113" s="368">
        <f t="shared" si="15"/>
        <v>0.9952360814767226</v>
      </c>
      <c r="BD113" s="368">
        <f t="shared" si="15"/>
        <v>0.99522293664610495</v>
      </c>
      <c r="BE113" s="368">
        <f t="shared" si="15"/>
        <v>0.99522201373549946</v>
      </c>
      <c r="BF113" s="368">
        <f t="shared" si="15"/>
        <v>0.99522777381565086</v>
      </c>
      <c r="BG113" s="368">
        <f t="shared" si="15"/>
        <v>0.99525469877096684</v>
      </c>
      <c r="BH113" s="368">
        <f t="shared" si="15"/>
        <v>0.99531866428652893</v>
      </c>
      <c r="BI113" s="368">
        <f t="shared" si="15"/>
        <v>0.99543350446460965</v>
      </c>
      <c r="BJ113" s="368">
        <f t="shared" si="15"/>
        <v>0.99560924397660644</v>
      </c>
      <c r="BK113" s="368">
        <f t="shared" si="15"/>
        <v>0.99585027218338562</v>
      </c>
      <c r="BL113" s="368">
        <f t="shared" si="14"/>
        <v>0.99615403621858911</v>
      </c>
      <c r="BM113" s="368">
        <f t="shared" si="14"/>
        <v>0.99651081030249988</v>
      </c>
      <c r="BN113" s="369">
        <f t="shared" si="14"/>
        <v>0.99690483348343206</v>
      </c>
      <c r="BO113" s="278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</row>
    <row r="114" spans="2:84" ht="42" customHeight="1">
      <c r="B114" s="653"/>
      <c r="C114" s="652"/>
      <c r="D114" s="672">
        <v>-0.35</v>
      </c>
      <c r="E114" s="902"/>
      <c r="F114" s="368">
        <f t="shared" ref="F114:U129" si="18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68">
        <f t="shared" si="18"/>
        <v>0.98312397166178234</v>
      </c>
      <c r="H114" s="368">
        <f t="shared" si="18"/>
        <v>0.97831210955665582</v>
      </c>
      <c r="I114" s="368">
        <f t="shared" si="18"/>
        <v>0.97294463581429502</v>
      </c>
      <c r="J114" s="368">
        <f t="shared" si="18"/>
        <v>0.9673662506431765</v>
      </c>
      <c r="K114" s="368">
        <f t="shared" si="18"/>
        <v>0.96204698659755961</v>
      </c>
      <c r="L114" s="368">
        <f t="shared" si="18"/>
        <v>0.95747558863451954</v>
      </c>
      <c r="M114" s="368">
        <f t="shared" si="18"/>
        <v>0.95401473594415087</v>
      </c>
      <c r="N114" s="368">
        <f t="shared" si="18"/>
        <v>0.95178848066973565</v>
      </c>
      <c r="O114" s="368">
        <f t="shared" si="18"/>
        <v>0.95065983431053491</v>
      </c>
      <c r="P114" s="368">
        <f t="shared" si="18"/>
        <v>0.95029576605743249</v>
      </c>
      <c r="Q114" s="368">
        <f t="shared" si="18"/>
        <v>0.95026773103208251</v>
      </c>
      <c r="R114" s="368">
        <f t="shared" si="18"/>
        <v>0.95042418349533087</v>
      </c>
      <c r="S114" s="368">
        <f t="shared" si="18"/>
        <v>0.95115591906649477</v>
      </c>
      <c r="T114" s="368">
        <f t="shared" si="18"/>
        <v>0.95285234683735032</v>
      </c>
      <c r="U114" s="368">
        <f t="shared" si="18"/>
        <v>0.95575105568699226</v>
      </c>
      <c r="V114" s="368">
        <f t="shared" si="16"/>
        <v>0.95984986844794762</v>
      </c>
      <c r="W114" s="368">
        <f t="shared" si="16"/>
        <v>0.96488513138050314</v>
      </c>
      <c r="X114" s="368">
        <f t="shared" si="16"/>
        <v>0.97040745675842999</v>
      </c>
      <c r="Y114" s="368">
        <f t="shared" si="16"/>
        <v>0.97592133552880755</v>
      </c>
      <c r="Z114" s="368">
        <f t="shared" si="16"/>
        <v>0.98101607381508915</v>
      </c>
      <c r="AA114" s="368">
        <f t="shared" si="16"/>
        <v>0.98543485423311361</v>
      </c>
      <c r="AB114" s="368">
        <f t="shared" si="16"/>
        <v>0.98907668241124636</v>
      </c>
      <c r="AC114" s="368">
        <f t="shared" si="16"/>
        <v>0.99195798579407246</v>
      </c>
      <c r="AD114" s="368">
        <f t="shared" si="16"/>
        <v>0.99416400091216361</v>
      </c>
      <c r="AE114" s="368">
        <f t="shared" si="16"/>
        <v>0.99580818291330642</v>
      </c>
      <c r="AF114" s="368">
        <f t="shared" si="16"/>
        <v>0.99700543210874581</v>
      </c>
      <c r="AG114" s="368">
        <f t="shared" si="16"/>
        <v>0.99785776358713474</v>
      </c>
      <c r="AH114" s="368">
        <f t="shared" si="16"/>
        <v>0.99844864662514021</v>
      </c>
      <c r="AI114" s="368">
        <f t="shared" si="16"/>
        <v>0.99884239924248908</v>
      </c>
      <c r="AJ114" s="368">
        <f t="shared" si="16"/>
        <v>0.99908603838928922</v>
      </c>
      <c r="AK114" s="368">
        <f t="shared" si="17"/>
        <v>0.99921201553535921</v>
      </c>
      <c r="AL114" s="368">
        <f t="shared" si="17"/>
        <v>0.99924103747265403</v>
      </c>
      <c r="AM114" s="368">
        <f t="shared" si="17"/>
        <v>0.99918466989101351</v>
      </c>
      <c r="AN114" s="368">
        <f t="shared" si="17"/>
        <v>0.99904771228575606</v>
      </c>
      <c r="AO114" s="368">
        <f t="shared" si="17"/>
        <v>0.99883048099240734</v>
      </c>
      <c r="AP114" s="368">
        <f t="shared" si="17"/>
        <v>0.99853117929844415</v>
      </c>
      <c r="AQ114" s="368">
        <f t="shared" si="17"/>
        <v>0.99814847861627187</v>
      </c>
      <c r="AR114" s="368">
        <f t="shared" si="17"/>
        <v>0.99768427818695116</v>
      </c>
      <c r="AS114" s="368">
        <f t="shared" si="17"/>
        <v>0.99714636240892218</v>
      </c>
      <c r="AT114" s="368">
        <f t="shared" si="17"/>
        <v>0.99655039431925296</v>
      </c>
      <c r="AU114" s="368">
        <f t="shared" si="17"/>
        <v>0.99592050390545972</v>
      </c>
      <c r="AV114" s="368">
        <f t="shared" si="17"/>
        <v>0.99528782851442466</v>
      </c>
      <c r="AW114" s="368">
        <f t="shared" si="17"/>
        <v>0.99468685377140664</v>
      </c>
      <c r="AX114" s="368">
        <f t="shared" si="17"/>
        <v>0.99415019058904641</v>
      </c>
      <c r="AY114" s="368">
        <f t="shared" si="17"/>
        <v>0.99370314967154116</v>
      </c>
      <c r="AZ114" s="368">
        <f t="shared" si="17"/>
        <v>0.99335969506291555</v>
      </c>
      <c r="BA114" s="368">
        <f t="shared" si="15"/>
        <v>0.993120870660402</v>
      </c>
      <c r="BB114" s="368">
        <f t="shared" si="15"/>
        <v>0.99297583554267776</v>
      </c>
      <c r="BC114" s="368">
        <f t="shared" si="15"/>
        <v>0.99290473559625025</v>
      </c>
      <c r="BD114" s="368">
        <f t="shared" si="15"/>
        <v>0.9928822014769535</v>
      </c>
      <c r="BE114" s="368">
        <f t="shared" si="15"/>
        <v>0.99288055746238668</v>
      </c>
      <c r="BF114" s="368">
        <f t="shared" si="15"/>
        <v>0.99289034344726523</v>
      </c>
      <c r="BG114" s="368">
        <f t="shared" si="15"/>
        <v>0.99293623674039189</v>
      </c>
      <c r="BH114" s="368">
        <f t="shared" si="15"/>
        <v>0.99304508937100167</v>
      </c>
      <c r="BI114" s="368">
        <f t="shared" si="15"/>
        <v>0.99323973156563405</v>
      </c>
      <c r="BJ114" s="368">
        <f t="shared" si="15"/>
        <v>0.99353558356011595</v>
      </c>
      <c r="BK114" s="368">
        <f t="shared" si="15"/>
        <v>0.99393735434849229</v>
      </c>
      <c r="BL114" s="368">
        <f t="shared" si="14"/>
        <v>0.99443705029477703</v>
      </c>
      <c r="BM114" s="368">
        <f t="shared" si="14"/>
        <v>0.99501433838282782</v>
      </c>
      <c r="BN114" s="369">
        <f t="shared" si="14"/>
        <v>0.99563958195578806</v>
      </c>
      <c r="BO114" s="278"/>
    </row>
    <row r="115" spans="2:84" ht="42" customHeight="1">
      <c r="B115" s="653"/>
      <c r="C115" s="652"/>
      <c r="D115" s="670">
        <v>-0.4</v>
      </c>
      <c r="E115" s="902"/>
      <c r="F115" s="368">
        <f t="shared" si="18"/>
        <v>0.98976655588722595</v>
      </c>
      <c r="G115" s="368">
        <f t="shared" si="18"/>
        <v>0.98683757528637028</v>
      </c>
      <c r="H115" s="368">
        <f t="shared" si="18"/>
        <v>0.98351430910228299</v>
      </c>
      <c r="I115" s="368">
        <f t="shared" si="18"/>
        <v>0.97996028558902948</v>
      </c>
      <c r="J115" s="368">
        <f t="shared" si="18"/>
        <v>0.97641869446023677</v>
      </c>
      <c r="K115" s="368">
        <f t="shared" si="18"/>
        <v>0.97317222915201929</v>
      </c>
      <c r="L115" s="368">
        <f t="shared" si="18"/>
        <v>0.9704760513537708</v>
      </c>
      <c r="M115" s="368">
        <f t="shared" si="18"/>
        <v>0.9684890258181913</v>
      </c>
      <c r="N115" s="368">
        <f t="shared" si="18"/>
        <v>0.96723441897298212</v>
      </c>
      <c r="O115" s="368">
        <f t="shared" si="18"/>
        <v>0.96660521882061545</v>
      </c>
      <c r="P115" s="368">
        <f t="shared" si="18"/>
        <v>0.96640321043294308</v>
      </c>
      <c r="Q115" s="368">
        <f t="shared" si="18"/>
        <v>0.96638764455807413</v>
      </c>
      <c r="R115" s="368">
        <f t="shared" si="18"/>
        <v>0.96647432577719217</v>
      </c>
      <c r="S115" s="368">
        <f t="shared" si="18"/>
        <v>0.96688104249050211</v>
      </c>
      <c r="T115" s="368">
        <f t="shared" si="18"/>
        <v>0.96783141852596655</v>
      </c>
      <c r="U115" s="368">
        <f t="shared" si="18"/>
        <v>0.96947982093138385</v>
      </c>
      <c r="V115" s="368">
        <f t="shared" si="16"/>
        <v>0.97186532354728716</v>
      </c>
      <c r="W115" s="368">
        <f t="shared" si="16"/>
        <v>0.97488835326734635</v>
      </c>
      <c r="X115" s="368">
        <f t="shared" si="16"/>
        <v>0.9783299985581605</v>
      </c>
      <c r="Y115" s="368">
        <f t="shared" si="16"/>
        <v>0.981910755728857</v>
      </c>
      <c r="Z115" s="368">
        <f t="shared" si="16"/>
        <v>0.98536230845482264</v>
      </c>
      <c r="AA115" s="368">
        <f t="shared" si="16"/>
        <v>0.98848185036589042</v>
      </c>
      <c r="AB115" s="368">
        <f t="shared" si="16"/>
        <v>0.99115379279640348</v>
      </c>
      <c r="AC115" s="368">
        <f t="shared" si="16"/>
        <v>0.99334268207912202</v>
      </c>
      <c r="AD115" s="368">
        <f t="shared" si="16"/>
        <v>0.99507078981513641</v>
      </c>
      <c r="AE115" s="368">
        <f t="shared" si="16"/>
        <v>0.99639309809939203</v>
      </c>
      <c r="AF115" s="368">
        <f t="shared" si="16"/>
        <v>0.99737697231521016</v>
      </c>
      <c r="AG115" s="368">
        <f t="shared" si="16"/>
        <v>0.99808869890340268</v>
      </c>
      <c r="AH115" s="368">
        <f t="shared" si="16"/>
        <v>0.99858611858234148</v>
      </c>
      <c r="AI115" s="368">
        <f t="shared" si="16"/>
        <v>0.99891556269538639</v>
      </c>
      <c r="AJ115" s="368">
        <f t="shared" si="16"/>
        <v>0.99911135909553361</v>
      </c>
      <c r="AK115" s="368">
        <f t="shared" si="17"/>
        <v>0.99919663535645142</v>
      </c>
      <c r="AL115" s="368">
        <f t="shared" si="17"/>
        <v>0.99918464854348465</v>
      </c>
      <c r="AM115" s="368">
        <f t="shared" si="17"/>
        <v>0.99908027869264104</v>
      </c>
      <c r="AN115" s="368">
        <f t="shared" si="17"/>
        <v>0.99888161803128284</v>
      </c>
      <c r="AO115" s="368">
        <f t="shared" si="17"/>
        <v>0.99858178582692592</v>
      </c>
      <c r="AP115" s="368">
        <f t="shared" si="17"/>
        <v>0.99817120841492513</v>
      </c>
      <c r="AQ115" s="368">
        <f t="shared" si="17"/>
        <v>0.9976406079880773</v>
      </c>
      <c r="AR115" s="368">
        <f t="shared" si="17"/>
        <v>0.99698479806505502</v>
      </c>
      <c r="AS115" s="368">
        <f t="shared" si="17"/>
        <v>0.99620704245915692</v>
      </c>
      <c r="AT115" s="368">
        <f t="shared" si="17"/>
        <v>0.99532321038822258</v>
      </c>
      <c r="AU115" s="368">
        <f t="shared" si="17"/>
        <v>0.99436440700081907</v>
      </c>
      <c r="AV115" s="368">
        <f t="shared" si="17"/>
        <v>0.99337651460521736</v>
      </c>
      <c r="AW115" s="368">
        <f t="shared" si="17"/>
        <v>0.99241555609841414</v>
      </c>
      <c r="AX115" s="368">
        <f t="shared" si="17"/>
        <v>0.99153914473618998</v>
      </c>
      <c r="AY115" s="368">
        <f t="shared" si="17"/>
        <v>0.99079605854578534</v>
      </c>
      <c r="AZ115" s="368">
        <f t="shared" si="17"/>
        <v>0.99021715373264463</v>
      </c>
      <c r="BA115" s="368">
        <f t="shared" si="15"/>
        <v>0.98981050696724215</v>
      </c>
      <c r="BB115" s="368">
        <f t="shared" si="15"/>
        <v>0.98956189268128814</v>
      </c>
      <c r="BC115" s="368">
        <f t="shared" si="15"/>
        <v>0.98943952191275542</v>
      </c>
      <c r="BD115" s="368">
        <f t="shared" si="15"/>
        <v>0.9894006218964938</v>
      </c>
      <c r="BE115" s="368">
        <f t="shared" si="15"/>
        <v>0.98939772129942738</v>
      </c>
      <c r="BF115" s="368">
        <f t="shared" si="15"/>
        <v>0.98941452854162248</v>
      </c>
      <c r="BG115" s="368">
        <f t="shared" si="15"/>
        <v>0.98949346057849652</v>
      </c>
      <c r="BH115" s="368">
        <f t="shared" si="15"/>
        <v>0.98968023595528742</v>
      </c>
      <c r="BI115" s="368">
        <f t="shared" si="15"/>
        <v>0.99001250409353114</v>
      </c>
      <c r="BJ115" s="368">
        <f t="shared" si="15"/>
        <v>0.99051328960660812</v>
      </c>
      <c r="BK115" s="368">
        <f t="shared" si="15"/>
        <v>0.99118509467444771</v>
      </c>
      <c r="BL115" s="368">
        <f t="shared" si="14"/>
        <v>0.99200725500627718</v>
      </c>
      <c r="BM115" s="368">
        <f t="shared" si="14"/>
        <v>0.99293839194549782</v>
      </c>
      <c r="BN115" s="369">
        <f t="shared" si="14"/>
        <v>0.99392388139545895</v>
      </c>
      <c r="BO115" s="278"/>
    </row>
    <row r="116" spans="2:84" ht="42" customHeight="1">
      <c r="B116" s="653"/>
      <c r="C116" s="652"/>
      <c r="D116" s="672">
        <v>-0.45</v>
      </c>
      <c r="E116" s="902"/>
      <c r="F116" s="368">
        <f t="shared" si="18"/>
        <v>0.99202561338473882</v>
      </c>
      <c r="G116" s="368">
        <f t="shared" si="18"/>
        <v>0.98998179820716559</v>
      </c>
      <c r="H116" s="368">
        <f t="shared" si="18"/>
        <v>0.98774755485806653</v>
      </c>
      <c r="I116" s="368">
        <f t="shared" si="18"/>
        <v>0.98544587891362279</v>
      </c>
      <c r="J116" s="368">
        <f t="shared" si="18"/>
        <v>0.98323292748076518</v>
      </c>
      <c r="K116" s="368">
        <f t="shared" si="18"/>
        <v>0.9812687904060462</v>
      </c>
      <c r="L116" s="368">
        <f t="shared" si="18"/>
        <v>0.97968099959990174</v>
      </c>
      <c r="M116" s="368">
        <f t="shared" si="18"/>
        <v>0.97853464378898269</v>
      </c>
      <c r="N116" s="368">
        <f t="shared" si="18"/>
        <v>0.97782083089995731</v>
      </c>
      <c r="O116" s="368">
        <f t="shared" si="18"/>
        <v>0.97746567891891389</v>
      </c>
      <c r="P116" s="368">
        <f t="shared" si="18"/>
        <v>0.97735203586048214</v>
      </c>
      <c r="Q116" s="368">
        <f t="shared" si="18"/>
        <v>0.97734325650020071</v>
      </c>
      <c r="R116" s="368">
        <f t="shared" si="18"/>
        <v>0.97739193356925325</v>
      </c>
      <c r="S116" s="368">
        <f t="shared" si="18"/>
        <v>0.97762095828823903</v>
      </c>
      <c r="T116" s="368">
        <f t="shared" si="18"/>
        <v>0.97815925466480558</v>
      </c>
      <c r="U116" s="368">
        <f t="shared" si="18"/>
        <v>0.97910334488140571</v>
      </c>
      <c r="V116" s="368">
        <f t="shared" si="16"/>
        <v>0.98049373485914315</v>
      </c>
      <c r="W116" s="368">
        <f t="shared" si="16"/>
        <v>0.98229875422042656</v>
      </c>
      <c r="X116" s="368">
        <f t="shared" si="16"/>
        <v>0.98441633965102315</v>
      </c>
      <c r="Y116" s="368">
        <f t="shared" si="16"/>
        <v>0.98669656220009527</v>
      </c>
      <c r="Z116" s="368">
        <f t="shared" si="16"/>
        <v>0.98897690565257768</v>
      </c>
      <c r="AA116" s="368">
        <f t="shared" si="16"/>
        <v>0.99111624277876753</v>
      </c>
      <c r="AB116" s="368">
        <f t="shared" si="16"/>
        <v>0.99301612921450166</v>
      </c>
      <c r="AC116" s="368">
        <f t="shared" si="16"/>
        <v>0.99462608425474308</v>
      </c>
      <c r="AD116" s="368">
        <f t="shared" si="16"/>
        <v>0.99593662900689361</v>
      </c>
      <c r="AE116" s="368">
        <f t="shared" si="16"/>
        <v>0.99696656263368422</v>
      </c>
      <c r="AF116" s="368">
        <f t="shared" si="16"/>
        <v>0.99774991583847217</v>
      </c>
      <c r="AG116" s="368">
        <f t="shared" si="16"/>
        <v>0.9983255421115127</v>
      </c>
      <c r="AH116" s="368">
        <f t="shared" si="16"/>
        <v>0.99873014367196178</v>
      </c>
      <c r="AI116" s="368">
        <f t="shared" si="16"/>
        <v>0.99899428937330137</v>
      </c>
      <c r="AJ116" s="368">
        <f t="shared" si="16"/>
        <v>0.99914054700032107</v>
      </c>
      <c r="AK116" s="368">
        <f t="shared" si="17"/>
        <v>0.99918288965254909</v>
      </c>
      <c r="AL116" s="368">
        <f t="shared" si="17"/>
        <v>0.99912677031356445</v>
      </c>
      <c r="AM116" s="368">
        <f t="shared" si="17"/>
        <v>0.99896953682504686</v>
      </c>
      <c r="AN116" s="368">
        <f t="shared" si="17"/>
        <v>0.99870112118321197</v>
      </c>
      <c r="AO116" s="368">
        <f t="shared" si="17"/>
        <v>0.99830516821447779</v>
      </c>
      <c r="AP116" s="368">
        <f t="shared" si="17"/>
        <v>0.99776095998328629</v>
      </c>
      <c r="AQ116" s="368">
        <f t="shared" si="17"/>
        <v>0.99704660673360501</v>
      </c>
      <c r="AR116" s="368">
        <f t="shared" si="17"/>
        <v>0.99614392523713202</v>
      </c>
      <c r="AS116" s="368">
        <f t="shared" si="17"/>
        <v>0.99504507472732229</v>
      </c>
      <c r="AT116" s="368">
        <f t="shared" si="17"/>
        <v>0.99376024447184874</v>
      </c>
      <c r="AU116" s="368">
        <f t="shared" si="17"/>
        <v>0.99232452780093472</v>
      </c>
      <c r="AV116" s="368">
        <f t="shared" si="17"/>
        <v>0.99080100182086017</v>
      </c>
      <c r="AW116" s="368">
        <f t="shared" si="17"/>
        <v>0.98927684728946463</v>
      </c>
      <c r="AX116" s="368">
        <f t="shared" si="17"/>
        <v>0.98785102416607629</v>
      </c>
      <c r="AY116" s="368">
        <f t="shared" si="17"/>
        <v>0.98661556376300996</v>
      </c>
      <c r="AZ116" s="368">
        <f t="shared" si="17"/>
        <v>0.98563623177009918</v>
      </c>
      <c r="BA116" s="368">
        <f t="shared" si="15"/>
        <v>0.98493947671105897</v>
      </c>
      <c r="BB116" s="368">
        <f t="shared" si="15"/>
        <v>0.98450988037061626</v>
      </c>
      <c r="BC116" s="368">
        <f t="shared" si="15"/>
        <v>0.98429738448628412</v>
      </c>
      <c r="BD116" s="368">
        <f t="shared" si="15"/>
        <v>0.98422964203733376</v>
      </c>
      <c r="BE116" s="368">
        <f t="shared" si="15"/>
        <v>0.98422452672922822</v>
      </c>
      <c r="BF116" s="368">
        <f t="shared" si="15"/>
        <v>0.98425371550876717</v>
      </c>
      <c r="BG116" s="368">
        <f t="shared" si="15"/>
        <v>0.98439081540151929</v>
      </c>
      <c r="BH116" s="368">
        <f t="shared" si="15"/>
        <v>0.98471419147053696</v>
      </c>
      <c r="BI116" s="368">
        <f t="shared" si="15"/>
        <v>0.98528569215035333</v>
      </c>
      <c r="BJ116" s="368">
        <f t="shared" si="15"/>
        <v>0.98613786668029724</v>
      </c>
      <c r="BK116" s="368">
        <f t="shared" si="15"/>
        <v>0.98726371263539925</v>
      </c>
      <c r="BL116" s="368">
        <f t="shared" si="14"/>
        <v>0.98861441157360386</v>
      </c>
      <c r="BM116" s="368">
        <f t="shared" si="14"/>
        <v>0.99010786837972486</v>
      </c>
      <c r="BN116" s="369">
        <f t="shared" si="14"/>
        <v>0.99164599814742793</v>
      </c>
      <c r="BO116" s="278"/>
    </row>
    <row r="117" spans="2:84" ht="42" customHeight="1">
      <c r="B117" s="653"/>
      <c r="C117" s="652"/>
      <c r="D117" s="670">
        <v>-0.5</v>
      </c>
      <c r="E117" s="902"/>
      <c r="F117" s="368">
        <f t="shared" si="18"/>
        <v>0.99392255047354372</v>
      </c>
      <c r="G117" s="368">
        <f t="shared" si="18"/>
        <v>0.99253070039918689</v>
      </c>
      <c r="H117" s="368">
        <f t="shared" si="18"/>
        <v>0.99105932465494173</v>
      </c>
      <c r="I117" s="368">
        <f t="shared" si="18"/>
        <v>0.98959209053027375</v>
      </c>
      <c r="J117" s="368">
        <f t="shared" si="18"/>
        <v>0.98822328128878323</v>
      </c>
      <c r="K117" s="368">
        <f t="shared" si="18"/>
        <v>0.98703990600198388</v>
      </c>
      <c r="L117" s="368">
        <f t="shared" si="18"/>
        <v>0.98610351176303679</v>
      </c>
      <c r="M117" s="368">
        <f t="shared" si="18"/>
        <v>0.9854381339698437</v>
      </c>
      <c r="N117" s="368">
        <f t="shared" si="18"/>
        <v>0.9850281800261852</v>
      </c>
      <c r="O117" s="368">
        <f t="shared" si="18"/>
        <v>0.98482542309141829</v>
      </c>
      <c r="P117" s="368">
        <f t="shared" si="18"/>
        <v>0.98476069632015895</v>
      </c>
      <c r="Q117" s="368">
        <f t="shared" si="18"/>
        <v>0.98475566827855832</v>
      </c>
      <c r="R117" s="368">
        <f t="shared" si="18"/>
        <v>0.98478332212636499</v>
      </c>
      <c r="S117" s="368">
        <f t="shared" si="18"/>
        <v>0.98491379183668304</v>
      </c>
      <c r="T117" s="368">
        <f t="shared" si="18"/>
        <v>0.98522183118747864</v>
      </c>
      <c r="U117" s="368">
        <f t="shared" si="18"/>
        <v>0.98576667060934431</v>
      </c>
      <c r="V117" s="368">
        <f t="shared" si="16"/>
        <v>0.9865799469118739</v>
      </c>
      <c r="W117" s="368">
        <f t="shared" si="16"/>
        <v>0.98765590337012144</v>
      </c>
      <c r="X117" s="368">
        <f t="shared" si="16"/>
        <v>0.98894898191508118</v>
      </c>
      <c r="Y117" s="368">
        <f t="shared" si="16"/>
        <v>0.990381547657049</v>
      </c>
      <c r="Z117" s="368">
        <f t="shared" si="16"/>
        <v>0.99185998008285192</v>
      </c>
      <c r="AA117" s="368">
        <f t="shared" si="16"/>
        <v>0.99329348279363183</v>
      </c>
      <c r="AB117" s="368">
        <f t="shared" si="16"/>
        <v>0.99460925024674451</v>
      </c>
      <c r="AC117" s="368">
        <f t="shared" si="16"/>
        <v>0.99576017848450193</v>
      </c>
      <c r="AD117" s="368">
        <f t="shared" si="16"/>
        <v>0.99672497839649776</v>
      </c>
      <c r="AE117" s="368">
        <f t="shared" si="16"/>
        <v>0.99750310271483678</v>
      </c>
      <c r="AF117" s="368">
        <f t="shared" si="16"/>
        <v>0.99810754449788874</v>
      </c>
      <c r="AG117" s="368">
        <f t="shared" si="16"/>
        <v>0.99855785188248014</v>
      </c>
      <c r="AH117" s="368">
        <f t="shared" si="16"/>
        <v>0.99887456193445556</v>
      </c>
      <c r="AI117" s="368">
        <f t="shared" si="16"/>
        <v>0.99907531745370859</v>
      </c>
      <c r="AJ117" s="368">
        <f t="shared" si="16"/>
        <v>0.99917239954650316</v>
      </c>
      <c r="AK117" s="368">
        <f t="shared" si="17"/>
        <v>0.99917122968822603</v>
      </c>
      <c r="AL117" s="368">
        <f t="shared" si="17"/>
        <v>0.99906943600396902</v>
      </c>
      <c r="AM117" s="368">
        <f t="shared" si="17"/>
        <v>0.99885623239815136</v>
      </c>
      <c r="AN117" s="368">
        <f t="shared" si="17"/>
        <v>0.99851206957856109</v>
      </c>
      <c r="AO117" s="368">
        <f t="shared" si="17"/>
        <v>0.99800876634297153</v>
      </c>
      <c r="AP117" s="368">
        <f t="shared" si="17"/>
        <v>0.99731061155729372</v>
      </c>
      <c r="AQ117" s="368">
        <f t="shared" si="17"/>
        <v>0.99637721030179827</v>
      </c>
      <c r="AR117" s="368">
        <f t="shared" si="17"/>
        <v>0.99516902677920949</v>
      </c>
      <c r="AS117" s="368">
        <f t="shared" si="17"/>
        <v>0.99365642608156035</v>
      </c>
      <c r="AT117" s="368">
        <f t="shared" si="17"/>
        <v>0.9918321914279794</v>
      </c>
      <c r="AU117" s="368">
        <f t="shared" si="17"/>
        <v>0.98972568526872051</v>
      </c>
      <c r="AV117" s="368">
        <f t="shared" si="17"/>
        <v>0.98741419143006237</v>
      </c>
      <c r="AW117" s="368">
        <f t="shared" si="17"/>
        <v>0.98502474610651758</v>
      </c>
      <c r="AX117" s="368">
        <f t="shared" si="17"/>
        <v>0.98272031564154927</v>
      </c>
      <c r="AY117" s="368">
        <f t="shared" si="17"/>
        <v>0.98066953788930966</v>
      </c>
      <c r="AZ117" s="368">
        <f t="shared" si="17"/>
        <v>0.97900813676002174</v>
      </c>
      <c r="BA117" s="368">
        <f t="shared" si="15"/>
        <v>0.9778067304046163</v>
      </c>
      <c r="BB117" s="368">
        <f t="shared" si="15"/>
        <v>0.97705788351534539</v>
      </c>
      <c r="BC117" s="368">
        <f t="shared" si="15"/>
        <v>0.97668514593227373</v>
      </c>
      <c r="BD117" s="368">
        <f t="shared" si="15"/>
        <v>0.97656594645184547</v>
      </c>
      <c r="BE117" s="368">
        <f t="shared" si="15"/>
        <v>0.97655687811916547</v>
      </c>
      <c r="BF117" s="368">
        <f t="shared" si="15"/>
        <v>0.97660817236766784</v>
      </c>
      <c r="BG117" s="368">
        <f t="shared" si="15"/>
        <v>0.97684890599267038</v>
      </c>
      <c r="BH117" s="368">
        <f t="shared" si="15"/>
        <v>0.97741427919145984</v>
      </c>
      <c r="BI117" s="368">
        <f t="shared" si="15"/>
        <v>0.97840493743717305</v>
      </c>
      <c r="BJ117" s="368">
        <f t="shared" si="15"/>
        <v>0.9798619548973817</v>
      </c>
      <c r="BK117" s="368">
        <f t="shared" si="15"/>
        <v>0.98175004405407684</v>
      </c>
      <c r="BL117" s="368">
        <f t="shared" si="14"/>
        <v>0.98396012360757268</v>
      </c>
      <c r="BM117" s="368">
        <f t="shared" si="14"/>
        <v>0.98633389782398739</v>
      </c>
      <c r="BN117" s="369">
        <f t="shared" si="14"/>
        <v>0.98870150984855265</v>
      </c>
      <c r="BO117" s="278"/>
    </row>
    <row r="118" spans="2:84" ht="42" customHeight="1">
      <c r="B118" s="653"/>
      <c r="C118" s="652"/>
      <c r="D118" s="672">
        <v>-0.55000000000000004</v>
      </c>
      <c r="E118" s="902"/>
      <c r="F118" s="368">
        <f t="shared" si="18"/>
        <v>0.99545573377806373</v>
      </c>
      <c r="G118" s="368">
        <f t="shared" si="18"/>
        <v>0.99452599557527388</v>
      </c>
      <c r="H118" s="368">
        <f t="shared" si="18"/>
        <v>0.99357188581425604</v>
      </c>
      <c r="I118" s="368">
        <f t="shared" si="18"/>
        <v>0.99264674006058229</v>
      </c>
      <c r="J118" s="368">
        <f t="shared" si="18"/>
        <v>0.99180514328182157</v>
      </c>
      <c r="K118" s="368">
        <f t="shared" si="18"/>
        <v>0.99109300548739199</v>
      </c>
      <c r="L118" s="368">
        <f t="shared" si="18"/>
        <v>0.99053903799813781</v>
      </c>
      <c r="M118" s="368">
        <f t="shared" si="18"/>
        <v>0.99015029371688057</v>
      </c>
      <c r="N118" s="368">
        <f t="shared" si="18"/>
        <v>0.98991273584160366</v>
      </c>
      <c r="O118" s="368">
        <f t="shared" si="18"/>
        <v>0.98979577570709643</v>
      </c>
      <c r="P118" s="368">
        <f t="shared" si="18"/>
        <v>0.98975849544639438</v>
      </c>
      <c r="Q118" s="368">
        <f t="shared" si="18"/>
        <v>0.98975556956176203</v>
      </c>
      <c r="R118" s="368">
        <f t="shared" si="18"/>
        <v>0.9897714327797783</v>
      </c>
      <c r="S118" s="368">
        <f t="shared" si="18"/>
        <v>0.98984652329679379</v>
      </c>
      <c r="T118" s="368">
        <f t="shared" si="18"/>
        <v>0.99002446372089659</v>
      </c>
      <c r="U118" s="368">
        <f t="shared" si="18"/>
        <v>0.99034127360534463</v>
      </c>
      <c r="V118" s="368">
        <f t="shared" si="16"/>
        <v>0.99081917225653826</v>
      </c>
      <c r="W118" s="368">
        <f t="shared" si="16"/>
        <v>0.99146095560864778</v>
      </c>
      <c r="X118" s="368">
        <f t="shared" si="16"/>
        <v>0.99224737854507805</v>
      </c>
      <c r="Y118" s="368">
        <f t="shared" si="16"/>
        <v>0.99313930208671075</v>
      </c>
      <c r="Z118" s="368">
        <f t="shared" si="16"/>
        <v>0.99408459423158857</v>
      </c>
      <c r="AA118" s="368">
        <f t="shared" si="16"/>
        <v>0.99502776942274729</v>
      </c>
      <c r="AB118" s="368">
        <f t="shared" si="16"/>
        <v>0.99591930135065987</v>
      </c>
      <c r="AC118" s="368">
        <f t="shared" si="16"/>
        <v>0.99672200750319939</v>
      </c>
      <c r="AD118" s="368">
        <f t="shared" si="16"/>
        <v>0.99741341320173682</v>
      </c>
      <c r="AE118" s="368">
        <f t="shared" si="16"/>
        <v>0.99798456163203442</v>
      </c>
      <c r="AF118" s="368">
        <f t="shared" si="16"/>
        <v>0.99843661306406706</v>
      </c>
      <c r="AG118" s="368">
        <f t="shared" si="16"/>
        <v>0.99877665320008169</v>
      </c>
      <c r="AH118" s="368">
        <f t="shared" si="16"/>
        <v>0.99901371347046719</v>
      </c>
      <c r="AI118" s="368">
        <f t="shared" si="16"/>
        <v>0.99915547056743437</v>
      </c>
      <c r="AJ118" s="368">
        <f t="shared" si="16"/>
        <v>0.99920567339243105</v>
      </c>
      <c r="AK118" s="368">
        <f t="shared" si="17"/>
        <v>0.99916211517436826</v>
      </c>
      <c r="AL118" s="368">
        <f t="shared" si="17"/>
        <v>0.99901490510150703</v>
      </c>
      <c r="AM118" s="368">
        <f t="shared" si="17"/>
        <v>0.99874485254748779</v>
      </c>
      <c r="AN118" s="368">
        <f t="shared" si="17"/>
        <v>0.99832192992173296</v>
      </c>
      <c r="AO118" s="368">
        <f t="shared" si="17"/>
        <v>0.99770402755501741</v>
      </c>
      <c r="AP118" s="368">
        <f t="shared" si="17"/>
        <v>0.99683657508375911</v>
      </c>
      <c r="AQ118" s="368">
        <f t="shared" si="17"/>
        <v>0.99565408727054827</v>
      </c>
      <c r="AR118" s="368">
        <f t="shared" si="17"/>
        <v>0.99408523531321125</v>
      </c>
      <c r="AS118" s="368">
        <f t="shared" si="17"/>
        <v>0.99206340807055282</v>
      </c>
      <c r="AT118" s="368">
        <f t="shared" si="17"/>
        <v>0.98954436726310957</v>
      </c>
      <c r="AU118" s="368">
        <f t="shared" si="17"/>
        <v>0.98653064914985222</v>
      </c>
      <c r="AV118" s="368">
        <f t="shared" si="17"/>
        <v>0.98309805001150963</v>
      </c>
      <c r="AW118" s="368">
        <f t="shared" si="17"/>
        <v>0.97941342109592622</v>
      </c>
      <c r="AX118" s="368">
        <f t="shared" si="17"/>
        <v>0.97572871631533498</v>
      </c>
      <c r="AY118" s="368">
        <f t="shared" si="17"/>
        <v>0.97234028565715103</v>
      </c>
      <c r="AZ118" s="368">
        <f t="shared" si="17"/>
        <v>0.969518644910776</v>
      </c>
      <c r="BA118" s="368">
        <f t="shared" si="15"/>
        <v>0.96743487852820709</v>
      </c>
      <c r="BB118" s="368">
        <f t="shared" si="15"/>
        <v>0.96611737886125004</v>
      </c>
      <c r="BC118" s="368">
        <f t="shared" si="15"/>
        <v>0.96545616854039029</v>
      </c>
      <c r="BD118" s="368">
        <f t="shared" si="15"/>
        <v>0.96524390410870431</v>
      </c>
      <c r="BE118" s="368">
        <f t="shared" si="15"/>
        <v>0.96522767985501734</v>
      </c>
      <c r="BF118" s="368">
        <f t="shared" si="15"/>
        <v>0.96531898986092068</v>
      </c>
      <c r="BG118" s="368">
        <f t="shared" si="15"/>
        <v>0.96574679991515866</v>
      </c>
      <c r="BH118" s="368">
        <f t="shared" si="15"/>
        <v>0.96674569807968036</v>
      </c>
      <c r="BI118" s="368">
        <f t="shared" si="15"/>
        <v>0.96847624576991531</v>
      </c>
      <c r="BJ118" s="368">
        <f t="shared" si="15"/>
        <v>0.97097624615486422</v>
      </c>
      <c r="BK118" s="368">
        <f t="shared" si="15"/>
        <v>0.97413692910459593</v>
      </c>
      <c r="BL118" s="368">
        <f t="shared" si="14"/>
        <v>0.97772504423506823</v>
      </c>
      <c r="BM118" s="368">
        <f t="shared" si="14"/>
        <v>0.9814464116586985</v>
      </c>
      <c r="BN118" s="369">
        <f t="shared" si="14"/>
        <v>0.98502192304439085</v>
      </c>
      <c r="BO118" s="278"/>
    </row>
    <row r="119" spans="2:84" ht="42" customHeight="1">
      <c r="B119" s="653"/>
      <c r="C119" s="652"/>
      <c r="D119" s="670">
        <v>-0.6</v>
      </c>
      <c r="E119" s="902"/>
      <c r="F119" s="368">
        <f t="shared" si="18"/>
        <v>0.99665662349926187</v>
      </c>
      <c r="G119" s="368">
        <f t="shared" si="18"/>
        <v>0.99604482040558617</v>
      </c>
      <c r="H119" s="368">
        <f t="shared" si="18"/>
        <v>0.99543309805393609</v>
      </c>
      <c r="I119" s="368">
        <f t="shared" si="18"/>
        <v>0.99485398236912126</v>
      </c>
      <c r="J119" s="368">
        <f t="shared" si="18"/>
        <v>0.99433815373534129</v>
      </c>
      <c r="K119" s="368">
        <f t="shared" si="18"/>
        <v>0.99390928118164723</v>
      </c>
      <c r="L119" s="368">
        <f t="shared" si="18"/>
        <v>0.99358022341180996</v>
      </c>
      <c r="M119" s="368">
        <f t="shared" si="18"/>
        <v>0.99335159269125473</v>
      </c>
      <c r="N119" s="368">
        <f t="shared" si="18"/>
        <v>0.99321277594493806</v>
      </c>
      <c r="O119" s="368">
        <f t="shared" si="18"/>
        <v>0.99314466776698973</v>
      </c>
      <c r="P119" s="368">
        <f t="shared" si="18"/>
        <v>0.99312297511892589</v>
      </c>
      <c r="Q119" s="368">
        <f t="shared" si="18"/>
        <v>0.99312124166482807</v>
      </c>
      <c r="R119" s="368">
        <f t="shared" si="18"/>
        <v>0.99313041039593219</v>
      </c>
      <c r="S119" s="368">
        <f t="shared" si="18"/>
        <v>0.99317401355269908</v>
      </c>
      <c r="T119" s="368">
        <f t="shared" si="18"/>
        <v>0.993277672416226</v>
      </c>
      <c r="U119" s="368">
        <f t="shared" si="18"/>
        <v>0.99346320686620471</v>
      </c>
      <c r="V119" s="368">
        <f t="shared" si="16"/>
        <v>0.99374542646957842</v>
      </c>
      <c r="W119" s="368">
        <f t="shared" si="16"/>
        <v>0.99412898301745323</v>
      </c>
      <c r="X119" s="368">
        <f t="shared" si="16"/>
        <v>0.99460642903310226</v>
      </c>
      <c r="Y119" s="368">
        <f t="shared" si="16"/>
        <v>0.99515847154222925</v>
      </c>
      <c r="Z119" s="368">
        <f t="shared" si="16"/>
        <v>0.99575674221157084</v>
      </c>
      <c r="AA119" s="368">
        <f t="shared" si="16"/>
        <v>0.99636846789346944</v>
      </c>
      <c r="AB119" s="368">
        <f t="shared" si="16"/>
        <v>0.99696170167060261</v>
      </c>
      <c r="AC119" s="368">
        <f t="shared" si="16"/>
        <v>0.99750965093022292</v>
      </c>
      <c r="AD119" s="368">
        <f t="shared" si="16"/>
        <v>0.99799312671749651</v>
      </c>
      <c r="AE119" s="368">
        <f t="shared" si="16"/>
        <v>0.99840089985491443</v>
      </c>
      <c r="AF119" s="368">
        <f t="shared" si="16"/>
        <v>0.998728377563875</v>
      </c>
      <c r="AG119" s="368">
        <f t="shared" si="16"/>
        <v>0.99897529051005107</v>
      </c>
      <c r="AH119" s="368">
        <f t="shared" si="16"/>
        <v>0.99914302484270634</v>
      </c>
      <c r="AI119" s="368">
        <f t="shared" si="16"/>
        <v>0.99923199847236743</v>
      </c>
      <c r="AJ119" s="368">
        <f t="shared" si="16"/>
        <v>0.99923921895254353</v>
      </c>
      <c r="AK119" s="368">
        <f t="shared" si="17"/>
        <v>0.99915596305615295</v>
      </c>
      <c r="AL119" s="368">
        <f t="shared" si="17"/>
        <v>0.99896541588370347</v>
      </c>
      <c r="AM119" s="368">
        <f t="shared" si="17"/>
        <v>0.99864010085812338</v>
      </c>
      <c r="AN119" s="368">
        <f t="shared" si="17"/>
        <v>0.99813902383788455</v>
      </c>
      <c r="AO119" s="368">
        <f t="shared" si="17"/>
        <v>0.99740467003016897</v>
      </c>
      <c r="AP119" s="368">
        <f t="shared" si="17"/>
        <v>0.99636038742310928</v>
      </c>
      <c r="AQ119" s="368">
        <f t="shared" si="17"/>
        <v>0.99490934206415216</v>
      </c>
      <c r="AR119" s="368">
        <f t="shared" si="17"/>
        <v>0.99293718856932112</v>
      </c>
      <c r="AS119" s="368">
        <f t="shared" si="17"/>
        <v>0.9903217575747294</v>
      </c>
      <c r="AT119" s="368">
        <f t="shared" si="17"/>
        <v>0.98695389598896688</v>
      </c>
      <c r="AU119" s="368">
        <f t="shared" si="17"/>
        <v>0.98277279160446551</v>
      </c>
      <c r="AV119" s="368">
        <f t="shared" si="17"/>
        <v>0.97781443356526176</v>
      </c>
      <c r="AW119" s="368">
        <f t="shared" si="17"/>
        <v>0.97226127566573584</v>
      </c>
      <c r="AX119" s="368">
        <f t="shared" si="17"/>
        <v>0.9664666302877496</v>
      </c>
      <c r="AY119" s="368">
        <f t="shared" si="17"/>
        <v>0.96091994250639057</v>
      </c>
      <c r="AZ119" s="368">
        <f t="shared" si="17"/>
        <v>0.95613695031549018</v>
      </c>
      <c r="BA119" s="368">
        <f t="shared" si="15"/>
        <v>0.95250612290966996</v>
      </c>
      <c r="BB119" s="368">
        <f t="shared" si="15"/>
        <v>0.95016613036543962</v>
      </c>
      <c r="BC119" s="368">
        <f t="shared" si="15"/>
        <v>0.94897856153512661</v>
      </c>
      <c r="BD119" s="368">
        <f t="shared" si="15"/>
        <v>0.94859538703314161</v>
      </c>
      <c r="BE119" s="368">
        <f t="shared" si="15"/>
        <v>0.94856600164359561</v>
      </c>
      <c r="BF119" s="368">
        <f t="shared" si="15"/>
        <v>0.94873088680104978</v>
      </c>
      <c r="BG119" s="368">
        <f t="shared" si="15"/>
        <v>0.94950133756965371</v>
      </c>
      <c r="BH119" s="368">
        <f t="shared" si="15"/>
        <v>0.95128591354651515</v>
      </c>
      <c r="BI119" s="368">
        <f t="shared" si="15"/>
        <v>0.9543305238241796</v>
      </c>
      <c r="BJ119" s="368">
        <f t="shared" si="15"/>
        <v>0.95862561261473822</v>
      </c>
      <c r="BK119" s="368">
        <f t="shared" si="15"/>
        <v>0.96388588694272304</v>
      </c>
      <c r="BL119" s="368">
        <f t="shared" si="14"/>
        <v>0.9696343862060719</v>
      </c>
      <c r="BM119" s="368">
        <f t="shared" si="14"/>
        <v>0.97535223361327972</v>
      </c>
      <c r="BN119" s="369">
        <f t="shared" si="14"/>
        <v>0.98061558202406862</v>
      </c>
      <c r="BO119" s="278"/>
    </row>
    <row r="120" spans="2:84" ht="42" customHeight="1">
      <c r="B120" s="653"/>
      <c r="C120" s="652"/>
      <c r="D120" s="672">
        <v>-0.65</v>
      </c>
      <c r="E120" s="902"/>
      <c r="F120" s="368">
        <f t="shared" si="18"/>
        <v>0.99757339126132882</v>
      </c>
      <c r="G120" s="368">
        <f t="shared" si="18"/>
        <v>0.99717539475423722</v>
      </c>
      <c r="H120" s="368">
        <f t="shared" si="18"/>
        <v>0.99678635751313793</v>
      </c>
      <c r="I120" s="368">
        <f t="shared" si="18"/>
        <v>0.99642550452400425</v>
      </c>
      <c r="J120" s="368">
        <f t="shared" si="18"/>
        <v>0.99610971030821904</v>
      </c>
      <c r="K120" s="368">
        <f t="shared" si="18"/>
        <v>0.99585092952322574</v>
      </c>
      <c r="L120" s="368">
        <f t="shared" si="18"/>
        <v>0.99565458676546781</v>
      </c>
      <c r="M120" s="368">
        <f t="shared" si="18"/>
        <v>0.99551925349194825</v>
      </c>
      <c r="N120" s="368">
        <f t="shared" si="18"/>
        <v>0.99543750313064683</v>
      </c>
      <c r="O120" s="368">
        <f t="shared" si="18"/>
        <v>0.99539749927358867</v>
      </c>
      <c r="P120" s="368">
        <f t="shared" si="18"/>
        <v>0.99538475612375454</v>
      </c>
      <c r="Q120" s="368">
        <f t="shared" si="18"/>
        <v>0.9953837064556158</v>
      </c>
      <c r="R120" s="368">
        <f t="shared" si="18"/>
        <v>0.99538903198717177</v>
      </c>
      <c r="S120" s="368">
        <f t="shared" si="18"/>
        <v>0.99541454011772923</v>
      </c>
      <c r="T120" s="368">
        <f t="shared" si="18"/>
        <v>0.99547537266546438</v>
      </c>
      <c r="U120" s="368">
        <f t="shared" si="18"/>
        <v>0.99558473310441897</v>
      </c>
      <c r="V120" s="368">
        <f t="shared" si="16"/>
        <v>0.99575220720353808</v>
      </c>
      <c r="W120" s="368">
        <f t="shared" si="16"/>
        <v>0.99598201846004486</v>
      </c>
      <c r="X120" s="368">
        <f t="shared" si="16"/>
        <v>0.99627175768804421</v>
      </c>
      <c r="Y120" s="368">
        <f t="shared" si="16"/>
        <v>0.99661211151655404</v>
      </c>
      <c r="Z120" s="368">
        <f t="shared" si="16"/>
        <v>0.99698787103605135</v>
      </c>
      <c r="AA120" s="368">
        <f t="shared" si="16"/>
        <v>0.99738008639731424</v>
      </c>
      <c r="AB120" s="368">
        <f t="shared" si="16"/>
        <v>0.99776882582356985</v>
      </c>
      <c r="AC120" s="368">
        <f t="shared" si="16"/>
        <v>0.99813579822004539</v>
      </c>
      <c r="AD120" s="368">
        <f t="shared" si="16"/>
        <v>0.99846619366706946</v>
      </c>
      <c r="AE120" s="368">
        <f t="shared" si="16"/>
        <v>0.998749406482625</v>
      </c>
      <c r="AF120" s="368">
        <f t="shared" si="16"/>
        <v>0.99897865548541021</v>
      </c>
      <c r="AG120" s="368">
        <f t="shared" si="16"/>
        <v>0.99914975237657211</v>
      </c>
      <c r="AH120" s="368">
        <f t="shared" si="16"/>
        <v>0.99925933435645342</v>
      </c>
      <c r="AI120" s="368">
        <f t="shared" si="16"/>
        <v>0.99930280342800937</v>
      </c>
      <c r="AJ120" s="368">
        <f t="shared" si="16"/>
        <v>0.9992720735181273</v>
      </c>
      <c r="AK120" s="368">
        <f t="shared" si="17"/>
        <v>0.99915308174189732</v>
      </c>
      <c r="AL120" s="368">
        <f t="shared" si="17"/>
        <v>0.99892291101156838</v>
      </c>
      <c r="AM120" s="368">
        <f t="shared" si="17"/>
        <v>0.99854631857450038</v>
      </c>
      <c r="AN120" s="368">
        <f t="shared" si="17"/>
        <v>0.99797149008255948</v>
      </c>
      <c r="AO120" s="368">
        <f t="shared" si="17"/>
        <v>0.99712498464187771</v>
      </c>
      <c r="AP120" s="368">
        <f t="shared" si="17"/>
        <v>0.99590618964892386</v>
      </c>
      <c r="AQ120" s="368">
        <f t="shared" si="17"/>
        <v>0.9941823120167752</v>
      </c>
      <c r="AR120" s="368">
        <f t="shared" si="17"/>
        <v>0.99178619572057514</v>
      </c>
      <c r="AS120" s="368">
        <f t="shared" si="17"/>
        <v>0.98852124617472603</v>
      </c>
      <c r="AT120" s="368">
        <f t="shared" si="17"/>
        <v>0.98418031935658756</v>
      </c>
      <c r="AU120" s="368">
        <f t="shared" si="17"/>
        <v>0.9785874751648207</v>
      </c>
      <c r="AV120" s="368">
        <f t="shared" si="17"/>
        <v>0.97166978785563463</v>
      </c>
      <c r="AW120" s="368">
        <f t="shared" si="17"/>
        <v>0.9635549845493151</v>
      </c>
      <c r="AX120" s="368">
        <f t="shared" si="17"/>
        <v>0.95466390532802625</v>
      </c>
      <c r="AY120" s="368">
        <f t="shared" si="17"/>
        <v>0.9457313117269277</v>
      </c>
      <c r="AZ120" s="368">
        <f t="shared" si="17"/>
        <v>0.93767989233039339</v>
      </c>
      <c r="BA120" s="368">
        <f t="shared" si="15"/>
        <v>0.93134094691001523</v>
      </c>
      <c r="BB120" s="368">
        <f t="shared" si="15"/>
        <v>0.92714713689398176</v>
      </c>
      <c r="BC120" s="368">
        <f t="shared" si="15"/>
        <v>0.92498515126942404</v>
      </c>
      <c r="BD120" s="368">
        <f t="shared" si="15"/>
        <v>0.92428261963090019</v>
      </c>
      <c r="BE120" s="368">
        <f t="shared" si="15"/>
        <v>0.92422858462891755</v>
      </c>
      <c r="BF120" s="368">
        <f t="shared" si="15"/>
        <v>0.92453118196370143</v>
      </c>
      <c r="BG120" s="368">
        <f t="shared" si="15"/>
        <v>0.92593939580333195</v>
      </c>
      <c r="BH120" s="368">
        <f t="shared" si="15"/>
        <v>0.92916439807812656</v>
      </c>
      <c r="BI120" s="368">
        <f t="shared" si="15"/>
        <v>0.93455054157096584</v>
      </c>
      <c r="BJ120" s="368">
        <f t="shared" si="15"/>
        <v>0.94190961017266439</v>
      </c>
      <c r="BK120" s="368">
        <f t="shared" si="15"/>
        <v>0.95055907073094448</v>
      </c>
      <c r="BL120" s="368">
        <f t="shared" si="14"/>
        <v>0.95957715082836781</v>
      </c>
      <c r="BM120" s="368">
        <f t="shared" si="14"/>
        <v>0.96811774807934847</v>
      </c>
      <c r="BN120" s="369">
        <f t="shared" si="14"/>
        <v>0.97561276280396303</v>
      </c>
      <c r="BO120" s="278"/>
    </row>
    <row r="121" spans="2:84" ht="42" customHeight="1">
      <c r="B121" s="653"/>
      <c r="C121" s="652"/>
      <c r="D121" s="670">
        <v>-0.7</v>
      </c>
      <c r="E121" s="902"/>
      <c r="F121" s="368">
        <f t="shared" si="18"/>
        <v>0.99825873666336062</v>
      </c>
      <c r="G121" s="368">
        <f t="shared" si="18"/>
        <v>0.99800205492165706</v>
      </c>
      <c r="H121" s="368">
        <f t="shared" si="18"/>
        <v>0.99775603062653073</v>
      </c>
      <c r="I121" s="368">
        <f t="shared" si="18"/>
        <v>0.99753177257896564</v>
      </c>
      <c r="J121" s="368">
        <f t="shared" si="18"/>
        <v>0.99733840725770306</v>
      </c>
      <c r="K121" s="368">
        <f t="shared" si="18"/>
        <v>0.9971818463125619</v>
      </c>
      <c r="L121" s="368">
        <f t="shared" si="18"/>
        <v>0.99706414624014206</v>
      </c>
      <c r="M121" s="368">
        <f t="shared" si="18"/>
        <v>0.99698354433149361</v>
      </c>
      <c r="N121" s="368">
        <f t="shared" si="18"/>
        <v>0.99693505385807935</v>
      </c>
      <c r="O121" s="368">
        <f t="shared" si="18"/>
        <v>0.99691137068451174</v>
      </c>
      <c r="P121" s="368">
        <f t="shared" si="18"/>
        <v>0.99690381637720216</v>
      </c>
      <c r="Q121" s="368">
        <f t="shared" si="18"/>
        <v>0.99690316265493839</v>
      </c>
      <c r="R121" s="368">
        <f t="shared" si="18"/>
        <v>0.99690625986613168</v>
      </c>
      <c r="S121" s="368">
        <f t="shared" si="18"/>
        <v>0.99692126846790985</v>
      </c>
      <c r="T121" s="368">
        <f t="shared" si="18"/>
        <v>0.99695718792805799</v>
      </c>
      <c r="U121" s="368">
        <f t="shared" si="18"/>
        <v>0.99702200986370848</v>
      </c>
      <c r="V121" s="368">
        <f t="shared" si="16"/>
        <v>0.99712182847396502</v>
      </c>
      <c r="W121" s="368">
        <f t="shared" si="16"/>
        <v>0.99725987470412725</v>
      </c>
      <c r="X121" s="368">
        <f t="shared" si="16"/>
        <v>0.99743572968269156</v>
      </c>
      <c r="Y121" s="368">
        <f t="shared" si="16"/>
        <v>0.9976449878570206</v>
      </c>
      <c r="Z121" s="368">
        <f t="shared" si="16"/>
        <v>0.99787955494409553</v>
      </c>
      <c r="AA121" s="368">
        <f t="shared" si="16"/>
        <v>0.99812858720780484</v>
      </c>
      <c r="AB121" s="368">
        <f t="shared" si="16"/>
        <v>0.99837986947929092</v>
      </c>
      <c r="AC121" s="368">
        <f t="shared" si="16"/>
        <v>0.9986212805144713</v>
      </c>
      <c r="AD121" s="368">
        <f t="shared" si="16"/>
        <v>0.99884197058309165</v>
      </c>
      <c r="AE121" s="368">
        <f t="shared" si="16"/>
        <v>0.99903297667226476</v>
      </c>
      <c r="AF121" s="368">
        <f t="shared" si="16"/>
        <v>0.99918716358879434</v>
      </c>
      <c r="AG121" s="368">
        <f t="shared" si="16"/>
        <v>0.99929852424855825</v>
      </c>
      <c r="AH121" s="368">
        <f t="shared" si="16"/>
        <v>0.99936094490716665</v>
      </c>
      <c r="AI121" s="368">
        <f t="shared" si="16"/>
        <v>0.99936652952668581</v>
      </c>
      <c r="AJ121" s="368">
        <f t="shared" si="16"/>
        <v>0.99930350288370362</v>
      </c>
      <c r="AK121" s="368">
        <f t="shared" si="17"/>
        <v>0.9991536064225166</v>
      </c>
      <c r="AL121" s="368">
        <f t="shared" si="17"/>
        <v>0.99888879204471981</v>
      </c>
      <c r="AM121" s="368">
        <f t="shared" si="17"/>
        <v>0.99846692831938577</v>
      </c>
      <c r="AN121" s="368">
        <f t="shared" si="17"/>
        <v>0.9978261853735636</v>
      </c>
      <c r="AO121" s="368">
        <f t="shared" si="17"/>
        <v>0.99687780530130154</v>
      </c>
      <c r="AP121" s="368">
        <f t="shared" si="17"/>
        <v>0.99549719106987411</v>
      </c>
      <c r="AQ121" s="368">
        <f t="shared" si="17"/>
        <v>0.9935138460398103</v>
      </c>
      <c r="AR121" s="368">
        <f t="shared" si="17"/>
        <v>0.99070199431697081</v>
      </c>
      <c r="AS121" s="368">
        <f t="shared" si="17"/>
        <v>0.98677619518376214</v>
      </c>
      <c r="AT121" s="368">
        <f t="shared" si="17"/>
        <v>0.98140045177444191</v>
      </c>
      <c r="AU121" s="368">
        <f t="shared" si="17"/>
        <v>0.97422515867796988</v>
      </c>
      <c r="AV121" s="368">
        <f t="shared" si="17"/>
        <v>0.96497142874586317</v>
      </c>
      <c r="AW121" s="368">
        <f t="shared" si="17"/>
        <v>0.95357899109716548</v>
      </c>
      <c r="AX121" s="368">
        <f t="shared" si="17"/>
        <v>0.94040551989734489</v>
      </c>
      <c r="AY121" s="368">
        <f t="shared" si="17"/>
        <v>0.9263951821371551</v>
      </c>
      <c r="AZ121" s="368">
        <f t="shared" si="17"/>
        <v>0.913045335378181</v>
      </c>
      <c r="BA121" s="368">
        <f t="shared" si="15"/>
        <v>0.90201124003401134</v>
      </c>
      <c r="BB121" s="368">
        <f t="shared" si="15"/>
        <v>0.8944379767274182</v>
      </c>
      <c r="BC121" s="368">
        <f t="shared" si="15"/>
        <v>0.89044406243658403</v>
      </c>
      <c r="BD121" s="368">
        <f t="shared" si="15"/>
        <v>0.88913263875474879</v>
      </c>
      <c r="BE121" s="368">
        <f t="shared" si="15"/>
        <v>0.88903143462785916</v>
      </c>
      <c r="BF121" s="368">
        <f t="shared" si="15"/>
        <v>0.88959726145215334</v>
      </c>
      <c r="BG121" s="368">
        <f t="shared" si="15"/>
        <v>0.89221429399602115</v>
      </c>
      <c r="BH121" s="368">
        <f t="shared" si="15"/>
        <v>0.89810847098838253</v>
      </c>
      <c r="BI121" s="368">
        <f t="shared" si="15"/>
        <v>0.90765767809669418</v>
      </c>
      <c r="BJ121" s="368">
        <f t="shared" si="15"/>
        <v>0.92014673487033782</v>
      </c>
      <c r="BK121" s="368">
        <f t="shared" si="15"/>
        <v>0.93406628069629238</v>
      </c>
      <c r="BL121" s="368">
        <f t="shared" si="14"/>
        <v>0.94777540648206682</v>
      </c>
      <c r="BM121" s="368">
        <f t="shared" si="14"/>
        <v>0.96005502856919889</v>
      </c>
      <c r="BN121" s="369">
        <f t="shared" si="14"/>
        <v>0.97029469609666996</v>
      </c>
      <c r="BO121" s="278"/>
    </row>
    <row r="122" spans="2:84" ht="42" customHeight="1">
      <c r="B122" s="653"/>
      <c r="C122" s="652"/>
      <c r="D122" s="672">
        <v>-0.75</v>
      </c>
      <c r="E122" s="902"/>
      <c r="F122" s="368">
        <f t="shared" si="18"/>
        <v>0.99876238015976859</v>
      </c>
      <c r="G122" s="368">
        <f t="shared" si="18"/>
        <v>0.99859789315008773</v>
      </c>
      <c r="H122" s="368">
        <f t="shared" si="18"/>
        <v>0.99844289670513553</v>
      </c>
      <c r="I122" s="368">
        <f t="shared" si="18"/>
        <v>0.99830370231524945</v>
      </c>
      <c r="J122" s="368">
        <f t="shared" si="18"/>
        <v>0.99818517674617768</v>
      </c>
      <c r="K122" s="368">
        <f t="shared" si="18"/>
        <v>0.99809017016459678</v>
      </c>
      <c r="L122" s="368">
        <f t="shared" si="18"/>
        <v>0.99801928657603045</v>
      </c>
      <c r="M122" s="368">
        <f t="shared" si="18"/>
        <v>0.99797100228839897</v>
      </c>
      <c r="N122" s="368">
        <f t="shared" si="18"/>
        <v>0.99794204840207623</v>
      </c>
      <c r="O122" s="368">
        <f t="shared" si="18"/>
        <v>0.99792792398653551</v>
      </c>
      <c r="P122" s="368">
        <f t="shared" si="18"/>
        <v>0.99792340477935537</v>
      </c>
      <c r="Q122" s="368">
        <f t="shared" si="18"/>
        <v>0.99792298235192745</v>
      </c>
      <c r="R122" s="368">
        <f t="shared" si="18"/>
        <v>0.99792477599362661</v>
      </c>
      <c r="S122" s="368">
        <f t="shared" si="18"/>
        <v>0.99793363902108256</v>
      </c>
      <c r="T122" s="368">
        <f t="shared" si="18"/>
        <v>0.99795494671283325</v>
      </c>
      <c r="U122" s="368">
        <f t="shared" si="18"/>
        <v>0.99799353931108936</v>
      </c>
      <c r="V122" s="368">
        <f t="shared" si="16"/>
        <v>0.99805324436805898</v>
      </c>
      <c r="W122" s="368">
        <f t="shared" si="16"/>
        <v>0.99813633945057634</v>
      </c>
      <c r="X122" s="368">
        <f t="shared" si="16"/>
        <v>0.99824307700805326</v>
      </c>
      <c r="Y122" s="368">
        <f t="shared" si="16"/>
        <v>0.99837140853657558</v>
      </c>
      <c r="Z122" s="368">
        <f t="shared" si="16"/>
        <v>0.99851701685812555</v>
      </c>
      <c r="AA122" s="368">
        <f t="shared" si="16"/>
        <v>0.99867368976958304</v>
      </c>
      <c r="AB122" s="368">
        <f t="shared" si="16"/>
        <v>0.99883396575189076</v>
      </c>
      <c r="AC122" s="368">
        <f t="shared" si="16"/>
        <v>0.99898989098086288</v>
      </c>
      <c r="AD122" s="368">
        <f t="shared" si="16"/>
        <v>0.99913368288129245</v>
      </c>
      <c r="AE122" s="368">
        <f t="shared" si="16"/>
        <v>0.99925811247089358</v>
      </c>
      <c r="AF122" s="368">
        <f t="shared" si="16"/>
        <v>0.99935647923337256</v>
      </c>
      <c r="AG122" s="368">
        <f t="shared" si="16"/>
        <v>0.9994221226155332</v>
      </c>
      <c r="AH122" s="368">
        <f t="shared" si="16"/>
        <v>0.99944745853565276</v>
      </c>
      <c r="AI122" s="368">
        <f t="shared" si="16"/>
        <v>0.99942252794494357</v>
      </c>
      <c r="AJ122" s="368">
        <f t="shared" si="16"/>
        <v>0.9993329957601863</v>
      </c>
      <c r="AK122" s="368">
        <f t="shared" si="17"/>
        <v>0.99915745176850901</v>
      </c>
      <c r="AL122" s="368">
        <f t="shared" si="17"/>
        <v>0.99886375272342487</v>
      </c>
      <c r="AM122" s="368">
        <f t="shared" si="17"/>
        <v>0.99840401874375206</v>
      </c>
      <c r="AN122" s="368">
        <f t="shared" si="17"/>
        <v>0.9977077734431854</v>
      </c>
      <c r="AO122" s="368">
        <f t="shared" si="17"/>
        <v>0.99667263081833701</v>
      </c>
      <c r="AP122" s="368">
        <f t="shared" si="17"/>
        <v>0.99515196499871716</v>
      </c>
      <c r="AQ122" s="368">
        <f t="shared" si="17"/>
        <v>0.99293933270529522</v>
      </c>
      <c r="AR122" s="368">
        <f t="shared" si="17"/>
        <v>0.98975042053834128</v>
      </c>
      <c r="AS122" s="368">
        <f t="shared" si="17"/>
        <v>0.98520564413226941</v>
      </c>
      <c r="AT122" s="368">
        <f t="shared" si="17"/>
        <v>0.97882135927932423</v>
      </c>
      <c r="AU122" s="368">
        <f t="shared" si="17"/>
        <v>0.97002640384233163</v>
      </c>
      <c r="AV122" s="368">
        <f t="shared" si="17"/>
        <v>0.95823399057568148</v>
      </c>
      <c r="AW122" s="368">
        <f t="shared" si="17"/>
        <v>0.94301248607966082</v>
      </c>
      <c r="AX122" s="368">
        <f t="shared" si="17"/>
        <v>0.92439318136908255</v>
      </c>
      <c r="AY122" s="368">
        <f t="shared" si="17"/>
        <v>0.90328229885834466</v>
      </c>
      <c r="AZ122" s="368">
        <f t="shared" si="17"/>
        <v>0.8817543682469462</v>
      </c>
      <c r="BA122" s="368">
        <f t="shared" si="15"/>
        <v>0.86277426152961667</v>
      </c>
      <c r="BB122" s="368">
        <f t="shared" si="15"/>
        <v>0.84904422943073732</v>
      </c>
      <c r="BC122" s="368">
        <f t="shared" si="15"/>
        <v>0.84154994782448223</v>
      </c>
      <c r="BD122" s="368">
        <f t="shared" si="15"/>
        <v>0.83904869190682008</v>
      </c>
      <c r="BE122" s="368">
        <f t="shared" si="15"/>
        <v>0.83885476047345042</v>
      </c>
      <c r="BF122" s="368">
        <f t="shared" si="15"/>
        <v>0.83993706045732275</v>
      </c>
      <c r="BG122" s="368">
        <f t="shared" si="15"/>
        <v>0.84489392888760761</v>
      </c>
      <c r="BH122" s="368">
        <f t="shared" si="15"/>
        <v>0.85577423531417252</v>
      </c>
      <c r="BI122" s="368">
        <f t="shared" si="15"/>
        <v>0.87263002988846228</v>
      </c>
      <c r="BJ122" s="368">
        <f t="shared" si="15"/>
        <v>0.89338834894844099</v>
      </c>
      <c r="BK122" s="368">
        <f t="shared" si="15"/>
        <v>0.91501614511736107</v>
      </c>
      <c r="BL122" s="368">
        <f t="shared" si="14"/>
        <v>0.93494772377145496</v>
      </c>
      <c r="BM122" s="368">
        <f t="shared" si="14"/>
        <v>0.95176035886938282</v>
      </c>
      <c r="BN122" s="369">
        <f t="shared" si="14"/>
        <v>0.96507752253380485</v>
      </c>
      <c r="BO122" s="278"/>
    </row>
    <row r="123" spans="2:84" ht="42" customHeight="1">
      <c r="B123" s="653"/>
      <c r="C123" s="652"/>
      <c r="D123" s="670">
        <v>-0.8</v>
      </c>
      <c r="E123" s="902"/>
      <c r="F123" s="368">
        <f t="shared" si="18"/>
        <v>0.99912734585066376</v>
      </c>
      <c r="G123" s="368">
        <f t="shared" si="18"/>
        <v>0.99902242807396469</v>
      </c>
      <c r="H123" s="368">
        <f t="shared" si="18"/>
        <v>0.99892501297138525</v>
      </c>
      <c r="I123" s="368">
        <f t="shared" si="18"/>
        <v>0.99883863976894849</v>
      </c>
      <c r="J123" s="368">
        <f t="shared" si="18"/>
        <v>0.99876586969468439</v>
      </c>
      <c r="K123" s="368">
        <f t="shared" si="18"/>
        <v>0.998708030053294</v>
      </c>
      <c r="L123" s="368">
        <f t="shared" si="18"/>
        <v>0.99866514883172863</v>
      </c>
      <c r="M123" s="368">
        <f t="shared" si="18"/>
        <v>0.99863606627457346</v>
      </c>
      <c r="N123" s="368">
        <f t="shared" si="18"/>
        <v>0.99861867071726673</v>
      </c>
      <c r="O123" s="368">
        <f t="shared" si="18"/>
        <v>0.99861018811798818</v>
      </c>
      <c r="P123" s="368">
        <f t="shared" si="18"/>
        <v>0.99860745841222476</v>
      </c>
      <c r="Q123" s="368">
        <f t="shared" si="18"/>
        <v>0.99860717218535555</v>
      </c>
      <c r="R123" s="368">
        <f t="shared" si="18"/>
        <v>0.99860819711278226</v>
      </c>
      <c r="S123" s="368">
        <f t="shared" si="18"/>
        <v>0.99861343463094954</v>
      </c>
      <c r="T123" s="368">
        <f t="shared" si="18"/>
        <v>0.99862610809269781</v>
      </c>
      <c r="U123" s="368">
        <f t="shared" si="18"/>
        <v>0.998649149864552</v>
      </c>
      <c r="V123" s="368">
        <f t="shared" si="16"/>
        <v>0.99868494074780767</v>
      </c>
      <c r="W123" s="368">
        <f t="shared" si="16"/>
        <v>0.99873500799787074</v>
      </c>
      <c r="X123" s="368">
        <f t="shared" si="16"/>
        <v>0.9987997401879376</v>
      </c>
      <c r="Y123" s="368">
        <f t="shared" si="16"/>
        <v>0.99887818758668601</v>
      </c>
      <c r="Z123" s="368">
        <f t="shared" si="16"/>
        <v>0.99896800802126473</v>
      </c>
      <c r="AA123" s="368">
        <f t="shared" si="16"/>
        <v>0.99906558624566588</v>
      </c>
      <c r="AB123" s="368">
        <f t="shared" si="16"/>
        <v>0.99916630531827633</v>
      </c>
      <c r="AC123" s="368">
        <f t="shared" si="16"/>
        <v>0.99926489644851868</v>
      </c>
      <c r="AD123" s="368">
        <f t="shared" si="16"/>
        <v>0.99935575697855505</v>
      </c>
      <c r="AE123" s="368">
        <f t="shared" si="16"/>
        <v>0.99943311564256565</v>
      </c>
      <c r="AF123" s="368">
        <f t="shared" si="16"/>
        <v>0.99949093794530819</v>
      </c>
      <c r="AG123" s="368">
        <f t="shared" si="16"/>
        <v>0.99952248828481305</v>
      </c>
      <c r="AH123" s="368">
        <f t="shared" si="16"/>
        <v>0.99951948013533676</v>
      </c>
      <c r="AI123" s="368">
        <f t="shared" si="16"/>
        <v>0.99947073493648908</v>
      </c>
      <c r="AJ123" s="368">
        <f t="shared" si="16"/>
        <v>0.99936022504029554</v>
      </c>
      <c r="AK123" s="368">
        <f t="shared" si="17"/>
        <v>0.99916429308008248</v>
      </c>
      <c r="AL123" s="368">
        <f t="shared" si="17"/>
        <v>0.99884771919827386</v>
      </c>
      <c r="AM123" s="368">
        <f t="shared" si="17"/>
        <v>0.99835814894554586</v>
      </c>
      <c r="AN123" s="368">
        <f t="shared" si="17"/>
        <v>0.99761820102035215</v>
      </c>
      <c r="AO123" s="368">
        <f t="shared" si="17"/>
        <v>0.99651436012069861</v>
      </c>
      <c r="AP123" s="368">
        <f t="shared" si="17"/>
        <v>0.99488157612250028</v>
      </c>
      <c r="AQ123" s="368">
        <f t="shared" si="17"/>
        <v>0.99248247098561337</v>
      </c>
      <c r="AR123" s="368">
        <f t="shared" si="17"/>
        <v>0.9889805159213797</v>
      </c>
      <c r="AS123" s="368">
        <f t="shared" si="17"/>
        <v>0.98390816756701438</v>
      </c>
      <c r="AT123" s="368">
        <f t="shared" si="17"/>
        <v>0.9766351103904457</v>
      </c>
      <c r="AU123" s="368">
        <f t="shared" si="17"/>
        <v>0.96635091631821601</v>
      </c>
      <c r="AV123" s="368">
        <f t="shared" si="17"/>
        <v>0.95209432788102988</v>
      </c>
      <c r="AW123" s="368">
        <f t="shared" si="17"/>
        <v>0.93289116891761814</v>
      </c>
      <c r="AX123" s="368">
        <f t="shared" si="17"/>
        <v>0.90809813242787485</v>
      </c>
      <c r="AY123" s="368">
        <f t="shared" si="17"/>
        <v>0.87804633588340608</v>
      </c>
      <c r="AZ123" s="368">
        <f t="shared" si="17"/>
        <v>0.84490382235914152</v>
      </c>
      <c r="BA123" s="368">
        <f t="shared" si="15"/>
        <v>0.81313975769824054</v>
      </c>
      <c r="BB123" s="368">
        <f t="shared" si="15"/>
        <v>0.7883471275308449</v>
      </c>
      <c r="BC123" s="368">
        <f t="shared" si="15"/>
        <v>0.77405533577469277</v>
      </c>
      <c r="BD123" s="368">
        <f t="shared" si="15"/>
        <v>0.76915253758458724</v>
      </c>
      <c r="BE123" s="368">
        <f t="shared" si="15"/>
        <v>0.76876943939605458</v>
      </c>
      <c r="BF123" s="368">
        <f t="shared" si="15"/>
        <v>0.77090167691706202</v>
      </c>
      <c r="BG123" s="368">
        <f t="shared" si="15"/>
        <v>0.78050382910426752</v>
      </c>
      <c r="BH123" s="368">
        <f t="shared" si="15"/>
        <v>0.80071025623363812</v>
      </c>
      <c r="BI123" s="368">
        <f t="shared" si="15"/>
        <v>0.82996387223069013</v>
      </c>
      <c r="BJ123" s="368">
        <f t="shared" si="15"/>
        <v>0.86315638323401866</v>
      </c>
      <c r="BK123" s="368">
        <f t="shared" si="15"/>
        <v>0.89502089526727147</v>
      </c>
      <c r="BL123" s="368">
        <f t="shared" si="14"/>
        <v>0.92233468470327862</v>
      </c>
      <c r="BM123" s="368">
        <f t="shared" si="14"/>
        <v>0.94403835371824196</v>
      </c>
      <c r="BN123" s="369">
        <f t="shared" si="14"/>
        <v>0.96043144840407557</v>
      </c>
      <c r="BO123" s="278"/>
    </row>
    <row r="124" spans="2:84" ht="42" customHeight="1">
      <c r="B124" s="653"/>
      <c r="C124" s="652"/>
      <c r="D124" s="672">
        <v>-0.85</v>
      </c>
      <c r="E124" s="902"/>
      <c r="F124" s="368">
        <f t="shared" si="18"/>
        <v>0.99938879397284575</v>
      </c>
      <c r="G124" s="368">
        <f t="shared" si="18"/>
        <v>0.99932209230858771</v>
      </c>
      <c r="H124" s="368">
        <f t="shared" si="18"/>
        <v>0.99926095013781635</v>
      </c>
      <c r="I124" s="368">
        <f t="shared" si="18"/>
        <v>0.99920733095353209</v>
      </c>
      <c r="J124" s="368">
        <f t="shared" si="18"/>
        <v>0.99916256410971183</v>
      </c>
      <c r="K124" s="368">
        <f t="shared" si="18"/>
        <v>0.99912723552486338</v>
      </c>
      <c r="L124" s="368">
        <f t="shared" si="18"/>
        <v>0.99910118203449994</v>
      </c>
      <c r="M124" s="368">
        <f t="shared" si="18"/>
        <v>0.99908357512109258</v>
      </c>
      <c r="N124" s="368">
        <f t="shared" si="18"/>
        <v>0.99907306296234455</v>
      </c>
      <c r="O124" s="368">
        <f t="shared" si="18"/>
        <v>0.99906793372530056</v>
      </c>
      <c r="P124" s="368">
        <f t="shared" si="18"/>
        <v>0.99906626673631405</v>
      </c>
      <c r="Q124" s="368">
        <f t="shared" si="18"/>
        <v>0.99906606131346376</v>
      </c>
      <c r="R124" s="368">
        <f t="shared" si="18"/>
        <v>0.999066629675183</v>
      </c>
      <c r="S124" s="368">
        <f t="shared" si="18"/>
        <v>0.99906971314613235</v>
      </c>
      <c r="T124" s="368">
        <f t="shared" si="18"/>
        <v>0.99907724974887036</v>
      </c>
      <c r="U124" s="368">
        <f t="shared" si="18"/>
        <v>0.99909101430290981</v>
      </c>
      <c r="V124" s="368">
        <f t="shared" si="16"/>
        <v>0.99911247342910958</v>
      </c>
      <c r="W124" s="368">
        <f t="shared" si="16"/>
        <v>0.99914261297354057</v>
      </c>
      <c r="X124" s="368">
        <f t="shared" si="16"/>
        <v>0.9991817655706895</v>
      </c>
      <c r="Y124" s="368">
        <f t="shared" si="16"/>
        <v>0.99922947213710744</v>
      </c>
      <c r="Z124" s="368">
        <f t="shared" si="16"/>
        <v>0.99928440862435675</v>
      </c>
      <c r="AA124" s="368">
        <f t="shared" si="16"/>
        <v>0.99934439548789455</v>
      </c>
      <c r="AB124" s="368">
        <f t="shared" si="16"/>
        <v>0.99940648309911817</v>
      </c>
      <c r="AC124" s="368">
        <f t="shared" si="16"/>
        <v>0.99946707723821182</v>
      </c>
      <c r="AD124" s="368">
        <f t="shared" si="16"/>
        <v>0.99952204275073286</v>
      </c>
      <c r="AE124" s="368">
        <f t="shared" si="16"/>
        <v>0.99956670676240456</v>
      </c>
      <c r="AF124" s="368">
        <f t="shared" si="16"/>
        <v>0.99959567658453163</v>
      </c>
      <c r="AG124" s="368">
        <f t="shared" si="16"/>
        <v>0.99960238615467911</v>
      </c>
      <c r="AH124" s="368">
        <f t="shared" si="16"/>
        <v>0.99957827835140278</v>
      </c>
      <c r="AI124" s="368">
        <f t="shared" si="16"/>
        <v>0.99951150717315873</v>
      </c>
      <c r="AJ124" s="368">
        <f t="shared" si="16"/>
        <v>0.99938499311295992</v>
      </c>
      <c r="AK124" s="368">
        <f t="shared" si="17"/>
        <v>0.99917357829194742</v>
      </c>
      <c r="AL124" s="368">
        <f t="shared" si="17"/>
        <v>0.99883989659737693</v>
      </c>
      <c r="AM124" s="368">
        <f t="shared" si="17"/>
        <v>0.99832838851728234</v>
      </c>
      <c r="AN124" s="368">
        <f t="shared" si="17"/>
        <v>0.99755663991070331</v>
      </c>
      <c r="AO124" s="368">
        <f t="shared" si="17"/>
        <v>0.99640290211125526</v>
      </c>
      <c r="AP124" s="368">
        <f t="shared" si="17"/>
        <v>0.99468827072381094</v>
      </c>
      <c r="AQ124" s="368">
        <f t="shared" si="17"/>
        <v>0.99215163244124205</v>
      </c>
      <c r="AR124" s="368">
        <f t="shared" si="17"/>
        <v>0.9884153437350045</v>
      </c>
      <c r="AS124" s="368">
        <f t="shared" si="17"/>
        <v>0.98294021084696825</v>
      </c>
      <c r="AT124" s="368">
        <f t="shared" si="17"/>
        <v>0.97497090348714366</v>
      </c>
      <c r="AU124" s="368">
        <f t="shared" si="17"/>
        <v>0.96348001598067579</v>
      </c>
      <c r="AV124" s="368">
        <f t="shared" si="17"/>
        <v>0.94713560379435868</v>
      </c>
      <c r="AW124" s="368">
        <f t="shared" si="17"/>
        <v>0.92435178807323981</v>
      </c>
      <c r="AX124" s="368">
        <f t="shared" si="17"/>
        <v>0.89354564582437568</v>
      </c>
      <c r="AY124" s="368">
        <f t="shared" si="17"/>
        <v>0.85381304999105323</v>
      </c>
      <c r="AZ124" s="368">
        <f t="shared" si="17"/>
        <v>0.80626529568514282</v>
      </c>
      <c r="BA124" s="368">
        <f t="shared" si="15"/>
        <v>0.75586917503079465</v>
      </c>
      <c r="BB124" s="368">
        <f t="shared" si="15"/>
        <v>0.71204705195560303</v>
      </c>
      <c r="BC124" s="368">
        <f t="shared" si="15"/>
        <v>0.68439369945120021</v>
      </c>
      <c r="BD124" s="368">
        <f t="shared" si="15"/>
        <v>0.67441177497358007</v>
      </c>
      <c r="BE124" s="368">
        <f t="shared" si="15"/>
        <v>0.67361995866982982</v>
      </c>
      <c r="BF124" s="368">
        <f t="shared" si="15"/>
        <v>0.67800459033777916</v>
      </c>
      <c r="BG124" s="368">
        <f t="shared" si="15"/>
        <v>0.69712173219658313</v>
      </c>
      <c r="BH124" s="368">
        <f t="shared" si="15"/>
        <v>0.73448062508207124</v>
      </c>
      <c r="BI124" s="368">
        <f t="shared" si="15"/>
        <v>0.78324501569025207</v>
      </c>
      <c r="BJ124" s="368">
        <f t="shared" si="15"/>
        <v>0.83299316864728046</v>
      </c>
      <c r="BK124" s="368">
        <f t="shared" si="15"/>
        <v>0.87660297574546675</v>
      </c>
      <c r="BL124" s="368">
        <f t="shared" si="14"/>
        <v>0.91143435050041577</v>
      </c>
      <c r="BM124" s="368">
        <f t="shared" si="14"/>
        <v>0.93768580522835987</v>
      </c>
      <c r="BN124" s="369">
        <f t="shared" si="14"/>
        <v>0.95675081287073926</v>
      </c>
      <c r="BO124" s="278"/>
    </row>
    <row r="125" spans="2:84" ht="42" customHeight="1">
      <c r="B125" s="653"/>
      <c r="C125" s="652"/>
      <c r="D125" s="670">
        <v>-0.9</v>
      </c>
      <c r="E125" s="902"/>
      <c r="F125" s="368">
        <f t="shared" si="18"/>
        <v>0.99957431834220489</v>
      </c>
      <c r="G125" s="368">
        <f t="shared" si="18"/>
        <v>0.99953200774944051</v>
      </c>
      <c r="H125" s="368">
        <f t="shared" si="18"/>
        <v>0.99949365486886377</v>
      </c>
      <c r="I125" s="368">
        <f t="shared" si="18"/>
        <v>0.99946033878377183</v>
      </c>
      <c r="J125" s="368">
        <f t="shared" si="18"/>
        <v>0.9994327383517444</v>
      </c>
      <c r="K125" s="368">
        <f t="shared" si="18"/>
        <v>0.99941108876970142</v>
      </c>
      <c r="L125" s="368">
        <f t="shared" si="18"/>
        <v>0.99939519372991936</v>
      </c>
      <c r="M125" s="368">
        <f t="shared" si="18"/>
        <v>0.99938448254178636</v>
      </c>
      <c r="N125" s="368">
        <f t="shared" si="18"/>
        <v>0.99937809451809045</v>
      </c>
      <c r="O125" s="368">
        <f t="shared" si="18"/>
        <v>0.9993749711749621</v>
      </c>
      <c r="P125" s="368">
        <f t="shared" si="18"/>
        <v>0.99937393942893926</v>
      </c>
      <c r="Q125" s="368">
        <f t="shared" si="18"/>
        <v>0.99937378228699902</v>
      </c>
      <c r="R125" s="368">
        <f t="shared" si="18"/>
        <v>0.9993740777458493</v>
      </c>
      <c r="S125" s="368">
        <f t="shared" si="18"/>
        <v>0.9993758732114465</v>
      </c>
      <c r="T125" s="368">
        <f t="shared" si="18"/>
        <v>0.99938033474746812</v>
      </c>
      <c r="U125" s="368">
        <f t="shared" si="18"/>
        <v>0.99938853300278607</v>
      </c>
      <c r="V125" s="368">
        <f t="shared" si="16"/>
        <v>0.99940136037981886</v>
      </c>
      <c r="W125" s="368">
        <f t="shared" si="16"/>
        <v>0.99941942987845511</v>
      </c>
      <c r="X125" s="368">
        <f t="shared" si="16"/>
        <v>0.99944296850720249</v>
      </c>
      <c r="Y125" s="368">
        <f t="shared" si="16"/>
        <v>0.99947172131196527</v>
      </c>
      <c r="Z125" s="368">
        <f t="shared" si="16"/>
        <v>0.99950488127533132</v>
      </c>
      <c r="AA125" s="368">
        <f t="shared" si="16"/>
        <v>0.99954105381720504</v>
      </c>
      <c r="AB125" s="368">
        <f t="shared" si="16"/>
        <v>0.99957825212965901</v>
      </c>
      <c r="AC125" s="368">
        <f t="shared" si="16"/>
        <v>0.99961390282524731</v>
      </c>
      <c r="AD125" s="368">
        <f t="shared" si="16"/>
        <v>0.99964482348730199</v>
      </c>
      <c r="AE125" s="368">
        <f t="shared" si="16"/>
        <v>0.99966711761026816</v>
      </c>
      <c r="AF125" s="368">
        <f t="shared" si="16"/>
        <v>0.99967591893285535</v>
      </c>
      <c r="AG125" s="368">
        <f t="shared" si="16"/>
        <v>0.99966490376404971</v>
      </c>
      <c r="AH125" s="368">
        <f t="shared" si="16"/>
        <v>0.99962547066620822</v>
      </c>
      <c r="AI125" s="368">
        <f t="shared" si="16"/>
        <v>0.99954545343115797</v>
      </c>
      <c r="AJ125" s="368">
        <f t="shared" si="16"/>
        <v>0.99940717588205852</v>
      </c>
      <c r="AK125" s="368">
        <f t="shared" si="17"/>
        <v>0.99918456468821704</v>
      </c>
      <c r="AL125" s="368">
        <f t="shared" si="17"/>
        <v>0.99883889611082355</v>
      </c>
      <c r="AM125" s="368">
        <f t="shared" si="17"/>
        <v>0.99831254797620805</v>
      </c>
      <c r="AN125" s="368">
        <f t="shared" si="17"/>
        <v>0.99751983844013647</v>
      </c>
      <c r="AO125" s="368">
        <f t="shared" si="17"/>
        <v>0.99633363492745208</v>
      </c>
      <c r="AP125" s="368">
        <f t="shared" si="17"/>
        <v>0.99456589265337625</v>
      </c>
      <c r="AQ125" s="368">
        <f t="shared" si="17"/>
        <v>0.9919396453807473</v>
      </c>
      <c r="AR125" s="368">
        <f t="shared" si="17"/>
        <v>0.98804932496756737</v>
      </c>
      <c r="AS125" s="368">
        <f t="shared" si="17"/>
        <v>0.98230596229247003</v>
      </c>
      <c r="AT125" s="368">
        <f t="shared" si="17"/>
        <v>0.97386468022337913</v>
      </c>
      <c r="AU125" s="368">
        <f t="shared" si="17"/>
        <v>0.96153594207703241</v>
      </c>
      <c r="AV125" s="368">
        <f t="shared" si="17"/>
        <v>0.94369365326953247</v>
      </c>
      <c r="AW125" s="368">
        <f t="shared" si="17"/>
        <v>0.91822137212753296</v>
      </c>
      <c r="AX125" s="368">
        <f t="shared" si="17"/>
        <v>0.88259933972476579</v>
      </c>
      <c r="AY125" s="368">
        <f t="shared" si="17"/>
        <v>0.83435695589848646</v>
      </c>
      <c r="AZ125" s="368">
        <f t="shared" si="17"/>
        <v>0.77232378425331283</v>
      </c>
      <c r="BA125" s="368">
        <f t="shared" si="15"/>
        <v>0.69931987835491449</v>
      </c>
      <c r="BB125" s="368">
        <f t="shared" si="15"/>
        <v>0.6262565376295911</v>
      </c>
      <c r="BC125" s="368">
        <f t="shared" si="15"/>
        <v>0.57260946309709959</v>
      </c>
      <c r="BD125" s="368">
        <f t="shared" si="15"/>
        <v>0.55108560921337679</v>
      </c>
      <c r="BE125" s="368">
        <f t="shared" si="15"/>
        <v>0.54931653797883429</v>
      </c>
      <c r="BF125" s="368">
        <f t="shared" si="15"/>
        <v>0.55899362141730946</v>
      </c>
      <c r="BG125" s="368">
        <f t="shared" si="15"/>
        <v>0.59825284880804075</v>
      </c>
      <c r="BH125" s="368">
        <f t="shared" si="15"/>
        <v>0.66509297804512013</v>
      </c>
      <c r="BI125" s="368">
        <f t="shared" si="15"/>
        <v>0.74009889229527659</v>
      </c>
      <c r="BJ125" s="368">
        <f t="shared" si="15"/>
        <v>0.80785143414517657</v>
      </c>
      <c r="BK125" s="368">
        <f t="shared" si="15"/>
        <v>0.86237083509840662</v>
      </c>
      <c r="BL125" s="368">
        <f t="shared" si="14"/>
        <v>0.90345652305893343</v>
      </c>
      <c r="BM125" s="368">
        <f t="shared" si="14"/>
        <v>0.93321419905621672</v>
      </c>
      <c r="BN125" s="369">
        <f t="shared" si="14"/>
        <v>0.95423241864823649</v>
      </c>
      <c r="BO125" s="278"/>
    </row>
    <row r="126" spans="2:84" ht="42" customHeight="1">
      <c r="B126" s="653"/>
      <c r="C126" s="652"/>
      <c r="D126" s="672">
        <v>-0.95</v>
      </c>
      <c r="E126" s="902"/>
      <c r="F126" s="368">
        <f t="shared" si="18"/>
        <v>0.9997049370028811</v>
      </c>
      <c r="G126" s="368">
        <f t="shared" si="18"/>
        <v>0.99967813691152352</v>
      </c>
      <c r="H126" s="368">
        <f t="shared" si="18"/>
        <v>0.99965407982457455</v>
      </c>
      <c r="I126" s="368">
        <f t="shared" si="18"/>
        <v>0.99963335343219117</v>
      </c>
      <c r="J126" s="368">
        <f t="shared" si="18"/>
        <v>0.99961629722139811</v>
      </c>
      <c r="K126" s="368">
        <f t="shared" si="18"/>
        <v>0.99960298740544173</v>
      </c>
      <c r="L126" s="368">
        <f t="shared" si="18"/>
        <v>0.99959325140502653</v>
      </c>
      <c r="M126" s="368">
        <f t="shared" si="18"/>
        <v>0.99958670489702917</v>
      </c>
      <c r="N126" s="368">
        <f t="shared" si="18"/>
        <v>0.99958280152327272</v>
      </c>
      <c r="O126" s="368">
        <f t="shared" si="18"/>
        <v>0.99958088502992914</v>
      </c>
      <c r="P126" s="368">
        <f t="shared" si="18"/>
        <v>0.99958023526738904</v>
      </c>
      <c r="Q126" s="368">
        <f t="shared" si="18"/>
        <v>0.99958010717312107</v>
      </c>
      <c r="R126" s="368">
        <f t="shared" si="18"/>
        <v>0.9995802385855177</v>
      </c>
      <c r="S126" s="368">
        <f t="shared" si="18"/>
        <v>0.99958125944103193</v>
      </c>
      <c r="T126" s="368">
        <f t="shared" si="18"/>
        <v>0.99958386980131242</v>
      </c>
      <c r="U126" s="368">
        <f t="shared" si="18"/>
        <v>0.99958871071130073</v>
      </c>
      <c r="V126" s="368">
        <f t="shared" si="16"/>
        <v>0.99959631512523506</v>
      </c>
      <c r="W126" s="368">
        <f t="shared" si="16"/>
        <v>0.99960704636106013</v>
      </c>
      <c r="X126" s="368">
        <f t="shared" si="16"/>
        <v>0.99962102968937849</v>
      </c>
      <c r="Y126" s="368">
        <f t="shared" si="16"/>
        <v>0.9996380840649679</v>
      </c>
      <c r="Z126" s="368">
        <f t="shared" si="16"/>
        <v>0.99965766044089166</v>
      </c>
      <c r="AA126" s="368">
        <f t="shared" si="16"/>
        <v>0.99967878950551936</v>
      </c>
      <c r="AB126" s="368">
        <f t="shared" si="16"/>
        <v>0.99970003453200207</v>
      </c>
      <c r="AC126" s="368">
        <f t="shared" si="16"/>
        <v>0.99971943461193913</v>
      </c>
      <c r="AD126" s="368">
        <f t="shared" si="16"/>
        <v>0.99973441080028058</v>
      </c>
      <c r="AE126" s="368">
        <f t="shared" si="16"/>
        <v>0.99974159357827952</v>
      </c>
      <c r="AF126" s="368">
        <f t="shared" si="16"/>
        <v>0.99973651455335677</v>
      </c>
      <c r="AG126" s="368">
        <f t="shared" si="16"/>
        <v>0.99971308663845104</v>
      </c>
      <c r="AH126" s="368">
        <f t="shared" si="16"/>
        <v>0.99966277094943989</v>
      </c>
      <c r="AI126" s="368">
        <f t="shared" si="16"/>
        <v>0.99957328880125784</v>
      </c>
      <c r="AJ126" s="368">
        <f t="shared" si="16"/>
        <v>0.9994266746033672</v>
      </c>
      <c r="AK126" s="368">
        <f t="shared" si="17"/>
        <v>0.99919636865514516</v>
      </c>
      <c r="AL126" s="368">
        <f t="shared" si="17"/>
        <v>0.99884290276832599</v>
      </c>
      <c r="AM126" s="368">
        <f t="shared" si="17"/>
        <v>0.99830751617794644</v>
      </c>
      <c r="AN126" s="368">
        <f t="shared" si="17"/>
        <v>0.99750272761658498</v>
      </c>
      <c r="AO126" s="368">
        <f t="shared" si="17"/>
        <v>0.99629844816133206</v>
      </c>
      <c r="AP126" s="368">
        <f t="shared" si="17"/>
        <v>0.99450161229151968</v>
      </c>
      <c r="AQ126" s="368">
        <f t="shared" si="17"/>
        <v>0.99182650805125483</v>
      </c>
      <c r="AR126" s="368">
        <f t="shared" si="17"/>
        <v>0.98785203258598087</v>
      </c>
      <c r="AS126" s="368">
        <f t="shared" si="17"/>
        <v>0.98196117388991477</v>
      </c>
      <c r="AT126" s="368">
        <f t="shared" si="17"/>
        <v>0.97325769317186772</v>
      </c>
      <c r="AU126" s="368">
        <f t="shared" si="17"/>
        <v>0.96045668314174071</v>
      </c>
      <c r="AV126" s="368">
        <f t="shared" si="17"/>
        <v>0.94175262510811597</v>
      </c>
      <c r="AW126" s="368">
        <f t="shared" si="17"/>
        <v>0.91468744543958502</v>
      </c>
      <c r="AX126" s="368">
        <f t="shared" si="17"/>
        <v>0.8760847329868271</v>
      </c>
      <c r="AY126" s="368">
        <f t="shared" si="17"/>
        <v>0.82220804063103392</v>
      </c>
      <c r="AZ126" s="368">
        <f t="shared" si="17"/>
        <v>0.74948522851662236</v>
      </c>
      <c r="BA126" s="368">
        <f t="shared" si="15"/>
        <v>0.65652633947580186</v>
      </c>
      <c r="BB126" s="368">
        <f t="shared" si="15"/>
        <v>0.54905043327192304</v>
      </c>
      <c r="BC126" s="368">
        <f t="shared" si="15"/>
        <v>0.44999076765922252</v>
      </c>
      <c r="BD126" s="368">
        <f t="shared" si="15"/>
        <v>0.39951142050994243</v>
      </c>
      <c r="BE126" s="368">
        <f t="shared" si="15"/>
        <v>0.39488195592776404</v>
      </c>
      <c r="BF126" s="368">
        <f t="shared" si="15"/>
        <v>0.41919656906475594</v>
      </c>
      <c r="BG126" s="368">
        <f t="shared" si="15"/>
        <v>0.50068699389317239</v>
      </c>
      <c r="BH126" s="368">
        <f t="shared" si="15"/>
        <v>0.60867151847743162</v>
      </c>
      <c r="BI126" s="368">
        <f t="shared" si="15"/>
        <v>0.70967059834331248</v>
      </c>
      <c r="BJ126" s="368">
        <f t="shared" si="15"/>
        <v>0.79167742347716552</v>
      </c>
      <c r="BK126" s="368">
        <f t="shared" si="15"/>
        <v>0.85373548342235062</v>
      </c>
      <c r="BL126" s="368">
        <f t="shared" si="14"/>
        <v>0.89879756374800734</v>
      </c>
      <c r="BM126" s="368">
        <f t="shared" si="14"/>
        <v>0.93066954391380474</v>
      </c>
      <c r="BN126" s="369">
        <f t="shared" si="14"/>
        <v>0.95282501274596287</v>
      </c>
      <c r="BO126" s="278"/>
    </row>
    <row r="127" spans="2:84" ht="42" customHeight="1">
      <c r="B127" s="653"/>
      <c r="C127" s="652"/>
      <c r="D127" s="670">
        <v>-1</v>
      </c>
      <c r="E127" s="902"/>
      <c r="F127" s="368">
        <f t="shared" si="18"/>
        <v>0.99979629976261397</v>
      </c>
      <c r="G127" s="368">
        <f t="shared" si="18"/>
        <v>0.99977933815485243</v>
      </c>
      <c r="H127" s="368">
        <f t="shared" si="18"/>
        <v>0.99976424233704209</v>
      </c>
      <c r="I127" s="368">
        <f t="shared" si="18"/>
        <v>0.99975132933746957</v>
      </c>
      <c r="J127" s="368">
        <f t="shared" si="18"/>
        <v>0.99974076402297896</v>
      </c>
      <c r="K127" s="368">
        <f t="shared" si="18"/>
        <v>0.9997325554896086</v>
      </c>
      <c r="L127" s="368">
        <f t="shared" si="18"/>
        <v>0.999726569073625</v>
      </c>
      <c r="M127" s="368">
        <f t="shared" si="18"/>
        <v>0.9997225496632558</v>
      </c>
      <c r="N127" s="368">
        <f t="shared" si="18"/>
        <v>0.99972015081625776</v>
      </c>
      <c r="O127" s="368">
        <f t="shared" si="18"/>
        <v>0.99971896427511531</v>
      </c>
      <c r="P127" s="368">
        <f t="shared" si="18"/>
        <v>0.9997185454549431</v>
      </c>
      <c r="Q127" s="368">
        <f t="shared" si="18"/>
        <v>0.99971843495179602</v>
      </c>
      <c r="R127" s="368">
        <f t="shared" si="18"/>
        <v>0.99971846725347424</v>
      </c>
      <c r="S127" s="368">
        <f t="shared" si="18"/>
        <v>0.99971901981877009</v>
      </c>
      <c r="T127" s="368">
        <f t="shared" si="18"/>
        <v>0.99972051007274565</v>
      </c>
      <c r="U127" s="368">
        <f t="shared" si="18"/>
        <v>0.99972331618696919</v>
      </c>
      <c r="V127" s="368">
        <f t="shared" si="16"/>
        <v>0.99972774650681218</v>
      </c>
      <c r="W127" s="368">
        <f t="shared" si="16"/>
        <v>0.9997340000974142</v>
      </c>
      <c r="X127" s="368">
        <f t="shared" si="16"/>
        <v>0.99974212039505306</v>
      </c>
      <c r="Y127" s="368">
        <f t="shared" si="16"/>
        <v>0.99975194434430115</v>
      </c>
      <c r="Z127" s="368">
        <f t="shared" si="16"/>
        <v>0.99976304869179766</v>
      </c>
      <c r="AA127" s="368">
        <f t="shared" si="16"/>
        <v>0.99977469263511876</v>
      </c>
      <c r="AB127" s="368">
        <f t="shared" si="16"/>
        <v>0.9997857512825461</v>
      </c>
      <c r="AC127" s="368">
        <f t="shared" si="16"/>
        <v>0.99979462713038481</v>
      </c>
      <c r="AD127" s="368">
        <f t="shared" si="16"/>
        <v>0.99979911699539126</v>
      </c>
      <c r="AE127" s="368">
        <f t="shared" si="16"/>
        <v>0.99979619947046428</v>
      </c>
      <c r="AF127" s="368">
        <f t="shared" si="16"/>
        <v>0.99978169235333669</v>
      </c>
      <c r="AG127" s="368">
        <f t="shared" si="16"/>
        <v>0.99974970882644465</v>
      </c>
      <c r="AH127" s="368">
        <f t="shared" si="16"/>
        <v>0.99969181195021428</v>
      </c>
      <c r="AI127" s="368">
        <f t="shared" si="16"/>
        <v>0.99959572366413063</v>
      </c>
      <c r="AJ127" s="368">
        <f t="shared" si="16"/>
        <v>0.99944337881037815</v>
      </c>
      <c r="AK127" s="368">
        <f t="shared" si="17"/>
        <v>0.99920801532946868</v>
      </c>
      <c r="AL127" s="368">
        <f t="shared" si="17"/>
        <v>0.99884984303755331</v>
      </c>
      <c r="AM127" s="368">
        <f t="shared" si="17"/>
        <v>0.99830961369179272</v>
      </c>
      <c r="AN127" s="368">
        <f t="shared" si="17"/>
        <v>0.99749909512259516</v>
      </c>
      <c r="AO127" s="368">
        <f t="shared" si="17"/>
        <v>0.9962869941692114</v>
      </c>
      <c r="AP127" s="368">
        <f t="shared" si="17"/>
        <v>0.99447823284357695</v>
      </c>
      <c r="AQ127" s="368">
        <f t="shared" si="17"/>
        <v>0.9917836207039481</v>
      </c>
      <c r="AR127" s="368">
        <f t="shared" si="17"/>
        <v>0.98777588410720774</v>
      </c>
      <c r="AS127" s="368">
        <f t="shared" si="17"/>
        <v>0.98182683299393703</v>
      </c>
      <c r="AT127" s="368">
        <f t="shared" si="17"/>
        <v>0.97301960245813779</v>
      </c>
      <c r="AU127" s="368">
        <f t="shared" si="17"/>
        <v>0.96003053368126845</v>
      </c>
      <c r="AV127" s="368">
        <f t="shared" si="17"/>
        <v>0.9409799140617533</v>
      </c>
      <c r="AW127" s="368">
        <f t="shared" si="17"/>
        <v>0.91326459501477686</v>
      </c>
      <c r="AX127" s="368">
        <f t="shared" si="17"/>
        <v>0.87341731519460741</v>
      </c>
      <c r="AY127" s="368">
        <f t="shared" si="17"/>
        <v>0.81709960189580244</v>
      </c>
      <c r="AZ127" s="368">
        <f t="shared" si="17"/>
        <v>0.73943786683584045</v>
      </c>
      <c r="BA127" s="368">
        <f t="shared" si="15"/>
        <v>0.63606152923041026</v>
      </c>
      <c r="BB127" s="368">
        <f t="shared" si="15"/>
        <v>0.50551461680989074</v>
      </c>
      <c r="BC127" s="368">
        <f t="shared" si="15"/>
        <v>0.35572613488680199</v>
      </c>
      <c r="BD127" s="368">
        <f t="shared" si="15"/>
        <v>0.23276577681661204</v>
      </c>
      <c r="BE127" s="368">
        <f t="shared" si="15"/>
        <v>0.21499394747594888</v>
      </c>
      <c r="BF127" s="368">
        <f t="shared" si="15"/>
        <v>0.29047176620223231</v>
      </c>
      <c r="BG127" s="368">
        <f t="shared" si="15"/>
        <v>0.43863975716087139</v>
      </c>
      <c r="BH127" s="368">
        <f t="shared" si="15"/>
        <v>0.57999360604422245</v>
      </c>
      <c r="BI127" s="368">
        <f t="shared" si="15"/>
        <v>0.69585846454603129</v>
      </c>
      <c r="BJ127" s="368">
        <f t="shared" si="15"/>
        <v>0.78475701385814556</v>
      </c>
      <c r="BK127" s="368">
        <f t="shared" si="15"/>
        <v>0.8501623834523806</v>
      </c>
      <c r="BL127" s="368">
        <f t="shared" si="14"/>
        <v>0.89690891935414618</v>
      </c>
      <c r="BM127" s="368">
        <f t="shared" si="14"/>
        <v>0.92965167477031529</v>
      </c>
      <c r="BN127" s="369">
        <f t="shared" si="14"/>
        <v>0.95226716202722583</v>
      </c>
      <c r="BO127" s="278"/>
    </row>
    <row r="128" spans="2:84" ht="42" customHeight="1">
      <c r="B128" s="653"/>
      <c r="C128" s="652"/>
      <c r="D128" s="672">
        <v>-1.05</v>
      </c>
      <c r="E128" s="902"/>
      <c r="F128" s="368">
        <f t="shared" si="18"/>
        <v>0.99985985561737634</v>
      </c>
      <c r="G128" s="368">
        <f t="shared" si="18"/>
        <v>0.99984912442243634</v>
      </c>
      <c r="H128" s="368">
        <f t="shared" si="18"/>
        <v>0.99983964521394553</v>
      </c>
      <c r="I128" s="368">
        <f t="shared" si="18"/>
        <v>0.99983158714459652</v>
      </c>
      <c r="J128" s="368">
        <f t="shared" si="18"/>
        <v>0.99982502677748331</v>
      </c>
      <c r="K128" s="368">
        <f t="shared" si="18"/>
        <v>0.99981994860055756</v>
      </c>
      <c r="L128" s="368">
        <f t="shared" si="18"/>
        <v>0.99981625376451388</v>
      </c>
      <c r="M128" s="368">
        <f t="shared" si="18"/>
        <v>0.99981377445994313</v>
      </c>
      <c r="N128" s="368">
        <f t="shared" si="18"/>
        <v>0.99981229089550161</v>
      </c>
      <c r="O128" s="368">
        <f t="shared" si="18"/>
        <v>0.99981154799437644</v>
      </c>
      <c r="P128" s="368">
        <f t="shared" si="18"/>
        <v>0.99981126948723742</v>
      </c>
      <c r="Q128" s="368">
        <f t="shared" si="18"/>
        <v>0.99981116969526562</v>
      </c>
      <c r="R128" s="368">
        <f t="shared" si="18"/>
        <v>0.99981114183258701</v>
      </c>
      <c r="S128" s="368">
        <f t="shared" si="18"/>
        <v>0.99981140992777162</v>
      </c>
      <c r="T128" s="368">
        <f t="shared" si="18"/>
        <v>0.99981221923046271</v>
      </c>
      <c r="U128" s="368">
        <f t="shared" si="18"/>
        <v>0.99981378657741249</v>
      </c>
      <c r="V128" s="368">
        <f t="shared" si="16"/>
        <v>0.99981628004714862</v>
      </c>
      <c r="W128" s="368">
        <f t="shared" si="16"/>
        <v>0.99981979189808534</v>
      </c>
      <c r="X128" s="368">
        <f t="shared" si="16"/>
        <v>0.99982430495928964</v>
      </c>
      <c r="Y128" s="368">
        <f t="shared" si="16"/>
        <v>0.99982965247309552</v>
      </c>
      <c r="Z128" s="368">
        <f t="shared" si="16"/>
        <v>0.99983547049596233</v>
      </c>
      <c r="AA128" s="368">
        <f t="shared" si="16"/>
        <v>0.99984113990599399</v>
      </c>
      <c r="AB128" s="368">
        <f t="shared" si="16"/>
        <v>0.99984571139690925</v>
      </c>
      <c r="AC128" s="368">
        <f t="shared" si="16"/>
        <v>0.99984780114778127</v>
      </c>
      <c r="AD128" s="368">
        <f t="shared" si="16"/>
        <v>0.99984543672835324</v>
      </c>
      <c r="AE128" s="368">
        <f t="shared" si="16"/>
        <v>0.99983582164502038</v>
      </c>
      <c r="AF128" s="368">
        <f t="shared" si="16"/>
        <v>0.99981497169648081</v>
      </c>
      <c r="AG128" s="368">
        <f t="shared" si="16"/>
        <v>0.9997771550541541</v>
      </c>
      <c r="AH128" s="368">
        <f t="shared" si="16"/>
        <v>0.99971403741714038</v>
      </c>
      <c r="AI128" s="368">
        <f t="shared" si="16"/>
        <v>0.99961338853470827</v>
      </c>
      <c r="AJ128" s="368">
        <f t="shared" si="16"/>
        <v>0.99945713914007794</v>
      </c>
      <c r="AK128" s="368">
        <f t="shared" si="17"/>
        <v>0.99921847681671527</v>
      </c>
      <c r="AL128" s="368">
        <f t="shared" si="17"/>
        <v>0.99885751984853333</v>
      </c>
      <c r="AM128" s="368">
        <f t="shared" si="17"/>
        <v>0.99831488781633237</v>
      </c>
      <c r="AN128" s="368">
        <f t="shared" si="17"/>
        <v>0.99750216677024528</v>
      </c>
      <c r="AO128" s="368">
        <f t="shared" si="17"/>
        <v>0.9962878064482984</v>
      </c>
      <c r="AP128" s="368">
        <f t="shared" si="17"/>
        <v>0.9944763416020278</v>
      </c>
      <c r="AQ128" s="368">
        <f t="shared" si="17"/>
        <v>0.99177795749090636</v>
      </c>
      <c r="AR128" s="368">
        <f t="shared" si="17"/>
        <v>0.98776431597769065</v>
      </c>
      <c r="AS128" s="368">
        <f t="shared" si="17"/>
        <v>0.98180533555399208</v>
      </c>
      <c r="AT128" s="368">
        <f t="shared" si="17"/>
        <v>0.97298068674431315</v>
      </c>
      <c r="AU128" s="368">
        <f t="shared" si="17"/>
        <v>0.95996020536089266</v>
      </c>
      <c r="AV128" s="368">
        <f t="shared" si="17"/>
        <v>0.9408516753396623</v>
      </c>
      <c r="AW128" s="368">
        <f t="shared" si="17"/>
        <v>0.91302730318740177</v>
      </c>
      <c r="AX128" s="368">
        <f t="shared" si="17"/>
        <v>0.87296973765669716</v>
      </c>
      <c r="AY128" s="368">
        <f t="shared" si="17"/>
        <v>0.81623433347035801</v>
      </c>
      <c r="AZ128" s="368">
        <f t="shared" ref="AZ128:BN137" si="19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68">
        <f t="shared" si="19"/>
        <v>0.6324161663707798</v>
      </c>
      <c r="BB128" s="368">
        <f t="shared" si="19"/>
        <v>0.49709133239358894</v>
      </c>
      <c r="BC128" s="368">
        <f t="shared" si="19"/>
        <v>0.33232896165012793</v>
      </c>
      <c r="BD128" s="368">
        <f t="shared" si="19"/>
        <v>0.14449240732860891</v>
      </c>
      <c r="BE128" s="368">
        <f t="shared" si="19"/>
        <v>5.5083973926143788E-2</v>
      </c>
      <c r="BF128" s="368">
        <f t="shared" si="19"/>
        <v>0.24923468117714753</v>
      </c>
      <c r="BG128" s="368">
        <f t="shared" si="19"/>
        <v>0.4256552418454706</v>
      </c>
      <c r="BH128" s="368">
        <f t="shared" si="19"/>
        <v>0.57474122548315054</v>
      </c>
      <c r="BI128" s="368">
        <f t="shared" si="19"/>
        <v>0.69345072379969308</v>
      </c>
      <c r="BJ128" s="368">
        <f t="shared" si="19"/>
        <v>0.78357740452545854</v>
      </c>
      <c r="BK128" s="368">
        <f t="shared" si="19"/>
        <v>0.84956053180960389</v>
      </c>
      <c r="BL128" s="368">
        <f t="shared" si="19"/>
        <v>0.89659302371153715</v>
      </c>
      <c r="BM128" s="368">
        <f t="shared" si="19"/>
        <v>0.92948218749697031</v>
      </c>
      <c r="BN128" s="369">
        <f t="shared" si="19"/>
        <v>0.95217455444402477</v>
      </c>
      <c r="BO128" s="278"/>
    </row>
    <row r="129" spans="2:67" ht="42" customHeight="1">
      <c r="B129" s="653"/>
      <c r="C129" s="652"/>
      <c r="D129" s="670">
        <v>-1.1000000000000001</v>
      </c>
      <c r="E129" s="902"/>
      <c r="F129" s="368">
        <f t="shared" si="18"/>
        <v>0.99990386454498514</v>
      </c>
      <c r="G129" s="368">
        <f t="shared" si="18"/>
        <v>0.99989707502353276</v>
      </c>
      <c r="H129" s="368">
        <f t="shared" si="18"/>
        <v>0.99989111718434232</v>
      </c>
      <c r="I129" s="368">
        <f t="shared" si="18"/>
        <v>0.99988608005595614</v>
      </c>
      <c r="J129" s="368">
        <f t="shared" si="18"/>
        <v>0.99988199658236976</v>
      </c>
      <c r="K129" s="368">
        <f t="shared" si="18"/>
        <v>0.99987884525019999</v>
      </c>
      <c r="L129" s="368">
        <f t="shared" si="18"/>
        <v>0.9998765560291899</v>
      </c>
      <c r="M129" s="368">
        <f t="shared" si="18"/>
        <v>0.99987501910809395</v>
      </c>
      <c r="N129" s="368">
        <f t="shared" si="18"/>
        <v>0.99987409474277034</v>
      </c>
      <c r="O129" s="368">
        <f t="shared" si="18"/>
        <v>0.99987362266162394</v>
      </c>
      <c r="P129" s="368">
        <f t="shared" si="18"/>
        <v>0.99987342978341009</v>
      </c>
      <c r="Q129" s="368">
        <f t="shared" si="18"/>
        <v>0.99987333653838628</v>
      </c>
      <c r="R129" s="368">
        <f t="shared" si="18"/>
        <v>0.99987327198253828</v>
      </c>
      <c r="S129" s="368">
        <f t="shared" si="18"/>
        <v>0.99987336649094594</v>
      </c>
      <c r="T129" s="368">
        <f t="shared" si="18"/>
        <v>0.99987375999808226</v>
      </c>
      <c r="U129" s="368">
        <f t="shared" ref="U129:AJ137" si="20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68">
        <f t="shared" si="20"/>
        <v>0.99987587703520397</v>
      </c>
      <c r="W129" s="368">
        <f t="shared" si="20"/>
        <v>0.99987770435645118</v>
      </c>
      <c r="X129" s="368">
        <f t="shared" si="20"/>
        <v>0.99987999193690236</v>
      </c>
      <c r="Y129" s="368">
        <f t="shared" si="20"/>
        <v>0.99988256267965125</v>
      </c>
      <c r="Z129" s="368">
        <f t="shared" si="20"/>
        <v>0.99988507909847679</v>
      </c>
      <c r="AA129" s="368">
        <f t="shared" si="20"/>
        <v>0.99988698610102211</v>
      </c>
      <c r="AB129" s="368">
        <f t="shared" si="20"/>
        <v>0.99988743251562573</v>
      </c>
      <c r="AC129" s="368">
        <f t="shared" si="20"/>
        <v>0.99988515904393716</v>
      </c>
      <c r="AD129" s="368">
        <f t="shared" si="20"/>
        <v>0.99987833306666007</v>
      </c>
      <c r="AE129" s="368">
        <f t="shared" si="20"/>
        <v>0.99986430032909968</v>
      </c>
      <c r="AF129" s="368">
        <f t="shared" si="20"/>
        <v>0.99983920870413512</v>
      </c>
      <c r="AG129" s="368">
        <f t="shared" si="20"/>
        <v>0.99979743791411702</v>
      </c>
      <c r="AH129" s="368">
        <f t="shared" si="20"/>
        <v>0.99973073803211943</v>
      </c>
      <c r="AI129" s="368">
        <f t="shared" si="20"/>
        <v>0.99962693377902956</v>
      </c>
      <c r="AJ129" s="368">
        <f t="shared" si="20"/>
        <v>0.9994679836436412</v>
      </c>
      <c r="AK129" s="368">
        <f t="shared" ref="AK129:AZ137" si="21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68">
        <f t="shared" si="21"/>
        <v>0.99886434163810245</v>
      </c>
      <c r="AM129" s="368">
        <f t="shared" si="21"/>
        <v>0.99832037866562606</v>
      </c>
      <c r="AN129" s="368">
        <f t="shared" si="21"/>
        <v>0.99750679331299785</v>
      </c>
      <c r="AO129" s="368">
        <f t="shared" si="21"/>
        <v>0.99629209276182296</v>
      </c>
      <c r="AP129" s="368">
        <f t="shared" si="21"/>
        <v>0.99448095176954743</v>
      </c>
      <c r="AQ129" s="368">
        <f t="shared" si="21"/>
        <v>0.99178384600127745</v>
      </c>
      <c r="AR129" s="368">
        <f t="shared" si="21"/>
        <v>0.98777300112064947</v>
      </c>
      <c r="AS129" s="368">
        <f t="shared" si="21"/>
        <v>0.98181940354509378</v>
      </c>
      <c r="AT129" s="368">
        <f t="shared" si="21"/>
        <v>0.9730047396364796</v>
      </c>
      <c r="AU129" s="368">
        <f t="shared" si="21"/>
        <v>0.96000268220693896</v>
      </c>
      <c r="AV129" s="368">
        <f t="shared" si="21"/>
        <v>0.94092843490346145</v>
      </c>
      <c r="AW129" s="368">
        <f t="shared" si="21"/>
        <v>0.91316887079224052</v>
      </c>
      <c r="AX129" s="368">
        <f t="shared" si="21"/>
        <v>0.87323649981565488</v>
      </c>
      <c r="AY129" s="368">
        <f t="shared" si="21"/>
        <v>0.81675008195023457</v>
      </c>
      <c r="AZ129" s="368">
        <f t="shared" si="21"/>
        <v>0.73873977371911981</v>
      </c>
      <c r="BA129" s="368">
        <f t="shared" si="19"/>
        <v>0.63459523064251588</v>
      </c>
      <c r="BB129" s="368">
        <f t="shared" si="19"/>
        <v>0.50215474212519029</v>
      </c>
      <c r="BC129" s="368">
        <f t="shared" si="19"/>
        <v>0.34670963822103751</v>
      </c>
      <c r="BD129" s="368">
        <f t="shared" si="19"/>
        <v>0.20636575495148105</v>
      </c>
      <c r="BE129" s="368">
        <f t="shared" si="19"/>
        <v>0.1822876839355746</v>
      </c>
      <c r="BF129" s="368">
        <f t="shared" si="19"/>
        <v>0.27542873683055852</v>
      </c>
      <c r="BG129" s="368">
        <f t="shared" si="19"/>
        <v>0.43350806486613425</v>
      </c>
      <c r="BH129" s="368">
        <f t="shared" si="19"/>
        <v>0.57788651770168908</v>
      </c>
      <c r="BI129" s="368">
        <f t="shared" si="19"/>
        <v>0.69488801495882613</v>
      </c>
      <c r="BJ129" s="368">
        <f t="shared" si="19"/>
        <v>0.78428061451809072</v>
      </c>
      <c r="BK129" s="368">
        <f t="shared" si="19"/>
        <v>0.8499190673367254</v>
      </c>
      <c r="BL129" s="368">
        <f t="shared" si="19"/>
        <v>0.89678113245860569</v>
      </c>
      <c r="BM129" s="368">
        <f t="shared" si="19"/>
        <v>0.92958308725294847</v>
      </c>
      <c r="BN129" s="369">
        <f t="shared" si="19"/>
        <v>0.95222967634343081</v>
      </c>
      <c r="BO129" s="278"/>
    </row>
    <row r="130" spans="2:67" ht="42" customHeight="1">
      <c r="B130" s="653"/>
      <c r="C130" s="652"/>
      <c r="D130" s="672">
        <v>-1.1499999999999999</v>
      </c>
      <c r="E130" s="902"/>
      <c r="F130" s="368">
        <f t="shared" ref="F130:U137" si="22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68">
        <f t="shared" si="22"/>
        <v>0.99992992272162617</v>
      </c>
      <c r="H130" s="368">
        <f t="shared" si="22"/>
        <v>0.99992617399849093</v>
      </c>
      <c r="I130" s="368">
        <f t="shared" si="22"/>
        <v>0.99992301956066909</v>
      </c>
      <c r="J130" s="368">
        <f t="shared" si="22"/>
        <v>0.99992047152682217</v>
      </c>
      <c r="K130" s="368">
        <f t="shared" si="22"/>
        <v>0.99991850974223417</v>
      </c>
      <c r="L130" s="368">
        <f t="shared" si="22"/>
        <v>0.99991708565048965</v>
      </c>
      <c r="M130" s="368">
        <f t="shared" si="22"/>
        <v>0.99991612753220149</v>
      </c>
      <c r="N130" s="368">
        <f t="shared" si="22"/>
        <v>0.99991554617178624</v>
      </c>
      <c r="O130" s="368">
        <f t="shared" si="22"/>
        <v>0.9999152400988639</v>
      </c>
      <c r="P130" s="368">
        <f t="shared" si="22"/>
        <v>0.99991509971577097</v>
      </c>
      <c r="Q130" s="368">
        <f t="shared" si="22"/>
        <v>0.99991501052597698</v>
      </c>
      <c r="R130" s="368">
        <f t="shared" si="22"/>
        <v>0.99991492355784106</v>
      </c>
      <c r="S130" s="368">
        <f t="shared" si="22"/>
        <v>0.99991491180058178</v>
      </c>
      <c r="T130" s="368">
        <f t="shared" si="22"/>
        <v>0.99991505054640961</v>
      </c>
      <c r="U130" s="368">
        <f t="shared" si="22"/>
        <v>0.99991539603542401</v>
      </c>
      <c r="V130" s="368">
        <f t="shared" si="20"/>
        <v>0.99991597401367427</v>
      </c>
      <c r="W130" s="368">
        <f t="shared" si="20"/>
        <v>0.99991676363724091</v>
      </c>
      <c r="X130" s="368">
        <f t="shared" si="20"/>
        <v>0.99991767549880028</v>
      </c>
      <c r="Y130" s="368">
        <f t="shared" si="20"/>
        <v>0.99991852190344999</v>
      </c>
      <c r="Z130" s="368">
        <f t="shared" si="20"/>
        <v>0.99991897639145033</v>
      </c>
      <c r="AA130" s="368">
        <f t="shared" si="20"/>
        <v>0.99991851762833317</v>
      </c>
      <c r="AB130" s="368">
        <f t="shared" si="20"/>
        <v>0.99991634980181332</v>
      </c>
      <c r="AC130" s="368">
        <f t="shared" si="20"/>
        <v>0.99991128710904109</v>
      </c>
      <c r="AD130" s="368">
        <f t="shared" si="20"/>
        <v>0.99990158314224153</v>
      </c>
      <c r="AE130" s="368">
        <f t="shared" si="20"/>
        <v>0.99988467605850317</v>
      </c>
      <c r="AF130" s="368">
        <f t="shared" si="20"/>
        <v>0.99985680596114546</v>
      </c>
      <c r="AG130" s="368">
        <f t="shared" si="20"/>
        <v>0.9998124398042374</v>
      </c>
      <c r="AH130" s="368">
        <f t="shared" si="20"/>
        <v>0.99974340812423801</v>
      </c>
      <c r="AI130" s="368">
        <f t="shared" si="20"/>
        <v>0.99963761213784252</v>
      </c>
      <c r="AJ130" s="368">
        <f t="shared" si="20"/>
        <v>0.99947709202670332</v>
      </c>
      <c r="AK130" s="368">
        <f t="shared" si="21"/>
        <v>0.99923514709440941</v>
      </c>
      <c r="AL130" s="368">
        <f t="shared" si="21"/>
        <v>0.99887205098623999</v>
      </c>
      <c r="AM130" s="368">
        <f t="shared" si="21"/>
        <v>0.99832868945204367</v>
      </c>
      <c r="AN130" s="368">
        <f t="shared" si="21"/>
        <v>0.99751713613362325</v>
      </c>
      <c r="AO130" s="368">
        <f t="shared" si="21"/>
        <v>0.99630673818129378</v>
      </c>
      <c r="AP130" s="368">
        <f t="shared" si="21"/>
        <v>0.99450366934390033</v>
      </c>
      <c r="AQ130" s="368">
        <f t="shared" si="21"/>
        <v>0.99182109580225264</v>
      </c>
      <c r="AR130" s="368">
        <f t="shared" si="21"/>
        <v>0.98783611263233173</v>
      </c>
      <c r="AS130" s="368">
        <f t="shared" si="21"/>
        <v>0.98192861723316904</v>
      </c>
      <c r="AT130" s="368">
        <f t="shared" si="21"/>
        <v>0.97319682568831722</v>
      </c>
      <c r="AU130" s="368">
        <f t="shared" si="21"/>
        <v>0.9603455632473954</v>
      </c>
      <c r="AV130" s="368">
        <f t="shared" si="21"/>
        <v>0.94154982734815529</v>
      </c>
      <c r="AW130" s="368">
        <f t="shared" si="21"/>
        <v>0.91431374154393241</v>
      </c>
      <c r="AX130" s="368">
        <f t="shared" si="21"/>
        <v>0.87538584992803692</v>
      </c>
      <c r="AY130" s="368">
        <f t="shared" si="21"/>
        <v>0.82087680949644326</v>
      </c>
      <c r="AZ130" s="368">
        <f t="shared" si="21"/>
        <v>0.74689354388168072</v>
      </c>
      <c r="BA130" s="368">
        <f t="shared" si="19"/>
        <v>0.65135614508453854</v>
      </c>
      <c r="BB130" s="368">
        <f t="shared" si="19"/>
        <v>0.5385770542906626</v>
      </c>
      <c r="BC130" s="368">
        <f t="shared" si="19"/>
        <v>0.43001850014928261</v>
      </c>
      <c r="BD130" s="368">
        <f t="shared" si="19"/>
        <v>0.37102805908302006</v>
      </c>
      <c r="BE130" s="368">
        <f t="shared" si="19"/>
        <v>0.36540482444025585</v>
      </c>
      <c r="BF130" s="368">
        <f t="shared" si="19"/>
        <v>0.39448672596366813</v>
      </c>
      <c r="BG130" s="368">
        <f t="shared" si="19"/>
        <v>0.48639408037650395</v>
      </c>
      <c r="BH130" s="368">
        <f t="shared" si="19"/>
        <v>0.60154707348248293</v>
      </c>
      <c r="BI130" s="368">
        <f t="shared" si="19"/>
        <v>0.70613434022330013</v>
      </c>
      <c r="BJ130" s="368">
        <f t="shared" si="19"/>
        <v>0.7898806753119989</v>
      </c>
      <c r="BK130" s="368">
        <f t="shared" si="19"/>
        <v>0.8528008453484035</v>
      </c>
      <c r="BL130" s="368">
        <f t="shared" si="19"/>
        <v>0.89830134772509818</v>
      </c>
      <c r="BM130" s="368">
        <f t="shared" si="19"/>
        <v>0.93040135462088591</v>
      </c>
      <c r="BN130" s="369">
        <f t="shared" si="19"/>
        <v>0.952677748232865</v>
      </c>
      <c r="BO130" s="278"/>
    </row>
    <row r="131" spans="2:67" ht="42" customHeight="1">
      <c r="B131" s="653"/>
      <c r="C131" s="652"/>
      <c r="D131" s="670">
        <v>-1.2</v>
      </c>
      <c r="E131" s="902"/>
      <c r="F131" s="368">
        <f t="shared" si="22"/>
        <v>0.99995508788327692</v>
      </c>
      <c r="G131" s="368">
        <f t="shared" si="22"/>
        <v>0.99995236690395628</v>
      </c>
      <c r="H131" s="368">
        <f t="shared" si="22"/>
        <v>0.99995000523395383</v>
      </c>
      <c r="I131" s="368">
        <f t="shared" si="22"/>
        <v>0.99994802604349808</v>
      </c>
      <c r="J131" s="368">
        <f t="shared" si="22"/>
        <v>0.99994643202810995</v>
      </c>
      <c r="K131" s="368">
        <f t="shared" si="22"/>
        <v>0.9999452066893818</v>
      </c>
      <c r="L131" s="368">
        <f t="shared" si="22"/>
        <v>0.99994431678095996</v>
      </c>
      <c r="M131" s="368">
        <f t="shared" si="22"/>
        <v>0.99994371540458382</v>
      </c>
      <c r="N131" s="368">
        <f t="shared" si="22"/>
        <v>0.99994334522530082</v>
      </c>
      <c r="O131" s="368">
        <f t="shared" si="22"/>
        <v>0.99994314132502859</v>
      </c>
      <c r="P131" s="368">
        <f t="shared" si="22"/>
        <v>0.99994303329618139</v>
      </c>
      <c r="Q131" s="368">
        <f t="shared" si="22"/>
        <v>0.99994294670660067</v>
      </c>
      <c r="R131" s="368">
        <f t="shared" si="22"/>
        <v>0.99994284612183415</v>
      </c>
      <c r="S131" s="368">
        <f t="shared" si="22"/>
        <v>0.99994276926289993</v>
      </c>
      <c r="T131" s="368">
        <f t="shared" si="22"/>
        <v>0.99994275164740665</v>
      </c>
      <c r="U131" s="368">
        <f t="shared" si="22"/>
        <v>0.99994281166372212</v>
      </c>
      <c r="V131" s="368">
        <f t="shared" si="20"/>
        <v>0.99994294096003</v>
      </c>
      <c r="W131" s="368">
        <f t="shared" si="20"/>
        <v>0.99994309064722076</v>
      </c>
      <c r="X131" s="368">
        <f t="shared" si="20"/>
        <v>0.99994315185612859</v>
      </c>
      <c r="Y131" s="368">
        <f t="shared" si="20"/>
        <v>0.99994292845248078</v>
      </c>
      <c r="Z131" s="368">
        <f t="shared" si="20"/>
        <v>0.99994209853306304</v>
      </c>
      <c r="AA131" s="368">
        <f t="shared" si="20"/>
        <v>0.99994015946811243</v>
      </c>
      <c r="AB131" s="368">
        <f t="shared" si="20"/>
        <v>0.99993634838768286</v>
      </c>
      <c r="AC131" s="368">
        <f t="shared" si="20"/>
        <v>0.9999295256711016</v>
      </c>
      <c r="AD131" s="368">
        <f t="shared" si="20"/>
        <v>0.99991800253110796</v>
      </c>
      <c r="AE131" s="368">
        <f t="shared" si="20"/>
        <v>0.99989928423295626</v>
      </c>
      <c r="AF131" s="368">
        <f t="shared" si="20"/>
        <v>0.99986968644151164</v>
      </c>
      <c r="AG131" s="368">
        <f t="shared" si="20"/>
        <v>0.99982376153927932</v>
      </c>
      <c r="AH131" s="368">
        <f t="shared" si="20"/>
        <v>0.99975344136470301</v>
      </c>
      <c r="AI131" s="368">
        <f t="shared" si="20"/>
        <v>0.9996467580406645</v>
      </c>
      <c r="AJ131" s="368">
        <f t="shared" si="20"/>
        <v>0.99948593862601809</v>
      </c>
      <c r="AK131" s="368">
        <f t="shared" si="21"/>
        <v>0.99924457251668097</v>
      </c>
      <c r="AL131" s="368">
        <f t="shared" si="21"/>
        <v>0.99888340923226226</v>
      </c>
      <c r="AM131" s="368">
        <f t="shared" si="21"/>
        <v>0.99834414000026939</v>
      </c>
      <c r="AN131" s="368">
        <f t="shared" si="21"/>
        <v>0.99754022580404955</v>
      </c>
      <c r="AO131" s="368">
        <f t="shared" si="21"/>
        <v>0.99634343045433127</v>
      </c>
      <c r="AP131" s="368">
        <f t="shared" si="21"/>
        <v>0.99456417754729076</v>
      </c>
      <c r="AQ131" s="368">
        <f t="shared" si="21"/>
        <v>0.99192317973561728</v>
      </c>
      <c r="AR131" s="368">
        <f t="shared" si="21"/>
        <v>0.98801107561666535</v>
      </c>
      <c r="AS131" s="368">
        <f t="shared" si="21"/>
        <v>0.98223235517002161</v>
      </c>
      <c r="AT131" s="368">
        <f t="shared" si="21"/>
        <v>0.97373046020824916</v>
      </c>
      <c r="AU131" s="368">
        <f t="shared" si="21"/>
        <v>0.96129451182758119</v>
      </c>
      <c r="AV131" s="368">
        <f t="shared" si="21"/>
        <v>0.9432588245820559</v>
      </c>
      <c r="AW131" s="368">
        <f t="shared" si="21"/>
        <v>0.91743283887815619</v>
      </c>
      <c r="AX131" s="368">
        <f t="shared" si="21"/>
        <v>0.88115786264391682</v>
      </c>
      <c r="AY131" s="368">
        <f t="shared" si="21"/>
        <v>0.83170657302653528</v>
      </c>
      <c r="AZ131" s="368">
        <f t="shared" si="21"/>
        <v>0.76745918149624248</v>
      </c>
      <c r="BA131" s="368">
        <f t="shared" si="19"/>
        <v>0.69058041732537256</v>
      </c>
      <c r="BB131" s="368">
        <f t="shared" si="19"/>
        <v>0.61160332215790658</v>
      </c>
      <c r="BC131" s="368">
        <f t="shared" si="19"/>
        <v>0.55159801685301435</v>
      </c>
      <c r="BD131" s="368">
        <f t="shared" si="19"/>
        <v>0.5268275346426583</v>
      </c>
      <c r="BE131" s="368">
        <f t="shared" si="19"/>
        <v>0.52476966582884799</v>
      </c>
      <c r="BF131" s="368">
        <f t="shared" si="19"/>
        <v>0.53598397969287481</v>
      </c>
      <c r="BG131" s="368">
        <f t="shared" si="19"/>
        <v>0.5805503380627649</v>
      </c>
      <c r="BH131" s="368">
        <f t="shared" si="19"/>
        <v>0.65389594325053435</v>
      </c>
      <c r="BI131" s="368">
        <f t="shared" si="19"/>
        <v>0.73372125864043947</v>
      </c>
      <c r="BJ131" s="368">
        <f t="shared" si="19"/>
        <v>0.80435519924098708</v>
      </c>
      <c r="BK131" s="368">
        <f t="shared" si="19"/>
        <v>0.8604701221217641</v>
      </c>
      <c r="BL131" s="368">
        <f t="shared" si="19"/>
        <v>0.90241945748754981</v>
      </c>
      <c r="BM131" s="368">
        <f t="shared" si="19"/>
        <v>0.93264357683651899</v>
      </c>
      <c r="BN131" s="369">
        <f t="shared" si="19"/>
        <v>0.95391521569012117</v>
      </c>
      <c r="BO131" s="278"/>
    </row>
    <row r="132" spans="2:67" ht="42" customHeight="1">
      <c r="B132" s="653"/>
      <c r="C132" s="652"/>
      <c r="D132" s="672">
        <v>-1.25</v>
      </c>
      <c r="E132" s="902"/>
      <c r="F132" s="368">
        <f t="shared" si="22"/>
        <v>0.99996939342792046</v>
      </c>
      <c r="G132" s="368">
        <f t="shared" si="22"/>
        <v>0.99996766916390323</v>
      </c>
      <c r="H132" s="368">
        <f t="shared" si="22"/>
        <v>0.99996617926883014</v>
      </c>
      <c r="I132" s="368">
        <f t="shared" si="22"/>
        <v>0.99996493495026106</v>
      </c>
      <c r="J132" s="368">
        <f t="shared" si="22"/>
        <v>0.99996393502920744</v>
      </c>
      <c r="K132" s="368">
        <f t="shared" si="22"/>
        <v>0.99996316684940512</v>
      </c>
      <c r="L132" s="368">
        <f t="shared" si="22"/>
        <v>0.99996260777988977</v>
      </c>
      <c r="M132" s="368">
        <f t="shared" si="22"/>
        <v>0.99996222700828197</v>
      </c>
      <c r="N132" s="368">
        <f t="shared" si="22"/>
        <v>0.999961987317877</v>
      </c>
      <c r="O132" s="368">
        <f t="shared" si="22"/>
        <v>0.9999618465668908</v>
      </c>
      <c r="P132" s="368">
        <f t="shared" si="22"/>
        <v>0.99996175862441583</v>
      </c>
      <c r="Q132" s="368">
        <f t="shared" si="22"/>
        <v>0.99996167382478351</v>
      </c>
      <c r="R132" s="368">
        <f t="shared" si="22"/>
        <v>0.99996156512779943</v>
      </c>
      <c r="S132" s="368">
        <f t="shared" si="22"/>
        <v>0.99996144854424007</v>
      </c>
      <c r="T132" s="368">
        <f t="shared" si="22"/>
        <v>0.99996133510151253</v>
      </c>
      <c r="U132" s="368">
        <f t="shared" si="22"/>
        <v>0.99996121984588027</v>
      </c>
      <c r="V132" s="368">
        <f t="shared" si="20"/>
        <v>0.99996107330812511</v>
      </c>
      <c r="W132" s="368">
        <f t="shared" si="20"/>
        <v>0.99996082908053285</v>
      </c>
      <c r="X132" s="368">
        <f t="shared" si="20"/>
        <v>0.99996036593606763</v>
      </c>
      <c r="Y132" s="368">
        <f t="shared" si="20"/>
        <v>0.9999594821441683</v>
      </c>
      <c r="Z132" s="368">
        <f t="shared" si="20"/>
        <v>0.99995785844052709</v>
      </c>
      <c r="AA132" s="368">
        <f t="shared" si="20"/>
        <v>0.99995500427536399</v>
      </c>
      <c r="AB132" s="368">
        <f t="shared" si="20"/>
        <v>0.99995017918633611</v>
      </c>
      <c r="AC132" s="368">
        <f t="shared" si="20"/>
        <v>0.99994227697389204</v>
      </c>
      <c r="AD132" s="368">
        <f t="shared" si="20"/>
        <v>0.99992965415653501</v>
      </c>
      <c r="AE132" s="368">
        <f t="shared" si="20"/>
        <v>0.99990987501693407</v>
      </c>
      <c r="AF132" s="368">
        <f t="shared" si="20"/>
        <v>0.9998793320487962</v>
      </c>
      <c r="AG132" s="368">
        <f t="shared" si="20"/>
        <v>0.9998326807713338</v>
      </c>
      <c r="AH132" s="368">
        <f t="shared" si="20"/>
        <v>0.99976199875991167</v>
      </c>
      <c r="AI132" s="368">
        <f t="shared" si="20"/>
        <v>0.99965553610580216</v>
      </c>
      <c r="AJ132" s="368">
        <f t="shared" si="20"/>
        <v>0.99949586232808429</v>
      </c>
      <c r="AK132" s="368">
        <f t="shared" si="21"/>
        <v>0.9992571246324049</v>
      </c>
      <c r="AL132" s="368">
        <f t="shared" si="21"/>
        <v>0.99890100313032004</v>
      </c>
      <c r="AM132" s="368">
        <f t="shared" si="21"/>
        <v>0.99837076613941145</v>
      </c>
      <c r="AN132" s="368">
        <f t="shared" si="21"/>
        <v>0.99758257751968893</v>
      </c>
      <c r="AO132" s="368">
        <f t="shared" si="21"/>
        <v>0.99641287655230559</v>
      </c>
      <c r="AP132" s="368">
        <f t="shared" si="21"/>
        <v>0.99468024564843993</v>
      </c>
      <c r="AQ132" s="368">
        <f t="shared" si="21"/>
        <v>0.99211976154704928</v>
      </c>
      <c r="AR132" s="368">
        <f t="shared" si="21"/>
        <v>0.98834758287981705</v>
      </c>
      <c r="AS132" s="368">
        <f t="shared" si="21"/>
        <v>0.98281395575010089</v>
      </c>
      <c r="AT132" s="368">
        <f t="shared" si="21"/>
        <v>0.97474507179000136</v>
      </c>
      <c r="AU132" s="368">
        <f t="shared" si="21"/>
        <v>0.96308078514174855</v>
      </c>
      <c r="AV132" s="368">
        <f t="shared" si="21"/>
        <v>0.9464310992224394</v>
      </c>
      <c r="AW132" s="368">
        <f t="shared" si="21"/>
        <v>0.9231085951937783</v>
      </c>
      <c r="AX132" s="368">
        <f t="shared" si="21"/>
        <v>0.89135936299440699</v>
      </c>
      <c r="AY132" s="368">
        <f t="shared" si="21"/>
        <v>0.85001597255766415</v>
      </c>
      <c r="AZ132" s="368">
        <f t="shared" si="21"/>
        <v>0.79986674829454074</v>
      </c>
      <c r="BA132" s="368">
        <f t="shared" si="19"/>
        <v>0.74572744137732516</v>
      </c>
      <c r="BB132" s="368">
        <f t="shared" si="19"/>
        <v>0.69759253463960935</v>
      </c>
      <c r="BC132" s="368">
        <f t="shared" si="19"/>
        <v>0.6665733921753223</v>
      </c>
      <c r="BD132" s="368">
        <f t="shared" si="19"/>
        <v>0.65523057337245993</v>
      </c>
      <c r="BE132" s="368">
        <f t="shared" si="19"/>
        <v>0.65432715986159096</v>
      </c>
      <c r="BF132" s="368">
        <f t="shared" si="19"/>
        <v>0.65932279193372523</v>
      </c>
      <c r="BG132" s="368">
        <f t="shared" si="19"/>
        <v>0.68092048073767542</v>
      </c>
      <c r="BH132" s="368">
        <f t="shared" si="19"/>
        <v>0.722374129585723</v>
      </c>
      <c r="BI132" s="368">
        <f t="shared" si="19"/>
        <v>0.77527722977786673</v>
      </c>
      <c r="BJ132" s="368">
        <f t="shared" si="19"/>
        <v>0.82815444509868774</v>
      </c>
      <c r="BK132" s="368">
        <f t="shared" si="19"/>
        <v>0.87378609538162277</v>
      </c>
      <c r="BL132" s="368">
        <f t="shared" si="19"/>
        <v>0.90982520177595549</v>
      </c>
      <c r="BM132" s="368">
        <f t="shared" si="19"/>
        <v>0.936772041716602</v>
      </c>
      <c r="BN132" s="369">
        <f t="shared" si="19"/>
        <v>0.95623141967530556</v>
      </c>
      <c r="BO132" s="278"/>
    </row>
    <row r="133" spans="2:67" ht="42" customHeight="1">
      <c r="B133" s="653"/>
      <c r="C133" s="652"/>
      <c r="D133" s="670">
        <v>-1.3</v>
      </c>
      <c r="E133" s="902"/>
      <c r="F133" s="368">
        <f t="shared" si="22"/>
        <v>0.9999791763037309</v>
      </c>
      <c r="G133" s="368">
        <f t="shared" si="22"/>
        <v>0.99997808265767341</v>
      </c>
      <c r="H133" s="368">
        <f t="shared" si="22"/>
        <v>0.99997714129246273</v>
      </c>
      <c r="I133" s="368">
        <f t="shared" si="22"/>
        <v>0.99997635726490885</v>
      </c>
      <c r="J133" s="368">
        <f t="shared" si="22"/>
        <v>0.99997572811144353</v>
      </c>
      <c r="K133" s="368">
        <f t="shared" si="22"/>
        <v>0.99997524445000552</v>
      </c>
      <c r="L133" s="368">
        <f t="shared" si="22"/>
        <v>0.99997489087419045</v>
      </c>
      <c r="M133" s="368">
        <f t="shared" si="22"/>
        <v>0.9999746469586267</v>
      </c>
      <c r="N133" s="368">
        <f t="shared" si="22"/>
        <v>0.99997448819191892</v>
      </c>
      <c r="O133" s="368">
        <f t="shared" si="22"/>
        <v>0.99997438666277771</v>
      </c>
      <c r="P133" s="368">
        <f t="shared" si="22"/>
        <v>0.99997431133536974</v>
      </c>
      <c r="Q133" s="368">
        <f t="shared" si="22"/>
        <v>0.99997422792382995</v>
      </c>
      <c r="R133" s="368">
        <f t="shared" si="22"/>
        <v>0.99997411464424679</v>
      </c>
      <c r="S133" s="368">
        <f t="shared" si="22"/>
        <v>0.99997397415511291</v>
      </c>
      <c r="T133" s="368">
        <f t="shared" si="22"/>
        <v>0.99997380244554401</v>
      </c>
      <c r="U133" s="368">
        <f t="shared" si="22"/>
        <v>0.99997358026815752</v>
      </c>
      <c r="V133" s="368">
        <f t="shared" si="20"/>
        <v>0.99997326527437813</v>
      </c>
      <c r="W133" s="368">
        <f t="shared" si="20"/>
        <v>0.99997278046877758</v>
      </c>
      <c r="X133" s="368">
        <f t="shared" si="20"/>
        <v>0.99997199737638709</v>
      </c>
      <c r="Y133" s="368">
        <f t="shared" si="20"/>
        <v>0.99997071153181161</v>
      </c>
      <c r="Z133" s="368">
        <f t="shared" si="20"/>
        <v>0.99996860671215781</v>
      </c>
      <c r="AA133" s="368">
        <f t="shared" si="20"/>
        <v>0.99996520254821442</v>
      </c>
      <c r="AB133" s="368">
        <f t="shared" si="20"/>
        <v>0.99995977747093967</v>
      </c>
      <c r="AC133" s="368">
        <f t="shared" si="20"/>
        <v>0.99995125496498627</v>
      </c>
      <c r="AD133" s="368">
        <f t="shared" si="20"/>
        <v>0.99993803520264624</v>
      </c>
      <c r="AE133" s="368">
        <f t="shared" si="20"/>
        <v>0.99991774544470957</v>
      </c>
      <c r="AF133" s="368">
        <f t="shared" si="20"/>
        <v>0.99988686985367814</v>
      </c>
      <c r="AG133" s="368">
        <f t="shared" si="20"/>
        <v>0.99984020074950419</v>
      </c>
      <c r="AH133" s="368">
        <f t="shared" si="20"/>
        <v>0.99977002625748812</v>
      </c>
      <c r="AI133" s="368">
        <f t="shared" si="20"/>
        <v>0.99966493012796021</v>
      </c>
      <c r="AJ133" s="368">
        <f t="shared" si="20"/>
        <v>0.99950802331725597</v>
      </c>
      <c r="AK133" s="368">
        <f t="shared" si="21"/>
        <v>0.99927434729999343</v>
      </c>
      <c r="AL133" s="368">
        <f t="shared" si="21"/>
        <v>0.99892707835375638</v>
      </c>
      <c r="AM133" s="368">
        <f t="shared" si="21"/>
        <v>0.99841201251302547</v>
      </c>
      <c r="AN133" s="368">
        <f t="shared" si="21"/>
        <v>0.99764961853585143</v>
      </c>
      <c r="AO133" s="368">
        <f t="shared" si="21"/>
        <v>0.99652372014126211</v>
      </c>
      <c r="AP133" s="368">
        <f t="shared" si="21"/>
        <v>0.99486565257432258</v>
      </c>
      <c r="AQ133" s="368">
        <f t="shared" si="21"/>
        <v>0.99243265694979621</v>
      </c>
      <c r="AR133" s="368">
        <f t="shared" si="21"/>
        <v>0.98887963075749385</v>
      </c>
      <c r="AS133" s="368">
        <f t="shared" si="21"/>
        <v>0.98372481097222653</v>
      </c>
      <c r="AT133" s="368">
        <f t="shared" si="21"/>
        <v>0.97631389241986444</v>
      </c>
      <c r="AU133" s="368">
        <f t="shared" si="21"/>
        <v>0.96579603442414286</v>
      </c>
      <c r="AV133" s="368">
        <f t="shared" si="21"/>
        <v>0.95114329444194246</v>
      </c>
      <c r="AW133" s="368">
        <f t="shared" si="21"/>
        <v>0.93127667043729145</v>
      </c>
      <c r="AX133" s="368">
        <f t="shared" si="21"/>
        <v>0.90540386417724927</v>
      </c>
      <c r="AY133" s="368">
        <f t="shared" si="21"/>
        <v>0.87368730445478515</v>
      </c>
      <c r="AZ133" s="368">
        <f t="shared" si="21"/>
        <v>0.83821025005226124</v>
      </c>
      <c r="BA133" s="368">
        <f t="shared" si="19"/>
        <v>0.80364904751359212</v>
      </c>
      <c r="BB133" s="368">
        <f t="shared" si="19"/>
        <v>0.77623389412063259</v>
      </c>
      <c r="BC133" s="368">
        <f t="shared" si="19"/>
        <v>0.76023209799219271</v>
      </c>
      <c r="BD133" s="368">
        <f t="shared" si="19"/>
        <v>0.75470638587760808</v>
      </c>
      <c r="BE133" s="368">
        <f t="shared" si="19"/>
        <v>0.75427376916843469</v>
      </c>
      <c r="BF133" s="368">
        <f t="shared" si="19"/>
        <v>0.75667987278670801</v>
      </c>
      <c r="BG133" s="368">
        <f t="shared" si="19"/>
        <v>0.76747103693289465</v>
      </c>
      <c r="BH133" s="368">
        <f t="shared" si="19"/>
        <v>0.78995636511901468</v>
      </c>
      <c r="BI133" s="368">
        <f t="shared" si="19"/>
        <v>0.82202756488469242</v>
      </c>
      <c r="BJ133" s="368">
        <f t="shared" si="19"/>
        <v>0.85781626823105805</v>
      </c>
      <c r="BK133" s="368">
        <f t="shared" si="19"/>
        <v>0.89165082895146441</v>
      </c>
      <c r="BL133" s="368">
        <f t="shared" si="19"/>
        <v>0.92029008285190395</v>
      </c>
      <c r="BM133" s="368">
        <f t="shared" si="19"/>
        <v>0.94282476582586783</v>
      </c>
      <c r="BN133" s="369">
        <f t="shared" si="19"/>
        <v>0.95971870557748029</v>
      </c>
      <c r="BO133" s="278"/>
    </row>
    <row r="134" spans="2:67" ht="42" customHeight="1">
      <c r="B134" s="653"/>
      <c r="C134" s="652"/>
      <c r="D134" s="672">
        <v>-1.35</v>
      </c>
      <c r="E134" s="902"/>
      <c r="F134" s="368">
        <f t="shared" si="22"/>
        <v>0.99998585229104187</v>
      </c>
      <c r="G134" s="368">
        <f t="shared" si="22"/>
        <v>0.99998515787103948</v>
      </c>
      <c r="H134" s="368">
        <f t="shared" si="22"/>
        <v>0.99998456205796926</v>
      </c>
      <c r="I134" s="368">
        <f t="shared" si="22"/>
        <v>0.99998406682660823</v>
      </c>
      <c r="J134" s="368">
        <f t="shared" si="22"/>
        <v>0.99998366955691831</v>
      </c>
      <c r="K134" s="368">
        <f t="shared" si="22"/>
        <v>0.9999833634087042</v>
      </c>
      <c r="L134" s="368">
        <f t="shared" si="22"/>
        <v>0.99998313783019921</v>
      </c>
      <c r="M134" s="368">
        <f t="shared" si="22"/>
        <v>0.99998297908887768</v>
      </c>
      <c r="N134" s="368">
        <f t="shared" si="22"/>
        <v>0.99998287070895431</v>
      </c>
      <c r="O134" s="368">
        <f t="shared" si="22"/>
        <v>0.99998279369957477</v>
      </c>
      <c r="P134" s="368">
        <f t="shared" si="22"/>
        <v>0.99998272645386166</v>
      </c>
      <c r="Q134" s="368">
        <f t="shared" si="22"/>
        <v>0.99998264429283756</v>
      </c>
      <c r="R134" s="368">
        <f t="shared" si="22"/>
        <v>0.99998252877800753</v>
      </c>
      <c r="S134" s="368">
        <f t="shared" si="22"/>
        <v>0.99998237440258464</v>
      </c>
      <c r="T134" s="368">
        <f t="shared" si="22"/>
        <v>0.99998216800772299</v>
      </c>
      <c r="U134" s="368">
        <f t="shared" si="22"/>
        <v>0.99998188175053793</v>
      </c>
      <c r="V134" s="368">
        <f t="shared" si="20"/>
        <v>0.99998146569905633</v>
      </c>
      <c r="W134" s="368">
        <f t="shared" si="20"/>
        <v>0.99998083691309581</v>
      </c>
      <c r="X134" s="368">
        <f t="shared" si="20"/>
        <v>0.99997986341420741</v>
      </c>
      <c r="Y134" s="368">
        <f t="shared" si="20"/>
        <v>0.99997834067561231</v>
      </c>
      <c r="Z134" s="368">
        <f t="shared" si="20"/>
        <v>0.99997595711012355</v>
      </c>
      <c r="AA134" s="368">
        <f t="shared" si="20"/>
        <v>0.99997224331713952</v>
      </c>
      <c r="AB134" s="368">
        <f t="shared" si="20"/>
        <v>0.99996649730359566</v>
      </c>
      <c r="AC134" s="368">
        <f t="shared" si="20"/>
        <v>0.99995767413541048</v>
      </c>
      <c r="AD134" s="368">
        <f t="shared" si="20"/>
        <v>0.999944222956197</v>
      </c>
      <c r="AE134" s="368">
        <f t="shared" si="20"/>
        <v>0.99992384624492525</v>
      </c>
      <c r="AF134" s="368">
        <f t="shared" si="20"/>
        <v>0.99989314446458954</v>
      </c>
      <c r="AG134" s="368">
        <f t="shared" si="20"/>
        <v>0.99984709233118907</v>
      </c>
      <c r="AH134" s="368">
        <f t="shared" si="20"/>
        <v>0.99977826869018427</v>
      </c>
      <c r="AI134" s="368">
        <f t="shared" si="20"/>
        <v>0.99967572763136903</v>
      </c>
      <c r="AJ134" s="368">
        <f t="shared" si="20"/>
        <v>0.99952335052054653</v>
      </c>
      <c r="AK134" s="368">
        <f t="shared" si="21"/>
        <v>0.99929745319305585</v>
      </c>
      <c r="AL134" s="368">
        <f t="shared" si="21"/>
        <v>0.99896333635438939</v>
      </c>
      <c r="AM134" s="368">
        <f t="shared" si="21"/>
        <v>0.99847036017805924</v>
      </c>
      <c r="AN134" s="368">
        <f t="shared" si="21"/>
        <v>0.99774500526516219</v>
      </c>
      <c r="AO134" s="368">
        <f t="shared" si="21"/>
        <v>0.9966812826253606</v>
      </c>
      <c r="AP134" s="368">
        <f t="shared" si="21"/>
        <v>0.99512785439723717</v>
      </c>
      <c r="AQ134" s="368">
        <f t="shared" si="21"/>
        <v>0.99287150252599088</v>
      </c>
      <c r="AR134" s="368">
        <f t="shared" si="21"/>
        <v>0.98961750176511976</v>
      </c>
      <c r="AS134" s="368">
        <f t="shared" si="21"/>
        <v>0.98496971624049312</v>
      </c>
      <c r="AT134" s="368">
        <f t="shared" si="21"/>
        <v>0.97841804480989936</v>
      </c>
      <c r="AU134" s="368">
        <f t="shared" si="21"/>
        <v>0.96934987068016532</v>
      </c>
      <c r="AV134" s="368">
        <f t="shared" si="21"/>
        <v>0.9571166350233723</v>
      </c>
      <c r="AW134" s="368">
        <f t="shared" si="21"/>
        <v>0.94120338130134729</v>
      </c>
      <c r="AX134" s="368">
        <f t="shared" si="21"/>
        <v>0.92155009609595229</v>
      </c>
      <c r="AY134" s="368">
        <f t="shared" si="21"/>
        <v>0.89900951800354711</v>
      </c>
      <c r="AZ134" s="368">
        <f t="shared" si="21"/>
        <v>0.87572562608510662</v>
      </c>
      <c r="BA134" s="368">
        <f t="shared" si="19"/>
        <v>0.85492856553501639</v>
      </c>
      <c r="BB134" s="368">
        <f t="shared" si="19"/>
        <v>0.83971475591690659</v>
      </c>
      <c r="BC134" s="368">
        <f t="shared" si="19"/>
        <v>0.83134674247388651</v>
      </c>
      <c r="BD134" s="368">
        <f t="shared" si="19"/>
        <v>0.82854341319942104</v>
      </c>
      <c r="BE134" s="368">
        <f t="shared" si="19"/>
        <v>0.82832579646642557</v>
      </c>
      <c r="BF134" s="368">
        <f t="shared" si="19"/>
        <v>0.82953956909226612</v>
      </c>
      <c r="BG134" s="368">
        <f t="shared" si="19"/>
        <v>0.83508609551436708</v>
      </c>
      <c r="BH134" s="368">
        <f t="shared" si="19"/>
        <v>0.8471901640306807</v>
      </c>
      <c r="BI134" s="368">
        <f t="shared" si="19"/>
        <v>0.86575999485423372</v>
      </c>
      <c r="BJ134" s="368">
        <f t="shared" si="19"/>
        <v>0.8883463487909653</v>
      </c>
      <c r="BK134" s="368">
        <f t="shared" si="19"/>
        <v>0.91157121971846522</v>
      </c>
      <c r="BL134" s="368">
        <f t="shared" si="19"/>
        <v>0.93271439566957715</v>
      </c>
      <c r="BM134" s="368">
        <f t="shared" si="19"/>
        <v>0.95036277668998415</v>
      </c>
      <c r="BN134" s="369">
        <f t="shared" si="19"/>
        <v>0.96422208259287878</v>
      </c>
      <c r="BO134" s="278"/>
    </row>
    <row r="135" spans="2:67" ht="42" customHeight="1">
      <c r="B135" s="653"/>
      <c r="C135" s="652"/>
      <c r="D135" s="670">
        <v>-1.4</v>
      </c>
      <c r="E135" s="902"/>
      <c r="F135" s="368">
        <f t="shared" si="22"/>
        <v>0.99999039979219972</v>
      </c>
      <c r="G135" s="368">
        <f t="shared" si="22"/>
        <v>0.99998995829254622</v>
      </c>
      <c r="H135" s="368">
        <f t="shared" si="22"/>
        <v>0.99998958043461361</v>
      </c>
      <c r="I135" s="368">
        <f t="shared" si="22"/>
        <v>0.99998926670713006</v>
      </c>
      <c r="J135" s="368">
        <f t="shared" si="22"/>
        <v>0.99998901476319202</v>
      </c>
      <c r="K135" s="368">
        <f t="shared" si="22"/>
        <v>0.99998881963686548</v>
      </c>
      <c r="L135" s="368">
        <f t="shared" si="22"/>
        <v>0.99998867401064628</v>
      </c>
      <c r="M135" s="368">
        <f t="shared" si="22"/>
        <v>0.99998856846166095</v>
      </c>
      <c r="N135" s="368">
        <f t="shared" si="22"/>
        <v>0.99998849160902847</v>
      </c>
      <c r="O135" s="368">
        <f t="shared" si="22"/>
        <v>0.99998843007867189</v>
      </c>
      <c r="P135" s="368">
        <f t="shared" si="22"/>
        <v>0.99998836819030545</v>
      </c>
      <c r="Q135" s="368">
        <f t="shared" si="22"/>
        <v>0.99998828731703093</v>
      </c>
      <c r="R135" s="368">
        <f t="shared" si="22"/>
        <v>0.99998817120950145</v>
      </c>
      <c r="S135" s="368">
        <f t="shared" si="22"/>
        <v>0.9999880094423339</v>
      </c>
      <c r="T135" s="368">
        <f t="shared" si="22"/>
        <v>0.99998778341749994</v>
      </c>
      <c r="U135" s="368">
        <f t="shared" si="22"/>
        <v>0.99998746033519526</v>
      </c>
      <c r="V135" s="368">
        <f t="shared" si="20"/>
        <v>0.99998698615122716</v>
      </c>
      <c r="W135" s="368">
        <f t="shared" si="20"/>
        <v>0.99998627517606364</v>
      </c>
      <c r="X135" s="368">
        <f t="shared" si="20"/>
        <v>0.9999851947607441</v>
      </c>
      <c r="Y135" s="368">
        <f t="shared" si="20"/>
        <v>0.99998354277233903</v>
      </c>
      <c r="Z135" s="368">
        <f t="shared" si="20"/>
        <v>0.99998101446375465</v>
      </c>
      <c r="AA135" s="368">
        <f t="shared" si="20"/>
        <v>0.99997715372400298</v>
      </c>
      <c r="AB135" s="368">
        <f t="shared" si="20"/>
        <v>0.99997128131813473</v>
      </c>
      <c r="AC135" s="368">
        <f t="shared" si="20"/>
        <v>0.99996238925277869</v>
      </c>
      <c r="AD135" s="368">
        <f t="shared" si="20"/>
        <v>0.99994898535674637</v>
      </c>
      <c r="AE135" s="368">
        <f t="shared" si="20"/>
        <v>0.99992886488261024</v>
      </c>
      <c r="AF135" s="368">
        <f t="shared" si="20"/>
        <v>0.99989877550681416</v>
      </c>
      <c r="AG135" s="368">
        <f t="shared" si="20"/>
        <v>0.99985392732551415</v>
      </c>
      <c r="AH135" s="368">
        <f t="shared" si="20"/>
        <v>0.99978727877435269</v>
      </c>
      <c r="AI135" s="368">
        <f t="shared" si="20"/>
        <v>0.99968850103224394</v>
      </c>
      <c r="AJ135" s="368">
        <f t="shared" si="20"/>
        <v>0.99954248558374947</v>
      </c>
      <c r="AK135" s="368">
        <f t="shared" si="21"/>
        <v>0.9993272111222038</v>
      </c>
      <c r="AL135" s="368">
        <f t="shared" si="21"/>
        <v>0.99901072822908654</v>
      </c>
      <c r="AM135" s="368">
        <f t="shared" si="21"/>
        <v>0.99854696071671767</v>
      </c>
      <c r="AN135" s="368">
        <f t="shared" si="21"/>
        <v>0.99786998207233246</v>
      </c>
      <c r="AO135" s="368">
        <f t="shared" si="21"/>
        <v>0.99688645244547525</v>
      </c>
      <c r="AP135" s="368">
        <f t="shared" si="21"/>
        <v>0.99546609695192123</v>
      </c>
      <c r="AQ135" s="368">
        <f t="shared" si="21"/>
        <v>0.99343066399179247</v>
      </c>
      <c r="AR135" s="368">
        <f t="shared" si="21"/>
        <v>0.99054306597079578</v>
      </c>
      <c r="AS135" s="368">
        <f t="shared" si="21"/>
        <v>0.98650090816807556</v>
      </c>
      <c r="AT135" s="368">
        <f t="shared" si="21"/>
        <v>0.98094299340398838</v>
      </c>
      <c r="AU135" s="368">
        <f t="shared" si="21"/>
        <v>0.97348385609761734</v>
      </c>
      <c r="AV135" s="368">
        <f t="shared" si="21"/>
        <v>0.96379801269866905</v>
      </c>
      <c r="AW135" s="368">
        <f t="shared" si="21"/>
        <v>0.95177470109662921</v>
      </c>
      <c r="AX135" s="368">
        <f t="shared" si="21"/>
        <v>0.93773755975568551</v>
      </c>
      <c r="AY135" s="368">
        <f t="shared" si="21"/>
        <v>0.9226496183908639</v>
      </c>
      <c r="AZ135" s="368">
        <f t="shared" si="21"/>
        <v>0.90811650659154519</v>
      </c>
      <c r="BA135" s="368">
        <f t="shared" si="19"/>
        <v>0.89598498135492011</v>
      </c>
      <c r="BB135" s="368">
        <f t="shared" si="19"/>
        <v>0.88759364159766851</v>
      </c>
      <c r="BC135" s="368">
        <f t="shared" si="19"/>
        <v>0.88314639750060164</v>
      </c>
      <c r="BD135" s="368">
        <f t="shared" si="19"/>
        <v>0.88168272556357319</v>
      </c>
      <c r="BE135" s="368">
        <f t="shared" si="19"/>
        <v>0.8815696518345576</v>
      </c>
      <c r="BF135" s="368">
        <f t="shared" si="19"/>
        <v>0.8822013521390798</v>
      </c>
      <c r="BG135" s="368">
        <f t="shared" si="19"/>
        <v>0.88511918361316932</v>
      </c>
      <c r="BH135" s="368">
        <f t="shared" si="19"/>
        <v>0.89166690165290829</v>
      </c>
      <c r="BI135" s="368">
        <f t="shared" si="19"/>
        <v>0.9022060948269327</v>
      </c>
      <c r="BJ135" s="368">
        <f t="shared" si="19"/>
        <v>0.91586563868289661</v>
      </c>
      <c r="BK135" s="368">
        <f t="shared" si="19"/>
        <v>0.93092970681183207</v>
      </c>
      <c r="BL135" s="368">
        <f t="shared" si="19"/>
        <v>0.94560608779666333</v>
      </c>
      <c r="BM135" s="368">
        <f t="shared" si="19"/>
        <v>0.95861928793205853</v>
      </c>
      <c r="BN135" s="369">
        <f t="shared" si="19"/>
        <v>0.96937394142992461</v>
      </c>
      <c r="BO135" s="278"/>
    </row>
    <row r="136" spans="2:67" ht="42" customHeight="1">
      <c r="B136" s="653"/>
      <c r="C136" s="652"/>
      <c r="D136" s="672">
        <v>-1.45</v>
      </c>
      <c r="E136" s="902"/>
      <c r="F136" s="368">
        <f t="shared" si="22"/>
        <v>0.99999349251564684</v>
      </c>
      <c r="G136" s="368">
        <f t="shared" si="22"/>
        <v>0.99999321137885522</v>
      </c>
      <c r="H136" s="368">
        <f t="shared" si="22"/>
        <v>0.99999297117166042</v>
      </c>
      <c r="I136" s="368">
        <f t="shared" si="22"/>
        <v>0.9999927717100161</v>
      </c>
      <c r="J136" s="368">
        <f t="shared" si="22"/>
        <v>0.99999261103319204</v>
      </c>
      <c r="K136" s="368">
        <f t="shared" si="22"/>
        <v>0.99999248551461928</v>
      </c>
      <c r="L136" s="368">
        <f t="shared" si="22"/>
        <v>0.99999238998029927</v>
      </c>
      <c r="M136" s="368">
        <f t="shared" si="22"/>
        <v>0.99999231778538067</v>
      </c>
      <c r="N136" s="368">
        <f t="shared" si="22"/>
        <v>0.99999226079279446</v>
      </c>
      <c r="O136" s="368">
        <f t="shared" si="22"/>
        <v>0.99999220918852327</v>
      </c>
      <c r="P136" s="368">
        <f t="shared" si="22"/>
        <v>0.99999215105263184</v>
      </c>
      <c r="Q136" s="368">
        <f t="shared" si="22"/>
        <v>0.99999207162198445</v>
      </c>
      <c r="R136" s="368">
        <f t="shared" si="22"/>
        <v>0.99999195614604097</v>
      </c>
      <c r="S136" s="368">
        <f t="shared" si="22"/>
        <v>0.99999179133620253</v>
      </c>
      <c r="T136" s="368">
        <f t="shared" si="22"/>
        <v>0.99999155552345609</v>
      </c>
      <c r="U136" s="368">
        <f t="shared" si="22"/>
        <v>0.99999121332009111</v>
      </c>
      <c r="V136" s="368">
        <f t="shared" si="20"/>
        <v>0.99999070890711739</v>
      </c>
      <c r="W136" s="368">
        <f t="shared" si="20"/>
        <v>0.99998995612550057</v>
      </c>
      <c r="X136" s="368">
        <f t="shared" si="20"/>
        <v>0.99998882388444221</v>
      </c>
      <c r="Y136" s="368">
        <f t="shared" si="20"/>
        <v>0.99998711470094537</v>
      </c>
      <c r="Z136" s="368">
        <f t="shared" si="20"/>
        <v>0.99998453316129399</v>
      </c>
      <c r="AA136" s="368">
        <f t="shared" si="20"/>
        <v>0.99998063960154526</v>
      </c>
      <c r="AB136" s="368">
        <f t="shared" si="20"/>
        <v>0.99997478213599678</v>
      </c>
      <c r="AC136" s="368">
        <f t="shared" si="20"/>
        <v>0.99996599703436084</v>
      </c>
      <c r="AD136" s="368">
        <f t="shared" si="20"/>
        <v>0.99995286296928443</v>
      </c>
      <c r="AE136" s="368">
        <f t="shared" si="20"/>
        <v>0.99993328830320516</v>
      </c>
      <c r="AF136" s="368">
        <f t="shared" si="20"/>
        <v>0.99990420168230032</v>
      </c>
      <c r="AG136" s="368">
        <f t="shared" si="20"/>
        <v>0.99986110393269534</v>
      </c>
      <c r="AH136" s="368">
        <f t="shared" si="20"/>
        <v>0.99979742270649186</v>
      </c>
      <c r="AI136" s="368">
        <f t="shared" si="20"/>
        <v>0.99970358972737727</v>
      </c>
      <c r="AJ136" s="368">
        <f t="shared" si="20"/>
        <v>0.99956573369241497</v>
      </c>
      <c r="AK136" s="368">
        <f t="shared" si="21"/>
        <v>0.99936385145747952</v>
      </c>
      <c r="AL136" s="368">
        <f t="shared" si="21"/>
        <v>0.99906929147726642</v>
      </c>
      <c r="AM136" s="368">
        <f t="shared" si="21"/>
        <v>0.99864136988908947</v>
      </c>
      <c r="AN136" s="368">
        <f t="shared" si="21"/>
        <v>0.99802296951991343</v>
      </c>
      <c r="AO136" s="368">
        <f t="shared" si="21"/>
        <v>0.99713510084080248</v>
      </c>
      <c r="AP136" s="368">
        <f t="shared" si="21"/>
        <v>0.99587073121735659</v>
      </c>
      <c r="AQ136" s="368">
        <f t="shared" si="21"/>
        <v>0.99408887798786683</v>
      </c>
      <c r="AR136" s="368">
        <f t="shared" si="21"/>
        <v>0.99161124190716221</v>
      </c>
      <c r="AS136" s="368">
        <f t="shared" si="21"/>
        <v>0.98822575934836776</v>
      </c>
      <c r="AT136" s="368">
        <f t="shared" si="21"/>
        <v>0.98370433515327049</v>
      </c>
      <c r="AU136" s="368">
        <f t="shared" si="21"/>
        <v>0.97784468581138351</v>
      </c>
      <c r="AV136" s="368">
        <f t="shared" si="21"/>
        <v>0.97054545419050697</v>
      </c>
      <c r="AW136" s="368">
        <f t="shared" si="21"/>
        <v>0.96191298326430874</v>
      </c>
      <c r="AX136" s="368">
        <f t="shared" si="21"/>
        <v>0.95236985486322756</v>
      </c>
      <c r="AY136" s="368">
        <f t="shared" si="21"/>
        <v>0.94269357653878139</v>
      </c>
      <c r="AZ136" s="368">
        <f t="shared" si="21"/>
        <v>0.9338954405262202</v>
      </c>
      <c r="BA136" s="368">
        <f t="shared" si="19"/>
        <v>0.92691704284969278</v>
      </c>
      <c r="BB136" s="368">
        <f t="shared" si="19"/>
        <v>0.92227485572258028</v>
      </c>
      <c r="BC136" s="368">
        <f t="shared" si="19"/>
        <v>0.91987372976282145</v>
      </c>
      <c r="BD136" s="368">
        <f t="shared" si="19"/>
        <v>0.91909226591992355</v>
      </c>
      <c r="BE136" s="368">
        <f t="shared" si="19"/>
        <v>0.91903207735865378</v>
      </c>
      <c r="BF136" s="368">
        <f t="shared" si="19"/>
        <v>0.91936867578124959</v>
      </c>
      <c r="BG136" s="368">
        <f t="shared" si="19"/>
        <v>0.92093389294405481</v>
      </c>
      <c r="BH136" s="368">
        <f t="shared" si="19"/>
        <v>0.92450981786624475</v>
      </c>
      <c r="BI136" s="368">
        <f t="shared" si="19"/>
        <v>0.93045534445133016</v>
      </c>
      <c r="BJ136" s="368">
        <f t="shared" si="19"/>
        <v>0.93852533110155512</v>
      </c>
      <c r="BK136" s="368">
        <f t="shared" si="19"/>
        <v>0.94793254267299321</v>
      </c>
      <c r="BL136" s="368">
        <f t="shared" si="19"/>
        <v>0.9576517313913866</v>
      </c>
      <c r="BM136" s="368">
        <f t="shared" si="19"/>
        <v>0.96677220858708734</v>
      </c>
      <c r="BN136" s="369">
        <f t="shared" si="19"/>
        <v>0.97470721743639865</v>
      </c>
      <c r="BO136" s="278"/>
    </row>
    <row r="137" spans="2:67" ht="42" customHeight="1" thickBot="1">
      <c r="B137" s="653"/>
      <c r="C137" s="652"/>
      <c r="D137" s="670">
        <v>-1.5</v>
      </c>
      <c r="E137" s="903"/>
      <c r="F137" s="371">
        <f t="shared" si="22"/>
        <v>0.99999559294209805</v>
      </c>
      <c r="G137" s="371">
        <f t="shared" si="22"/>
        <v>0.9999954135740462</v>
      </c>
      <c r="H137" s="371">
        <f t="shared" si="22"/>
        <v>0.99999526041626774</v>
      </c>
      <c r="I137" s="371">
        <f t="shared" si="22"/>
        <v>0.99999513301458753</v>
      </c>
      <c r="J137" s="371">
        <f t="shared" si="22"/>
        <v>0.99999502977692345</v>
      </c>
      <c r="K137" s="371">
        <f t="shared" si="22"/>
        <v>0.9999949480153929</v>
      </c>
      <c r="L137" s="371">
        <f t="shared" si="22"/>
        <v>0.99999488397377867</v>
      </c>
      <c r="M137" s="371">
        <f t="shared" si="22"/>
        <v>0.99999483280414458</v>
      </c>
      <c r="N137" s="371">
        <f t="shared" si="22"/>
        <v>0.99999478844896572</v>
      </c>
      <c r="O137" s="371">
        <f t="shared" si="22"/>
        <v>0.99999474337419481</v>
      </c>
      <c r="P137" s="371">
        <f t="shared" si="22"/>
        <v>0.99999468808151726</v>
      </c>
      <c r="Q137" s="371">
        <f t="shared" si="22"/>
        <v>0.9999946103277696</v>
      </c>
      <c r="R137" s="371">
        <f t="shared" si="22"/>
        <v>0.99999449645935046</v>
      </c>
      <c r="S137" s="371">
        <f t="shared" si="22"/>
        <v>0.99999433164550833</v>
      </c>
      <c r="T137" s="371">
        <f t="shared" si="22"/>
        <v>0.99999409268711759</v>
      </c>
      <c r="U137" s="371">
        <f t="shared" si="22"/>
        <v>0.99999374319106149</v>
      </c>
      <c r="V137" s="371">
        <f t="shared" si="20"/>
        <v>0.99999322719190131</v>
      </c>
      <c r="W137" s="371">
        <f t="shared" si="20"/>
        <v>0.99999245975575091</v>
      </c>
      <c r="X137" s="371">
        <f t="shared" si="20"/>
        <v>0.99999131316918188</v>
      </c>
      <c r="Y137" s="371">
        <f t="shared" si="20"/>
        <v>0.99998959667233012</v>
      </c>
      <c r="Z137" s="371">
        <f t="shared" si="20"/>
        <v>0.99998702676268914</v>
      </c>
      <c r="AA137" s="371">
        <f t="shared" si="20"/>
        <v>0.99998318375192841</v>
      </c>
      <c r="AB137" s="371">
        <f t="shared" si="20"/>
        <v>0.99997744833391289</v>
      </c>
      <c r="AC137" s="371">
        <f t="shared" si="20"/>
        <v>0.99996890919118597</v>
      </c>
      <c r="AD137" s="371">
        <f t="shared" si="20"/>
        <v>0.9999562288329521</v>
      </c>
      <c r="AE137" s="371">
        <f t="shared" si="20"/>
        <v>0.99993744954951236</v>
      </c>
      <c r="AF137" s="371">
        <f t="shared" si="20"/>
        <v>0.99990971415557695</v>
      </c>
      <c r="AG137" s="371">
        <f t="shared" si="20"/>
        <v>0.99986886664570573</v>
      </c>
      <c r="AH137" s="371">
        <f t="shared" si="20"/>
        <v>0.99980888571256976</v>
      </c>
      <c r="AI137" s="371">
        <f t="shared" si="20"/>
        <v>0.99972108946469129</v>
      </c>
      <c r="AJ137" s="371">
        <f t="shared" si="20"/>
        <v>0.99959303391974286</v>
      </c>
      <c r="AK137" s="371">
        <f t="shared" si="21"/>
        <v>0.9994070145640126</v>
      </c>
      <c r="AL137" s="371">
        <f t="shared" si="21"/>
        <v>0.99913807755947648</v>
      </c>
      <c r="AM137" s="371">
        <f t="shared" si="21"/>
        <v>0.99875147121166108</v>
      </c>
      <c r="AN137" s="371">
        <f t="shared" si="21"/>
        <v>0.99819954874844652</v>
      </c>
      <c r="AO137" s="371">
        <f t="shared" si="21"/>
        <v>0.99741832045198953</v>
      </c>
      <c r="AP137" s="371">
        <f t="shared" si="21"/>
        <v>0.99632422303627288</v>
      </c>
      <c r="AQ137" s="371">
        <f t="shared" si="21"/>
        <v>0.99481232403142039</v>
      </c>
      <c r="AR137" s="371">
        <f t="shared" si="21"/>
        <v>0.9927581862604572</v>
      </c>
      <c r="AS137" s="371">
        <f t="shared" si="21"/>
        <v>0.99002691556909006</v>
      </c>
      <c r="AT137" s="371">
        <f t="shared" si="21"/>
        <v>0.98649401733323849</v>
      </c>
      <c r="AU137" s="371">
        <f t="shared" si="21"/>
        <v>0.98208225201351518</v>
      </c>
      <c r="AV137" s="371">
        <f t="shared" si="21"/>
        <v>0.97681422407900986</v>
      </c>
      <c r="AW137" s="371">
        <f t="shared" si="21"/>
        <v>0.97086928930197058</v>
      </c>
      <c r="AX137" s="371">
        <f t="shared" si="21"/>
        <v>0.96461662285473293</v>
      </c>
      <c r="AY137" s="371">
        <f t="shared" si="21"/>
        <v>0.95858530853676183</v>
      </c>
      <c r="AZ137" s="371">
        <f t="shared" si="21"/>
        <v>0.95334845397512546</v>
      </c>
      <c r="BA137" s="371">
        <f t="shared" si="19"/>
        <v>0.94935090275192668</v>
      </c>
      <c r="BB137" s="371">
        <f t="shared" si="19"/>
        <v>0.94676438363885651</v>
      </c>
      <c r="BC137" s="371">
        <f t="shared" si="19"/>
        <v>0.94544860663438479</v>
      </c>
      <c r="BD137" s="371">
        <f t="shared" si="19"/>
        <v>0.94502356891575479</v>
      </c>
      <c r="BE137" s="371">
        <f t="shared" si="19"/>
        <v>0.94499089885209775</v>
      </c>
      <c r="BF137" s="371">
        <f t="shared" si="19"/>
        <v>0.94517373496189083</v>
      </c>
      <c r="BG137" s="371">
        <f t="shared" si="19"/>
        <v>0.94602773698616982</v>
      </c>
      <c r="BH137" s="371">
        <f t="shared" si="19"/>
        <v>0.94800257079023686</v>
      </c>
      <c r="BI137" s="371">
        <f t="shared" si="19"/>
        <v>0.95136109061069984</v>
      </c>
      <c r="BJ137" s="371">
        <f t="shared" si="19"/>
        <v>0.95607609333406318</v>
      </c>
      <c r="BK137" s="371">
        <f t="shared" si="19"/>
        <v>0.96181401881335793</v>
      </c>
      <c r="BL137" s="371">
        <f t="shared" si="19"/>
        <v>0.96803802817448525</v>
      </c>
      <c r="BM137" s="371">
        <f t="shared" si="19"/>
        <v>0.97417983586513035</v>
      </c>
      <c r="BN137" s="372">
        <f t="shared" si="19"/>
        <v>0.97978883455004917</v>
      </c>
      <c r="BO137" s="278"/>
    </row>
    <row r="138" spans="2:67" ht="42" customHeight="1">
      <c r="B138" s="652"/>
      <c r="C138" s="653"/>
      <c r="D138" s="652"/>
      <c r="E138" s="652"/>
      <c r="F138" s="652"/>
      <c r="G138" s="652"/>
      <c r="H138" s="652"/>
      <c r="I138" s="652"/>
      <c r="J138" s="652"/>
      <c r="K138" s="652"/>
      <c r="L138" s="652"/>
      <c r="M138" s="652"/>
      <c r="N138" s="652"/>
      <c r="O138" s="652"/>
      <c r="P138" s="652"/>
      <c r="Q138" s="652"/>
      <c r="R138" s="652"/>
      <c r="S138" s="652"/>
      <c r="T138" s="652"/>
      <c r="U138" s="652"/>
      <c r="V138" s="652"/>
      <c r="W138" s="652"/>
      <c r="X138" s="652"/>
      <c r="Y138" s="652"/>
      <c r="Z138" s="652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652"/>
      <c r="BL138" s="652"/>
      <c r="BM138" s="652"/>
      <c r="BN138" s="652"/>
      <c r="BO138" s="653"/>
    </row>
    <row r="139" spans="2:67" ht="42" customHeight="1">
      <c r="BO139" s="198"/>
    </row>
    <row r="140" spans="2:67" ht="42" customHeight="1" thickBot="1">
      <c r="B140" s="649" t="s">
        <v>181</v>
      </c>
      <c r="C140" s="649"/>
      <c r="D140" s="649" t="s">
        <v>314</v>
      </c>
      <c r="E140" s="649" t="s">
        <v>182</v>
      </c>
      <c r="F140" s="649"/>
      <c r="G140" s="650"/>
      <c r="H140" s="650"/>
      <c r="I140" s="650"/>
      <c r="J140" s="650"/>
      <c r="K140" s="651"/>
      <c r="L140" s="651"/>
      <c r="M140" s="651"/>
      <c r="N140" s="651"/>
      <c r="O140" s="651"/>
      <c r="P140" s="651"/>
      <c r="Q140" s="651"/>
      <c r="R140" s="652"/>
      <c r="S140" s="652"/>
      <c r="T140" s="652"/>
      <c r="U140" s="652"/>
      <c r="V140" s="652"/>
      <c r="W140" s="652"/>
      <c r="X140" s="652"/>
      <c r="Y140" s="652"/>
      <c r="Z140" s="652"/>
      <c r="AA140" s="652"/>
      <c r="AB140" s="652"/>
      <c r="AC140" s="652"/>
      <c r="AD140" s="652"/>
      <c r="AE140" s="652"/>
      <c r="AF140" s="652"/>
      <c r="AG140" s="653"/>
      <c r="AH140" s="653"/>
      <c r="AI140" s="653"/>
      <c r="AJ140" s="653"/>
      <c r="AK140" s="653"/>
      <c r="AL140" s="653"/>
      <c r="AM140" s="653"/>
      <c r="AN140" s="653"/>
      <c r="AO140" s="653"/>
      <c r="AP140" s="653"/>
      <c r="AQ140" s="653"/>
      <c r="AR140" s="653"/>
      <c r="AS140" s="653"/>
      <c r="AT140" s="653"/>
      <c r="AU140" s="653"/>
      <c r="AV140" s="653"/>
      <c r="AW140" s="653"/>
      <c r="AX140" s="653"/>
      <c r="AY140" s="653"/>
      <c r="AZ140" s="653"/>
      <c r="BA140" s="653"/>
      <c r="BB140" s="653"/>
      <c r="BC140" s="653"/>
      <c r="BD140" s="653"/>
      <c r="BE140" s="653"/>
      <c r="BF140" s="653"/>
      <c r="BG140" s="653"/>
      <c r="BH140" s="653"/>
      <c r="BI140" s="653"/>
      <c r="BJ140" s="653"/>
      <c r="BK140" s="653"/>
      <c r="BL140" s="653"/>
      <c r="BM140" s="653"/>
      <c r="BN140" s="653"/>
      <c r="BO140" s="652"/>
    </row>
    <row r="141" spans="2:67" ht="42" customHeight="1">
      <c r="B141" s="655"/>
      <c r="C141" s="656">
        <f>$C$7</f>
        <v>0</v>
      </c>
      <c r="D141" s="657">
        <f>$D$7</f>
        <v>-7.2714895967875268E-2</v>
      </c>
      <c r="E141" s="174">
        <f>$E$7</f>
        <v>2</v>
      </c>
      <c r="F141" s="649"/>
      <c r="G141" s="649"/>
      <c r="H141" s="649"/>
      <c r="I141" s="649"/>
      <c r="J141" s="649"/>
      <c r="K141" s="650"/>
      <c r="L141" s="650"/>
      <c r="M141" s="650"/>
      <c r="N141" s="650"/>
      <c r="O141" s="650"/>
      <c r="P141" s="650"/>
      <c r="Q141" s="650"/>
      <c r="R141" s="651"/>
      <c r="S141" s="651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3"/>
    </row>
    <row r="142" spans="2:67" ht="42" customHeight="1" thickBot="1">
      <c r="B142" s="658" t="s">
        <v>315</v>
      </c>
      <c r="C142" s="659">
        <f>$C$8</f>
        <v>0.10862995623009114</v>
      </c>
      <c r="D142" s="660" t="s">
        <v>184</v>
      </c>
      <c r="E142" s="661"/>
      <c r="F142" s="662">
        <v>-1.5</v>
      </c>
      <c r="G142" s="663">
        <v>-1.45</v>
      </c>
      <c r="H142" s="662">
        <v>-1.4</v>
      </c>
      <c r="I142" s="663">
        <v>-1.35</v>
      </c>
      <c r="J142" s="662">
        <v>-1.3</v>
      </c>
      <c r="K142" s="663">
        <v>-1.25</v>
      </c>
      <c r="L142" s="662">
        <v>-1.2</v>
      </c>
      <c r="M142" s="663">
        <v>-1.1499999999999999</v>
      </c>
      <c r="N142" s="662">
        <v>-1.1000000000000001</v>
      </c>
      <c r="O142" s="663">
        <v>-1.05</v>
      </c>
      <c r="P142" s="662">
        <v>-1</v>
      </c>
      <c r="Q142" s="663">
        <v>-0.95</v>
      </c>
      <c r="R142" s="662">
        <v>-0.89999999999999902</v>
      </c>
      <c r="S142" s="663">
        <v>-0.84999999999999898</v>
      </c>
      <c r="T142" s="662">
        <v>-0.79999999999999905</v>
      </c>
      <c r="U142" s="663">
        <v>-0.749999999999999</v>
      </c>
      <c r="V142" s="662">
        <v>-0.69999999999999896</v>
      </c>
      <c r="W142" s="663">
        <v>-0.64999999999999902</v>
      </c>
      <c r="X142" s="662">
        <v>-0.59999999999999898</v>
      </c>
      <c r="Y142" s="663">
        <v>-0.54999999999999905</v>
      </c>
      <c r="Z142" s="662">
        <v>-0.5</v>
      </c>
      <c r="AA142" s="663">
        <v>-0.45</v>
      </c>
      <c r="AB142" s="662">
        <v>-0.4</v>
      </c>
      <c r="AC142" s="663">
        <v>-0.35</v>
      </c>
      <c r="AD142" s="662">
        <v>-0.3</v>
      </c>
      <c r="AE142" s="663">
        <v>-0.25</v>
      </c>
      <c r="AF142" s="662">
        <v>-0.2</v>
      </c>
      <c r="AG142" s="663">
        <v>-0.15</v>
      </c>
      <c r="AH142" s="662">
        <v>-0.1</v>
      </c>
      <c r="AI142" s="663">
        <v>-0.05</v>
      </c>
      <c r="AJ142" s="662">
        <v>0</v>
      </c>
      <c r="AK142" s="663">
        <v>0.05</v>
      </c>
      <c r="AL142" s="662">
        <v>0.1</v>
      </c>
      <c r="AM142" s="663">
        <v>0.15</v>
      </c>
      <c r="AN142" s="662">
        <v>0.2</v>
      </c>
      <c r="AO142" s="663">
        <v>0.25</v>
      </c>
      <c r="AP142" s="662">
        <v>0.3</v>
      </c>
      <c r="AQ142" s="663">
        <v>0.35</v>
      </c>
      <c r="AR142" s="662">
        <v>0.4</v>
      </c>
      <c r="AS142" s="663">
        <v>0.45</v>
      </c>
      <c r="AT142" s="662">
        <v>0.5</v>
      </c>
      <c r="AU142" s="663">
        <v>0.55000000000000004</v>
      </c>
      <c r="AV142" s="662">
        <v>0.6</v>
      </c>
      <c r="AW142" s="663">
        <v>0.65</v>
      </c>
      <c r="AX142" s="662">
        <v>0.7</v>
      </c>
      <c r="AY142" s="663">
        <v>0.75</v>
      </c>
      <c r="AZ142" s="662">
        <v>0.8</v>
      </c>
      <c r="BA142" s="663">
        <v>0.85</v>
      </c>
      <c r="BB142" s="662">
        <v>0.9</v>
      </c>
      <c r="BC142" s="663">
        <v>0.95</v>
      </c>
      <c r="BD142" s="662">
        <v>1</v>
      </c>
      <c r="BE142" s="663">
        <v>1.05</v>
      </c>
      <c r="BF142" s="662">
        <v>1.1000000000000001</v>
      </c>
      <c r="BG142" s="663">
        <v>1.1499999999999999</v>
      </c>
      <c r="BH142" s="662">
        <v>1.2</v>
      </c>
      <c r="BI142" s="663">
        <v>1.25</v>
      </c>
      <c r="BJ142" s="662">
        <v>1.3</v>
      </c>
      <c r="BK142" s="663">
        <v>1.35</v>
      </c>
      <c r="BL142" s="662">
        <v>1.4</v>
      </c>
      <c r="BM142" s="663">
        <v>1.45</v>
      </c>
      <c r="BN142" s="683">
        <v>1.5</v>
      </c>
      <c r="BO142" s="652"/>
    </row>
    <row r="143" spans="2:67" ht="42" customHeight="1" thickBot="1">
      <c r="B143" s="664" t="s">
        <v>183</v>
      </c>
      <c r="C143" s="665">
        <f>$C$9</f>
        <v>-1</v>
      </c>
      <c r="D143" s="666"/>
      <c r="E143" s="667">
        <f>$E$9</f>
        <v>7</v>
      </c>
      <c r="F143" s="675">
        <f>C143</f>
        <v>-1</v>
      </c>
      <c r="G143" s="674">
        <f>$F$143+($BN$143-$F$143)*1/(1+EXP(-($E$143*(G142-$D$141))))</f>
        <v>-0.99980498780165383</v>
      </c>
      <c r="H143" s="674">
        <f t="shared" ref="H143:BM143" si="23">$F$143+($BN$143-$F$143)*1/(1+EXP(-($E$143*(H142-$D$141))))</f>
        <v>-0.99972327205611922</v>
      </c>
      <c r="I143" s="674">
        <f t="shared" si="23"/>
        <v>-0.9996073195344668</v>
      </c>
      <c r="J143" s="674">
        <f t="shared" si="23"/>
        <v>-0.9994427904591292</v>
      </c>
      <c r="K143" s="674">
        <f t="shared" si="23"/>
        <v>-0.99920934356443303</v>
      </c>
      <c r="L143" s="674">
        <f t="shared" si="23"/>
        <v>-0.99887812901653306</v>
      </c>
      <c r="M143" s="674">
        <f t="shared" si="23"/>
        <v>-0.99840823874371887</v>
      </c>
      <c r="N143" s="674">
        <f t="shared" si="23"/>
        <v>-0.99774168539648644</v>
      </c>
      <c r="O143" s="674">
        <f t="shared" si="23"/>
        <v>-0.99679630967458677</v>
      </c>
      <c r="P143" s="674">
        <f t="shared" si="23"/>
        <v>-0.99545578065652029</v>
      </c>
      <c r="Q143" s="674">
        <f t="shared" si="23"/>
        <v>-0.99355553660141394</v>
      </c>
      <c r="R143" s="674">
        <f t="shared" si="23"/>
        <v>-0.99086309636304692</v>
      </c>
      <c r="S143" s="674">
        <f t="shared" si="23"/>
        <v>-0.98705064416152399</v>
      </c>
      <c r="T143" s="674">
        <f t="shared" si="23"/>
        <v>-0.98165716942433845</v>
      </c>
      <c r="U143" s="674">
        <f t="shared" si="23"/>
        <v>-0.9740368097337152</v>
      </c>
      <c r="V143" s="674">
        <f t="shared" si="23"/>
        <v>-0.96328961959235049</v>
      </c>
      <c r="W143" s="674">
        <f t="shared" si="23"/>
        <v>-0.94817127042306248</v>
      </c>
      <c r="X143" s="674">
        <f t="shared" si="23"/>
        <v>-0.92698018884409106</v>
      </c>
      <c r="Y143" s="674">
        <f t="shared" si="23"/>
        <v>-0.89742621615491025</v>
      </c>
      <c r="Z143" s="674">
        <f t="shared" si="23"/>
        <v>-0.85649704662132631</v>
      </c>
      <c r="AA143" s="674">
        <f t="shared" si="23"/>
        <v>-0.80036153061806659</v>
      </c>
      <c r="AB143" s="674">
        <f t="shared" si="23"/>
        <v>-0.72438567555123301</v>
      </c>
      <c r="AC143" s="674">
        <f t="shared" si="23"/>
        <v>-0.62338448166508842</v>
      </c>
      <c r="AD143" s="674">
        <f t="shared" si="23"/>
        <v>-0.49226844680304493</v>
      </c>
      <c r="AE143" s="674">
        <f t="shared" si="23"/>
        <v>-0.3272118628617231</v>
      </c>
      <c r="AF143" s="674">
        <f t="shared" si="23"/>
        <v>-0.12728683950796094</v>
      </c>
      <c r="AG143" s="674">
        <f t="shared" si="23"/>
        <v>0.10386794275338662</v>
      </c>
      <c r="AH143" s="674">
        <f t="shared" si="23"/>
        <v>0.35718708385156273</v>
      </c>
      <c r="AI143" s="674">
        <f t="shared" si="23"/>
        <v>0.61900258724306245</v>
      </c>
      <c r="AJ143" s="674">
        <f t="shared" si="23"/>
        <v>0.87371907060761611</v>
      </c>
      <c r="AK143" s="674">
        <f t="shared" si="23"/>
        <v>1.1073577286296374</v>
      </c>
      <c r="AL143" s="674">
        <f t="shared" si="23"/>
        <v>1.3103681569792851</v>
      </c>
      <c r="AM143" s="674">
        <f t="shared" si="23"/>
        <v>1.4786312780908673</v>
      </c>
      <c r="AN143" s="674">
        <f t="shared" si="23"/>
        <v>1.6127217249223573</v>
      </c>
      <c r="AO143" s="674">
        <f t="shared" si="23"/>
        <v>1.7162732006144976</v>
      </c>
      <c r="AP143" s="674">
        <f t="shared" si="23"/>
        <v>1.7943165075593823</v>
      </c>
      <c r="AQ143" s="674">
        <f t="shared" si="23"/>
        <v>1.8520620025907739</v>
      </c>
      <c r="AR143" s="674">
        <f t="shared" si="23"/>
        <v>1.8942092651987608</v>
      </c>
      <c r="AS143" s="674">
        <f t="shared" si="23"/>
        <v>1.9246660195933543</v>
      </c>
      <c r="AT143" s="674">
        <f t="shared" si="23"/>
        <v>1.9465164245020947</v>
      </c>
      <c r="AU143" s="674">
        <f t="shared" si="23"/>
        <v>1.9621112856452907</v>
      </c>
      <c r="AV143" s="674">
        <f t="shared" si="23"/>
        <v>1.9732003204898478</v>
      </c>
      <c r="AW143" s="674">
        <f t="shared" si="23"/>
        <v>1.9810646318699994</v>
      </c>
      <c r="AX143" s="674">
        <f t="shared" si="23"/>
        <v>1.9866315535343047</v>
      </c>
      <c r="AY143" s="674">
        <f t="shared" si="23"/>
        <v>1.9905670016073036</v>
      </c>
      <c r="AZ143" s="674">
        <f t="shared" si="23"/>
        <v>1.9933465002157238</v>
      </c>
      <c r="BA143" s="674">
        <f t="shared" si="23"/>
        <v>1.9953082850963071</v>
      </c>
      <c r="BB143" s="674">
        <f t="shared" si="23"/>
        <v>1.9966922767488873</v>
      </c>
      <c r="BC143" s="674">
        <f t="shared" si="23"/>
        <v>1.9976683276205009</v>
      </c>
      <c r="BD143" s="674">
        <f t="shared" si="23"/>
        <v>1.9983565210279268</v>
      </c>
      <c r="BE143" s="674">
        <f t="shared" si="23"/>
        <v>1.9988416725488807</v>
      </c>
      <c r="BF143" s="674">
        <f t="shared" si="23"/>
        <v>1.9991836473585263</v>
      </c>
      <c r="BG143" s="674">
        <f t="shared" si="23"/>
        <v>1.999424679784068</v>
      </c>
      <c r="BH143" s="674">
        <f t="shared" si="23"/>
        <v>1.9995945557345447</v>
      </c>
      <c r="BI143" s="674">
        <f t="shared" si="23"/>
        <v>1.9997142768516381</v>
      </c>
      <c r="BJ143" s="674">
        <f t="shared" si="23"/>
        <v>1.9997986486372206</v>
      </c>
      <c r="BK143" s="674">
        <f t="shared" si="23"/>
        <v>1.9998581072804189</v>
      </c>
      <c r="BL143" s="674">
        <f t="shared" si="23"/>
        <v>1.9999000084938579</v>
      </c>
      <c r="BM143" s="674">
        <f t="shared" si="23"/>
        <v>1.9999295364829841</v>
      </c>
      <c r="BN143" s="366">
        <v>2</v>
      </c>
      <c r="BO143" s="278"/>
    </row>
    <row r="144" spans="2:67" ht="42" customHeight="1" thickBot="1">
      <c r="B144" s="655"/>
      <c r="C144" s="655"/>
      <c r="D144" s="670">
        <v>1.5</v>
      </c>
      <c r="E144" s="671">
        <f>E141</f>
        <v>2</v>
      </c>
      <c r="F144" s="677">
        <f>(F$143+$E144)/2</f>
        <v>0.5</v>
      </c>
      <c r="G144" s="678">
        <f>MAX((G$143+$E144)/2,F143)</f>
        <v>0.50009750609917303</v>
      </c>
      <c r="H144" s="679">
        <f>MAX((H$143+$E144)/2,G143)</f>
        <v>0.50013836397194034</v>
      </c>
      <c r="I144" s="681">
        <f t="shared" ref="I144:BN144" si="24">MAX((I$143+$E144)/2,H143)</f>
        <v>0.5001963402327666</v>
      </c>
      <c r="J144" s="681">
        <f t="shared" si="24"/>
        <v>0.5002786047704354</v>
      </c>
      <c r="K144" s="681">
        <f t="shared" si="24"/>
        <v>0.50039532821778354</v>
      </c>
      <c r="L144" s="681">
        <f t="shared" si="24"/>
        <v>0.50056093549173353</v>
      </c>
      <c r="M144" s="681">
        <f t="shared" si="24"/>
        <v>0.50079588062814051</v>
      </c>
      <c r="N144" s="681">
        <f t="shared" si="24"/>
        <v>0.50112915730175678</v>
      </c>
      <c r="O144" s="681">
        <f t="shared" si="24"/>
        <v>0.50160184516270667</v>
      </c>
      <c r="P144" s="681">
        <f t="shared" si="24"/>
        <v>0.50227210967173985</v>
      </c>
      <c r="Q144" s="681">
        <f t="shared" si="24"/>
        <v>0.50322223169929303</v>
      </c>
      <c r="R144" s="681">
        <f t="shared" si="24"/>
        <v>0.50456845181847654</v>
      </c>
      <c r="S144" s="681">
        <f t="shared" si="24"/>
        <v>0.50647467791923795</v>
      </c>
      <c r="T144" s="681">
        <f t="shared" si="24"/>
        <v>0.50917141528783083</v>
      </c>
      <c r="U144" s="681">
        <f t="shared" si="24"/>
        <v>0.51298159513314245</v>
      </c>
      <c r="V144" s="681">
        <f t="shared" si="24"/>
        <v>0.51835519020382481</v>
      </c>
      <c r="W144" s="681">
        <f t="shared" si="24"/>
        <v>0.52591436478846876</v>
      </c>
      <c r="X144" s="681">
        <f t="shared" si="24"/>
        <v>0.53650990557795453</v>
      </c>
      <c r="Y144" s="681">
        <f t="shared" si="24"/>
        <v>0.55128689192254487</v>
      </c>
      <c r="Z144" s="681">
        <f t="shared" si="24"/>
        <v>0.57175147668933679</v>
      </c>
      <c r="AA144" s="681">
        <f t="shared" si="24"/>
        <v>0.59981923469096676</v>
      </c>
      <c r="AB144" s="681">
        <f t="shared" si="24"/>
        <v>0.63780716222438349</v>
      </c>
      <c r="AC144" s="681">
        <f t="shared" si="24"/>
        <v>0.68830775916745579</v>
      </c>
      <c r="AD144" s="681">
        <f t="shared" si="24"/>
        <v>0.75386577659847753</v>
      </c>
      <c r="AE144" s="681">
        <f t="shared" si="24"/>
        <v>0.83639406856913845</v>
      </c>
      <c r="AF144" s="681">
        <f t="shared" si="24"/>
        <v>0.93635658024601953</v>
      </c>
      <c r="AG144" s="681">
        <f t="shared" si="24"/>
        <v>1.0519339713766933</v>
      </c>
      <c r="AH144" s="681">
        <f t="shared" si="24"/>
        <v>1.1785935419257814</v>
      </c>
      <c r="AI144" s="681">
        <f t="shared" si="24"/>
        <v>1.3095012936215311</v>
      </c>
      <c r="AJ144" s="681">
        <f t="shared" si="24"/>
        <v>1.4368595353038081</v>
      </c>
      <c r="AK144" s="681">
        <f t="shared" si="24"/>
        <v>1.5536788643148187</v>
      </c>
      <c r="AL144" s="681">
        <f t="shared" si="24"/>
        <v>1.6551840784896426</v>
      </c>
      <c r="AM144" s="681">
        <f t="shared" si="24"/>
        <v>1.7393156390454336</v>
      </c>
      <c r="AN144" s="681">
        <f t="shared" si="24"/>
        <v>1.8063608624611787</v>
      </c>
      <c r="AO144" s="681">
        <f t="shared" si="24"/>
        <v>1.8581366003072488</v>
      </c>
      <c r="AP144" s="681">
        <f t="shared" si="24"/>
        <v>1.8971582537796912</v>
      </c>
      <c r="AQ144" s="681">
        <f t="shared" si="24"/>
        <v>1.926031001295387</v>
      </c>
      <c r="AR144" s="681">
        <f t="shared" si="24"/>
        <v>1.9471046325993804</v>
      </c>
      <c r="AS144" s="681">
        <f t="shared" si="24"/>
        <v>1.9623330097966771</v>
      </c>
      <c r="AT144" s="681">
        <f t="shared" si="24"/>
        <v>1.9732582122510474</v>
      </c>
      <c r="AU144" s="681">
        <f t="shared" si="24"/>
        <v>1.9810556428226453</v>
      </c>
      <c r="AV144" s="681">
        <f t="shared" si="24"/>
        <v>1.9866001602449239</v>
      </c>
      <c r="AW144" s="681">
        <f t="shared" si="24"/>
        <v>1.9905323159349997</v>
      </c>
      <c r="AX144" s="681">
        <f t="shared" si="24"/>
        <v>1.9933157767671523</v>
      </c>
      <c r="AY144" s="681">
        <f t="shared" si="24"/>
        <v>1.9952835008036518</v>
      </c>
      <c r="AZ144" s="681">
        <f t="shared" si="24"/>
        <v>1.9966732501078619</v>
      </c>
      <c r="BA144" s="681">
        <f t="shared" si="24"/>
        <v>1.9976541425481535</v>
      </c>
      <c r="BB144" s="681">
        <f t="shared" si="24"/>
        <v>1.9983461383744436</v>
      </c>
      <c r="BC144" s="681">
        <f t="shared" si="24"/>
        <v>1.9988341638102505</v>
      </c>
      <c r="BD144" s="681">
        <f t="shared" si="24"/>
        <v>1.9991782605139634</v>
      </c>
      <c r="BE144" s="681">
        <f t="shared" si="24"/>
        <v>1.9994208362744403</v>
      </c>
      <c r="BF144" s="681">
        <f t="shared" si="24"/>
        <v>1.9995918236792631</v>
      </c>
      <c r="BG144" s="681">
        <f t="shared" si="24"/>
        <v>1.999712339892034</v>
      </c>
      <c r="BH144" s="681">
        <f t="shared" si="24"/>
        <v>1.9997972778672723</v>
      </c>
      <c r="BI144" s="681">
        <f t="shared" si="24"/>
        <v>1.999857138425819</v>
      </c>
      <c r="BJ144" s="681">
        <f t="shared" si="24"/>
        <v>1.9998993243186103</v>
      </c>
      <c r="BK144" s="681">
        <f t="shared" si="24"/>
        <v>1.9999290536402095</v>
      </c>
      <c r="BL144" s="681">
        <f t="shared" si="24"/>
        <v>1.9999500042469289</v>
      </c>
      <c r="BM144" s="681">
        <f t="shared" si="24"/>
        <v>1.9999647682414921</v>
      </c>
      <c r="BN144" s="679">
        <f t="shared" si="24"/>
        <v>2</v>
      </c>
      <c r="BO144" s="278"/>
    </row>
    <row r="145" spans="2:67" ht="42" customHeight="1" thickBot="1">
      <c r="B145" s="650"/>
      <c r="C145" s="655"/>
      <c r="D145" s="672">
        <v>1.45</v>
      </c>
      <c r="E145" s="671">
        <f t="shared" ref="E145:E173" si="25">$E$144-($E$144-$E$204)*1/(1+EXP(-($E$143*(-D145+$C$142))))</f>
        <v>1.9997492518737978</v>
      </c>
      <c r="F145" s="676">
        <f>MIN((F$143+$E145)/2,E144)</f>
        <v>0.49987462593689891</v>
      </c>
      <c r="G145" s="368">
        <f>_xlfn.IFS(($D145-$C$142)&lt;-(G$142-$D$141),MIN((G$143+$E145)/2,F144),($D145-$C$8)&gt;-(G$142-$D$141),MAX((G$143+$E145)/2,F144),TRUE,(G$143+$E145)/2)</f>
        <v>0.49997213203607199</v>
      </c>
      <c r="H145" s="679">
        <f>_xlfn.IFS(($D145-$C$142)&lt;-(H$142-$D$141),MIN((H$143+$E145)/2,G144),($D145-$C$8)&gt;-(H$142-$D$141),MAX((H$143+$E145)/2,G144),TRUE,(H$143+$E145)/2)</f>
        <v>0.50009750609917303</v>
      </c>
      <c r="I145" s="681">
        <f>_xlfn.IFS(($D145-$C$142)&lt;-(I$142-$D$141),MIN((I$143+$E145)/2,H144),($D145-$C$8)&gt;-(I$142-$D$141),MAX((I$143+$E145)/2,H144),TRUE,(I$143+$E145)/2)</f>
        <v>0.50013836397194034</v>
      </c>
      <c r="J145" s="681">
        <f>_xlfn.IFS(($D145-$C$142)&lt;-(J$142-$D$141),MIN((J$143+$E145)/2,I144),($D145-$C$8)&gt;-(J$142-$D$141),MAX((J$143+$E145)/2,I144),TRUE,(J$143+$E145)/2)</f>
        <v>0.5001963402327666</v>
      </c>
      <c r="K145" s="681">
        <f>_xlfn.IFS(($D145-$C$142)&lt;-(K$142-$D$141),MIN((K$143+$E145)/2,J144),($D145-$C$8)&gt;-(K$142-$D$141),MAX((K$143+$E145)/2,J144),TRUE,(K$143+$E145)/2)</f>
        <v>0.5002786047704354</v>
      </c>
      <c r="L145" s="681">
        <f>_xlfn.IFS(($D145-$C$142)&lt;-(L$142-$D$141),MIN((L$143+$E145)/2,K144),($D145-$C$8)&gt;-(L$142-$D$141),MAX((L$143+$E145)/2,K144),TRUE,(L$143+$E145)/2)</f>
        <v>0.50043556142863244</v>
      </c>
      <c r="M145" s="681">
        <f>_xlfn.IFS(($D145-$C$142)&lt;-(M$142-$D$141),MIN((M$143+$E145)/2,L144),($D145-$C$8)&gt;-(M$142-$D$141),MAX((M$143+$E145)/2,L144),TRUE,(M$143+$E145)/2)</f>
        <v>0.50067050656503942</v>
      </c>
      <c r="N145" s="681">
        <f>_xlfn.IFS(($D145-$C$142)&lt;-(N$142-$D$141),MIN((N$143+$E145)/2,M144),($D145-$C$8)&gt;-(N$142-$D$141),MAX((N$143+$E145)/2,M144),TRUE,(N$143+$E145)/2)</f>
        <v>0.50100378323865569</v>
      </c>
      <c r="O145" s="681">
        <f>_xlfn.IFS(($D145-$C$142)&lt;-(O$142-$D$141),MIN((O$143+$E145)/2,N144),($D145-$C$8)&gt;-(O$142-$D$141),MAX((O$143+$E145)/2,N144),TRUE,(O$143+$E145)/2)</f>
        <v>0.50147647109960558</v>
      </c>
      <c r="P145" s="681">
        <f>_xlfn.IFS(($D145-$C$142)&lt;-(P$142-$D$141),MIN((P$143+$E145)/2,O144),($D145-$C$8)&gt;-(P$142-$D$141),MAX((P$143+$E145)/2,O144),TRUE,(P$143+$E145)/2)</f>
        <v>0.50214673560863876</v>
      </c>
      <c r="Q145" s="681">
        <f>_xlfn.IFS(($D145-$C$142)&lt;-(Q$142-$D$141),MIN((Q$143+$E145)/2,P144),($D145-$C$8)&gt;-(Q$142-$D$141),MAX((Q$143+$E145)/2,P144),TRUE,(Q$143+$E145)/2)</f>
        <v>0.50309685763619194</v>
      </c>
      <c r="R145" s="681">
        <f>_xlfn.IFS(($D145-$C$142)&lt;-(R$142-$D$141),MIN((R$143+$E145)/2,Q144),($D145-$C$8)&gt;-(R$142-$D$141),MAX((R$143+$E145)/2,Q144),TRUE,(R$143+$E145)/2)</f>
        <v>0.50444307775537545</v>
      </c>
      <c r="S145" s="681">
        <f>_xlfn.IFS(($D145-$C$142)&lt;-(S$142-$D$141),MIN((S$143+$E145)/2,R144),($D145-$C$8)&gt;-(S$142-$D$141),MAX((S$143+$E145)/2,R144),TRUE,(S$143+$E145)/2)</f>
        <v>0.50634930385613686</v>
      </c>
      <c r="T145" s="681">
        <f>_xlfn.IFS(($D145-$C$142)&lt;-(T$142-$D$141),MIN((T$143+$E145)/2,S144),($D145-$C$8)&gt;-(T$142-$D$141),MAX((T$143+$E145)/2,S144),TRUE,(T$143+$E145)/2)</f>
        <v>0.50904604122472974</v>
      </c>
      <c r="U145" s="681">
        <f>_xlfn.IFS(($D145-$C$142)&lt;-(U$142-$D$141),MIN((U$143+$E145)/2,T144),($D145-$C$8)&gt;-(U$142-$D$141),MAX((U$143+$E145)/2,T144),TRUE,(U$143+$E145)/2)</f>
        <v>0.51285622107004136</v>
      </c>
      <c r="V145" s="681">
        <f>_xlfn.IFS(($D145-$C$142)&lt;-(V$142-$D$141),MIN((V$143+$E145)/2,U144),($D145-$C$8)&gt;-(V$142-$D$141),MAX((V$143+$E145)/2,U144),TRUE,(V$143+$E145)/2)</f>
        <v>0.51822981614072372</v>
      </c>
      <c r="W145" s="681">
        <f>_xlfn.IFS(($D145-$C$142)&lt;-(W$142-$D$141),MIN((W$143+$E145)/2,V144),($D145-$C$8)&gt;-(W$142-$D$141),MAX((W$143+$E145)/2,V144),TRUE,(W$143+$E145)/2)</f>
        <v>0.52578899072536767</v>
      </c>
      <c r="X145" s="681">
        <f>_xlfn.IFS(($D145-$C$142)&lt;-(X$142-$D$141),MIN((X$143+$E145)/2,W144),($D145-$C$8)&gt;-(X$142-$D$141),MAX((X$143+$E145)/2,W144),TRUE,(X$143+$E145)/2)</f>
        <v>0.53638453151485344</v>
      </c>
      <c r="Y145" s="681">
        <f>_xlfn.IFS(($D145-$C$142)&lt;-(Y$142-$D$141),MIN((Y$143+$E145)/2,X144),($D145-$C$8)&gt;-(Y$142-$D$141),MAX((Y$143+$E145)/2,X144),TRUE,(Y$143+$E145)/2)</f>
        <v>0.55116151785944378</v>
      </c>
      <c r="Z145" s="681">
        <f>_xlfn.IFS(($D145-$C$142)&lt;-(Z$142-$D$141),MIN((Z$143+$E145)/2,Y144),($D145-$C$8)&gt;-(Z$142-$D$141),MAX((Z$143+$E145)/2,Y144),TRUE,(Z$143+$E145)/2)</f>
        <v>0.5716261026262357</v>
      </c>
      <c r="AA145" s="681">
        <f>_xlfn.IFS(($D145-$C$142)&lt;-(AA$142-$D$141),MIN((AA$143+$E145)/2,Z144),($D145-$C$8)&gt;-(AA$142-$D$141),MAX((AA$143+$E145)/2,Z144),TRUE,(AA$143+$E145)/2)</f>
        <v>0.59969386062786567</v>
      </c>
      <c r="AB145" s="681">
        <f>_xlfn.IFS(($D145-$C$142)&lt;-(AB$142-$D$141),MIN((AB$143+$E145)/2,AA144),($D145-$C$8)&gt;-(AB$142-$D$141),MAX((AB$143+$E145)/2,AA144),TRUE,(AB$143+$E145)/2)</f>
        <v>0.6376817881612824</v>
      </c>
      <c r="AC145" s="681">
        <f>_xlfn.IFS(($D145-$C$142)&lt;-(AC$142-$D$141),MIN((AC$143+$E145)/2,AB144),($D145-$C$8)&gt;-(AC$142-$D$141),MAX((AC$143+$E145)/2,AB144),TRUE,(AC$143+$E145)/2)</f>
        <v>0.6881823851043547</v>
      </c>
      <c r="AD145" s="681">
        <f>_xlfn.IFS(($D145-$C$142)&lt;-(AD$142-$D$141),MIN((AD$143+$E145)/2,AC144),($D145-$C$8)&gt;-(AD$142-$D$141),MAX((AD$143+$E145)/2,AC144),TRUE,(AD$143+$E145)/2)</f>
        <v>0.75374040253537644</v>
      </c>
      <c r="AE145" s="681">
        <f>_xlfn.IFS(($D145-$C$142)&lt;-(AE$142-$D$141),MIN((AE$143+$E145)/2,AD144),($D145-$C$8)&gt;-(AE$142-$D$141),MAX((AE$143+$E145)/2,AD144),TRUE,(AE$143+$E145)/2)</f>
        <v>0.83626869450603736</v>
      </c>
      <c r="AF145" s="681">
        <f>_xlfn.IFS(($D145-$C$142)&lt;-(AF$142-$D$141),MIN((AF$143+$E145)/2,AE144),($D145-$C$8)&gt;-(AF$142-$D$141),MAX((AF$143+$E145)/2,AE144),TRUE,(AF$143+$E145)/2)</f>
        <v>0.93623120618291844</v>
      </c>
      <c r="AG145" s="681">
        <f>_xlfn.IFS(($D145-$C$142)&lt;-(AG$142-$D$141),MIN((AG$143+$E145)/2,AF144),($D145-$C$8)&gt;-(AG$142-$D$141),MAX((AG$143+$E145)/2,AF144),TRUE,(AG$143+$E145)/2)</f>
        <v>1.0518085973135922</v>
      </c>
      <c r="AH145" s="681">
        <f>_xlfn.IFS(($D145-$C$142)&lt;-(AH$142-$D$141),MIN((AH$143+$E145)/2,AG144),($D145-$C$8)&gt;-(AH$142-$D$141),MAX((AH$143+$E145)/2,AG144),TRUE,(AH$143+$E145)/2)</f>
        <v>1.1784681678626803</v>
      </c>
      <c r="AI145" s="681">
        <f>_xlfn.IFS(($D145-$C$142)&lt;-(AI$142-$D$141),MIN((AI$143+$E145)/2,AH144),($D145-$C$8)&gt;-(AI$142-$D$141),MAX((AI$143+$E145)/2,AH144),TRUE,(AI$143+$E145)/2)</f>
        <v>1.30937591955843</v>
      </c>
      <c r="AJ145" s="681">
        <f>_xlfn.IFS(($D145-$C$142)&lt;-(AJ$142-$D$141),MIN((AJ$143+$E145)/2,AI144),($D145-$C$8)&gt;-(AJ$142-$D$141),MAX((AJ$143+$E145)/2,AI144),TRUE,(AJ$143+$E145)/2)</f>
        <v>1.436734161240707</v>
      </c>
      <c r="AK145" s="681">
        <f>_xlfn.IFS(($D145-$C$142)&lt;-(AK$142-$D$141),MIN((AK$143+$E145)/2,AJ144),($D145-$C$8)&gt;-(AK$142-$D$141),MAX((AK$143+$E145)/2,AJ144),TRUE,(AK$143+$E145)/2)</f>
        <v>1.5535534902517176</v>
      </c>
      <c r="AL145" s="681">
        <f>_xlfn.IFS(($D145-$C$142)&lt;-(AL$142-$D$141),MIN((AL$143+$E145)/2,AK144),($D145-$C$8)&gt;-(AL$142-$D$141),MAX((AL$143+$E145)/2,AK144),TRUE,(AL$143+$E145)/2)</f>
        <v>1.6550587044265415</v>
      </c>
      <c r="AM145" s="681">
        <f>_xlfn.IFS(($D145-$C$142)&lt;-(AM$142-$D$141),MIN((AM$143+$E145)/2,AL144),($D145-$C$8)&gt;-(AM$142-$D$141),MAX((AM$143+$E145)/2,AL144),TRUE,(AM$143+$E145)/2)</f>
        <v>1.7391902649823325</v>
      </c>
      <c r="AN145" s="681">
        <f>_xlfn.IFS(($D145-$C$142)&lt;-(AN$142-$D$141),MIN((AN$143+$E145)/2,AM144),($D145-$C$8)&gt;-(AN$142-$D$141),MAX((AN$143+$E145)/2,AM144),TRUE,(AN$143+$E145)/2)</f>
        <v>1.8062354883980776</v>
      </c>
      <c r="AO145" s="681">
        <f>_xlfn.IFS(($D145-$C$142)&lt;-(AO$142-$D$141),MIN((AO$143+$E145)/2,AN144),($D145-$C$8)&gt;-(AO$142-$D$141),MAX((AO$143+$E145)/2,AN144),TRUE,(AO$143+$E145)/2)</f>
        <v>1.8580112262441477</v>
      </c>
      <c r="AP145" s="681">
        <f>_xlfn.IFS(($D145-$C$142)&lt;-(AP$142-$D$141),MIN((AP$143+$E145)/2,AO144),($D145-$C$8)&gt;-(AP$142-$D$141),MAX((AP$143+$E145)/2,AO144),TRUE,(AP$143+$E145)/2)</f>
        <v>1.8970328797165901</v>
      </c>
      <c r="AQ145" s="681">
        <f>_xlfn.IFS(($D145-$C$142)&lt;-(AQ$142-$D$141),MIN((AQ$143+$E145)/2,AP144),($D145-$C$8)&gt;-(AQ$142-$D$141),MAX((AQ$143+$E145)/2,AP144),TRUE,(AQ$143+$E145)/2)</f>
        <v>1.9259056272322859</v>
      </c>
      <c r="AR145" s="681">
        <f>_xlfn.IFS(($D145-$C$142)&lt;-(AR$142-$D$141),MIN((AR$143+$E145)/2,AQ144),($D145-$C$8)&gt;-(AR$142-$D$141),MAX((AR$143+$E145)/2,AQ144),TRUE,(AR$143+$E145)/2)</f>
        <v>1.9469792585362793</v>
      </c>
      <c r="AS145" s="681">
        <f>_xlfn.IFS(($D145-$C$142)&lt;-(AS$142-$D$141),MIN((AS$143+$E145)/2,AR144),($D145-$C$8)&gt;-(AS$142-$D$141),MAX((AS$143+$E145)/2,AR144),TRUE,(AS$143+$E145)/2)</f>
        <v>1.962207635733576</v>
      </c>
      <c r="AT145" s="681">
        <f>_xlfn.IFS(($D145-$C$142)&lt;-(AT$142-$D$141),MIN((AT$143+$E145)/2,AS144),($D145-$C$8)&gt;-(AT$142-$D$141),MAX((AT$143+$E145)/2,AS144),TRUE,(AT$143+$E145)/2)</f>
        <v>1.9731328381879463</v>
      </c>
      <c r="AU145" s="681">
        <f>_xlfn.IFS(($D145-$C$142)&lt;-(AU$142-$D$141),MIN((AU$143+$E145)/2,AT144),($D145-$C$8)&gt;-(AU$142-$D$141),MAX((AU$143+$E145)/2,AT144),TRUE,(AU$143+$E145)/2)</f>
        <v>1.9809302687595443</v>
      </c>
      <c r="AV145" s="681">
        <f>_xlfn.IFS(($D145-$C$142)&lt;-(AV$142-$D$141),MIN((AV$143+$E145)/2,AU144),($D145-$C$8)&gt;-(AV$142-$D$141),MAX((AV$143+$E145)/2,AU144),TRUE,(AV$143+$E145)/2)</f>
        <v>1.9864747861818228</v>
      </c>
      <c r="AW145" s="681">
        <f>_xlfn.IFS(($D145-$C$142)&lt;-(AW$142-$D$141),MIN((AW$143+$E145)/2,AV144),($D145-$C$8)&gt;-(AW$142-$D$141),MAX((AW$143+$E145)/2,AV144),TRUE,(AW$143+$E145)/2)</f>
        <v>1.9904069418718986</v>
      </c>
      <c r="AX145" s="681">
        <f>_xlfn.IFS(($D145-$C$142)&lt;-(AX$142-$D$141),MIN((AX$143+$E145)/2,AW144),($D145-$C$8)&gt;-(AX$142-$D$141),MAX((AX$143+$E145)/2,AW144),TRUE,(AX$143+$E145)/2)</f>
        <v>1.9931904027040512</v>
      </c>
      <c r="AY145" s="681">
        <f>_xlfn.IFS(($D145-$C$142)&lt;-(AY$142-$D$141),MIN((AY$143+$E145)/2,AX144),($D145-$C$8)&gt;-(AY$142-$D$141),MAX((AY$143+$E145)/2,AX144),TRUE,(AY$143+$E145)/2)</f>
        <v>1.9951581267405507</v>
      </c>
      <c r="AZ145" s="681">
        <f>_xlfn.IFS(($D145-$C$142)&lt;-(AZ$142-$D$141),MIN((AZ$143+$E145)/2,AY144),($D145-$C$8)&gt;-(AZ$142-$D$141),MAX((AZ$143+$E145)/2,AY144),TRUE,(AZ$143+$E145)/2)</f>
        <v>1.9965478760447608</v>
      </c>
      <c r="BA145" s="681">
        <f>_xlfn.IFS(($D145-$C$142)&lt;-(BA$142-$D$141),MIN((BA$143+$E145)/2,AZ144),($D145-$C$8)&gt;-(BA$142-$D$141),MAX((BA$143+$E145)/2,AZ144),TRUE,(BA$143+$E145)/2)</f>
        <v>1.9975287684850525</v>
      </c>
      <c r="BB145" s="681">
        <f>_xlfn.IFS(($D145-$C$142)&lt;-(BB$142-$D$141),MIN((BB$143+$E145)/2,BA144),($D145-$C$8)&gt;-(BB$142-$D$141),MAX((BB$143+$E145)/2,BA144),TRUE,(BB$143+$E145)/2)</f>
        <v>1.9982207643113425</v>
      </c>
      <c r="BC145" s="681">
        <f>_xlfn.IFS(($D145-$C$142)&lt;-(BC$142-$D$141),MIN((BC$143+$E145)/2,BB144),($D145-$C$8)&gt;-(BC$142-$D$141),MAX((BC$143+$E145)/2,BB144),TRUE,(BC$143+$E145)/2)</f>
        <v>1.9987087897471494</v>
      </c>
      <c r="BD145" s="681">
        <f>_xlfn.IFS(($D145-$C$142)&lt;-(BD$142-$D$141),MIN((BD$143+$E145)/2,BC144),($D145-$C$8)&gt;-(BD$142-$D$141),MAX((BD$143+$E145)/2,BC144),TRUE,(BD$143+$E145)/2)</f>
        <v>1.9990528864508623</v>
      </c>
      <c r="BE145" s="681">
        <f>_xlfn.IFS(($D145-$C$142)&lt;-(BE$142-$D$141),MIN((BE$143+$E145)/2,BD144),($D145-$C$8)&gt;-(BE$142-$D$141),MAX((BE$143+$E145)/2,BD144),TRUE,(BE$143+$E145)/2)</f>
        <v>1.9992954622113392</v>
      </c>
      <c r="BF145" s="681">
        <f>_xlfn.IFS(($D145-$C$142)&lt;-(BF$142-$D$141),MIN((BF$143+$E145)/2,BE144),($D145-$C$8)&gt;-(BF$142-$D$141),MAX((BF$143+$E145)/2,BE144),TRUE,(BF$143+$E145)/2)</f>
        <v>1.999466449616162</v>
      </c>
      <c r="BG145" s="681">
        <f>_xlfn.IFS(($D145-$C$142)&lt;-(BG$142-$D$141),MIN((BG$143+$E145)/2,BF144),($D145-$C$8)&gt;-(BG$142-$D$141),MAX((BG$143+$E145)/2,BF144),TRUE,(BG$143+$E145)/2)</f>
        <v>1.9995918236792631</v>
      </c>
      <c r="BH145" s="681">
        <f>_xlfn.IFS(($D145-$C$142)&lt;-(BH$142-$D$141),MIN((BH$143+$E145)/2,BG144),($D145-$C$8)&gt;-(BH$142-$D$141),MAX((BH$143+$E145)/2,BG144),TRUE,(BH$143+$E145)/2)</f>
        <v>1.999712339892034</v>
      </c>
      <c r="BI145" s="681">
        <f>_xlfn.IFS(($D145-$C$142)&lt;-(BI$142-$D$141),MIN((BI$143+$E145)/2,BH144),($D145-$C$8)&gt;-(BI$142-$D$141),MAX((BI$143+$E145)/2,BH144),TRUE,(BI$143+$E145)/2)</f>
        <v>1.9997972778672723</v>
      </c>
      <c r="BJ145" s="681">
        <f>_xlfn.IFS(($D145-$C$142)&lt;-(BJ$142-$D$141),MIN((BJ$143+$E145)/2,BI144),($D145-$C$8)&gt;-(BJ$142-$D$141),MAX((BJ$143+$E145)/2,BI144),TRUE,(BJ$143+$E145)/2)</f>
        <v>1.999857138425819</v>
      </c>
      <c r="BK145" s="681">
        <f>_xlfn.IFS(($D145-$C$142)&lt;-(BK$142-$D$141),MIN((BK$143+$E145)/2,BJ144),($D145-$C$8)&gt;-(BK$142-$D$141),MAX((BK$143+$E145)/2,BJ144),TRUE,(BK$143+$E145)/2)</f>
        <v>1.9998993243186103</v>
      </c>
      <c r="BL145" s="681">
        <f>_xlfn.IFS(($D145-$C$142)&lt;-(BL$142-$D$141),MIN((BL$143+$E145)/2,BK144),($D145-$C$8)&gt;-(BL$142-$D$141),MAX((BL$143+$E145)/2,BK144),TRUE,(BL$143+$E145)/2)</f>
        <v>1.9999290536402095</v>
      </c>
      <c r="BM145" s="681">
        <f>_xlfn.IFS(($D145-$C$142)&lt;-(BM$142-$D$141),MIN((BM$143+$E145)/2,BL144),($D145-$C$8)&gt;-(BM$142-$D$141),MAX((BM$143+$E145)/2,BL144),TRUE,(BM$143+$E145)/2)</f>
        <v>1.9999500042469289</v>
      </c>
      <c r="BN145" s="679">
        <f>_xlfn.IFS(($D145-$C$142)&lt;-(BN$142-$D$141),MIN((BN$143+$E145)/2,BM144),($D145-$C$8)&gt;-(BN$142-$D$141),MAX((BN$143+$E145)/2,BM144),TRUE,(BN$143+$E145)/2)</f>
        <v>1.9999647682414921</v>
      </c>
      <c r="BO145" s="278"/>
    </row>
    <row r="146" spans="2:67" ht="42" customHeight="1" thickBot="1">
      <c r="B146" s="650"/>
      <c r="C146" s="655"/>
      <c r="D146" s="670">
        <v>1.4</v>
      </c>
      <c r="E146" s="671">
        <f t="shared" si="25"/>
        <v>1.9996441839343344</v>
      </c>
      <c r="F146" s="680">
        <f t="shared" ref="F146:F204" si="26">MIN((F$143+$E146)/2,E145)</f>
        <v>0.4998220919671672</v>
      </c>
      <c r="G146" s="680">
        <f>_xlfn.IFS(($D1146-$C$142)&lt;-(G$142-$D$141),MIN((G$143+$E146)/2,F145),($D146-$C$8)&gt;-(G$142-$D$141),MAX((G$143+$E146)/2,F145),TRUE,(G$143+$E146)/2)</f>
        <v>0.49987462593689891</v>
      </c>
      <c r="H146" s="372">
        <f>_xlfn.IFS(($D146-$C$142)&lt;-(H$142-$D$141),MIN((H$143+$E146)/2,F145),($D146-$C$142)&gt;-(H$142-$D$141),MAX((H$143+$E146)/2,G144),TRUE,(H$143+$E146)/2)</f>
        <v>0.49987462593689891</v>
      </c>
      <c r="I146" s="368">
        <f t="shared" ref="I146:BN146" si="27">_xlfn.IFS(($D146-$C$142)&lt;-(I$142-$D$141),MIN((I$143+$E146)/2,G145),($D146-$C$142)&gt;-(I$142-$D$141),MAX((I$143+$E146)/2,H144),TRUE,(I$143+$E146)/2)</f>
        <v>0.50013836397194034</v>
      </c>
      <c r="J146" s="368">
        <f t="shared" si="27"/>
        <v>0.5001963402327666</v>
      </c>
      <c r="K146" s="368">
        <f t="shared" si="27"/>
        <v>0.5002786047704354</v>
      </c>
      <c r="L146" s="368">
        <f t="shared" si="27"/>
        <v>0.50039532821778354</v>
      </c>
      <c r="M146" s="368">
        <f t="shared" si="27"/>
        <v>0.50061797259530771</v>
      </c>
      <c r="N146" s="368">
        <f t="shared" si="27"/>
        <v>0.50095124926892398</v>
      </c>
      <c r="O146" s="368">
        <f t="shared" si="27"/>
        <v>0.50142393712987388</v>
      </c>
      <c r="P146" s="368">
        <f t="shared" si="27"/>
        <v>0.50209420163890706</v>
      </c>
      <c r="Q146" s="368">
        <f t="shared" si="27"/>
        <v>0.50304432366646024</v>
      </c>
      <c r="R146" s="368">
        <f t="shared" si="27"/>
        <v>0.50439054378564374</v>
      </c>
      <c r="S146" s="368">
        <f t="shared" si="27"/>
        <v>0.50629676988640515</v>
      </c>
      <c r="T146" s="368">
        <f t="shared" si="27"/>
        <v>0.50899350725499803</v>
      </c>
      <c r="U146" s="368">
        <f t="shared" si="27"/>
        <v>0.51280368710030966</v>
      </c>
      <c r="V146" s="368">
        <f t="shared" si="27"/>
        <v>0.51817728217099202</v>
      </c>
      <c r="W146" s="368">
        <f t="shared" si="27"/>
        <v>0.52573645675563596</v>
      </c>
      <c r="X146" s="368">
        <f t="shared" si="27"/>
        <v>0.53633199754512173</v>
      </c>
      <c r="Y146" s="368">
        <f t="shared" si="27"/>
        <v>0.55110898388971208</v>
      </c>
      <c r="Z146" s="368">
        <f t="shared" si="27"/>
        <v>0.57157356865650399</v>
      </c>
      <c r="AA146" s="368">
        <f t="shared" si="27"/>
        <v>0.59964132665813397</v>
      </c>
      <c r="AB146" s="368">
        <f t="shared" si="27"/>
        <v>0.6376292541915507</v>
      </c>
      <c r="AC146" s="368">
        <f t="shared" si="27"/>
        <v>0.68812985113462299</v>
      </c>
      <c r="AD146" s="368">
        <f t="shared" si="27"/>
        <v>0.75368786856564474</v>
      </c>
      <c r="AE146" s="368">
        <f t="shared" si="27"/>
        <v>0.83621616053630565</v>
      </c>
      <c r="AF146" s="368">
        <f t="shared" si="27"/>
        <v>0.93617867221318674</v>
      </c>
      <c r="AG146" s="368">
        <f t="shared" si="27"/>
        <v>1.0517560633438605</v>
      </c>
      <c r="AH146" s="368">
        <f t="shared" si="27"/>
        <v>1.1784156338929486</v>
      </c>
      <c r="AI146" s="368">
        <f t="shared" si="27"/>
        <v>1.3093233855886983</v>
      </c>
      <c r="AJ146" s="368">
        <f t="shared" si="27"/>
        <v>1.4366816272709753</v>
      </c>
      <c r="AK146" s="368">
        <f t="shared" si="27"/>
        <v>1.5535009562819859</v>
      </c>
      <c r="AL146" s="368">
        <f t="shared" si="27"/>
        <v>1.6550061704568098</v>
      </c>
      <c r="AM146" s="368">
        <f t="shared" si="27"/>
        <v>1.7391377310126008</v>
      </c>
      <c r="AN146" s="368">
        <f t="shared" si="27"/>
        <v>1.8061829544283459</v>
      </c>
      <c r="AO146" s="368">
        <f t="shared" si="27"/>
        <v>1.857958692274416</v>
      </c>
      <c r="AP146" s="368">
        <f t="shared" si="27"/>
        <v>1.8969803457468584</v>
      </c>
      <c r="AQ146" s="368">
        <f t="shared" si="27"/>
        <v>1.9258530932625542</v>
      </c>
      <c r="AR146" s="368">
        <f t="shared" si="27"/>
        <v>1.9469267245665476</v>
      </c>
      <c r="AS146" s="368">
        <f t="shared" si="27"/>
        <v>1.9621551017638443</v>
      </c>
      <c r="AT146" s="368">
        <f t="shared" si="27"/>
        <v>1.9730803042182146</v>
      </c>
      <c r="AU146" s="368">
        <f t="shared" si="27"/>
        <v>1.9808777347898125</v>
      </c>
      <c r="AV146" s="368">
        <f t="shared" si="27"/>
        <v>1.9864222522120911</v>
      </c>
      <c r="AW146" s="368">
        <f t="shared" si="27"/>
        <v>1.9903544079021669</v>
      </c>
      <c r="AX146" s="368">
        <f t="shared" si="27"/>
        <v>1.9931378687343195</v>
      </c>
      <c r="AY146" s="368">
        <f t="shared" si="27"/>
        <v>1.995105592770819</v>
      </c>
      <c r="AZ146" s="368">
        <f t="shared" si="27"/>
        <v>1.9964953420750291</v>
      </c>
      <c r="BA146" s="368">
        <f t="shared" si="27"/>
        <v>1.9974762345153207</v>
      </c>
      <c r="BB146" s="368">
        <f t="shared" si="27"/>
        <v>1.9981682303416108</v>
      </c>
      <c r="BC146" s="368">
        <f t="shared" si="27"/>
        <v>1.9986562557774177</v>
      </c>
      <c r="BD146" s="368">
        <f t="shared" si="27"/>
        <v>1.9990003524811306</v>
      </c>
      <c r="BE146" s="368">
        <f t="shared" si="27"/>
        <v>1.9992429282416075</v>
      </c>
      <c r="BF146" s="368">
        <f t="shared" si="27"/>
        <v>1.9994208362744403</v>
      </c>
      <c r="BG146" s="368">
        <f t="shared" si="27"/>
        <v>1.9995918236792631</v>
      </c>
      <c r="BH146" s="368">
        <f t="shared" si="27"/>
        <v>1.999712339892034</v>
      </c>
      <c r="BI146" s="368">
        <f t="shared" si="27"/>
        <v>1.9997972778672723</v>
      </c>
      <c r="BJ146" s="368">
        <f t="shared" si="27"/>
        <v>1.999857138425819</v>
      </c>
      <c r="BK146" s="368">
        <f t="shared" si="27"/>
        <v>1.9998993243186103</v>
      </c>
      <c r="BL146" s="368">
        <f t="shared" si="27"/>
        <v>1.9999290536402095</v>
      </c>
      <c r="BM146" s="368">
        <f t="shared" si="27"/>
        <v>1.9999500042469289</v>
      </c>
      <c r="BN146" s="369">
        <f t="shared" si="27"/>
        <v>1.9999647682414921</v>
      </c>
      <c r="BO146" s="278"/>
    </row>
    <row r="147" spans="2:67" ht="42" customHeight="1">
      <c r="B147" s="650"/>
      <c r="C147" s="655"/>
      <c r="D147" s="672">
        <v>1.35</v>
      </c>
      <c r="E147" s="671">
        <f t="shared" si="25"/>
        <v>1.9994950980634179</v>
      </c>
      <c r="F147" s="676">
        <f t="shared" si="26"/>
        <v>0.49974754903170893</v>
      </c>
      <c r="G147" s="676">
        <f>_xlfn.IFS(($D1147-$C$142)&lt;-(G$142-$D$141),MIN((G$143+$E147)/2,F146),($D147-$C$8)&gt;-(G$142-$D$141),MAX((G$143+$E147)/2,F146),TRUE,(G$143+$E147)/2)</f>
        <v>0.4998220919671672</v>
      </c>
      <c r="H147" s="368">
        <f t="shared" ref="H147:H204" si="28">_xlfn.IFS(($D147-$C$142)&lt;-(H$142-$D$141),MIN((H$143+$E147)/2,F146),($D147-$C$142)&gt;-(H$142-$D$141),MAX((H$143+$E147)/2,G145),TRUE,(H$143+$E147)/2)</f>
        <v>0.4998220919671672</v>
      </c>
      <c r="I147" s="368">
        <f t="shared" ref="I147:I204" si="29">_xlfn.IFS(($D147-$C$142)&lt;-(I$142-$D$141),MIN((I$143+$E147)/2,G146),($D147-$C$142)&gt;-(I$142-$D$141),MAX((I$143+$E147)/2,H145),TRUE,(I$143+$E147)/2)</f>
        <v>0.49987462593689891</v>
      </c>
      <c r="J147" s="368">
        <f t="shared" ref="J147:J204" si="30">_xlfn.IFS(($D147-$C$142)&lt;-(J$142-$D$141),MIN((J$143+$E147)/2,H146),($D147-$C$142)&gt;-(J$142-$D$141),MAX((J$143+$E147)/2,I145),TRUE,(J$143+$E147)/2)</f>
        <v>0.50013836397194034</v>
      </c>
      <c r="K147" s="368">
        <f t="shared" ref="K147:K204" si="31">_xlfn.IFS(($D147-$C$142)&lt;-(K$142-$D$141),MIN((K$143+$E147)/2,I146),($D147-$C$142)&gt;-(K$142-$D$141),MAX((K$143+$E147)/2,J145),TRUE,(K$143+$E147)/2)</f>
        <v>0.5001963402327666</v>
      </c>
      <c r="L147" s="368">
        <f t="shared" ref="L147:L204" si="32">_xlfn.IFS(($D147-$C$142)&lt;-(L$142-$D$141),MIN((L$143+$E147)/2,J146),($D147-$C$142)&gt;-(L$142-$D$141),MAX((L$143+$E147)/2,K145),TRUE,(L$143+$E147)/2)</f>
        <v>0.50030848452344245</v>
      </c>
      <c r="M147" s="368">
        <f t="shared" ref="M147:M204" si="33">_xlfn.IFS(($D147-$C$142)&lt;-(M$142-$D$141),MIN((M$143+$E147)/2,K146),($D147-$C$142)&gt;-(M$142-$D$141),MAX((M$143+$E147)/2,L145),TRUE,(M$143+$E147)/2)</f>
        <v>0.50054342965984944</v>
      </c>
      <c r="N147" s="368">
        <f t="shared" ref="N147:N204" si="34">_xlfn.IFS(($D147-$C$142)&lt;-(N$142-$D$141),MIN((N$143+$E147)/2,L146),($D147-$C$142)&gt;-(N$142-$D$141),MAX((N$143+$E147)/2,M145),TRUE,(N$143+$E147)/2)</f>
        <v>0.5008767063334657</v>
      </c>
      <c r="O147" s="368">
        <f t="shared" ref="O147:O204" si="35">_xlfn.IFS(($D147-$C$142)&lt;-(O$142-$D$141),MIN((O$143+$E147)/2,M146),($D147-$C$142)&gt;-(O$142-$D$141),MAX((O$143+$E147)/2,N145),TRUE,(O$143+$E147)/2)</f>
        <v>0.5013493941944156</v>
      </c>
      <c r="P147" s="368">
        <f t="shared" ref="P147:P204" si="36">_xlfn.IFS(($D147-$C$142)&lt;-(P$142-$D$141),MIN((P$143+$E147)/2,N146),($D147-$C$142)&gt;-(P$142-$D$141),MAX((P$143+$E147)/2,O145),TRUE,(P$143+$E147)/2)</f>
        <v>0.50201965870344878</v>
      </c>
      <c r="Q147" s="368">
        <f t="shared" ref="Q147:Q204" si="37">_xlfn.IFS(($D147-$C$142)&lt;-(Q$142-$D$141),MIN((Q$143+$E147)/2,O146),($D147-$C$142)&gt;-(Q$142-$D$141),MAX((Q$143+$E147)/2,P145),TRUE,(Q$143+$E147)/2)</f>
        <v>0.50296978073100196</v>
      </c>
      <c r="R147" s="368">
        <f t="shared" ref="R147:R204" si="38">_xlfn.IFS(($D147-$C$142)&lt;-(R$142-$D$141),MIN((R$143+$E147)/2,P146),($D147-$C$142)&gt;-(R$142-$D$141),MAX((R$143+$E147)/2,Q145),TRUE,(R$143+$E147)/2)</f>
        <v>0.50431600085018546</v>
      </c>
      <c r="S147" s="368">
        <f t="shared" ref="S147:S204" si="39">_xlfn.IFS(($D147-$C$142)&lt;-(S$142-$D$141),MIN((S$143+$E147)/2,Q146),($D147-$C$142)&gt;-(S$142-$D$141),MAX((S$143+$E147)/2,R145),TRUE,(S$143+$E147)/2)</f>
        <v>0.50622222695094687</v>
      </c>
      <c r="T147" s="368">
        <f t="shared" ref="T147:T204" si="40">_xlfn.IFS(($D147-$C$142)&lt;-(T$142-$D$141),MIN((T$143+$E147)/2,R146),($D147-$C$142)&gt;-(T$142-$D$141),MAX((T$143+$E147)/2,S145),TRUE,(T$143+$E147)/2)</f>
        <v>0.50891896431953976</v>
      </c>
      <c r="U147" s="368">
        <f t="shared" ref="U147:U204" si="41">_xlfn.IFS(($D147-$C$142)&lt;-(U$142-$D$141),MIN((U$143+$E147)/2,S146),($D147-$C$142)&gt;-(U$142-$D$141),MAX((U$143+$E147)/2,T145),TRUE,(U$143+$E147)/2)</f>
        <v>0.51272914416485138</v>
      </c>
      <c r="V147" s="368">
        <f t="shared" ref="V147:V204" si="42">_xlfn.IFS(($D147-$C$142)&lt;-(V$142-$D$141),MIN((V$143+$E147)/2,T146),($D147-$C$142)&gt;-(V$142-$D$141),MAX((V$143+$E147)/2,U145),TRUE,(V$143+$E147)/2)</f>
        <v>0.51810273923553374</v>
      </c>
      <c r="W147" s="368">
        <f t="shared" ref="W147:W204" si="43">_xlfn.IFS(($D147-$C$142)&lt;-(W$142-$D$141),MIN((W$143+$E147)/2,U146),($D147-$C$142)&gt;-(W$142-$D$141),MAX((W$143+$E147)/2,V145),TRUE,(W$143+$E147)/2)</f>
        <v>0.52566191382017768</v>
      </c>
      <c r="X147" s="368">
        <f t="shared" ref="X147:X204" si="44">_xlfn.IFS(($D147-$C$142)&lt;-(X$142-$D$141),MIN((X$143+$E147)/2,V146),($D147-$C$142)&gt;-(X$142-$D$141),MAX((X$143+$E147)/2,W145),TRUE,(X$143+$E147)/2)</f>
        <v>0.53625745460966345</v>
      </c>
      <c r="Y147" s="368">
        <f t="shared" ref="Y147:Y204" si="45">_xlfn.IFS(($D147-$C$142)&lt;-(Y$142-$D$141),MIN((Y$143+$E147)/2,W146),($D147-$C$142)&gt;-(Y$142-$D$141),MAX((Y$143+$E147)/2,X145),TRUE,(Y$143+$E147)/2)</f>
        <v>0.5510344409542538</v>
      </c>
      <c r="Z147" s="368">
        <f t="shared" ref="Z147:Z204" si="46">_xlfn.IFS(($D147-$C$142)&lt;-(Z$142-$D$141),MIN((Z$143+$E147)/2,X146),($D147-$C$142)&gt;-(Z$142-$D$141),MAX((Z$143+$E147)/2,Y145),TRUE,(Z$143+$E147)/2)</f>
        <v>0.57149902572104572</v>
      </c>
      <c r="AA147" s="368">
        <f t="shared" ref="AA147:AA204" si="47">_xlfn.IFS(($D147-$C$142)&lt;-(AA$142-$D$141),MIN((AA$143+$E147)/2,Y146),($D147-$C$142)&gt;-(AA$142-$D$141),MAX((AA$143+$E147)/2,Z145),TRUE,(AA$143+$E147)/2)</f>
        <v>0.59956678372267569</v>
      </c>
      <c r="AB147" s="368">
        <f t="shared" ref="AB147:AB204" si="48">_xlfn.IFS(($D147-$C$142)&lt;-(AB$142-$D$141),MIN((AB$143+$E147)/2,Z146),($D147-$C$142)&gt;-(AB$142-$D$141),MAX((AB$143+$E147)/2,AA145),TRUE,(AB$143+$E147)/2)</f>
        <v>0.63755471125609242</v>
      </c>
      <c r="AC147" s="368">
        <f t="shared" ref="AC147:AC204" si="49">_xlfn.IFS(($D147-$C$142)&lt;-(AC$142-$D$141),MIN((AC$143+$E147)/2,AA146),($D147-$C$142)&gt;-(AC$142-$D$141),MAX((AC$143+$E147)/2,AB145),TRUE,(AC$143+$E147)/2)</f>
        <v>0.68805530819916472</v>
      </c>
      <c r="AD147" s="368">
        <f t="shared" ref="AD147:AD204" si="50">_xlfn.IFS(($D147-$C$142)&lt;-(AD$142-$D$141),MIN((AD$143+$E147)/2,AB146),($D147-$C$142)&gt;-(AD$142-$D$141),MAX((AD$143+$E147)/2,AC145),TRUE,(AD$143+$E147)/2)</f>
        <v>0.75361332563018646</v>
      </c>
      <c r="AE147" s="368">
        <f t="shared" ref="AE147:AE204" si="51">_xlfn.IFS(($D147-$C$142)&lt;-(AE$142-$D$141),MIN((AE$143+$E147)/2,AC146),($D147-$C$142)&gt;-(AE$142-$D$141),MAX((AE$143+$E147)/2,AD145),TRUE,(AE$143+$E147)/2)</f>
        <v>0.83614161760084738</v>
      </c>
      <c r="AF147" s="368">
        <f t="shared" ref="AF147:AF204" si="52">_xlfn.IFS(($D147-$C$142)&lt;-(AF$142-$D$141),MIN((AF$143+$E147)/2,AD146),($D147-$C$142)&gt;-(AF$142-$D$141),MAX((AF$143+$E147)/2,AE145),TRUE,(AF$143+$E147)/2)</f>
        <v>0.93610412927772846</v>
      </c>
      <c r="AG147" s="368">
        <f t="shared" ref="AG147:AG204" si="53">_xlfn.IFS(($D147-$C$142)&lt;-(AG$142-$D$141),MIN((AG$143+$E147)/2,AE146),($D147-$C$142)&gt;-(AG$142-$D$141),MAX((AG$143+$E147)/2,AF145),TRUE,(AG$143+$E147)/2)</f>
        <v>1.0516815204084022</v>
      </c>
      <c r="AH147" s="368">
        <f t="shared" ref="AH147:AH204" si="54">_xlfn.IFS(($D147-$C$142)&lt;-(AH$142-$D$141),MIN((AH$143+$E147)/2,AF146),($D147-$C$142)&gt;-(AH$142-$D$141),MAX((AH$143+$E147)/2,AG145),TRUE,(AH$143+$E147)/2)</f>
        <v>1.1783410909574903</v>
      </c>
      <c r="AI147" s="368">
        <f t="shared" ref="AI147:AI204" si="55">_xlfn.IFS(($D147-$C$142)&lt;-(AI$142-$D$141),MIN((AI$143+$E147)/2,AG146),($D147-$C$142)&gt;-(AI$142-$D$141),MAX((AI$143+$E147)/2,AH145),TRUE,(AI$143+$E147)/2)</f>
        <v>1.3092488426532403</v>
      </c>
      <c r="AJ147" s="368">
        <f t="shared" ref="AJ147:AJ204" si="56">_xlfn.IFS(($D147-$C$142)&lt;-(AJ$142-$D$141),MIN((AJ$143+$E147)/2,AH146),($D147-$C$142)&gt;-(AJ$142-$D$141),MAX((AJ$143+$E147)/2,AI145),TRUE,(AJ$143+$E147)/2)</f>
        <v>1.436607084335517</v>
      </c>
      <c r="AK147" s="368">
        <f t="shared" ref="AK147:AK204" si="57">_xlfn.IFS(($D147-$C$142)&lt;-(AK$142-$D$141),MIN((AK$143+$E147)/2,AI146),($D147-$C$142)&gt;-(AK$142-$D$141),MAX((AK$143+$E147)/2,AJ145),TRUE,(AK$143+$E147)/2)</f>
        <v>1.5534264133465276</v>
      </c>
      <c r="AL147" s="368">
        <f t="shared" ref="AL147:AL204" si="58">_xlfn.IFS(($D147-$C$142)&lt;-(AL$142-$D$141),MIN((AL$143+$E147)/2,AJ146),($D147-$C$142)&gt;-(AL$142-$D$141),MAX((AL$143+$E147)/2,AK145),TRUE,(AL$143+$E147)/2)</f>
        <v>1.6549316275213515</v>
      </c>
      <c r="AM147" s="368">
        <f t="shared" ref="AM147:AM204" si="59">_xlfn.IFS(($D147-$C$142)&lt;-(AM$142-$D$141),MIN((AM$143+$E147)/2,AK146),($D147-$C$142)&gt;-(AM$142-$D$141),MAX((AM$143+$E147)/2,AL145),TRUE,(AM$143+$E147)/2)</f>
        <v>1.7390631880771426</v>
      </c>
      <c r="AN147" s="368">
        <f t="shared" ref="AN147:AN204" si="60">_xlfn.IFS(($D147-$C$142)&lt;-(AN$142-$D$141),MIN((AN$143+$E147)/2,AL146),($D147-$C$142)&gt;-(AN$142-$D$141),MAX((AN$143+$E147)/2,AM145),TRUE,(AN$143+$E147)/2)</f>
        <v>1.8061084114928876</v>
      </c>
      <c r="AO147" s="368">
        <f t="shared" ref="AO147:AO204" si="61">_xlfn.IFS(($D147-$C$142)&lt;-(AO$142-$D$141),MIN((AO$143+$E147)/2,AM146),($D147-$C$142)&gt;-(AO$142-$D$141),MAX((AO$143+$E147)/2,AN145),TRUE,(AO$143+$E147)/2)</f>
        <v>1.8578841493389577</v>
      </c>
      <c r="AP147" s="368">
        <f t="shared" ref="AP147:AP204" si="62">_xlfn.IFS(($D147-$C$142)&lt;-(AP$142-$D$141),MIN((AP$143+$E147)/2,AN146),($D147-$C$142)&gt;-(AP$142-$D$141),MAX((AP$143+$E147)/2,AO145),TRUE,(AP$143+$E147)/2)</f>
        <v>1.8969058028114001</v>
      </c>
      <c r="AQ147" s="368">
        <f t="shared" ref="AQ147:AQ204" si="63">_xlfn.IFS(($D147-$C$142)&lt;-(AQ$142-$D$141),MIN((AQ$143+$E147)/2,AO146),($D147-$C$142)&gt;-(AQ$142-$D$141),MAX((AQ$143+$E147)/2,AP145),TRUE,(AQ$143+$E147)/2)</f>
        <v>1.9257785503270959</v>
      </c>
      <c r="AR147" s="368">
        <f t="shared" ref="AR147:AR204" si="64">_xlfn.IFS(($D147-$C$142)&lt;-(AR$142-$D$141),MIN((AR$143+$E147)/2,AP146),($D147-$C$142)&gt;-(AR$142-$D$141),MAX((AR$143+$E147)/2,AQ145),TRUE,(AR$143+$E147)/2)</f>
        <v>1.9468521816310893</v>
      </c>
      <c r="AS147" s="368">
        <f t="shared" ref="AS147:AS204" si="65">_xlfn.IFS(($D147-$C$142)&lt;-(AS$142-$D$141),MIN((AS$143+$E147)/2,AQ146),($D147-$C$142)&gt;-(AS$142-$D$141),MAX((AS$143+$E147)/2,AR145),TRUE,(AS$143+$E147)/2)</f>
        <v>1.9620805588283861</v>
      </c>
      <c r="AT147" s="368">
        <f t="shared" ref="AT147:AT204" si="66">_xlfn.IFS(($D147-$C$142)&lt;-(AT$142-$D$141),MIN((AT$143+$E147)/2,AR146),($D147-$C$142)&gt;-(AT$142-$D$141),MAX((AT$143+$E147)/2,AS145),TRUE,(AT$143+$E147)/2)</f>
        <v>1.9730057612827563</v>
      </c>
      <c r="AU147" s="368">
        <f t="shared" ref="AU147:AU204" si="67">_xlfn.IFS(($D147-$C$142)&lt;-(AU$142-$D$141),MIN((AU$143+$E147)/2,AS146),($D147-$C$142)&gt;-(AU$142-$D$141),MAX((AU$143+$E147)/2,AT145),TRUE,(AU$143+$E147)/2)</f>
        <v>1.9808031918543543</v>
      </c>
      <c r="AV147" s="368">
        <f t="shared" ref="AV147:AV204" si="68">_xlfn.IFS(($D147-$C$142)&lt;-(AV$142-$D$141),MIN((AV$143+$E147)/2,AT146),($D147-$C$142)&gt;-(AV$142-$D$141),MAX((AV$143+$E147)/2,AU145),TRUE,(AV$143+$E147)/2)</f>
        <v>1.9863477092766328</v>
      </c>
      <c r="AW147" s="368">
        <f t="shared" ref="AW147:AW204" si="69">_xlfn.IFS(($D147-$C$142)&lt;-(AW$142-$D$141),MIN((AW$143+$E147)/2,AU146),($D147-$C$142)&gt;-(AW$142-$D$141),MAX((AW$143+$E147)/2,AV145),TRUE,(AW$143+$E147)/2)</f>
        <v>1.9902798649667086</v>
      </c>
      <c r="AX147" s="368">
        <f t="shared" ref="AX147:AX204" si="70">_xlfn.IFS(($D147-$C$142)&lt;-(AX$142-$D$141),MIN((AX$143+$E147)/2,AV146),($D147-$C$142)&gt;-(AX$142-$D$141),MAX((AX$143+$E147)/2,AW145),TRUE,(AX$143+$E147)/2)</f>
        <v>1.9930633257988613</v>
      </c>
      <c r="AY147" s="368">
        <f t="shared" ref="AY147:AY204" si="71">_xlfn.IFS(($D147-$C$142)&lt;-(AY$142-$D$141),MIN((AY$143+$E147)/2,AW146),($D147-$C$142)&gt;-(AY$142-$D$141),MAX((AY$143+$E147)/2,AX145),TRUE,(AY$143+$E147)/2)</f>
        <v>1.9950310498353607</v>
      </c>
      <c r="AZ147" s="368">
        <f t="shared" ref="AZ147:AZ204" si="72">_xlfn.IFS(($D147-$C$142)&lt;-(AZ$142-$D$141),MIN((AZ$143+$E147)/2,AX146),($D147-$C$142)&gt;-(AZ$142-$D$141),MAX((AZ$143+$E147)/2,AY145),TRUE,(AZ$143+$E147)/2)</f>
        <v>1.9964207991395708</v>
      </c>
      <c r="BA147" s="368">
        <f t="shared" ref="BA147:BA204" si="73">_xlfn.IFS(($D147-$C$142)&lt;-(BA$142-$D$141),MIN((BA$143+$E147)/2,AY146),($D147-$C$142)&gt;-(BA$142-$D$141),MAX((BA$143+$E147)/2,AZ145),TRUE,(BA$143+$E147)/2)</f>
        <v>1.9974016915798625</v>
      </c>
      <c r="BB147" s="368">
        <f t="shared" ref="BB147:BB204" si="74">_xlfn.IFS(($D147-$C$142)&lt;-(BB$142-$D$141),MIN((BB$143+$E147)/2,AZ146),($D147-$C$142)&gt;-(BB$142-$D$141),MAX((BB$143+$E147)/2,BA145),TRUE,(BB$143+$E147)/2)</f>
        <v>1.9980936874061526</v>
      </c>
      <c r="BC147" s="368">
        <f t="shared" ref="BC147:BC204" si="75">_xlfn.IFS(($D147-$C$142)&lt;-(BC$142-$D$141),MIN((BC$143+$E147)/2,BA146),($D147-$C$142)&gt;-(BC$142-$D$141),MAX((BC$143+$E147)/2,BB145),TRUE,(BC$143+$E147)/2)</f>
        <v>1.9985817128419594</v>
      </c>
      <c r="BD147" s="368">
        <f t="shared" ref="BD147:BD204" si="76">_xlfn.IFS(($D147-$C$142)&lt;-(BD$142-$D$141),MIN((BD$143+$E147)/2,BB146),($D147-$C$142)&gt;-(BD$142-$D$141),MAX((BD$143+$E147)/2,BC145),TRUE,(BD$143+$E147)/2)</f>
        <v>1.9989258095456723</v>
      </c>
      <c r="BE147" s="368">
        <f t="shared" ref="BE147:BE204" si="77">_xlfn.IFS(($D147-$C$142)&lt;-(BE$142-$D$141),MIN((BE$143+$E147)/2,BC146),($D147-$C$142)&gt;-(BE$142-$D$141),MAX((BE$143+$E147)/2,BD145),TRUE,(BE$143+$E147)/2)</f>
        <v>1.9991683853061493</v>
      </c>
      <c r="BF147" s="368">
        <f t="shared" ref="BF147:BF204" si="78">_xlfn.IFS(($D147-$C$142)&lt;-(BF$142-$D$141),MIN((BF$143+$E147)/2,BD146),($D147-$C$142)&gt;-(BF$142-$D$141),MAX((BF$143+$E147)/2,BE145),TRUE,(BF$143+$E147)/2)</f>
        <v>1.9993393727109721</v>
      </c>
      <c r="BG147" s="368">
        <f t="shared" ref="BG147:BG204" si="79">_xlfn.IFS(($D147-$C$142)&lt;-(BG$142-$D$141),MIN((BG$143+$E147)/2,BE146),($D147-$C$142)&gt;-(BG$142-$D$141),MAX((BG$143+$E147)/2,BF145),TRUE,(BG$143+$E147)/2)</f>
        <v>1.999466449616162</v>
      </c>
      <c r="BH147" s="368">
        <f t="shared" ref="BH147:BH204" si="80">_xlfn.IFS(($D147-$C$142)&lt;-(BH$142-$D$141),MIN((BH$143+$E147)/2,BF146),($D147-$C$142)&gt;-(BH$142-$D$141),MAX((BH$143+$E147)/2,BG145),TRUE,(BH$143+$E147)/2)</f>
        <v>1.9995918236792631</v>
      </c>
      <c r="BI147" s="368">
        <f t="shared" ref="BI147:BI204" si="81">_xlfn.IFS(($D147-$C$142)&lt;-(BI$142-$D$141),MIN((BI$143+$E147)/2,BG146),($D147-$C$142)&gt;-(BI$142-$D$141),MAX((BI$143+$E147)/2,BH145),TRUE,(BI$143+$E147)/2)</f>
        <v>1.999712339892034</v>
      </c>
      <c r="BJ147" s="368">
        <f t="shared" ref="BJ147:BJ204" si="82">_xlfn.IFS(($D147-$C$142)&lt;-(BJ$142-$D$141),MIN((BJ$143+$E147)/2,BH146),($D147-$C$142)&gt;-(BJ$142-$D$141),MAX((BJ$143+$E147)/2,BI145),TRUE,(BJ$143+$E147)/2)</f>
        <v>1.9997972778672723</v>
      </c>
      <c r="BK147" s="368">
        <f t="shared" ref="BK147:BK204" si="83">_xlfn.IFS(($D147-$C$142)&lt;-(BK$142-$D$141),MIN((BK$143+$E147)/2,BI146),($D147-$C$142)&gt;-(BK$142-$D$141),MAX((BK$143+$E147)/2,BJ145),TRUE,(BK$143+$E147)/2)</f>
        <v>1.999857138425819</v>
      </c>
      <c r="BL147" s="368">
        <f t="shared" ref="BL147:BL204" si="84">_xlfn.IFS(($D147-$C$142)&lt;-(BL$142-$D$141),MIN((BL$143+$E147)/2,BJ146),($D147-$C$142)&gt;-(BL$142-$D$141),MAX((BL$143+$E147)/2,BK145),TRUE,(BL$143+$E147)/2)</f>
        <v>1.9998993243186103</v>
      </c>
      <c r="BM147" s="368">
        <f t="shared" ref="BM147:BM204" si="85">_xlfn.IFS(($D147-$C$142)&lt;-(BM$142-$D$141),MIN((BM$143+$E147)/2,BK146),($D147-$C$142)&gt;-(BM$142-$D$141),MAX((BM$143+$E147)/2,BL145),TRUE,(BM$143+$E147)/2)</f>
        <v>1.9999290536402095</v>
      </c>
      <c r="BN147" s="369">
        <f t="shared" ref="BN147:BN204" si="86">_xlfn.IFS(($D147-$C$142)&lt;-(BN$142-$D$141),MIN((BN$143+$E147)/2,BL146),($D147-$C$142)&gt;-(BN$142-$D$141),MAX((BN$143+$E147)/2,BM145),TRUE,(BN$143+$E147)/2)</f>
        <v>1.9999500042469289</v>
      </c>
      <c r="BO147" s="278"/>
    </row>
    <row r="148" spans="2:67" ht="42" customHeight="1">
      <c r="B148" s="650"/>
      <c r="C148" s="655"/>
      <c r="D148" s="670">
        <v>1.3</v>
      </c>
      <c r="E148" s="671">
        <f t="shared" si="25"/>
        <v>1.9992835605765731</v>
      </c>
      <c r="F148" s="676">
        <f t="shared" si="26"/>
        <v>0.49964178028828654</v>
      </c>
      <c r="G148" s="676">
        <f>_xlfn.IFS(($D1148-$C$142)&lt;-(G$142-$D$141),MIN((G$143+$E148)/2,F147),($D148-$C$8)&gt;-(G$142-$D$141),MAX((G$143+$E148)/2,F147),TRUE,(G$143+$E148)/2)</f>
        <v>0.49973928638745962</v>
      </c>
      <c r="H148" s="368">
        <f t="shared" si="28"/>
        <v>0.49974754903170893</v>
      </c>
      <c r="I148" s="368">
        <f t="shared" si="29"/>
        <v>0.4998220919671672</v>
      </c>
      <c r="J148" s="368">
        <f t="shared" si="30"/>
        <v>0.4998220919671672</v>
      </c>
      <c r="K148" s="368">
        <f t="shared" si="31"/>
        <v>0.5001963402327666</v>
      </c>
      <c r="L148" s="368">
        <f t="shared" si="32"/>
        <v>0.5002786047704354</v>
      </c>
      <c r="M148" s="368">
        <f t="shared" si="33"/>
        <v>0.50043766091642716</v>
      </c>
      <c r="N148" s="368">
        <f t="shared" si="34"/>
        <v>0.50077093759004332</v>
      </c>
      <c r="O148" s="368">
        <f t="shared" si="35"/>
        <v>0.5012436254509931</v>
      </c>
      <c r="P148" s="368">
        <f t="shared" si="36"/>
        <v>0.50191388996002639</v>
      </c>
      <c r="Q148" s="368">
        <f t="shared" si="37"/>
        <v>0.50286401198757957</v>
      </c>
      <c r="R148" s="368">
        <f t="shared" si="38"/>
        <v>0.50421023210676308</v>
      </c>
      <c r="S148" s="368">
        <f t="shared" si="39"/>
        <v>0.5061164582075246</v>
      </c>
      <c r="T148" s="368">
        <f t="shared" si="40"/>
        <v>0.50881319557611726</v>
      </c>
      <c r="U148" s="368">
        <f t="shared" si="41"/>
        <v>0.51262337542142888</v>
      </c>
      <c r="V148" s="368">
        <f t="shared" si="42"/>
        <v>0.51799697049211124</v>
      </c>
      <c r="W148" s="368">
        <f t="shared" si="43"/>
        <v>0.5255561450767553</v>
      </c>
      <c r="X148" s="368">
        <f t="shared" si="44"/>
        <v>0.53615168586624096</v>
      </c>
      <c r="Y148" s="368">
        <f t="shared" si="45"/>
        <v>0.55092867221083142</v>
      </c>
      <c r="Z148" s="368">
        <f t="shared" si="46"/>
        <v>0.57139325697762344</v>
      </c>
      <c r="AA148" s="368">
        <f t="shared" si="47"/>
        <v>0.59946101497925319</v>
      </c>
      <c r="AB148" s="368">
        <f t="shared" si="48"/>
        <v>0.63744894251267004</v>
      </c>
      <c r="AC148" s="368">
        <f t="shared" si="49"/>
        <v>0.68794953945574233</v>
      </c>
      <c r="AD148" s="368">
        <f t="shared" si="50"/>
        <v>0.75350755688676407</v>
      </c>
      <c r="AE148" s="368">
        <f t="shared" si="51"/>
        <v>0.83603584885742499</v>
      </c>
      <c r="AF148" s="368">
        <f t="shared" si="52"/>
        <v>0.93599836053430607</v>
      </c>
      <c r="AG148" s="368">
        <f t="shared" si="53"/>
        <v>1.0515757516649797</v>
      </c>
      <c r="AH148" s="368">
        <f t="shared" si="54"/>
        <v>1.1782353222140678</v>
      </c>
      <c r="AI148" s="368">
        <f t="shared" si="55"/>
        <v>1.3091430739098178</v>
      </c>
      <c r="AJ148" s="368">
        <f t="shared" si="56"/>
        <v>1.4365013155920945</v>
      </c>
      <c r="AK148" s="368">
        <f t="shared" si="57"/>
        <v>1.5533206446031054</v>
      </c>
      <c r="AL148" s="368">
        <f t="shared" si="58"/>
        <v>1.654825858777929</v>
      </c>
      <c r="AM148" s="368">
        <f t="shared" si="59"/>
        <v>1.7389574193337203</v>
      </c>
      <c r="AN148" s="368">
        <f t="shared" si="60"/>
        <v>1.8060026427494651</v>
      </c>
      <c r="AO148" s="368">
        <f t="shared" si="61"/>
        <v>1.8577783805955352</v>
      </c>
      <c r="AP148" s="368">
        <f t="shared" si="62"/>
        <v>1.8968000340679776</v>
      </c>
      <c r="AQ148" s="368">
        <f t="shared" si="63"/>
        <v>1.9256727815836734</v>
      </c>
      <c r="AR148" s="368">
        <f t="shared" si="64"/>
        <v>1.9467464128876668</v>
      </c>
      <c r="AS148" s="368">
        <f t="shared" si="65"/>
        <v>1.9619747900849638</v>
      </c>
      <c r="AT148" s="368">
        <f t="shared" si="66"/>
        <v>1.9728999925393338</v>
      </c>
      <c r="AU148" s="368">
        <f t="shared" si="67"/>
        <v>1.9806974231109318</v>
      </c>
      <c r="AV148" s="368">
        <f t="shared" si="68"/>
        <v>1.9862419405332106</v>
      </c>
      <c r="AW148" s="368">
        <f t="shared" si="69"/>
        <v>1.9901740962232863</v>
      </c>
      <c r="AX148" s="368">
        <f t="shared" si="70"/>
        <v>1.9929575570554388</v>
      </c>
      <c r="AY148" s="368">
        <f t="shared" si="71"/>
        <v>1.9949252810919385</v>
      </c>
      <c r="AZ148" s="368">
        <f t="shared" si="72"/>
        <v>1.9963150303961483</v>
      </c>
      <c r="BA148" s="368">
        <f t="shared" si="73"/>
        <v>1.99729592283644</v>
      </c>
      <c r="BB148" s="368">
        <f t="shared" si="74"/>
        <v>1.9979879186627301</v>
      </c>
      <c r="BC148" s="368">
        <f t="shared" si="75"/>
        <v>1.9984759440985371</v>
      </c>
      <c r="BD148" s="368">
        <f t="shared" si="76"/>
        <v>1.9988200408022498</v>
      </c>
      <c r="BE148" s="368">
        <f t="shared" si="77"/>
        <v>1.999062616562727</v>
      </c>
      <c r="BF148" s="368">
        <f t="shared" si="78"/>
        <v>1.9992429282416075</v>
      </c>
      <c r="BG148" s="368">
        <f t="shared" si="79"/>
        <v>1.9994208362744403</v>
      </c>
      <c r="BH148" s="368">
        <f t="shared" si="80"/>
        <v>1.9995918236792631</v>
      </c>
      <c r="BI148" s="368">
        <f t="shared" si="81"/>
        <v>1.999712339892034</v>
      </c>
      <c r="BJ148" s="368">
        <f t="shared" si="82"/>
        <v>1.9997972778672723</v>
      </c>
      <c r="BK148" s="368">
        <f t="shared" si="83"/>
        <v>1.999857138425819</v>
      </c>
      <c r="BL148" s="368">
        <f t="shared" si="84"/>
        <v>1.9998993243186103</v>
      </c>
      <c r="BM148" s="368">
        <f t="shared" si="85"/>
        <v>1.9999290536402095</v>
      </c>
      <c r="BN148" s="369">
        <f t="shared" si="86"/>
        <v>1.9999500042469289</v>
      </c>
      <c r="BO148" s="278"/>
    </row>
    <row r="149" spans="2:67" ht="42" customHeight="1">
      <c r="B149" s="650"/>
      <c r="C149" s="655"/>
      <c r="D149" s="672">
        <v>1.25</v>
      </c>
      <c r="E149" s="671">
        <f t="shared" si="25"/>
        <v>1.9989834258012462</v>
      </c>
      <c r="F149" s="676">
        <f t="shared" si="26"/>
        <v>0.49949171290062311</v>
      </c>
      <c r="G149" s="676">
        <f>_xlfn.IFS(($D1149-$C$142)&lt;-(G$142-$D$141),MIN((G$143+$E149)/2,F148),($D149-$C$8)&gt;-(G$142-$D$141),MAX((G$143+$E149)/2,F148),TRUE,(G$143+$E149)/2)</f>
        <v>0.49958921899979619</v>
      </c>
      <c r="H149" s="368">
        <f t="shared" si="28"/>
        <v>0.4996300768725635</v>
      </c>
      <c r="I149" s="368">
        <f t="shared" si="29"/>
        <v>0.49968805313338971</v>
      </c>
      <c r="J149" s="368">
        <f t="shared" si="30"/>
        <v>0.49974754903170893</v>
      </c>
      <c r="K149" s="368">
        <f t="shared" si="31"/>
        <v>0.4998220919671672</v>
      </c>
      <c r="L149" s="368">
        <f t="shared" si="32"/>
        <v>0.5001963402327666</v>
      </c>
      <c r="M149" s="368">
        <f t="shared" si="33"/>
        <v>0.50030848452344245</v>
      </c>
      <c r="N149" s="368">
        <f t="shared" si="34"/>
        <v>0.50062087020237989</v>
      </c>
      <c r="O149" s="368">
        <f t="shared" si="35"/>
        <v>0.50109355806332978</v>
      </c>
      <c r="P149" s="368">
        <f t="shared" si="36"/>
        <v>0.50176382257236296</v>
      </c>
      <c r="Q149" s="368">
        <f t="shared" si="37"/>
        <v>0.50271394459991614</v>
      </c>
      <c r="R149" s="368">
        <f t="shared" si="38"/>
        <v>0.50406016471909965</v>
      </c>
      <c r="S149" s="368">
        <f t="shared" si="39"/>
        <v>0.50596639081986106</v>
      </c>
      <c r="T149" s="368">
        <f t="shared" si="40"/>
        <v>0.50866312818845394</v>
      </c>
      <c r="U149" s="368">
        <f t="shared" si="41"/>
        <v>0.51247330803376556</v>
      </c>
      <c r="V149" s="368">
        <f t="shared" si="42"/>
        <v>0.51784690310444792</v>
      </c>
      <c r="W149" s="368">
        <f t="shared" si="43"/>
        <v>0.52540607768909187</v>
      </c>
      <c r="X149" s="368">
        <f t="shared" si="44"/>
        <v>0.53600161847857763</v>
      </c>
      <c r="Y149" s="368">
        <f t="shared" si="45"/>
        <v>0.55077860482316798</v>
      </c>
      <c r="Z149" s="368">
        <f t="shared" si="46"/>
        <v>0.5712431895899599</v>
      </c>
      <c r="AA149" s="368">
        <f t="shared" si="47"/>
        <v>0.59931094759158987</v>
      </c>
      <c r="AB149" s="368">
        <f t="shared" si="48"/>
        <v>0.6372988751250066</v>
      </c>
      <c r="AC149" s="368">
        <f t="shared" si="49"/>
        <v>0.6877994720680789</v>
      </c>
      <c r="AD149" s="368">
        <f t="shared" si="50"/>
        <v>0.75335748949910064</v>
      </c>
      <c r="AE149" s="368">
        <f t="shared" si="51"/>
        <v>0.83588578146976156</v>
      </c>
      <c r="AF149" s="368">
        <f t="shared" si="52"/>
        <v>0.93584829314664264</v>
      </c>
      <c r="AG149" s="368">
        <f t="shared" si="53"/>
        <v>1.0514256842773164</v>
      </c>
      <c r="AH149" s="368">
        <f t="shared" si="54"/>
        <v>1.1780852548264045</v>
      </c>
      <c r="AI149" s="368">
        <f t="shared" si="55"/>
        <v>1.3089930065221544</v>
      </c>
      <c r="AJ149" s="368">
        <f t="shared" si="56"/>
        <v>1.4363512482044312</v>
      </c>
      <c r="AK149" s="368">
        <f t="shared" si="57"/>
        <v>1.5531705772154418</v>
      </c>
      <c r="AL149" s="368">
        <f t="shared" si="58"/>
        <v>1.6546757913902657</v>
      </c>
      <c r="AM149" s="368">
        <f t="shared" si="59"/>
        <v>1.7388073519460567</v>
      </c>
      <c r="AN149" s="368">
        <f t="shared" si="60"/>
        <v>1.8058525753618018</v>
      </c>
      <c r="AO149" s="368">
        <f t="shared" si="61"/>
        <v>1.8576283132078719</v>
      </c>
      <c r="AP149" s="368">
        <f t="shared" si="62"/>
        <v>1.8966499666803143</v>
      </c>
      <c r="AQ149" s="368">
        <f t="shared" si="63"/>
        <v>1.9255227141960101</v>
      </c>
      <c r="AR149" s="368">
        <f t="shared" si="64"/>
        <v>1.9465963455000035</v>
      </c>
      <c r="AS149" s="368">
        <f t="shared" si="65"/>
        <v>1.9618247226973002</v>
      </c>
      <c r="AT149" s="368">
        <f t="shared" si="66"/>
        <v>1.9727499251516705</v>
      </c>
      <c r="AU149" s="368">
        <f t="shared" si="67"/>
        <v>1.9805473557232685</v>
      </c>
      <c r="AV149" s="368">
        <f t="shared" si="68"/>
        <v>1.986091873145547</v>
      </c>
      <c r="AW149" s="368">
        <f t="shared" si="69"/>
        <v>1.9900240288356228</v>
      </c>
      <c r="AX149" s="368">
        <f t="shared" si="70"/>
        <v>1.9928074896677754</v>
      </c>
      <c r="AY149" s="368">
        <f t="shared" si="71"/>
        <v>1.9947752137042749</v>
      </c>
      <c r="AZ149" s="368">
        <f t="shared" si="72"/>
        <v>1.996164963008485</v>
      </c>
      <c r="BA149" s="368">
        <f t="shared" si="73"/>
        <v>1.9971458554487767</v>
      </c>
      <c r="BB149" s="368">
        <f t="shared" si="74"/>
        <v>1.9978378512750667</v>
      </c>
      <c r="BC149" s="368">
        <f t="shared" si="75"/>
        <v>1.9983258767108736</v>
      </c>
      <c r="BD149" s="368">
        <f t="shared" si="76"/>
        <v>1.9986699734145865</v>
      </c>
      <c r="BE149" s="368">
        <f t="shared" si="77"/>
        <v>1.9989258095456723</v>
      </c>
      <c r="BF149" s="368">
        <f t="shared" si="78"/>
        <v>1.9991683853061493</v>
      </c>
      <c r="BG149" s="368">
        <f t="shared" si="79"/>
        <v>1.9993393727109721</v>
      </c>
      <c r="BH149" s="368">
        <f t="shared" si="80"/>
        <v>1.999466449616162</v>
      </c>
      <c r="BI149" s="368">
        <f t="shared" si="81"/>
        <v>1.9995918236792631</v>
      </c>
      <c r="BJ149" s="368">
        <f t="shared" si="82"/>
        <v>1.999712339892034</v>
      </c>
      <c r="BK149" s="368">
        <f t="shared" si="83"/>
        <v>1.9997972778672723</v>
      </c>
      <c r="BL149" s="368">
        <f t="shared" si="84"/>
        <v>1.999857138425819</v>
      </c>
      <c r="BM149" s="368">
        <f t="shared" si="85"/>
        <v>1.9998993243186103</v>
      </c>
      <c r="BN149" s="369">
        <f t="shared" si="86"/>
        <v>1.9999290536402095</v>
      </c>
      <c r="BO149" s="278"/>
    </row>
    <row r="150" spans="2:67" ht="42" customHeight="1">
      <c r="B150" s="651"/>
      <c r="C150" s="650"/>
      <c r="D150" s="670">
        <v>1.2</v>
      </c>
      <c r="E150" s="671">
        <f t="shared" si="25"/>
        <v>1.9985576173685191</v>
      </c>
      <c r="F150" s="676">
        <f t="shared" si="26"/>
        <v>0.49927880868425956</v>
      </c>
      <c r="G150" s="676">
        <f>_xlfn.IFS(($D1150-$C$142)&lt;-(G$142-$D$141),MIN((G$143+$E150)/2,F149),($D150-$C$8)&gt;-(G$142-$D$141),MAX((G$143+$E150)/2,F149),TRUE,(G$143+$E150)/2)</f>
        <v>0.49937631478343264</v>
      </c>
      <c r="H150" s="368">
        <f t="shared" si="28"/>
        <v>0.49941717265619995</v>
      </c>
      <c r="I150" s="368">
        <f t="shared" si="29"/>
        <v>0.49947514891702616</v>
      </c>
      <c r="J150" s="368">
        <f t="shared" si="30"/>
        <v>0.49955741345469495</v>
      </c>
      <c r="K150" s="368">
        <f t="shared" si="31"/>
        <v>0.49967413690204304</v>
      </c>
      <c r="L150" s="368">
        <f t="shared" si="32"/>
        <v>0.49974754903170893</v>
      </c>
      <c r="M150" s="368">
        <f t="shared" si="33"/>
        <v>0.5002786047704354</v>
      </c>
      <c r="N150" s="368">
        <f t="shared" si="34"/>
        <v>0.50043766091642716</v>
      </c>
      <c r="O150" s="368">
        <f t="shared" si="35"/>
        <v>0.50088065384696612</v>
      </c>
      <c r="P150" s="368">
        <f t="shared" si="36"/>
        <v>0.50155091835599941</v>
      </c>
      <c r="Q150" s="368">
        <f t="shared" si="37"/>
        <v>0.50250104038355259</v>
      </c>
      <c r="R150" s="368">
        <f t="shared" si="38"/>
        <v>0.50384726050273609</v>
      </c>
      <c r="S150" s="368">
        <f t="shared" si="39"/>
        <v>0.50575348660349762</v>
      </c>
      <c r="T150" s="368">
        <f t="shared" si="40"/>
        <v>0.50845022397209028</v>
      </c>
      <c r="U150" s="368">
        <f t="shared" si="41"/>
        <v>0.5122604038174019</v>
      </c>
      <c r="V150" s="368">
        <f t="shared" si="42"/>
        <v>0.51763399888808426</v>
      </c>
      <c r="W150" s="368">
        <f t="shared" si="43"/>
        <v>0.52519317347272831</v>
      </c>
      <c r="X150" s="368">
        <f t="shared" si="44"/>
        <v>0.53578871426221397</v>
      </c>
      <c r="Y150" s="368">
        <f t="shared" si="45"/>
        <v>0.55056570060680443</v>
      </c>
      <c r="Z150" s="368">
        <f t="shared" si="46"/>
        <v>0.57103028537359646</v>
      </c>
      <c r="AA150" s="368">
        <f t="shared" si="47"/>
        <v>0.59909804337522621</v>
      </c>
      <c r="AB150" s="368">
        <f t="shared" si="48"/>
        <v>0.63708597090864305</v>
      </c>
      <c r="AC150" s="368">
        <f t="shared" si="49"/>
        <v>0.68758656785171535</v>
      </c>
      <c r="AD150" s="368">
        <f t="shared" si="50"/>
        <v>0.75314458528273709</v>
      </c>
      <c r="AE150" s="368">
        <f t="shared" si="51"/>
        <v>0.83567287725339801</v>
      </c>
      <c r="AF150" s="368">
        <f t="shared" si="52"/>
        <v>0.93563538893027909</v>
      </c>
      <c r="AG150" s="368">
        <f t="shared" si="53"/>
        <v>1.0512127800609528</v>
      </c>
      <c r="AH150" s="368">
        <f t="shared" si="54"/>
        <v>1.1778723506100408</v>
      </c>
      <c r="AI150" s="368">
        <f t="shared" si="55"/>
        <v>1.3087801023057908</v>
      </c>
      <c r="AJ150" s="368">
        <f t="shared" si="56"/>
        <v>1.4361383439880675</v>
      </c>
      <c r="AK150" s="368">
        <f t="shared" si="57"/>
        <v>1.5529576729990784</v>
      </c>
      <c r="AL150" s="368">
        <f t="shared" si="58"/>
        <v>1.654462887173902</v>
      </c>
      <c r="AM150" s="368">
        <f t="shared" si="59"/>
        <v>1.7385944477296933</v>
      </c>
      <c r="AN150" s="368">
        <f t="shared" si="60"/>
        <v>1.8056396711454381</v>
      </c>
      <c r="AO150" s="368">
        <f t="shared" si="61"/>
        <v>1.8574154089915083</v>
      </c>
      <c r="AP150" s="368">
        <f t="shared" si="62"/>
        <v>1.8964370624639506</v>
      </c>
      <c r="AQ150" s="368">
        <f t="shared" si="63"/>
        <v>1.9253098099796464</v>
      </c>
      <c r="AR150" s="368">
        <f t="shared" si="64"/>
        <v>1.9463834412836398</v>
      </c>
      <c r="AS150" s="368">
        <f t="shared" si="65"/>
        <v>1.9616118184809368</v>
      </c>
      <c r="AT150" s="368">
        <f t="shared" si="66"/>
        <v>1.9725370209353068</v>
      </c>
      <c r="AU150" s="368">
        <f t="shared" si="67"/>
        <v>1.9803344515069048</v>
      </c>
      <c r="AV150" s="368">
        <f t="shared" si="68"/>
        <v>1.9858789689291836</v>
      </c>
      <c r="AW150" s="368">
        <f t="shared" si="69"/>
        <v>1.9898111246192594</v>
      </c>
      <c r="AX150" s="368">
        <f t="shared" si="70"/>
        <v>1.9925945854514118</v>
      </c>
      <c r="AY150" s="368">
        <f t="shared" si="71"/>
        <v>1.9945623094879115</v>
      </c>
      <c r="AZ150" s="368">
        <f t="shared" si="72"/>
        <v>1.9959520587921213</v>
      </c>
      <c r="BA150" s="368">
        <f t="shared" si="73"/>
        <v>1.996932951232413</v>
      </c>
      <c r="BB150" s="368">
        <f t="shared" si="74"/>
        <v>1.9976249470587031</v>
      </c>
      <c r="BC150" s="368">
        <f t="shared" si="75"/>
        <v>1.9981129724945101</v>
      </c>
      <c r="BD150" s="368">
        <f t="shared" si="76"/>
        <v>1.9984759440985371</v>
      </c>
      <c r="BE150" s="368">
        <f t="shared" si="77"/>
        <v>1.9988200408022498</v>
      </c>
      <c r="BF150" s="368">
        <f t="shared" si="78"/>
        <v>1.999062616562727</v>
      </c>
      <c r="BG150" s="368">
        <f t="shared" si="79"/>
        <v>1.9992429282416075</v>
      </c>
      <c r="BH150" s="368">
        <f t="shared" si="80"/>
        <v>1.9994208362744403</v>
      </c>
      <c r="BI150" s="368">
        <f t="shared" si="81"/>
        <v>1.9995918236792631</v>
      </c>
      <c r="BJ150" s="368">
        <f t="shared" si="82"/>
        <v>1.999712339892034</v>
      </c>
      <c r="BK150" s="368">
        <f t="shared" si="83"/>
        <v>1.9997972778672723</v>
      </c>
      <c r="BL150" s="368">
        <f t="shared" si="84"/>
        <v>1.999857138425819</v>
      </c>
      <c r="BM150" s="368">
        <f t="shared" si="85"/>
        <v>1.9998993243186103</v>
      </c>
      <c r="BN150" s="369">
        <f t="shared" si="86"/>
        <v>1.9999290536402095</v>
      </c>
      <c r="BO150" s="278"/>
    </row>
    <row r="151" spans="2:67" ht="42" customHeight="1">
      <c r="B151" s="651"/>
      <c r="C151" s="650"/>
      <c r="D151" s="672">
        <v>1.1499999999999999</v>
      </c>
      <c r="E151" s="671">
        <f t="shared" si="25"/>
        <v>1.9979535739396799</v>
      </c>
      <c r="F151" s="676">
        <f t="shared" si="26"/>
        <v>0.49897678696983994</v>
      </c>
      <c r="G151" s="676">
        <f>_xlfn.IFS(($D1151-$C$142)&lt;-(G$142-$D$141),MIN((G$143+$E151)/2,F150),($D151-$C$8)&gt;-(G$142-$D$141),MAX((G$143+$E151)/2,F150),TRUE,(G$143+$E151)/2)</f>
        <v>0.49907429306901302</v>
      </c>
      <c r="H151" s="368">
        <f t="shared" si="28"/>
        <v>0.49911515094178033</v>
      </c>
      <c r="I151" s="368">
        <f t="shared" si="29"/>
        <v>0.49917312720260654</v>
      </c>
      <c r="J151" s="368">
        <f t="shared" si="30"/>
        <v>0.49925539174027533</v>
      </c>
      <c r="K151" s="368">
        <f t="shared" si="31"/>
        <v>0.49937211518762342</v>
      </c>
      <c r="L151" s="368">
        <f t="shared" si="32"/>
        <v>0.49953772246157341</v>
      </c>
      <c r="M151" s="368">
        <f t="shared" si="33"/>
        <v>0.49967413690204304</v>
      </c>
      <c r="N151" s="368">
        <f t="shared" si="34"/>
        <v>0.50030848452344245</v>
      </c>
      <c r="O151" s="368">
        <f t="shared" si="35"/>
        <v>0.50062087020237989</v>
      </c>
      <c r="P151" s="368">
        <f t="shared" si="36"/>
        <v>0.50124889664157979</v>
      </c>
      <c r="Q151" s="368">
        <f t="shared" si="37"/>
        <v>0.50219901866913297</v>
      </c>
      <c r="R151" s="368">
        <f t="shared" si="38"/>
        <v>0.50354523878831647</v>
      </c>
      <c r="S151" s="368">
        <f t="shared" si="39"/>
        <v>0.50545146488907799</v>
      </c>
      <c r="T151" s="368">
        <f t="shared" si="40"/>
        <v>0.50814820225767066</v>
      </c>
      <c r="U151" s="368">
        <f t="shared" si="41"/>
        <v>0.51195838210298228</v>
      </c>
      <c r="V151" s="368">
        <f t="shared" si="42"/>
        <v>0.51733197717366464</v>
      </c>
      <c r="W151" s="368">
        <f t="shared" si="43"/>
        <v>0.52489115175830869</v>
      </c>
      <c r="X151" s="368">
        <f t="shared" si="44"/>
        <v>0.53548669254779435</v>
      </c>
      <c r="Y151" s="368">
        <f t="shared" si="45"/>
        <v>0.55026367889238481</v>
      </c>
      <c r="Z151" s="368">
        <f t="shared" si="46"/>
        <v>0.57072826365917684</v>
      </c>
      <c r="AA151" s="368">
        <f t="shared" si="47"/>
        <v>0.59879602166080659</v>
      </c>
      <c r="AB151" s="368">
        <f t="shared" si="48"/>
        <v>0.63678394919422343</v>
      </c>
      <c r="AC151" s="368">
        <f t="shared" si="49"/>
        <v>0.68728454613729573</v>
      </c>
      <c r="AD151" s="368">
        <f t="shared" si="50"/>
        <v>0.75284256356831747</v>
      </c>
      <c r="AE151" s="368">
        <f t="shared" si="51"/>
        <v>0.83537085553897839</v>
      </c>
      <c r="AF151" s="368">
        <f t="shared" si="52"/>
        <v>0.93533336721585947</v>
      </c>
      <c r="AG151" s="368">
        <f t="shared" si="53"/>
        <v>1.0509107583465331</v>
      </c>
      <c r="AH151" s="368">
        <f t="shared" si="54"/>
        <v>1.1775703288956212</v>
      </c>
      <c r="AI151" s="368">
        <f t="shared" si="55"/>
        <v>1.3084780805913712</v>
      </c>
      <c r="AJ151" s="368">
        <f t="shared" si="56"/>
        <v>1.4358363222736479</v>
      </c>
      <c r="AK151" s="368">
        <f t="shared" si="57"/>
        <v>1.5526556512846588</v>
      </c>
      <c r="AL151" s="368">
        <f t="shared" si="58"/>
        <v>1.6541608654594824</v>
      </c>
      <c r="AM151" s="368">
        <f t="shared" si="59"/>
        <v>1.7382924260152737</v>
      </c>
      <c r="AN151" s="368">
        <f t="shared" si="60"/>
        <v>1.8053376494310185</v>
      </c>
      <c r="AO151" s="368">
        <f t="shared" si="61"/>
        <v>1.8571133872770886</v>
      </c>
      <c r="AP151" s="368">
        <f t="shared" si="62"/>
        <v>1.896135040749531</v>
      </c>
      <c r="AQ151" s="368">
        <f t="shared" si="63"/>
        <v>1.9250077882652268</v>
      </c>
      <c r="AR151" s="368">
        <f t="shared" si="64"/>
        <v>1.9460814195692202</v>
      </c>
      <c r="AS151" s="368">
        <f t="shared" si="65"/>
        <v>1.9613097967665172</v>
      </c>
      <c r="AT151" s="368">
        <f t="shared" si="66"/>
        <v>1.9722349992208872</v>
      </c>
      <c r="AU151" s="368">
        <f t="shared" si="67"/>
        <v>1.9800324297924852</v>
      </c>
      <c r="AV151" s="368">
        <f t="shared" si="68"/>
        <v>1.985576947214764</v>
      </c>
      <c r="AW151" s="368">
        <f t="shared" si="69"/>
        <v>1.9895091029048397</v>
      </c>
      <c r="AX151" s="368">
        <f t="shared" si="70"/>
        <v>1.9922925637369922</v>
      </c>
      <c r="AY151" s="368">
        <f t="shared" si="71"/>
        <v>1.9942602877734918</v>
      </c>
      <c r="AZ151" s="368">
        <f t="shared" si="72"/>
        <v>1.9956500370777017</v>
      </c>
      <c r="BA151" s="368">
        <f t="shared" si="73"/>
        <v>1.9966309295179934</v>
      </c>
      <c r="BB151" s="368">
        <f t="shared" si="74"/>
        <v>1.9973229253442835</v>
      </c>
      <c r="BC151" s="368">
        <f t="shared" si="75"/>
        <v>1.9978378512750667</v>
      </c>
      <c r="BD151" s="368">
        <f t="shared" si="76"/>
        <v>1.9983258767108736</v>
      </c>
      <c r="BE151" s="368">
        <f t="shared" si="77"/>
        <v>1.9986699734145865</v>
      </c>
      <c r="BF151" s="368">
        <f t="shared" si="78"/>
        <v>1.9989258095456723</v>
      </c>
      <c r="BG151" s="368">
        <f t="shared" si="79"/>
        <v>1.9991683853061493</v>
      </c>
      <c r="BH151" s="368">
        <f t="shared" si="80"/>
        <v>1.9993393727109721</v>
      </c>
      <c r="BI151" s="368">
        <f t="shared" si="81"/>
        <v>1.999466449616162</v>
      </c>
      <c r="BJ151" s="368">
        <f t="shared" si="82"/>
        <v>1.9995918236792631</v>
      </c>
      <c r="BK151" s="368">
        <f t="shared" si="83"/>
        <v>1.999712339892034</v>
      </c>
      <c r="BL151" s="368">
        <f t="shared" si="84"/>
        <v>1.9997972778672723</v>
      </c>
      <c r="BM151" s="368">
        <f t="shared" si="85"/>
        <v>1.999857138425819</v>
      </c>
      <c r="BN151" s="369">
        <f t="shared" si="86"/>
        <v>1.9998993243186103</v>
      </c>
      <c r="BO151" s="278"/>
    </row>
    <row r="152" spans="2:67" ht="42" customHeight="1">
      <c r="B152" s="651"/>
      <c r="C152" s="650"/>
      <c r="D152" s="670">
        <v>1.1000000000000001</v>
      </c>
      <c r="E152" s="671">
        <f t="shared" si="25"/>
        <v>1.9970968131026161</v>
      </c>
      <c r="F152" s="676">
        <f t="shared" si="26"/>
        <v>0.49854840655130805</v>
      </c>
      <c r="G152" s="676">
        <f>_xlfn.IFS(($D1152-$C$142)&lt;-(G$142-$D$141),MIN((G$143+$E152)/2,F151),($D152-$C$8)&gt;-(G$142-$D$141),MAX((G$143+$E152)/2,F151),TRUE,(G$143+$E152)/2)</f>
        <v>0.49864591265048114</v>
      </c>
      <c r="H152" s="368">
        <f t="shared" si="28"/>
        <v>0.49868677052324845</v>
      </c>
      <c r="I152" s="368">
        <f t="shared" si="29"/>
        <v>0.49874474678407466</v>
      </c>
      <c r="J152" s="368">
        <f t="shared" si="30"/>
        <v>0.49882701132174345</v>
      </c>
      <c r="K152" s="368">
        <f t="shared" si="31"/>
        <v>0.49894373476909154</v>
      </c>
      <c r="L152" s="368">
        <f t="shared" si="32"/>
        <v>0.49910934204304153</v>
      </c>
      <c r="M152" s="368">
        <f t="shared" si="33"/>
        <v>0.49934428717944862</v>
      </c>
      <c r="N152" s="368">
        <f t="shared" si="34"/>
        <v>0.49953772246157341</v>
      </c>
      <c r="O152" s="368">
        <f t="shared" si="35"/>
        <v>0.50043766091642716</v>
      </c>
      <c r="P152" s="368">
        <f t="shared" si="36"/>
        <v>0.50088065384696612</v>
      </c>
      <c r="Q152" s="368">
        <f t="shared" si="37"/>
        <v>0.50177063825060109</v>
      </c>
      <c r="R152" s="368">
        <f t="shared" si="38"/>
        <v>0.50311685836978459</v>
      </c>
      <c r="S152" s="368">
        <f t="shared" si="39"/>
        <v>0.50502308447054611</v>
      </c>
      <c r="T152" s="368">
        <f t="shared" si="40"/>
        <v>0.50771982183913877</v>
      </c>
      <c r="U152" s="368">
        <f t="shared" si="41"/>
        <v>0.5115300016844504</v>
      </c>
      <c r="V152" s="368">
        <f t="shared" si="42"/>
        <v>0.51690359675513275</v>
      </c>
      <c r="W152" s="368">
        <f t="shared" si="43"/>
        <v>0.52446277133977681</v>
      </c>
      <c r="X152" s="368">
        <f t="shared" si="44"/>
        <v>0.53505831212926247</v>
      </c>
      <c r="Y152" s="368">
        <f t="shared" si="45"/>
        <v>0.54983529847385293</v>
      </c>
      <c r="Z152" s="368">
        <f t="shared" si="46"/>
        <v>0.57029988324064496</v>
      </c>
      <c r="AA152" s="368">
        <f t="shared" si="47"/>
        <v>0.59836764124227471</v>
      </c>
      <c r="AB152" s="368">
        <f t="shared" si="48"/>
        <v>0.63635556877569155</v>
      </c>
      <c r="AC152" s="368">
        <f t="shared" si="49"/>
        <v>0.68685616571876384</v>
      </c>
      <c r="AD152" s="368">
        <f t="shared" si="50"/>
        <v>0.75241418314978559</v>
      </c>
      <c r="AE152" s="368">
        <f t="shared" si="51"/>
        <v>0.8349424751204465</v>
      </c>
      <c r="AF152" s="368">
        <f t="shared" si="52"/>
        <v>0.93490498679732759</v>
      </c>
      <c r="AG152" s="368">
        <f t="shared" si="53"/>
        <v>1.0504823779280015</v>
      </c>
      <c r="AH152" s="368">
        <f t="shared" si="54"/>
        <v>1.1771419484770895</v>
      </c>
      <c r="AI152" s="368">
        <f t="shared" si="55"/>
        <v>1.3080497001728393</v>
      </c>
      <c r="AJ152" s="368">
        <f t="shared" si="56"/>
        <v>1.4354079418551162</v>
      </c>
      <c r="AK152" s="368">
        <f t="shared" si="57"/>
        <v>1.5522272708661267</v>
      </c>
      <c r="AL152" s="368">
        <f t="shared" si="58"/>
        <v>1.6537324850409507</v>
      </c>
      <c r="AM152" s="368">
        <f t="shared" si="59"/>
        <v>1.7378640455967416</v>
      </c>
      <c r="AN152" s="368">
        <f t="shared" si="60"/>
        <v>1.8049092690124868</v>
      </c>
      <c r="AO152" s="368">
        <f t="shared" si="61"/>
        <v>1.856685006858557</v>
      </c>
      <c r="AP152" s="368">
        <f t="shared" si="62"/>
        <v>1.8957066603309993</v>
      </c>
      <c r="AQ152" s="368">
        <f t="shared" si="63"/>
        <v>1.9245794078466951</v>
      </c>
      <c r="AR152" s="368">
        <f t="shared" si="64"/>
        <v>1.9456530391506885</v>
      </c>
      <c r="AS152" s="368">
        <f t="shared" si="65"/>
        <v>1.9608814163479851</v>
      </c>
      <c r="AT152" s="368">
        <f t="shared" si="66"/>
        <v>1.9718066188023555</v>
      </c>
      <c r="AU152" s="368">
        <f t="shared" si="67"/>
        <v>1.9796040493739535</v>
      </c>
      <c r="AV152" s="368">
        <f t="shared" si="68"/>
        <v>1.9851485667962319</v>
      </c>
      <c r="AW152" s="368">
        <f t="shared" si="69"/>
        <v>1.9890807224863076</v>
      </c>
      <c r="AX152" s="368">
        <f t="shared" si="70"/>
        <v>1.9918641833184605</v>
      </c>
      <c r="AY152" s="368">
        <f t="shared" si="71"/>
        <v>1.9938319073549597</v>
      </c>
      <c r="AZ152" s="368">
        <f t="shared" si="72"/>
        <v>1.9952216566591701</v>
      </c>
      <c r="BA152" s="368">
        <f t="shared" si="73"/>
        <v>1.9962025490994617</v>
      </c>
      <c r="BB152" s="368">
        <f t="shared" si="74"/>
        <v>1.996932951232413</v>
      </c>
      <c r="BC152" s="368">
        <f t="shared" si="75"/>
        <v>1.9976249470587031</v>
      </c>
      <c r="BD152" s="368">
        <f t="shared" si="76"/>
        <v>1.9981129724945101</v>
      </c>
      <c r="BE152" s="368">
        <f t="shared" si="77"/>
        <v>1.9984759440985371</v>
      </c>
      <c r="BF152" s="368">
        <f t="shared" si="78"/>
        <v>1.9988200408022498</v>
      </c>
      <c r="BG152" s="368">
        <f t="shared" si="79"/>
        <v>1.999062616562727</v>
      </c>
      <c r="BH152" s="368">
        <f t="shared" si="80"/>
        <v>1.9992429282416075</v>
      </c>
      <c r="BI152" s="368">
        <f t="shared" si="81"/>
        <v>1.9994208362744403</v>
      </c>
      <c r="BJ152" s="368">
        <f t="shared" si="82"/>
        <v>1.9995918236792631</v>
      </c>
      <c r="BK152" s="368">
        <f t="shared" si="83"/>
        <v>1.999712339892034</v>
      </c>
      <c r="BL152" s="368">
        <f t="shared" si="84"/>
        <v>1.9997972778672723</v>
      </c>
      <c r="BM152" s="368">
        <f t="shared" si="85"/>
        <v>1.999857138425819</v>
      </c>
      <c r="BN152" s="369">
        <f t="shared" si="86"/>
        <v>1.9998993243186103</v>
      </c>
      <c r="BO152" s="278"/>
    </row>
    <row r="153" spans="2:67" ht="42" customHeight="1">
      <c r="B153" s="651"/>
      <c r="C153" s="650"/>
      <c r="D153" s="672">
        <v>1.05</v>
      </c>
      <c r="E153" s="671">
        <f t="shared" si="25"/>
        <v>1.9958818517759234</v>
      </c>
      <c r="F153" s="676">
        <f t="shared" si="26"/>
        <v>0.49794092588796168</v>
      </c>
      <c r="G153" s="676">
        <f>_xlfn.IFS(($D1153-$C$142)&lt;-(G$142-$D$141),MIN((G$143+$E153)/2,F152),($D153-$C$8)&gt;-(G$142-$D$141),MAX((G$143+$E153)/2,F152),TRUE,(G$143+$E153)/2)</f>
        <v>0.49803843198713477</v>
      </c>
      <c r="H153" s="368">
        <f t="shared" si="28"/>
        <v>0.49807928985990207</v>
      </c>
      <c r="I153" s="368">
        <f t="shared" si="29"/>
        <v>0.49813726612072828</v>
      </c>
      <c r="J153" s="368">
        <f t="shared" si="30"/>
        <v>0.49821953065839708</v>
      </c>
      <c r="K153" s="368">
        <f t="shared" si="31"/>
        <v>0.49833625410574517</v>
      </c>
      <c r="L153" s="368">
        <f t="shared" si="32"/>
        <v>0.49850186137969515</v>
      </c>
      <c r="M153" s="368">
        <f t="shared" si="33"/>
        <v>0.49873680651610225</v>
      </c>
      <c r="N153" s="368">
        <f t="shared" si="34"/>
        <v>0.49907008318971846</v>
      </c>
      <c r="O153" s="368">
        <f t="shared" si="35"/>
        <v>0.49934428717944862</v>
      </c>
      <c r="P153" s="368">
        <f t="shared" si="36"/>
        <v>0.50062087020237989</v>
      </c>
      <c r="Q153" s="368">
        <f t="shared" si="37"/>
        <v>0.50124889664157979</v>
      </c>
      <c r="R153" s="368">
        <f t="shared" si="38"/>
        <v>0.50250937770643822</v>
      </c>
      <c r="S153" s="368">
        <f t="shared" si="39"/>
        <v>0.50441560380719963</v>
      </c>
      <c r="T153" s="368">
        <f t="shared" si="40"/>
        <v>0.50711234117579251</v>
      </c>
      <c r="U153" s="368">
        <f t="shared" si="41"/>
        <v>0.51092252102110414</v>
      </c>
      <c r="V153" s="368">
        <f t="shared" si="42"/>
        <v>0.51629611609178649</v>
      </c>
      <c r="W153" s="368">
        <f t="shared" si="43"/>
        <v>0.52385529067643044</v>
      </c>
      <c r="X153" s="368">
        <f t="shared" si="44"/>
        <v>0.53445083146591621</v>
      </c>
      <c r="Y153" s="368">
        <f t="shared" si="45"/>
        <v>0.54922781781050656</v>
      </c>
      <c r="Z153" s="368">
        <f t="shared" si="46"/>
        <v>0.56969240257729847</v>
      </c>
      <c r="AA153" s="368">
        <f t="shared" si="47"/>
        <v>0.59776016057892845</v>
      </c>
      <c r="AB153" s="368">
        <f t="shared" si="48"/>
        <v>0.63574808811234518</v>
      </c>
      <c r="AC153" s="368">
        <f t="shared" si="49"/>
        <v>0.68624868505541747</v>
      </c>
      <c r="AD153" s="368">
        <f t="shared" si="50"/>
        <v>0.75180670248643922</v>
      </c>
      <c r="AE153" s="368">
        <f t="shared" si="51"/>
        <v>0.83433499445710013</v>
      </c>
      <c r="AF153" s="368">
        <f t="shared" si="52"/>
        <v>0.93429750613398121</v>
      </c>
      <c r="AG153" s="368">
        <f t="shared" si="53"/>
        <v>1.049874897264655</v>
      </c>
      <c r="AH153" s="368">
        <f t="shared" si="54"/>
        <v>1.176534467813743</v>
      </c>
      <c r="AI153" s="368">
        <f t="shared" si="55"/>
        <v>1.3074422195094928</v>
      </c>
      <c r="AJ153" s="368">
        <f t="shared" si="56"/>
        <v>1.4348004611917697</v>
      </c>
      <c r="AK153" s="368">
        <f t="shared" si="57"/>
        <v>1.5516197902027804</v>
      </c>
      <c r="AL153" s="368">
        <f t="shared" si="58"/>
        <v>1.6531250043776042</v>
      </c>
      <c r="AM153" s="368">
        <f t="shared" si="59"/>
        <v>1.7372565649333953</v>
      </c>
      <c r="AN153" s="368">
        <f t="shared" si="60"/>
        <v>1.8043017883491403</v>
      </c>
      <c r="AO153" s="368">
        <f t="shared" si="61"/>
        <v>1.8560775261952105</v>
      </c>
      <c r="AP153" s="368">
        <f t="shared" si="62"/>
        <v>1.8950991796676528</v>
      </c>
      <c r="AQ153" s="368">
        <f t="shared" si="63"/>
        <v>1.9239719271833486</v>
      </c>
      <c r="AR153" s="368">
        <f t="shared" si="64"/>
        <v>1.9450455584873421</v>
      </c>
      <c r="AS153" s="368">
        <f t="shared" si="65"/>
        <v>1.9602739356846388</v>
      </c>
      <c r="AT153" s="368">
        <f t="shared" si="66"/>
        <v>1.971199138139009</v>
      </c>
      <c r="AU153" s="368">
        <f t="shared" si="67"/>
        <v>1.978996568710607</v>
      </c>
      <c r="AV153" s="368">
        <f t="shared" si="68"/>
        <v>1.9845410861328856</v>
      </c>
      <c r="AW153" s="368">
        <f t="shared" si="69"/>
        <v>1.9884732418229614</v>
      </c>
      <c r="AX153" s="368">
        <f t="shared" si="70"/>
        <v>1.991256702655114</v>
      </c>
      <c r="AY153" s="368">
        <f t="shared" si="71"/>
        <v>1.9932244266916135</v>
      </c>
      <c r="AZ153" s="368">
        <f t="shared" si="72"/>
        <v>1.9946141759958236</v>
      </c>
      <c r="BA153" s="368">
        <f t="shared" si="73"/>
        <v>1.9956500370777017</v>
      </c>
      <c r="BB153" s="368">
        <f t="shared" si="74"/>
        <v>1.9966309295179934</v>
      </c>
      <c r="BC153" s="368">
        <f t="shared" si="75"/>
        <v>1.9973229253442835</v>
      </c>
      <c r="BD153" s="368">
        <f t="shared" si="76"/>
        <v>1.9978378512750667</v>
      </c>
      <c r="BE153" s="368">
        <f t="shared" si="77"/>
        <v>1.9983258767108736</v>
      </c>
      <c r="BF153" s="368">
        <f t="shared" si="78"/>
        <v>1.9986699734145865</v>
      </c>
      <c r="BG153" s="368">
        <f t="shared" si="79"/>
        <v>1.9989258095456723</v>
      </c>
      <c r="BH153" s="368">
        <f t="shared" si="80"/>
        <v>1.9991683853061493</v>
      </c>
      <c r="BI153" s="368">
        <f t="shared" si="81"/>
        <v>1.9993393727109721</v>
      </c>
      <c r="BJ153" s="368">
        <f t="shared" si="82"/>
        <v>1.999466449616162</v>
      </c>
      <c r="BK153" s="368">
        <f t="shared" si="83"/>
        <v>1.9995918236792631</v>
      </c>
      <c r="BL153" s="368">
        <f t="shared" si="84"/>
        <v>1.999712339892034</v>
      </c>
      <c r="BM153" s="368">
        <f t="shared" si="85"/>
        <v>1.9997972778672723</v>
      </c>
      <c r="BN153" s="369">
        <f t="shared" si="86"/>
        <v>1.999857138425819</v>
      </c>
      <c r="BO153" s="278"/>
    </row>
    <row r="154" spans="2:67" ht="42" customHeight="1">
      <c r="B154" s="651"/>
      <c r="C154" s="650"/>
      <c r="D154" s="670">
        <v>1</v>
      </c>
      <c r="E154" s="671">
        <f t="shared" si="25"/>
        <v>1.994159429346031</v>
      </c>
      <c r="F154" s="676">
        <f t="shared" si="26"/>
        <v>0.49707971467301548</v>
      </c>
      <c r="G154" s="676">
        <f>_xlfn.IFS(($D1154-$C$142)&lt;-(G$142-$D$141),MIN((G$143+$E154)/2,F153),($D154-$C$8)&gt;-(G$142-$D$141),MAX((G$143+$E154)/2,F153),TRUE,(G$143+$E154)/2)</f>
        <v>0.49717722077218857</v>
      </c>
      <c r="H154" s="368">
        <f t="shared" si="28"/>
        <v>0.49721807864495587</v>
      </c>
      <c r="I154" s="368">
        <f t="shared" si="29"/>
        <v>0.49727605490578208</v>
      </c>
      <c r="J154" s="368">
        <f t="shared" si="30"/>
        <v>0.49735831944345088</v>
      </c>
      <c r="K154" s="368">
        <f t="shared" si="31"/>
        <v>0.49747504289079897</v>
      </c>
      <c r="L154" s="368">
        <f t="shared" si="32"/>
        <v>0.49764065016474895</v>
      </c>
      <c r="M154" s="368">
        <f t="shared" si="33"/>
        <v>0.49787559530115605</v>
      </c>
      <c r="N154" s="368">
        <f t="shared" si="34"/>
        <v>0.49820887197477226</v>
      </c>
      <c r="O154" s="368">
        <f t="shared" si="35"/>
        <v>0.4986815598357221</v>
      </c>
      <c r="P154" s="368">
        <f t="shared" si="36"/>
        <v>0.49907008318971846</v>
      </c>
      <c r="Q154" s="368">
        <f t="shared" si="37"/>
        <v>0.50088065384696612</v>
      </c>
      <c r="R154" s="368">
        <f t="shared" si="38"/>
        <v>0.50177063825060109</v>
      </c>
      <c r="S154" s="368">
        <f t="shared" si="39"/>
        <v>0.50355439259225343</v>
      </c>
      <c r="T154" s="368">
        <f t="shared" si="40"/>
        <v>0.50625112996084631</v>
      </c>
      <c r="U154" s="368">
        <f t="shared" si="41"/>
        <v>0.51006130980615794</v>
      </c>
      <c r="V154" s="368">
        <f t="shared" si="42"/>
        <v>0.51543490487684029</v>
      </c>
      <c r="W154" s="368">
        <f t="shared" si="43"/>
        <v>0.52299407946148424</v>
      </c>
      <c r="X154" s="368">
        <f t="shared" si="44"/>
        <v>0.53358962025097001</v>
      </c>
      <c r="Y154" s="368">
        <f t="shared" si="45"/>
        <v>0.54836660659556036</v>
      </c>
      <c r="Z154" s="368">
        <f t="shared" si="46"/>
        <v>0.56883119136235227</v>
      </c>
      <c r="AA154" s="368">
        <f t="shared" si="47"/>
        <v>0.59689894936398225</v>
      </c>
      <c r="AB154" s="368">
        <f t="shared" si="48"/>
        <v>0.63488687689739898</v>
      </c>
      <c r="AC154" s="368">
        <f t="shared" si="49"/>
        <v>0.68538747384047127</v>
      </c>
      <c r="AD154" s="368">
        <f t="shared" si="50"/>
        <v>0.75094549127149302</v>
      </c>
      <c r="AE154" s="368">
        <f t="shared" si="51"/>
        <v>0.83347378324215393</v>
      </c>
      <c r="AF154" s="368">
        <f t="shared" si="52"/>
        <v>0.93343629491903501</v>
      </c>
      <c r="AG154" s="368">
        <f t="shared" si="53"/>
        <v>1.0490136860497088</v>
      </c>
      <c r="AH154" s="368">
        <f t="shared" si="54"/>
        <v>1.1756732565987968</v>
      </c>
      <c r="AI154" s="368">
        <f t="shared" si="55"/>
        <v>1.3065810082945468</v>
      </c>
      <c r="AJ154" s="368">
        <f t="shared" si="56"/>
        <v>1.4339392499768235</v>
      </c>
      <c r="AK154" s="368">
        <f t="shared" si="57"/>
        <v>1.5507585789878342</v>
      </c>
      <c r="AL154" s="368">
        <f t="shared" si="58"/>
        <v>1.652263793162658</v>
      </c>
      <c r="AM154" s="368">
        <f t="shared" si="59"/>
        <v>1.7363953537184491</v>
      </c>
      <c r="AN154" s="368">
        <f t="shared" si="60"/>
        <v>1.8034405771341941</v>
      </c>
      <c r="AO154" s="368">
        <f t="shared" si="61"/>
        <v>1.8552163149802643</v>
      </c>
      <c r="AP154" s="368">
        <f t="shared" si="62"/>
        <v>1.8942379684527066</v>
      </c>
      <c r="AQ154" s="368">
        <f t="shared" si="63"/>
        <v>1.9231107159684024</v>
      </c>
      <c r="AR154" s="368">
        <f t="shared" si="64"/>
        <v>1.9441843472723959</v>
      </c>
      <c r="AS154" s="368">
        <f t="shared" si="65"/>
        <v>1.9594127244696926</v>
      </c>
      <c r="AT154" s="368">
        <f t="shared" si="66"/>
        <v>1.9703379269240628</v>
      </c>
      <c r="AU154" s="368">
        <f t="shared" si="67"/>
        <v>1.9781353574956608</v>
      </c>
      <c r="AV154" s="368">
        <f t="shared" si="68"/>
        <v>1.9836798749179394</v>
      </c>
      <c r="AW154" s="368">
        <f t="shared" si="69"/>
        <v>1.9876120306080152</v>
      </c>
      <c r="AX154" s="368">
        <f t="shared" si="70"/>
        <v>1.9903954914401678</v>
      </c>
      <c r="AY154" s="368">
        <f t="shared" si="71"/>
        <v>1.9923632154766673</v>
      </c>
      <c r="AZ154" s="368">
        <f t="shared" si="72"/>
        <v>1.9938319073549597</v>
      </c>
      <c r="BA154" s="368">
        <f t="shared" si="73"/>
        <v>1.9952216566591701</v>
      </c>
      <c r="BB154" s="368">
        <f t="shared" si="74"/>
        <v>1.9962025490994617</v>
      </c>
      <c r="BC154" s="368">
        <f t="shared" si="75"/>
        <v>1.996932951232413</v>
      </c>
      <c r="BD154" s="368">
        <f t="shared" si="76"/>
        <v>1.9976249470587031</v>
      </c>
      <c r="BE154" s="368">
        <f t="shared" si="77"/>
        <v>1.9981129724945101</v>
      </c>
      <c r="BF154" s="368">
        <f t="shared" si="78"/>
        <v>1.9984759440985371</v>
      </c>
      <c r="BG154" s="368">
        <f t="shared" si="79"/>
        <v>1.9988200408022498</v>
      </c>
      <c r="BH154" s="368">
        <f t="shared" si="80"/>
        <v>1.999062616562727</v>
      </c>
      <c r="BI154" s="368">
        <f t="shared" si="81"/>
        <v>1.9992429282416075</v>
      </c>
      <c r="BJ154" s="368">
        <f t="shared" si="82"/>
        <v>1.9994208362744403</v>
      </c>
      <c r="BK154" s="368">
        <f t="shared" si="83"/>
        <v>1.9995918236792631</v>
      </c>
      <c r="BL154" s="368">
        <f t="shared" si="84"/>
        <v>1.999712339892034</v>
      </c>
      <c r="BM154" s="368">
        <f t="shared" si="85"/>
        <v>1.9997972778672723</v>
      </c>
      <c r="BN154" s="369">
        <f t="shared" si="86"/>
        <v>1.999857138425819</v>
      </c>
      <c r="BO154" s="278"/>
    </row>
    <row r="155" spans="2:67" ht="42" customHeight="1">
      <c r="B155" s="651"/>
      <c r="C155" s="650"/>
      <c r="D155" s="672">
        <v>0.95</v>
      </c>
      <c r="E155" s="671">
        <f t="shared" si="25"/>
        <v>1.9917185922266476</v>
      </c>
      <c r="F155" s="676">
        <f t="shared" si="26"/>
        <v>0.4958592961133238</v>
      </c>
      <c r="G155" s="676">
        <f>_xlfn.IFS(($D1155-$C$142)&lt;-(G$142-$D$141),MIN((G$143+$E155)/2,F154),($D155-$C$8)&gt;-(G$142-$D$141),MAX((G$143+$E155)/2,F154),TRUE,(G$143+$E155)/2)</f>
        <v>0.49595680221249688</v>
      </c>
      <c r="H155" s="368">
        <f t="shared" si="28"/>
        <v>0.49599766008526419</v>
      </c>
      <c r="I155" s="368">
        <f t="shared" si="29"/>
        <v>0.4960556363460904</v>
      </c>
      <c r="J155" s="368">
        <f t="shared" si="30"/>
        <v>0.4961379008837592</v>
      </c>
      <c r="K155" s="368">
        <f t="shared" si="31"/>
        <v>0.49625462433110729</v>
      </c>
      <c r="L155" s="368">
        <f t="shared" si="32"/>
        <v>0.49642023160505727</v>
      </c>
      <c r="M155" s="368">
        <f t="shared" si="33"/>
        <v>0.49665517674146437</v>
      </c>
      <c r="N155" s="368">
        <f t="shared" si="34"/>
        <v>0.49698845341508058</v>
      </c>
      <c r="O155" s="368">
        <f t="shared" si="35"/>
        <v>0.49746114127603042</v>
      </c>
      <c r="P155" s="368">
        <f t="shared" si="36"/>
        <v>0.49813140578506365</v>
      </c>
      <c r="Q155" s="368">
        <f t="shared" si="37"/>
        <v>0.4986815598357221</v>
      </c>
      <c r="R155" s="368">
        <f t="shared" si="38"/>
        <v>0.50124889664157979</v>
      </c>
      <c r="S155" s="368">
        <f t="shared" si="39"/>
        <v>0.50250937770643822</v>
      </c>
      <c r="T155" s="368">
        <f t="shared" si="40"/>
        <v>0.50503071140115452</v>
      </c>
      <c r="U155" s="368">
        <f t="shared" si="41"/>
        <v>0.50884089124646614</v>
      </c>
      <c r="V155" s="368">
        <f t="shared" si="42"/>
        <v>0.5142144863171485</v>
      </c>
      <c r="W155" s="368">
        <f t="shared" si="43"/>
        <v>0.52177366090179256</v>
      </c>
      <c r="X155" s="368">
        <f t="shared" si="44"/>
        <v>0.53236920169127822</v>
      </c>
      <c r="Y155" s="368">
        <f t="shared" si="45"/>
        <v>0.54714618803586867</v>
      </c>
      <c r="Z155" s="368">
        <f t="shared" si="46"/>
        <v>0.5676107728026607</v>
      </c>
      <c r="AA155" s="368">
        <f t="shared" si="47"/>
        <v>0.59567853080429045</v>
      </c>
      <c r="AB155" s="368">
        <f t="shared" si="48"/>
        <v>0.63366645833770729</v>
      </c>
      <c r="AC155" s="368">
        <f t="shared" si="49"/>
        <v>0.68416705528077959</v>
      </c>
      <c r="AD155" s="368">
        <f t="shared" si="50"/>
        <v>0.74972507271180133</v>
      </c>
      <c r="AE155" s="368">
        <f t="shared" si="51"/>
        <v>0.83225336468246225</v>
      </c>
      <c r="AF155" s="368">
        <f t="shared" si="52"/>
        <v>0.93221587635934333</v>
      </c>
      <c r="AG155" s="368">
        <f t="shared" si="53"/>
        <v>1.0477932674900172</v>
      </c>
      <c r="AH155" s="368">
        <f t="shared" si="54"/>
        <v>1.1744528380391053</v>
      </c>
      <c r="AI155" s="368">
        <f t="shared" si="55"/>
        <v>1.305360589734855</v>
      </c>
      <c r="AJ155" s="368">
        <f t="shared" si="56"/>
        <v>1.432718831417132</v>
      </c>
      <c r="AK155" s="368">
        <f t="shared" si="57"/>
        <v>1.5495381604281424</v>
      </c>
      <c r="AL155" s="368">
        <f t="shared" si="58"/>
        <v>1.6510433746029665</v>
      </c>
      <c r="AM155" s="368">
        <f t="shared" si="59"/>
        <v>1.7351749351587573</v>
      </c>
      <c r="AN155" s="368">
        <f t="shared" si="60"/>
        <v>1.8022201585745026</v>
      </c>
      <c r="AO155" s="368">
        <f t="shared" si="61"/>
        <v>1.8539958964205727</v>
      </c>
      <c r="AP155" s="368">
        <f t="shared" si="62"/>
        <v>1.8930175498930151</v>
      </c>
      <c r="AQ155" s="368">
        <f t="shared" si="63"/>
        <v>1.9218902974087109</v>
      </c>
      <c r="AR155" s="368">
        <f t="shared" si="64"/>
        <v>1.9429639287127043</v>
      </c>
      <c r="AS155" s="368">
        <f t="shared" si="65"/>
        <v>1.9581923059100008</v>
      </c>
      <c r="AT155" s="368">
        <f t="shared" si="66"/>
        <v>1.9691175083643713</v>
      </c>
      <c r="AU155" s="368">
        <f t="shared" si="67"/>
        <v>1.9769149389359693</v>
      </c>
      <c r="AV155" s="368">
        <f t="shared" si="68"/>
        <v>1.9824594563582476</v>
      </c>
      <c r="AW155" s="368">
        <f t="shared" si="69"/>
        <v>1.9863916120483234</v>
      </c>
      <c r="AX155" s="368">
        <f t="shared" si="70"/>
        <v>1.9891750728804762</v>
      </c>
      <c r="AY155" s="368">
        <f t="shared" si="71"/>
        <v>1.991256702655114</v>
      </c>
      <c r="AZ155" s="368">
        <f t="shared" si="72"/>
        <v>1.9932244266916135</v>
      </c>
      <c r="BA155" s="368">
        <f t="shared" si="73"/>
        <v>1.9946141759958236</v>
      </c>
      <c r="BB155" s="368">
        <f t="shared" si="74"/>
        <v>1.9956500370777017</v>
      </c>
      <c r="BC155" s="368">
        <f t="shared" si="75"/>
        <v>1.9966309295179934</v>
      </c>
      <c r="BD155" s="368">
        <f t="shared" si="76"/>
        <v>1.9973229253442835</v>
      </c>
      <c r="BE155" s="368">
        <f t="shared" si="77"/>
        <v>1.9978378512750667</v>
      </c>
      <c r="BF155" s="368">
        <f t="shared" si="78"/>
        <v>1.9983258767108736</v>
      </c>
      <c r="BG155" s="368">
        <f t="shared" si="79"/>
        <v>1.9986699734145865</v>
      </c>
      <c r="BH155" s="368">
        <f t="shared" si="80"/>
        <v>1.9989258095456723</v>
      </c>
      <c r="BI155" s="368">
        <f t="shared" si="81"/>
        <v>1.9991683853061493</v>
      </c>
      <c r="BJ155" s="368">
        <f t="shared" si="82"/>
        <v>1.9993393727109721</v>
      </c>
      <c r="BK155" s="368">
        <f t="shared" si="83"/>
        <v>1.999466449616162</v>
      </c>
      <c r="BL155" s="368">
        <f t="shared" si="84"/>
        <v>1.9995918236792631</v>
      </c>
      <c r="BM155" s="368">
        <f t="shared" si="85"/>
        <v>1.999712339892034</v>
      </c>
      <c r="BN155" s="369">
        <f t="shared" si="86"/>
        <v>1.9997972778672723</v>
      </c>
      <c r="BO155" s="278"/>
    </row>
    <row r="156" spans="2:67" ht="42" customHeight="1">
      <c r="B156" s="651"/>
      <c r="C156" s="650"/>
      <c r="D156" s="670">
        <v>0.89999999999999902</v>
      </c>
      <c r="E156" s="671">
        <f t="shared" si="25"/>
        <v>1.9882617021061477</v>
      </c>
      <c r="F156" s="676">
        <f t="shared" si="26"/>
        <v>0.49413085105307386</v>
      </c>
      <c r="G156" s="676">
        <f>_xlfn.IFS(($D1156-$C$142)&lt;-(G$142-$D$141),MIN((G$143+$E156)/2,F155),($D156-$C$8)&gt;-(G$142-$D$141),MAX((G$143+$E156)/2,F155),TRUE,(G$143+$E156)/2)</f>
        <v>0.49422835715224694</v>
      </c>
      <c r="H156" s="368">
        <f t="shared" si="28"/>
        <v>0.49426921502501425</v>
      </c>
      <c r="I156" s="368">
        <f t="shared" si="29"/>
        <v>0.49432719128584046</v>
      </c>
      <c r="J156" s="368">
        <f t="shared" si="30"/>
        <v>0.49440945582350926</v>
      </c>
      <c r="K156" s="368">
        <f t="shared" si="31"/>
        <v>0.49452617927085735</v>
      </c>
      <c r="L156" s="368">
        <f t="shared" si="32"/>
        <v>0.49469178654480733</v>
      </c>
      <c r="M156" s="368">
        <f t="shared" si="33"/>
        <v>0.49492673168121443</v>
      </c>
      <c r="N156" s="368">
        <f t="shared" si="34"/>
        <v>0.49526000835483064</v>
      </c>
      <c r="O156" s="368">
        <f t="shared" si="35"/>
        <v>0.49573269621578048</v>
      </c>
      <c r="P156" s="368">
        <f t="shared" si="36"/>
        <v>0.49640296072481371</v>
      </c>
      <c r="Q156" s="368">
        <f t="shared" si="37"/>
        <v>0.49735308275236689</v>
      </c>
      <c r="R156" s="368">
        <f t="shared" si="38"/>
        <v>0.49813140578506365</v>
      </c>
      <c r="S156" s="368">
        <f t="shared" si="39"/>
        <v>0.50177063825060109</v>
      </c>
      <c r="T156" s="368">
        <f t="shared" si="40"/>
        <v>0.50355439259225343</v>
      </c>
      <c r="U156" s="368">
        <f t="shared" si="41"/>
        <v>0.5071124461862162</v>
      </c>
      <c r="V156" s="368">
        <f t="shared" si="42"/>
        <v>0.51248604125689856</v>
      </c>
      <c r="W156" s="368">
        <f t="shared" si="43"/>
        <v>0.52004521584154262</v>
      </c>
      <c r="X156" s="368">
        <f t="shared" si="44"/>
        <v>0.53064075663102828</v>
      </c>
      <c r="Y156" s="368">
        <f t="shared" si="45"/>
        <v>0.54541774297561874</v>
      </c>
      <c r="Z156" s="368">
        <f t="shared" si="46"/>
        <v>0.56588232774241076</v>
      </c>
      <c r="AA156" s="368">
        <f t="shared" si="47"/>
        <v>0.59395008574404051</v>
      </c>
      <c r="AB156" s="368">
        <f t="shared" si="48"/>
        <v>0.63193801327745736</v>
      </c>
      <c r="AC156" s="368">
        <f t="shared" si="49"/>
        <v>0.68243861022052965</v>
      </c>
      <c r="AD156" s="368">
        <f t="shared" si="50"/>
        <v>0.74799662765155139</v>
      </c>
      <c r="AE156" s="368">
        <f t="shared" si="51"/>
        <v>0.83052491962221231</v>
      </c>
      <c r="AF156" s="368">
        <f t="shared" si="52"/>
        <v>0.93048743129909339</v>
      </c>
      <c r="AG156" s="368">
        <f t="shared" si="53"/>
        <v>1.0460648224297673</v>
      </c>
      <c r="AH156" s="368">
        <f t="shared" si="54"/>
        <v>1.1727243929788553</v>
      </c>
      <c r="AI156" s="368">
        <f t="shared" si="55"/>
        <v>1.3036321446746051</v>
      </c>
      <c r="AJ156" s="368">
        <f t="shared" si="56"/>
        <v>1.430990386356882</v>
      </c>
      <c r="AK156" s="368">
        <f t="shared" si="57"/>
        <v>1.5478097153678925</v>
      </c>
      <c r="AL156" s="368">
        <f t="shared" si="58"/>
        <v>1.6493149295427165</v>
      </c>
      <c r="AM156" s="368">
        <f t="shared" si="59"/>
        <v>1.7334464900985074</v>
      </c>
      <c r="AN156" s="368">
        <f t="shared" si="60"/>
        <v>1.8004917135142526</v>
      </c>
      <c r="AO156" s="368">
        <f t="shared" si="61"/>
        <v>1.8522674513603228</v>
      </c>
      <c r="AP156" s="368">
        <f t="shared" si="62"/>
        <v>1.8912891048327651</v>
      </c>
      <c r="AQ156" s="368">
        <f t="shared" si="63"/>
        <v>1.9201618523484609</v>
      </c>
      <c r="AR156" s="368">
        <f t="shared" si="64"/>
        <v>1.9412354836524544</v>
      </c>
      <c r="AS156" s="368">
        <f t="shared" si="65"/>
        <v>1.9564638608497509</v>
      </c>
      <c r="AT156" s="368">
        <f t="shared" si="66"/>
        <v>1.9673890633041213</v>
      </c>
      <c r="AU156" s="368">
        <f t="shared" si="67"/>
        <v>1.9751864938757193</v>
      </c>
      <c r="AV156" s="368">
        <f t="shared" si="68"/>
        <v>1.9807310112979977</v>
      </c>
      <c r="AW156" s="368">
        <f t="shared" si="69"/>
        <v>1.9846631669880734</v>
      </c>
      <c r="AX156" s="368">
        <f t="shared" si="70"/>
        <v>1.9876120306080152</v>
      </c>
      <c r="AY156" s="368">
        <f t="shared" si="71"/>
        <v>1.9903954914401678</v>
      </c>
      <c r="AZ156" s="368">
        <f t="shared" si="72"/>
        <v>1.9923632154766673</v>
      </c>
      <c r="BA156" s="368">
        <f t="shared" si="73"/>
        <v>1.9938319073549597</v>
      </c>
      <c r="BB156" s="368">
        <f t="shared" si="74"/>
        <v>1.9952216566591701</v>
      </c>
      <c r="BC156" s="368">
        <f t="shared" si="75"/>
        <v>1.9962025490994617</v>
      </c>
      <c r="BD156" s="368">
        <f t="shared" si="76"/>
        <v>1.996932951232413</v>
      </c>
      <c r="BE156" s="368">
        <f t="shared" si="77"/>
        <v>1.9976249470587031</v>
      </c>
      <c r="BF156" s="368">
        <f t="shared" si="78"/>
        <v>1.9981129724945101</v>
      </c>
      <c r="BG156" s="368">
        <f t="shared" si="79"/>
        <v>1.9984759440985371</v>
      </c>
      <c r="BH156" s="368">
        <f t="shared" si="80"/>
        <v>1.9988200408022498</v>
      </c>
      <c r="BI156" s="368">
        <f t="shared" si="81"/>
        <v>1.999062616562727</v>
      </c>
      <c r="BJ156" s="368">
        <f t="shared" si="82"/>
        <v>1.9992429282416075</v>
      </c>
      <c r="BK156" s="368">
        <f t="shared" si="83"/>
        <v>1.9994208362744403</v>
      </c>
      <c r="BL156" s="368">
        <f t="shared" si="84"/>
        <v>1.9995918236792631</v>
      </c>
      <c r="BM156" s="368">
        <f t="shared" si="85"/>
        <v>1.999712339892034</v>
      </c>
      <c r="BN156" s="369">
        <f t="shared" si="86"/>
        <v>1.9997972778672723</v>
      </c>
      <c r="BO156" s="278"/>
    </row>
    <row r="157" spans="2:67" ht="42" customHeight="1">
      <c r="B157" s="652"/>
      <c r="C157" s="651"/>
      <c r="D157" s="672">
        <v>0.84999999999999898</v>
      </c>
      <c r="E157" s="671">
        <f t="shared" si="25"/>
        <v>1.9833698310912737</v>
      </c>
      <c r="F157" s="676">
        <f t="shared" si="26"/>
        <v>0.49168491554563687</v>
      </c>
      <c r="G157" s="676">
        <f>_xlfn.IFS(($D1157-$C$142)&lt;-(G$142-$D$141),MIN((G$143+$E157)/2,F156),($D157-$C$8)&gt;-(G$142-$D$141),MAX((G$143+$E157)/2,F156),TRUE,(G$143+$E157)/2)</f>
        <v>0.49178242164480995</v>
      </c>
      <c r="H157" s="368">
        <f t="shared" si="28"/>
        <v>0.49182327951757726</v>
      </c>
      <c r="I157" s="368">
        <f t="shared" si="29"/>
        <v>0.49188125577840347</v>
      </c>
      <c r="J157" s="368">
        <f t="shared" si="30"/>
        <v>0.49196352031607227</v>
      </c>
      <c r="K157" s="368">
        <f t="shared" si="31"/>
        <v>0.49208024376342036</v>
      </c>
      <c r="L157" s="368">
        <f t="shared" si="32"/>
        <v>0.49224585103737034</v>
      </c>
      <c r="M157" s="368">
        <f t="shared" si="33"/>
        <v>0.49248079617377744</v>
      </c>
      <c r="N157" s="368">
        <f t="shared" si="34"/>
        <v>0.49281407284739365</v>
      </c>
      <c r="O157" s="368">
        <f t="shared" si="35"/>
        <v>0.49328676070834349</v>
      </c>
      <c r="P157" s="368">
        <f t="shared" si="36"/>
        <v>0.49395702521737672</v>
      </c>
      <c r="Q157" s="368">
        <f t="shared" si="37"/>
        <v>0.4949071472449299</v>
      </c>
      <c r="R157" s="368">
        <f t="shared" si="38"/>
        <v>0.49625336736411341</v>
      </c>
      <c r="S157" s="368">
        <f t="shared" si="39"/>
        <v>0.49735308275236689</v>
      </c>
      <c r="T157" s="368">
        <f t="shared" si="40"/>
        <v>0.50250937770643822</v>
      </c>
      <c r="U157" s="368">
        <f t="shared" si="41"/>
        <v>0.50503071140115452</v>
      </c>
      <c r="V157" s="368">
        <f t="shared" si="42"/>
        <v>0.51004010574946168</v>
      </c>
      <c r="W157" s="368">
        <f t="shared" si="43"/>
        <v>0.51759928033410563</v>
      </c>
      <c r="X157" s="368">
        <f t="shared" si="44"/>
        <v>0.5281948211235914</v>
      </c>
      <c r="Y157" s="368">
        <f t="shared" si="45"/>
        <v>0.54297180746818174</v>
      </c>
      <c r="Z157" s="368">
        <f t="shared" si="46"/>
        <v>0.56343639223497366</v>
      </c>
      <c r="AA157" s="368">
        <f t="shared" si="47"/>
        <v>0.59150415023660363</v>
      </c>
      <c r="AB157" s="368">
        <f t="shared" si="48"/>
        <v>0.62949207777002036</v>
      </c>
      <c r="AC157" s="368">
        <f t="shared" si="49"/>
        <v>0.67999267471309266</v>
      </c>
      <c r="AD157" s="368">
        <f t="shared" si="50"/>
        <v>0.7455506921441144</v>
      </c>
      <c r="AE157" s="368">
        <f t="shared" si="51"/>
        <v>0.82807898411477532</v>
      </c>
      <c r="AF157" s="368">
        <f t="shared" si="52"/>
        <v>0.9280414957916564</v>
      </c>
      <c r="AG157" s="368">
        <f t="shared" si="53"/>
        <v>1.0436188869223302</v>
      </c>
      <c r="AH157" s="368">
        <f t="shared" si="54"/>
        <v>1.1702784574714182</v>
      </c>
      <c r="AI157" s="368">
        <f t="shared" si="55"/>
        <v>1.301186209167168</v>
      </c>
      <c r="AJ157" s="368">
        <f t="shared" si="56"/>
        <v>1.4285444508494449</v>
      </c>
      <c r="AK157" s="368">
        <f t="shared" si="57"/>
        <v>1.5453637798604556</v>
      </c>
      <c r="AL157" s="368">
        <f t="shared" si="58"/>
        <v>1.6468689940352794</v>
      </c>
      <c r="AM157" s="368">
        <f t="shared" si="59"/>
        <v>1.7310005545910705</v>
      </c>
      <c r="AN157" s="368">
        <f t="shared" si="60"/>
        <v>1.7980457780068155</v>
      </c>
      <c r="AO157" s="368">
        <f t="shared" si="61"/>
        <v>1.8498215158528857</v>
      </c>
      <c r="AP157" s="368">
        <f t="shared" si="62"/>
        <v>1.888843169325328</v>
      </c>
      <c r="AQ157" s="368">
        <f t="shared" si="63"/>
        <v>1.9177159168410238</v>
      </c>
      <c r="AR157" s="368">
        <f t="shared" si="64"/>
        <v>1.9387895481450172</v>
      </c>
      <c r="AS157" s="368">
        <f t="shared" si="65"/>
        <v>1.954017925342314</v>
      </c>
      <c r="AT157" s="368">
        <f t="shared" si="66"/>
        <v>1.9649431277966842</v>
      </c>
      <c r="AU157" s="368">
        <f t="shared" si="67"/>
        <v>1.9727405583682822</v>
      </c>
      <c r="AV157" s="368">
        <f t="shared" si="68"/>
        <v>1.9782850757905608</v>
      </c>
      <c r="AW157" s="368">
        <f t="shared" si="69"/>
        <v>1.9824594563582476</v>
      </c>
      <c r="AX157" s="368">
        <f t="shared" si="70"/>
        <v>1.9863916120483234</v>
      </c>
      <c r="AY157" s="368">
        <f t="shared" si="71"/>
        <v>1.9891750728804762</v>
      </c>
      <c r="AZ157" s="368">
        <f t="shared" si="72"/>
        <v>1.991256702655114</v>
      </c>
      <c r="BA157" s="368">
        <f t="shared" si="73"/>
        <v>1.9932244266916135</v>
      </c>
      <c r="BB157" s="368">
        <f t="shared" si="74"/>
        <v>1.9946141759958236</v>
      </c>
      <c r="BC157" s="368">
        <f t="shared" si="75"/>
        <v>1.9956500370777017</v>
      </c>
      <c r="BD157" s="368">
        <f t="shared" si="76"/>
        <v>1.9966309295179934</v>
      </c>
      <c r="BE157" s="368">
        <f t="shared" si="77"/>
        <v>1.9973229253442835</v>
      </c>
      <c r="BF157" s="368">
        <f t="shared" si="78"/>
        <v>1.9978378512750667</v>
      </c>
      <c r="BG157" s="368">
        <f t="shared" si="79"/>
        <v>1.9983258767108736</v>
      </c>
      <c r="BH157" s="368">
        <f t="shared" si="80"/>
        <v>1.9986699734145865</v>
      </c>
      <c r="BI157" s="368">
        <f t="shared" si="81"/>
        <v>1.9989258095456723</v>
      </c>
      <c r="BJ157" s="368">
        <f t="shared" si="82"/>
        <v>1.9991683853061493</v>
      </c>
      <c r="BK157" s="368">
        <f t="shared" si="83"/>
        <v>1.9993393727109721</v>
      </c>
      <c r="BL157" s="368">
        <f t="shared" si="84"/>
        <v>1.999466449616162</v>
      </c>
      <c r="BM157" s="368">
        <f t="shared" si="85"/>
        <v>1.9995918236792631</v>
      </c>
      <c r="BN157" s="369">
        <f t="shared" si="86"/>
        <v>1.999712339892034</v>
      </c>
      <c r="BO157" s="278"/>
    </row>
    <row r="158" spans="2:67" ht="42" customHeight="1">
      <c r="B158" s="652"/>
      <c r="C158" s="651"/>
      <c r="D158" s="670">
        <v>0.79999999999999905</v>
      </c>
      <c r="E158" s="671">
        <f t="shared" si="25"/>
        <v>1.976455362455046</v>
      </c>
      <c r="F158" s="676">
        <f t="shared" si="26"/>
        <v>0.48822768122752302</v>
      </c>
      <c r="G158" s="676">
        <f>_xlfn.IFS(($D1158-$C$142)&lt;-(G$142-$D$141),MIN((G$143+$E158)/2,F157),($D158-$C$8)&gt;-(G$142-$D$141),MAX((G$143+$E158)/2,F157),TRUE,(G$143+$E158)/2)</f>
        <v>0.48832518732669611</v>
      </c>
      <c r="H158" s="368">
        <f t="shared" si="28"/>
        <v>0.48836604519946342</v>
      </c>
      <c r="I158" s="368">
        <f t="shared" si="29"/>
        <v>0.48842402146028963</v>
      </c>
      <c r="J158" s="368">
        <f t="shared" si="30"/>
        <v>0.48850628599795842</v>
      </c>
      <c r="K158" s="368">
        <f t="shared" si="31"/>
        <v>0.48862300944530651</v>
      </c>
      <c r="L158" s="368">
        <f t="shared" si="32"/>
        <v>0.4887886167192565</v>
      </c>
      <c r="M158" s="368">
        <f t="shared" si="33"/>
        <v>0.48902356185566359</v>
      </c>
      <c r="N158" s="368">
        <f t="shared" si="34"/>
        <v>0.4893568385292798</v>
      </c>
      <c r="O158" s="368">
        <f t="shared" si="35"/>
        <v>0.48982952639022964</v>
      </c>
      <c r="P158" s="368">
        <f t="shared" si="36"/>
        <v>0.49049979089926288</v>
      </c>
      <c r="Q158" s="368">
        <f t="shared" si="37"/>
        <v>0.49144991292681606</v>
      </c>
      <c r="R158" s="368">
        <f t="shared" si="38"/>
        <v>0.49279613304599956</v>
      </c>
      <c r="S158" s="368">
        <f t="shared" si="39"/>
        <v>0.49470235914676103</v>
      </c>
      <c r="T158" s="368">
        <f t="shared" si="40"/>
        <v>0.49625336736411341</v>
      </c>
      <c r="U158" s="368">
        <f t="shared" si="41"/>
        <v>0.50355439259225343</v>
      </c>
      <c r="V158" s="368">
        <f t="shared" si="42"/>
        <v>0.5071124461862162</v>
      </c>
      <c r="W158" s="368">
        <f t="shared" si="43"/>
        <v>0.51414204601599178</v>
      </c>
      <c r="X158" s="368">
        <f t="shared" si="44"/>
        <v>0.52473758680547755</v>
      </c>
      <c r="Y158" s="368">
        <f t="shared" si="45"/>
        <v>0.5395145731500679</v>
      </c>
      <c r="Z158" s="368">
        <f t="shared" si="46"/>
        <v>0.55997915791685982</v>
      </c>
      <c r="AA158" s="368">
        <f t="shared" si="47"/>
        <v>0.58804691591848979</v>
      </c>
      <c r="AB158" s="368">
        <f t="shared" si="48"/>
        <v>0.62603484345190652</v>
      </c>
      <c r="AC158" s="368">
        <f t="shared" si="49"/>
        <v>0.67653544039497882</v>
      </c>
      <c r="AD158" s="368">
        <f t="shared" si="50"/>
        <v>0.74209345782600056</v>
      </c>
      <c r="AE158" s="368">
        <f t="shared" si="51"/>
        <v>0.82462174979666147</v>
      </c>
      <c r="AF158" s="368">
        <f t="shared" si="52"/>
        <v>0.92458426147354256</v>
      </c>
      <c r="AG158" s="368">
        <f t="shared" si="53"/>
        <v>1.0401616526042163</v>
      </c>
      <c r="AH158" s="368">
        <f t="shared" si="54"/>
        <v>1.1668212231533044</v>
      </c>
      <c r="AI158" s="368">
        <f t="shared" si="55"/>
        <v>1.2977289748490541</v>
      </c>
      <c r="AJ158" s="368">
        <f t="shared" si="56"/>
        <v>1.4250872165313311</v>
      </c>
      <c r="AK158" s="368">
        <f t="shared" si="57"/>
        <v>1.5419065455423417</v>
      </c>
      <c r="AL158" s="368">
        <f t="shared" si="58"/>
        <v>1.6434117597171656</v>
      </c>
      <c r="AM158" s="368">
        <f t="shared" si="59"/>
        <v>1.7275433202729567</v>
      </c>
      <c r="AN158" s="368">
        <f t="shared" si="60"/>
        <v>1.7945885436887017</v>
      </c>
      <c r="AO158" s="368">
        <f t="shared" si="61"/>
        <v>1.8463642815347718</v>
      </c>
      <c r="AP158" s="368">
        <f t="shared" si="62"/>
        <v>1.8853859350072142</v>
      </c>
      <c r="AQ158" s="368">
        <f t="shared" si="63"/>
        <v>1.91425868252291</v>
      </c>
      <c r="AR158" s="368">
        <f t="shared" si="64"/>
        <v>1.9353323138269034</v>
      </c>
      <c r="AS158" s="368">
        <f t="shared" si="65"/>
        <v>1.9505606910242002</v>
      </c>
      <c r="AT158" s="368">
        <f t="shared" si="66"/>
        <v>1.9614858934785704</v>
      </c>
      <c r="AU158" s="368">
        <f t="shared" si="67"/>
        <v>1.9692833240501684</v>
      </c>
      <c r="AV158" s="368">
        <f t="shared" si="68"/>
        <v>1.9751864938757193</v>
      </c>
      <c r="AW158" s="368">
        <f t="shared" si="69"/>
        <v>1.9807310112979977</v>
      </c>
      <c r="AX158" s="368">
        <f t="shared" si="70"/>
        <v>1.9846631669880734</v>
      </c>
      <c r="AY158" s="368">
        <f t="shared" si="71"/>
        <v>1.9876120306080152</v>
      </c>
      <c r="AZ158" s="368">
        <f t="shared" si="72"/>
        <v>1.9903954914401678</v>
      </c>
      <c r="BA158" s="368">
        <f t="shared" si="73"/>
        <v>1.9923632154766673</v>
      </c>
      <c r="BB158" s="368">
        <f t="shared" si="74"/>
        <v>1.9938319073549597</v>
      </c>
      <c r="BC158" s="368">
        <f t="shared" si="75"/>
        <v>1.9952216566591701</v>
      </c>
      <c r="BD158" s="368">
        <f t="shared" si="76"/>
        <v>1.9962025490994617</v>
      </c>
      <c r="BE158" s="368">
        <f t="shared" si="77"/>
        <v>1.996932951232413</v>
      </c>
      <c r="BF158" s="368">
        <f t="shared" si="78"/>
        <v>1.9976249470587031</v>
      </c>
      <c r="BG158" s="368">
        <f t="shared" si="79"/>
        <v>1.9981129724945101</v>
      </c>
      <c r="BH158" s="368">
        <f t="shared" si="80"/>
        <v>1.9984759440985371</v>
      </c>
      <c r="BI158" s="368">
        <f t="shared" si="81"/>
        <v>1.9988200408022498</v>
      </c>
      <c r="BJ158" s="368">
        <f t="shared" si="82"/>
        <v>1.999062616562727</v>
      </c>
      <c r="BK158" s="368">
        <f t="shared" si="83"/>
        <v>1.9992429282416075</v>
      </c>
      <c r="BL158" s="368">
        <f t="shared" si="84"/>
        <v>1.9994208362744403</v>
      </c>
      <c r="BM158" s="368">
        <f t="shared" si="85"/>
        <v>1.9995918236792631</v>
      </c>
      <c r="BN158" s="369">
        <f t="shared" si="86"/>
        <v>1.999712339892034</v>
      </c>
      <c r="BO158" s="278"/>
    </row>
    <row r="159" spans="2:67" ht="42" customHeight="1">
      <c r="B159" s="652"/>
      <c r="C159" s="651"/>
      <c r="D159" s="672">
        <v>0.749999999999999</v>
      </c>
      <c r="E159" s="671">
        <f t="shared" si="25"/>
        <v>1.9666980965850434</v>
      </c>
      <c r="F159" s="676">
        <f t="shared" si="26"/>
        <v>0.48334904829252168</v>
      </c>
      <c r="G159" s="676">
        <f>_xlfn.IFS(($D1159-$C$142)&lt;-(G$142-$D$141),MIN((G$143+$E159)/2,F158),($D159-$C$8)&gt;-(G$142-$D$141),MAX((G$143+$E159)/2,F158),TRUE,(G$143+$E159)/2)</f>
        <v>0.48344655439169476</v>
      </c>
      <c r="H159" s="368">
        <f t="shared" si="28"/>
        <v>0.48348741226446207</v>
      </c>
      <c r="I159" s="368">
        <f t="shared" si="29"/>
        <v>0.48354538852528828</v>
      </c>
      <c r="J159" s="368">
        <f t="shared" si="30"/>
        <v>0.48362765306295707</v>
      </c>
      <c r="K159" s="368">
        <f t="shared" si="31"/>
        <v>0.48374437651030516</v>
      </c>
      <c r="L159" s="368">
        <f t="shared" si="32"/>
        <v>0.48390998378425515</v>
      </c>
      <c r="M159" s="368">
        <f t="shared" si="33"/>
        <v>0.48414492892066224</v>
      </c>
      <c r="N159" s="368">
        <f t="shared" si="34"/>
        <v>0.48447820559427845</v>
      </c>
      <c r="O159" s="368">
        <f t="shared" si="35"/>
        <v>0.48495089345522829</v>
      </c>
      <c r="P159" s="368">
        <f t="shared" si="36"/>
        <v>0.48562115796426153</v>
      </c>
      <c r="Q159" s="368">
        <f t="shared" si="37"/>
        <v>0.48657127999181471</v>
      </c>
      <c r="R159" s="368">
        <f t="shared" si="38"/>
        <v>0.48791750011099821</v>
      </c>
      <c r="S159" s="368">
        <f t="shared" si="39"/>
        <v>0.48982372621175968</v>
      </c>
      <c r="T159" s="368">
        <f t="shared" si="40"/>
        <v>0.49252046358035245</v>
      </c>
      <c r="U159" s="368">
        <f t="shared" si="41"/>
        <v>0.49470235914676103</v>
      </c>
      <c r="V159" s="368">
        <f t="shared" si="42"/>
        <v>0.50503071140115452</v>
      </c>
      <c r="W159" s="368">
        <f t="shared" si="43"/>
        <v>0.51004010574946168</v>
      </c>
      <c r="X159" s="368">
        <f t="shared" si="44"/>
        <v>0.51985895387047609</v>
      </c>
      <c r="Y159" s="368">
        <f t="shared" si="45"/>
        <v>0.53463594021506655</v>
      </c>
      <c r="Z159" s="368">
        <f t="shared" si="46"/>
        <v>0.55510052498185858</v>
      </c>
      <c r="AA159" s="368">
        <f t="shared" si="47"/>
        <v>0.58316828298348833</v>
      </c>
      <c r="AB159" s="368">
        <f t="shared" si="48"/>
        <v>0.62115621051690517</v>
      </c>
      <c r="AC159" s="368">
        <f t="shared" si="49"/>
        <v>0.67165680745997747</v>
      </c>
      <c r="AD159" s="368">
        <f t="shared" si="50"/>
        <v>0.73721482489099921</v>
      </c>
      <c r="AE159" s="368">
        <f t="shared" si="51"/>
        <v>0.81974311686166013</v>
      </c>
      <c r="AF159" s="368">
        <f t="shared" si="52"/>
        <v>0.91970562853854121</v>
      </c>
      <c r="AG159" s="368">
        <f t="shared" si="53"/>
        <v>1.0352830196692149</v>
      </c>
      <c r="AH159" s="368">
        <f t="shared" si="54"/>
        <v>1.1619425902183029</v>
      </c>
      <c r="AI159" s="368">
        <f t="shared" si="55"/>
        <v>1.2928503419140529</v>
      </c>
      <c r="AJ159" s="368">
        <f t="shared" si="56"/>
        <v>1.4202085835963296</v>
      </c>
      <c r="AK159" s="368">
        <f t="shared" si="57"/>
        <v>1.5370279126073405</v>
      </c>
      <c r="AL159" s="368">
        <f t="shared" si="58"/>
        <v>1.6385331267821641</v>
      </c>
      <c r="AM159" s="368">
        <f t="shared" si="59"/>
        <v>1.7226646873379554</v>
      </c>
      <c r="AN159" s="368">
        <f t="shared" si="60"/>
        <v>1.7897099107537002</v>
      </c>
      <c r="AO159" s="368">
        <f t="shared" si="61"/>
        <v>1.8414856485997704</v>
      </c>
      <c r="AP159" s="368">
        <f t="shared" si="62"/>
        <v>1.8805073020722127</v>
      </c>
      <c r="AQ159" s="368">
        <f t="shared" si="63"/>
        <v>1.9093800495879085</v>
      </c>
      <c r="AR159" s="368">
        <f t="shared" si="64"/>
        <v>1.9304536808919019</v>
      </c>
      <c r="AS159" s="368">
        <f t="shared" si="65"/>
        <v>1.9456820580891989</v>
      </c>
      <c r="AT159" s="368">
        <f t="shared" si="66"/>
        <v>1.9566072605435689</v>
      </c>
      <c r="AU159" s="368">
        <f t="shared" si="67"/>
        <v>1.9649431277966842</v>
      </c>
      <c r="AV159" s="368">
        <f t="shared" si="68"/>
        <v>1.9727405583682822</v>
      </c>
      <c r="AW159" s="368">
        <f t="shared" si="69"/>
        <v>1.9782850757905608</v>
      </c>
      <c r="AX159" s="368">
        <f t="shared" si="70"/>
        <v>1.9824594563582476</v>
      </c>
      <c r="AY159" s="368">
        <f t="shared" si="71"/>
        <v>1.9863916120483234</v>
      </c>
      <c r="AZ159" s="368">
        <f t="shared" si="72"/>
        <v>1.9891750728804762</v>
      </c>
      <c r="BA159" s="368">
        <f t="shared" si="73"/>
        <v>1.991256702655114</v>
      </c>
      <c r="BB159" s="368">
        <f t="shared" si="74"/>
        <v>1.9932244266916135</v>
      </c>
      <c r="BC159" s="368">
        <f t="shared" si="75"/>
        <v>1.9946141759958236</v>
      </c>
      <c r="BD159" s="368">
        <f t="shared" si="76"/>
        <v>1.9956500370777017</v>
      </c>
      <c r="BE159" s="368">
        <f t="shared" si="77"/>
        <v>1.9966309295179934</v>
      </c>
      <c r="BF159" s="368">
        <f t="shared" si="78"/>
        <v>1.9973229253442835</v>
      </c>
      <c r="BG159" s="368">
        <f t="shared" si="79"/>
        <v>1.9978378512750667</v>
      </c>
      <c r="BH159" s="368">
        <f t="shared" si="80"/>
        <v>1.9983258767108736</v>
      </c>
      <c r="BI159" s="368">
        <f t="shared" si="81"/>
        <v>1.9986699734145865</v>
      </c>
      <c r="BJ159" s="368">
        <f t="shared" si="82"/>
        <v>1.9989258095456723</v>
      </c>
      <c r="BK159" s="368">
        <f t="shared" si="83"/>
        <v>1.9991683853061493</v>
      </c>
      <c r="BL159" s="368">
        <f t="shared" si="84"/>
        <v>1.9993393727109721</v>
      </c>
      <c r="BM159" s="368">
        <f t="shared" si="85"/>
        <v>1.999466449616162</v>
      </c>
      <c r="BN159" s="369">
        <f t="shared" si="86"/>
        <v>1.9995918236792631</v>
      </c>
      <c r="BO159" s="278"/>
    </row>
    <row r="160" spans="2:67" ht="42" customHeight="1">
      <c r="B160" s="652"/>
      <c r="C160" s="651"/>
      <c r="D160" s="670">
        <v>0.69999999999999896</v>
      </c>
      <c r="E160" s="671">
        <f t="shared" si="25"/>
        <v>1.9529611702270433</v>
      </c>
      <c r="F160" s="676">
        <f t="shared" si="26"/>
        <v>0.47648058511352165</v>
      </c>
      <c r="G160" s="676">
        <f>_xlfn.IFS(($D1160-$C$142)&lt;-(G$142-$D$141),MIN((G$143+$E160)/2,F159),($D160-$C$8)&gt;-(G$142-$D$141),MAX((G$143+$E160)/2,F159),TRUE,(G$143+$E160)/2)</f>
        <v>0.47657809121269473</v>
      </c>
      <c r="H160" s="368">
        <f t="shared" si="28"/>
        <v>0.47661894908546204</v>
      </c>
      <c r="I160" s="368">
        <f t="shared" si="29"/>
        <v>0.47667692534628825</v>
      </c>
      <c r="J160" s="368">
        <f t="shared" si="30"/>
        <v>0.47675918988395705</v>
      </c>
      <c r="K160" s="368">
        <f t="shared" si="31"/>
        <v>0.47687591333130513</v>
      </c>
      <c r="L160" s="368">
        <f t="shared" si="32"/>
        <v>0.47704152060525512</v>
      </c>
      <c r="M160" s="368">
        <f t="shared" si="33"/>
        <v>0.47727646574166221</v>
      </c>
      <c r="N160" s="368">
        <f t="shared" si="34"/>
        <v>0.47760974241527843</v>
      </c>
      <c r="O160" s="368">
        <f t="shared" si="35"/>
        <v>0.47808243027622827</v>
      </c>
      <c r="P160" s="368">
        <f t="shared" si="36"/>
        <v>0.4787526947852615</v>
      </c>
      <c r="Q160" s="368">
        <f t="shared" si="37"/>
        <v>0.47970281681281468</v>
      </c>
      <c r="R160" s="368">
        <f t="shared" si="38"/>
        <v>0.48104903693199819</v>
      </c>
      <c r="S160" s="368">
        <f t="shared" si="39"/>
        <v>0.48295526303275965</v>
      </c>
      <c r="T160" s="368">
        <f t="shared" si="40"/>
        <v>0.48565200040135242</v>
      </c>
      <c r="U160" s="368">
        <f t="shared" si="41"/>
        <v>0.48946218024666405</v>
      </c>
      <c r="V160" s="368">
        <f t="shared" si="42"/>
        <v>0.49252046358035245</v>
      </c>
      <c r="W160" s="368">
        <f t="shared" si="43"/>
        <v>0.5071124461862162</v>
      </c>
      <c r="X160" s="368">
        <f t="shared" si="44"/>
        <v>0.51414204601599178</v>
      </c>
      <c r="Y160" s="368">
        <f t="shared" si="45"/>
        <v>0.52776747703606652</v>
      </c>
      <c r="Z160" s="368">
        <f t="shared" si="46"/>
        <v>0.54823206180285844</v>
      </c>
      <c r="AA160" s="368">
        <f t="shared" si="47"/>
        <v>0.57629981980448841</v>
      </c>
      <c r="AB160" s="368">
        <f t="shared" si="48"/>
        <v>0.61428774733790514</v>
      </c>
      <c r="AC160" s="368">
        <f t="shared" si="49"/>
        <v>0.66478834428097744</v>
      </c>
      <c r="AD160" s="368">
        <f t="shared" si="50"/>
        <v>0.73034636171199918</v>
      </c>
      <c r="AE160" s="368">
        <f t="shared" si="51"/>
        <v>0.8128746536826601</v>
      </c>
      <c r="AF160" s="368">
        <f t="shared" si="52"/>
        <v>0.91283716535954118</v>
      </c>
      <c r="AG160" s="368">
        <f t="shared" si="53"/>
        <v>1.028414556490215</v>
      </c>
      <c r="AH160" s="368">
        <f t="shared" si="54"/>
        <v>1.155074127039303</v>
      </c>
      <c r="AI160" s="368">
        <f t="shared" si="55"/>
        <v>1.2859818787350528</v>
      </c>
      <c r="AJ160" s="368">
        <f t="shared" si="56"/>
        <v>1.4133401204173297</v>
      </c>
      <c r="AK160" s="368">
        <f t="shared" si="57"/>
        <v>1.5301594494283404</v>
      </c>
      <c r="AL160" s="368">
        <f t="shared" si="58"/>
        <v>1.6316646636031642</v>
      </c>
      <c r="AM160" s="368">
        <f t="shared" si="59"/>
        <v>1.7157962241589553</v>
      </c>
      <c r="AN160" s="368">
        <f t="shared" si="60"/>
        <v>1.7828414475747003</v>
      </c>
      <c r="AO160" s="368">
        <f t="shared" si="61"/>
        <v>1.8346171854207705</v>
      </c>
      <c r="AP160" s="368">
        <f t="shared" si="62"/>
        <v>1.8736388388932128</v>
      </c>
      <c r="AQ160" s="368">
        <f t="shared" si="63"/>
        <v>1.9025115864089086</v>
      </c>
      <c r="AR160" s="368">
        <f t="shared" si="64"/>
        <v>1.923585217712902</v>
      </c>
      <c r="AS160" s="368">
        <f t="shared" si="65"/>
        <v>1.9388135949101988</v>
      </c>
      <c r="AT160" s="368">
        <f t="shared" si="66"/>
        <v>1.9505606910242002</v>
      </c>
      <c r="AU160" s="368">
        <f t="shared" si="67"/>
        <v>1.9614858934785704</v>
      </c>
      <c r="AV160" s="368">
        <f t="shared" si="68"/>
        <v>1.9692833240501684</v>
      </c>
      <c r="AW160" s="368">
        <f t="shared" si="69"/>
        <v>1.9751864938757193</v>
      </c>
      <c r="AX160" s="368">
        <f t="shared" si="70"/>
        <v>1.9807310112979977</v>
      </c>
      <c r="AY160" s="368">
        <f t="shared" si="71"/>
        <v>1.9846631669880734</v>
      </c>
      <c r="AZ160" s="368">
        <f t="shared" si="72"/>
        <v>1.9876120306080152</v>
      </c>
      <c r="BA160" s="368">
        <f t="shared" si="73"/>
        <v>1.9903954914401678</v>
      </c>
      <c r="BB160" s="368">
        <f t="shared" si="74"/>
        <v>1.9923632154766673</v>
      </c>
      <c r="BC160" s="368">
        <f t="shared" si="75"/>
        <v>1.9938319073549597</v>
      </c>
      <c r="BD160" s="368">
        <f t="shared" si="76"/>
        <v>1.9952216566591701</v>
      </c>
      <c r="BE160" s="368">
        <f t="shared" si="77"/>
        <v>1.9962025490994617</v>
      </c>
      <c r="BF160" s="368">
        <f t="shared" si="78"/>
        <v>1.996932951232413</v>
      </c>
      <c r="BG160" s="368">
        <f t="shared" si="79"/>
        <v>1.9976249470587031</v>
      </c>
      <c r="BH160" s="368">
        <f t="shared" si="80"/>
        <v>1.9981129724945101</v>
      </c>
      <c r="BI160" s="368">
        <f t="shared" si="81"/>
        <v>1.9984759440985371</v>
      </c>
      <c r="BJ160" s="368">
        <f t="shared" si="82"/>
        <v>1.9988200408022498</v>
      </c>
      <c r="BK160" s="368">
        <f t="shared" si="83"/>
        <v>1.999062616562727</v>
      </c>
      <c r="BL160" s="368">
        <f t="shared" si="84"/>
        <v>1.9992429282416075</v>
      </c>
      <c r="BM160" s="368">
        <f t="shared" si="85"/>
        <v>1.9994208362744403</v>
      </c>
      <c r="BN160" s="369">
        <f t="shared" si="86"/>
        <v>1.9995918236792631</v>
      </c>
      <c r="BO160" s="278"/>
    </row>
    <row r="161" spans="2:67" ht="42" customHeight="1">
      <c r="B161" s="652"/>
      <c r="C161" s="651"/>
      <c r="D161" s="672">
        <v>0.64999999999999902</v>
      </c>
      <c r="E161" s="671">
        <f t="shared" si="25"/>
        <v>1.9336844702689</v>
      </c>
      <c r="F161" s="676">
        <f t="shared" si="26"/>
        <v>0.46684223513445</v>
      </c>
      <c r="G161" s="676">
        <f>_xlfn.IFS(($D1161-$C$142)&lt;-(G$142-$D$141),MIN((G$143+$E161)/2,F160),($D161-$C$8)&gt;-(G$142-$D$141),MAX((G$143+$E161)/2,F160),TRUE,(G$143+$E161)/2)</f>
        <v>0.46693974123362308</v>
      </c>
      <c r="H161" s="368">
        <f t="shared" si="28"/>
        <v>0.46698059910639039</v>
      </c>
      <c r="I161" s="368">
        <f t="shared" si="29"/>
        <v>0.4670385753672166</v>
      </c>
      <c r="J161" s="368">
        <f t="shared" si="30"/>
        <v>0.4671208399048854</v>
      </c>
      <c r="K161" s="368">
        <f t="shared" si="31"/>
        <v>0.46723756335223349</v>
      </c>
      <c r="L161" s="368">
        <f t="shared" si="32"/>
        <v>0.46740317062618347</v>
      </c>
      <c r="M161" s="368">
        <f t="shared" si="33"/>
        <v>0.46763811576259057</v>
      </c>
      <c r="N161" s="368">
        <f t="shared" si="34"/>
        <v>0.46797139243620678</v>
      </c>
      <c r="O161" s="368">
        <f t="shared" si="35"/>
        <v>0.46844408029715662</v>
      </c>
      <c r="P161" s="368">
        <f t="shared" si="36"/>
        <v>0.46911434480618985</v>
      </c>
      <c r="Q161" s="368">
        <f t="shared" si="37"/>
        <v>0.47006446683374303</v>
      </c>
      <c r="R161" s="368">
        <f t="shared" si="38"/>
        <v>0.47141068695292654</v>
      </c>
      <c r="S161" s="368">
        <f t="shared" si="39"/>
        <v>0.473316913053688</v>
      </c>
      <c r="T161" s="368">
        <f t="shared" si="40"/>
        <v>0.47601365042228078</v>
      </c>
      <c r="U161" s="368">
        <f t="shared" si="41"/>
        <v>0.4798238302675924</v>
      </c>
      <c r="V161" s="368">
        <f t="shared" si="42"/>
        <v>0.48519742533827476</v>
      </c>
      <c r="W161" s="368">
        <f t="shared" si="43"/>
        <v>0.48946218024666405</v>
      </c>
      <c r="X161" s="368">
        <f t="shared" si="44"/>
        <v>0.51004010574946168</v>
      </c>
      <c r="Y161" s="368">
        <f t="shared" si="45"/>
        <v>0.51985895387047609</v>
      </c>
      <c r="Z161" s="368">
        <f t="shared" si="46"/>
        <v>0.5385937118237869</v>
      </c>
      <c r="AA161" s="368">
        <f t="shared" si="47"/>
        <v>0.56666146982541665</v>
      </c>
      <c r="AB161" s="368">
        <f t="shared" si="48"/>
        <v>0.6046493973588335</v>
      </c>
      <c r="AC161" s="368">
        <f t="shared" si="49"/>
        <v>0.65514999430190579</v>
      </c>
      <c r="AD161" s="368">
        <f t="shared" si="50"/>
        <v>0.72070801173292753</v>
      </c>
      <c r="AE161" s="368">
        <f t="shared" si="51"/>
        <v>0.80323630370358845</v>
      </c>
      <c r="AF161" s="368">
        <f t="shared" si="52"/>
        <v>0.90319881538046953</v>
      </c>
      <c r="AG161" s="368">
        <f t="shared" si="53"/>
        <v>1.0187762065111432</v>
      </c>
      <c r="AH161" s="368">
        <f t="shared" si="54"/>
        <v>1.1454357770602313</v>
      </c>
      <c r="AI161" s="368">
        <f t="shared" si="55"/>
        <v>1.2763435287559812</v>
      </c>
      <c r="AJ161" s="368">
        <f t="shared" si="56"/>
        <v>1.4037017704382579</v>
      </c>
      <c r="AK161" s="368">
        <f t="shared" si="57"/>
        <v>1.5205210994492688</v>
      </c>
      <c r="AL161" s="368">
        <f t="shared" si="58"/>
        <v>1.6220263136240924</v>
      </c>
      <c r="AM161" s="368">
        <f t="shared" si="59"/>
        <v>1.7061578741798837</v>
      </c>
      <c r="AN161" s="368">
        <f t="shared" si="60"/>
        <v>1.7732030975956286</v>
      </c>
      <c r="AO161" s="368">
        <f t="shared" si="61"/>
        <v>1.8249788354416987</v>
      </c>
      <c r="AP161" s="368">
        <f t="shared" si="62"/>
        <v>1.8640004889141411</v>
      </c>
      <c r="AQ161" s="368">
        <f t="shared" si="63"/>
        <v>1.8928732364298368</v>
      </c>
      <c r="AR161" s="368">
        <f t="shared" si="64"/>
        <v>1.9139468677338303</v>
      </c>
      <c r="AS161" s="368">
        <f t="shared" si="65"/>
        <v>1.9304536808919019</v>
      </c>
      <c r="AT161" s="368">
        <f t="shared" si="66"/>
        <v>1.9456820580891989</v>
      </c>
      <c r="AU161" s="368">
        <f t="shared" si="67"/>
        <v>1.9566072605435689</v>
      </c>
      <c r="AV161" s="368">
        <f t="shared" si="68"/>
        <v>1.9649431277966842</v>
      </c>
      <c r="AW161" s="368">
        <f t="shared" si="69"/>
        <v>1.9727405583682822</v>
      </c>
      <c r="AX161" s="368">
        <f t="shared" si="70"/>
        <v>1.9782850757905608</v>
      </c>
      <c r="AY161" s="368">
        <f t="shared" si="71"/>
        <v>1.9824594563582476</v>
      </c>
      <c r="AZ161" s="368">
        <f t="shared" si="72"/>
        <v>1.9863916120483234</v>
      </c>
      <c r="BA161" s="368">
        <f t="shared" si="73"/>
        <v>1.9891750728804762</v>
      </c>
      <c r="BB161" s="368">
        <f t="shared" si="74"/>
        <v>1.991256702655114</v>
      </c>
      <c r="BC161" s="368">
        <f t="shared" si="75"/>
        <v>1.9932244266916135</v>
      </c>
      <c r="BD161" s="368">
        <f t="shared" si="76"/>
        <v>1.9946141759958236</v>
      </c>
      <c r="BE161" s="368">
        <f t="shared" si="77"/>
        <v>1.9956500370777017</v>
      </c>
      <c r="BF161" s="368">
        <f t="shared" si="78"/>
        <v>1.9966309295179934</v>
      </c>
      <c r="BG161" s="368">
        <f t="shared" si="79"/>
        <v>1.9973229253442835</v>
      </c>
      <c r="BH161" s="368">
        <f t="shared" si="80"/>
        <v>1.9978378512750667</v>
      </c>
      <c r="BI161" s="368">
        <f t="shared" si="81"/>
        <v>1.9983258767108736</v>
      </c>
      <c r="BJ161" s="368">
        <f t="shared" si="82"/>
        <v>1.9986699734145865</v>
      </c>
      <c r="BK161" s="368">
        <f t="shared" si="83"/>
        <v>1.9989258095456723</v>
      </c>
      <c r="BL161" s="368">
        <f t="shared" si="84"/>
        <v>1.9991683853061493</v>
      </c>
      <c r="BM161" s="368">
        <f t="shared" si="85"/>
        <v>1.9993393727109721</v>
      </c>
      <c r="BN161" s="369">
        <f t="shared" si="86"/>
        <v>1.999466449616162</v>
      </c>
      <c r="BO161" s="278"/>
    </row>
    <row r="162" spans="2:67" ht="42" customHeight="1">
      <c r="B162" s="652"/>
      <c r="C162" s="651"/>
      <c r="D162" s="670">
        <v>0.59999999999999898</v>
      </c>
      <c r="E162" s="671">
        <f t="shared" si="25"/>
        <v>1.9067575411046929</v>
      </c>
      <c r="F162" s="676">
        <f t="shared" si="26"/>
        <v>0.45337877055234643</v>
      </c>
      <c r="G162" s="676">
        <f>_xlfn.IFS(($D1162-$C$142)&lt;-(G$142-$D$141),MIN((G$143+$E162)/2,F161),($D162-$C$8)&gt;-(G$142-$D$141),MAX((G$143+$E162)/2,F161),TRUE,(G$143+$E162)/2)</f>
        <v>0.45347627665151952</v>
      </c>
      <c r="H162" s="368">
        <f t="shared" si="28"/>
        <v>0.45351713452428682</v>
      </c>
      <c r="I162" s="368">
        <f t="shared" si="29"/>
        <v>0.45357511078511303</v>
      </c>
      <c r="J162" s="368">
        <f t="shared" si="30"/>
        <v>0.45365737532278183</v>
      </c>
      <c r="K162" s="368">
        <f t="shared" si="31"/>
        <v>0.45377409877012992</v>
      </c>
      <c r="L162" s="368">
        <f t="shared" si="32"/>
        <v>0.4539397060440799</v>
      </c>
      <c r="M162" s="368">
        <f t="shared" si="33"/>
        <v>0.454174651180487</v>
      </c>
      <c r="N162" s="368">
        <f t="shared" si="34"/>
        <v>0.45450792785410321</v>
      </c>
      <c r="O162" s="368">
        <f t="shared" si="35"/>
        <v>0.45498061571505305</v>
      </c>
      <c r="P162" s="368">
        <f t="shared" si="36"/>
        <v>0.45565088022408629</v>
      </c>
      <c r="Q162" s="368">
        <f t="shared" si="37"/>
        <v>0.45660100225163947</v>
      </c>
      <c r="R162" s="368">
        <f t="shared" si="38"/>
        <v>0.45794722237082297</v>
      </c>
      <c r="S162" s="368">
        <f t="shared" si="39"/>
        <v>0.45985344847158444</v>
      </c>
      <c r="T162" s="368">
        <f t="shared" si="40"/>
        <v>0.46255018584017721</v>
      </c>
      <c r="U162" s="368">
        <f t="shared" si="41"/>
        <v>0.46636036568548883</v>
      </c>
      <c r="V162" s="368">
        <f t="shared" si="42"/>
        <v>0.47173396075617119</v>
      </c>
      <c r="W162" s="368">
        <f t="shared" si="43"/>
        <v>0.47929313534081519</v>
      </c>
      <c r="X162" s="368">
        <f t="shared" si="44"/>
        <v>0.48519742533827476</v>
      </c>
      <c r="Y162" s="368">
        <f t="shared" si="45"/>
        <v>0.51414204601599178</v>
      </c>
      <c r="Z162" s="368">
        <f t="shared" si="46"/>
        <v>0.52776747703606652</v>
      </c>
      <c r="AA162" s="368">
        <f t="shared" si="47"/>
        <v>0.5531980052433132</v>
      </c>
      <c r="AB162" s="368">
        <f t="shared" si="48"/>
        <v>0.59118593277672993</v>
      </c>
      <c r="AC162" s="368">
        <f t="shared" si="49"/>
        <v>0.64168652971980222</v>
      </c>
      <c r="AD162" s="368">
        <f t="shared" si="50"/>
        <v>0.70724454715082397</v>
      </c>
      <c r="AE162" s="368">
        <f t="shared" si="51"/>
        <v>0.78977283912148488</v>
      </c>
      <c r="AF162" s="368">
        <f t="shared" si="52"/>
        <v>0.88973535079836596</v>
      </c>
      <c r="AG162" s="368">
        <f t="shared" si="53"/>
        <v>1.0053127419290397</v>
      </c>
      <c r="AH162" s="368">
        <f t="shared" si="54"/>
        <v>1.1319723124781278</v>
      </c>
      <c r="AI162" s="368">
        <f t="shared" si="55"/>
        <v>1.2628800641738778</v>
      </c>
      <c r="AJ162" s="368">
        <f t="shared" si="56"/>
        <v>1.3902383058561545</v>
      </c>
      <c r="AK162" s="368">
        <f t="shared" si="57"/>
        <v>1.5070576348671652</v>
      </c>
      <c r="AL162" s="368">
        <f t="shared" si="58"/>
        <v>1.608562849041989</v>
      </c>
      <c r="AM162" s="368">
        <f t="shared" si="59"/>
        <v>1.6926944095977801</v>
      </c>
      <c r="AN162" s="368">
        <f t="shared" si="60"/>
        <v>1.7597396330135251</v>
      </c>
      <c r="AO162" s="368">
        <f t="shared" si="61"/>
        <v>1.8115153708595952</v>
      </c>
      <c r="AP162" s="368">
        <f t="shared" si="62"/>
        <v>1.8505370243320376</v>
      </c>
      <c r="AQ162" s="368">
        <f t="shared" si="63"/>
        <v>1.8794097718477334</v>
      </c>
      <c r="AR162" s="368">
        <f t="shared" si="64"/>
        <v>1.9025115864089086</v>
      </c>
      <c r="AS162" s="368">
        <f t="shared" si="65"/>
        <v>1.923585217712902</v>
      </c>
      <c r="AT162" s="368">
        <f t="shared" si="66"/>
        <v>1.9388135949101988</v>
      </c>
      <c r="AU162" s="368">
        <f t="shared" si="67"/>
        <v>1.9505606910242002</v>
      </c>
      <c r="AV162" s="368">
        <f t="shared" si="68"/>
        <v>1.9614858934785704</v>
      </c>
      <c r="AW162" s="368">
        <f t="shared" si="69"/>
        <v>1.9692833240501684</v>
      </c>
      <c r="AX162" s="368">
        <f t="shared" si="70"/>
        <v>1.9751864938757193</v>
      </c>
      <c r="AY162" s="368">
        <f t="shared" si="71"/>
        <v>1.9807310112979977</v>
      </c>
      <c r="AZ162" s="368">
        <f t="shared" si="72"/>
        <v>1.9846631669880734</v>
      </c>
      <c r="BA162" s="368">
        <f t="shared" si="73"/>
        <v>1.9876120306080152</v>
      </c>
      <c r="BB162" s="368">
        <f t="shared" si="74"/>
        <v>1.9903954914401678</v>
      </c>
      <c r="BC162" s="368">
        <f t="shared" si="75"/>
        <v>1.9923632154766673</v>
      </c>
      <c r="BD162" s="368">
        <f t="shared" si="76"/>
        <v>1.9938319073549597</v>
      </c>
      <c r="BE162" s="368">
        <f t="shared" si="77"/>
        <v>1.9952216566591701</v>
      </c>
      <c r="BF162" s="368">
        <f t="shared" si="78"/>
        <v>1.9962025490994617</v>
      </c>
      <c r="BG162" s="368">
        <f t="shared" si="79"/>
        <v>1.996932951232413</v>
      </c>
      <c r="BH162" s="368">
        <f t="shared" si="80"/>
        <v>1.9976249470587031</v>
      </c>
      <c r="BI162" s="368">
        <f t="shared" si="81"/>
        <v>1.9981129724945101</v>
      </c>
      <c r="BJ162" s="368">
        <f t="shared" si="82"/>
        <v>1.9984759440985371</v>
      </c>
      <c r="BK162" s="368">
        <f t="shared" si="83"/>
        <v>1.9988200408022498</v>
      </c>
      <c r="BL162" s="368">
        <f t="shared" si="84"/>
        <v>1.999062616562727</v>
      </c>
      <c r="BM162" s="368">
        <f t="shared" si="85"/>
        <v>1.9992429282416075</v>
      </c>
      <c r="BN162" s="369">
        <f t="shared" si="86"/>
        <v>1.9994208362744403</v>
      </c>
      <c r="BO162" s="278"/>
    </row>
    <row r="163" spans="2:67" ht="42" customHeight="1">
      <c r="B163" s="652"/>
      <c r="C163" s="651"/>
      <c r="D163" s="672">
        <v>0.54999999999999905</v>
      </c>
      <c r="E163" s="671">
        <f t="shared" si="25"/>
        <v>1.8693839219995985</v>
      </c>
      <c r="F163" s="676">
        <f t="shared" si="26"/>
        <v>0.43469196099979923</v>
      </c>
      <c r="G163" s="676">
        <f>_xlfn.IFS(($D1163-$C$142)&lt;-(G$142-$D$141),MIN((G$143+$E163)/2,F162),($D163-$C$8)&gt;-(G$142-$D$141),MAX((G$143+$E163)/2,F162),TRUE,(G$143+$E163)/2)</f>
        <v>0.43478946709897232</v>
      </c>
      <c r="H163" s="368">
        <f t="shared" si="28"/>
        <v>0.43483032497173962</v>
      </c>
      <c r="I163" s="368">
        <f t="shared" si="29"/>
        <v>0.43488830123256583</v>
      </c>
      <c r="J163" s="368">
        <f t="shared" si="30"/>
        <v>0.43497056577023463</v>
      </c>
      <c r="K163" s="368">
        <f t="shared" si="31"/>
        <v>0.43508728921758272</v>
      </c>
      <c r="L163" s="368">
        <f t="shared" si="32"/>
        <v>0.4352528964915327</v>
      </c>
      <c r="M163" s="368">
        <f t="shared" si="33"/>
        <v>0.4354878416279398</v>
      </c>
      <c r="N163" s="368">
        <f t="shared" si="34"/>
        <v>0.43582111830155601</v>
      </c>
      <c r="O163" s="368">
        <f t="shared" si="35"/>
        <v>0.43629380616250585</v>
      </c>
      <c r="P163" s="368">
        <f t="shared" si="36"/>
        <v>0.43696407067153908</v>
      </c>
      <c r="Q163" s="368">
        <f t="shared" si="37"/>
        <v>0.43791419269909226</v>
      </c>
      <c r="R163" s="368">
        <f t="shared" si="38"/>
        <v>0.43926041281827577</v>
      </c>
      <c r="S163" s="368">
        <f t="shared" si="39"/>
        <v>0.44116663891903724</v>
      </c>
      <c r="T163" s="368">
        <f t="shared" si="40"/>
        <v>0.44386337628763001</v>
      </c>
      <c r="U163" s="368">
        <f t="shared" si="41"/>
        <v>0.44767355613294163</v>
      </c>
      <c r="V163" s="368">
        <f t="shared" si="42"/>
        <v>0.45304715120362399</v>
      </c>
      <c r="W163" s="368">
        <f t="shared" si="43"/>
        <v>0.46060632578826799</v>
      </c>
      <c r="X163" s="368">
        <f t="shared" si="44"/>
        <v>0.4712018665777537</v>
      </c>
      <c r="Y163" s="368">
        <f t="shared" si="45"/>
        <v>0.47929313534081519</v>
      </c>
      <c r="Z163" s="368">
        <f t="shared" si="46"/>
        <v>0.51985895387047609</v>
      </c>
      <c r="AA163" s="368">
        <f t="shared" si="47"/>
        <v>0.5385937118237869</v>
      </c>
      <c r="AB163" s="368">
        <f t="shared" si="48"/>
        <v>0.57249912322418273</v>
      </c>
      <c r="AC163" s="368">
        <f t="shared" si="49"/>
        <v>0.62299972016725502</v>
      </c>
      <c r="AD163" s="368">
        <f t="shared" si="50"/>
        <v>0.68855773759827676</v>
      </c>
      <c r="AE163" s="368">
        <f t="shared" si="51"/>
        <v>0.77108602956893768</v>
      </c>
      <c r="AF163" s="368">
        <f t="shared" si="52"/>
        <v>0.87104854124581876</v>
      </c>
      <c r="AG163" s="368">
        <f t="shared" si="53"/>
        <v>0.98662593237649254</v>
      </c>
      <c r="AH163" s="368">
        <f t="shared" si="54"/>
        <v>1.1132855029255806</v>
      </c>
      <c r="AI163" s="368">
        <f t="shared" si="55"/>
        <v>1.2441932546213303</v>
      </c>
      <c r="AJ163" s="368">
        <f t="shared" si="56"/>
        <v>1.3715514963036073</v>
      </c>
      <c r="AK163" s="368">
        <f t="shared" si="57"/>
        <v>1.488370825314618</v>
      </c>
      <c r="AL163" s="368">
        <f t="shared" si="58"/>
        <v>1.5898760394894418</v>
      </c>
      <c r="AM163" s="368">
        <f t="shared" si="59"/>
        <v>1.6740076000452329</v>
      </c>
      <c r="AN163" s="368">
        <f t="shared" si="60"/>
        <v>1.7410528234609779</v>
      </c>
      <c r="AO163" s="368">
        <f t="shared" si="61"/>
        <v>1.792828561307048</v>
      </c>
      <c r="AP163" s="368">
        <f t="shared" si="62"/>
        <v>1.8318502147794904</v>
      </c>
      <c r="AQ163" s="368">
        <f t="shared" si="63"/>
        <v>1.8640004889141411</v>
      </c>
      <c r="AR163" s="368">
        <f t="shared" si="64"/>
        <v>1.8928732364298368</v>
      </c>
      <c r="AS163" s="368">
        <f t="shared" si="65"/>
        <v>1.9139468677338303</v>
      </c>
      <c r="AT163" s="368">
        <f t="shared" si="66"/>
        <v>1.9304536808919019</v>
      </c>
      <c r="AU163" s="368">
        <f t="shared" si="67"/>
        <v>1.9456820580891989</v>
      </c>
      <c r="AV163" s="368">
        <f t="shared" si="68"/>
        <v>1.9566072605435689</v>
      </c>
      <c r="AW163" s="368">
        <f t="shared" si="69"/>
        <v>1.9649431277966842</v>
      </c>
      <c r="AX163" s="368">
        <f t="shared" si="70"/>
        <v>1.9727405583682822</v>
      </c>
      <c r="AY163" s="368">
        <f t="shared" si="71"/>
        <v>1.9782850757905608</v>
      </c>
      <c r="AZ163" s="368">
        <f t="shared" si="72"/>
        <v>1.9824594563582476</v>
      </c>
      <c r="BA163" s="368">
        <f t="shared" si="73"/>
        <v>1.9863916120483234</v>
      </c>
      <c r="BB163" s="368">
        <f t="shared" si="74"/>
        <v>1.9891750728804762</v>
      </c>
      <c r="BC163" s="368">
        <f t="shared" si="75"/>
        <v>1.991256702655114</v>
      </c>
      <c r="BD163" s="368">
        <f t="shared" si="76"/>
        <v>1.9932244266916135</v>
      </c>
      <c r="BE163" s="368">
        <f t="shared" si="77"/>
        <v>1.9946141759958236</v>
      </c>
      <c r="BF163" s="368">
        <f t="shared" si="78"/>
        <v>1.9956500370777017</v>
      </c>
      <c r="BG163" s="368">
        <f t="shared" si="79"/>
        <v>1.9966309295179934</v>
      </c>
      <c r="BH163" s="368">
        <f t="shared" si="80"/>
        <v>1.9973229253442835</v>
      </c>
      <c r="BI163" s="368">
        <f t="shared" si="81"/>
        <v>1.9978378512750667</v>
      </c>
      <c r="BJ163" s="368">
        <f t="shared" si="82"/>
        <v>1.9983258767108736</v>
      </c>
      <c r="BK163" s="368">
        <f t="shared" si="83"/>
        <v>1.9986699734145865</v>
      </c>
      <c r="BL163" s="368">
        <f t="shared" si="84"/>
        <v>1.9989258095456723</v>
      </c>
      <c r="BM163" s="368">
        <f t="shared" si="85"/>
        <v>1.9991683853061493</v>
      </c>
      <c r="BN163" s="369">
        <f t="shared" si="86"/>
        <v>1.9993393727109721</v>
      </c>
      <c r="BO163" s="278"/>
    </row>
    <row r="164" spans="2:67" ht="42" customHeight="1">
      <c r="B164" s="652"/>
      <c r="C164" s="651"/>
      <c r="D164" s="670">
        <v>0.5</v>
      </c>
      <c r="E164" s="671">
        <f t="shared" si="25"/>
        <v>1.8179682505576986</v>
      </c>
      <c r="F164" s="676">
        <f t="shared" si="26"/>
        <v>0.40898412527884931</v>
      </c>
      <c r="G164" s="676">
        <f>_xlfn.IFS(($D1164-$C$142)&lt;-(G$142-$D$141),MIN((G$143+$E164)/2,F163),($D164-$C$8)&gt;-(G$142-$D$141),MAX((G$143+$E164)/2,F163),TRUE,(G$143+$E164)/2)</f>
        <v>0.40908163137802239</v>
      </c>
      <c r="H164" s="368">
        <f t="shared" si="28"/>
        <v>0.4091224892507897</v>
      </c>
      <c r="I164" s="368">
        <f t="shared" si="29"/>
        <v>0.40918046551161591</v>
      </c>
      <c r="J164" s="368">
        <f t="shared" si="30"/>
        <v>0.40926273004928471</v>
      </c>
      <c r="K164" s="368">
        <f t="shared" si="31"/>
        <v>0.40937945349663279</v>
      </c>
      <c r="L164" s="368">
        <f t="shared" si="32"/>
        <v>0.40954506077058278</v>
      </c>
      <c r="M164" s="368">
        <f t="shared" si="33"/>
        <v>0.40978000590698987</v>
      </c>
      <c r="N164" s="368">
        <f t="shared" si="34"/>
        <v>0.41011328258060609</v>
      </c>
      <c r="O164" s="368">
        <f t="shared" si="35"/>
        <v>0.41058597044155593</v>
      </c>
      <c r="P164" s="368">
        <f t="shared" si="36"/>
        <v>0.41125623495058916</v>
      </c>
      <c r="Q164" s="368">
        <f t="shared" si="37"/>
        <v>0.41220635697814234</v>
      </c>
      <c r="R164" s="368">
        <f t="shared" si="38"/>
        <v>0.41355257709732585</v>
      </c>
      <c r="S164" s="368">
        <f t="shared" si="39"/>
        <v>0.41545880319808731</v>
      </c>
      <c r="T164" s="368">
        <f t="shared" si="40"/>
        <v>0.41815554056668008</v>
      </c>
      <c r="U164" s="368">
        <f t="shared" si="41"/>
        <v>0.42196572041199171</v>
      </c>
      <c r="V164" s="368">
        <f t="shared" si="42"/>
        <v>0.42733931548267406</v>
      </c>
      <c r="W164" s="368">
        <f t="shared" si="43"/>
        <v>0.43489849006731807</v>
      </c>
      <c r="X164" s="368">
        <f t="shared" si="44"/>
        <v>0.44549403085680378</v>
      </c>
      <c r="Y164" s="368">
        <f t="shared" si="45"/>
        <v>0.46027101720139418</v>
      </c>
      <c r="Z164" s="368">
        <f t="shared" si="46"/>
        <v>0.4712018665777537</v>
      </c>
      <c r="AA164" s="368">
        <f t="shared" si="47"/>
        <v>0.52776747703606652</v>
      </c>
      <c r="AB164" s="368">
        <f t="shared" si="48"/>
        <v>0.5531980052433132</v>
      </c>
      <c r="AC164" s="368">
        <f t="shared" si="49"/>
        <v>0.5972918844463051</v>
      </c>
      <c r="AD164" s="368">
        <f t="shared" si="50"/>
        <v>0.66284990187732684</v>
      </c>
      <c r="AE164" s="368">
        <f t="shared" si="51"/>
        <v>0.74537819384798776</v>
      </c>
      <c r="AF164" s="368">
        <f t="shared" si="52"/>
        <v>0.84534070552486884</v>
      </c>
      <c r="AG164" s="368">
        <f t="shared" si="53"/>
        <v>0.96091809665554262</v>
      </c>
      <c r="AH164" s="368">
        <f t="shared" si="54"/>
        <v>1.0875776672046307</v>
      </c>
      <c r="AI164" s="368">
        <f t="shared" si="55"/>
        <v>1.2184854189003804</v>
      </c>
      <c r="AJ164" s="368">
        <f t="shared" si="56"/>
        <v>1.3458436605826574</v>
      </c>
      <c r="AK164" s="368">
        <f t="shared" si="57"/>
        <v>1.462662989593668</v>
      </c>
      <c r="AL164" s="368">
        <f t="shared" si="58"/>
        <v>1.5641682037684919</v>
      </c>
      <c r="AM164" s="368">
        <f t="shared" si="59"/>
        <v>1.6482997643242829</v>
      </c>
      <c r="AN164" s="368">
        <f t="shared" si="60"/>
        <v>1.715344987740028</v>
      </c>
      <c r="AO164" s="368">
        <f t="shared" si="61"/>
        <v>1.7671207255860981</v>
      </c>
      <c r="AP164" s="368">
        <f t="shared" si="62"/>
        <v>1.8115153708595952</v>
      </c>
      <c r="AQ164" s="368">
        <f t="shared" si="63"/>
        <v>1.8505370243320376</v>
      </c>
      <c r="AR164" s="368">
        <f t="shared" si="64"/>
        <v>1.8794097718477334</v>
      </c>
      <c r="AS164" s="368">
        <f t="shared" si="65"/>
        <v>1.9025115864089086</v>
      </c>
      <c r="AT164" s="368">
        <f t="shared" si="66"/>
        <v>1.923585217712902</v>
      </c>
      <c r="AU164" s="368">
        <f t="shared" si="67"/>
        <v>1.9388135949101988</v>
      </c>
      <c r="AV164" s="368">
        <f t="shared" si="68"/>
        <v>1.9505606910242002</v>
      </c>
      <c r="AW164" s="368">
        <f t="shared" si="69"/>
        <v>1.9614858934785704</v>
      </c>
      <c r="AX164" s="368">
        <f t="shared" si="70"/>
        <v>1.9692833240501684</v>
      </c>
      <c r="AY164" s="368">
        <f t="shared" si="71"/>
        <v>1.9751864938757193</v>
      </c>
      <c r="AZ164" s="368">
        <f t="shared" si="72"/>
        <v>1.9807310112979977</v>
      </c>
      <c r="BA164" s="368">
        <f t="shared" si="73"/>
        <v>1.9846631669880734</v>
      </c>
      <c r="BB164" s="368">
        <f t="shared" si="74"/>
        <v>1.9876120306080152</v>
      </c>
      <c r="BC164" s="368">
        <f t="shared" si="75"/>
        <v>1.9903954914401678</v>
      </c>
      <c r="BD164" s="368">
        <f t="shared" si="76"/>
        <v>1.9923632154766673</v>
      </c>
      <c r="BE164" s="368">
        <f t="shared" si="77"/>
        <v>1.9938319073549597</v>
      </c>
      <c r="BF164" s="368">
        <f t="shared" si="78"/>
        <v>1.9952216566591701</v>
      </c>
      <c r="BG164" s="368">
        <f t="shared" si="79"/>
        <v>1.9962025490994617</v>
      </c>
      <c r="BH164" s="368">
        <f t="shared" si="80"/>
        <v>1.996932951232413</v>
      </c>
      <c r="BI164" s="368">
        <f t="shared" si="81"/>
        <v>1.9976249470587031</v>
      </c>
      <c r="BJ164" s="368">
        <f t="shared" si="82"/>
        <v>1.9981129724945101</v>
      </c>
      <c r="BK164" s="368">
        <f t="shared" si="83"/>
        <v>1.9984759440985371</v>
      </c>
      <c r="BL164" s="368">
        <f t="shared" si="84"/>
        <v>1.9988200408022498</v>
      </c>
      <c r="BM164" s="368">
        <f t="shared" si="85"/>
        <v>1.999062616562727</v>
      </c>
      <c r="BN164" s="369">
        <f t="shared" si="86"/>
        <v>1.9992429282416075</v>
      </c>
      <c r="BO164" s="278"/>
    </row>
    <row r="165" spans="2:67" ht="42" customHeight="1">
      <c r="B165" s="652"/>
      <c r="C165" s="651"/>
      <c r="D165" s="672">
        <v>0.45</v>
      </c>
      <c r="E165" s="671">
        <f t="shared" si="25"/>
        <v>1.7480901807647533</v>
      </c>
      <c r="F165" s="676">
        <f t="shared" si="26"/>
        <v>0.37404509038237665</v>
      </c>
      <c r="G165" s="676">
        <f>_xlfn.IFS(($D1165-$C$142)&lt;-(G$142-$D$141),MIN((G$143+$E165)/2,F164),($D165-$C$8)&gt;-(G$142-$D$141),MAX((G$143+$E165)/2,F164),TRUE,(G$143+$E165)/2)</f>
        <v>0.37414259648154974</v>
      </c>
      <c r="H165" s="368">
        <f t="shared" si="28"/>
        <v>0.37418345435431705</v>
      </c>
      <c r="I165" s="368">
        <f t="shared" si="29"/>
        <v>0.37424143061514326</v>
      </c>
      <c r="J165" s="368">
        <f t="shared" si="30"/>
        <v>0.37432369515281205</v>
      </c>
      <c r="K165" s="368">
        <f t="shared" si="31"/>
        <v>0.37444041860016014</v>
      </c>
      <c r="L165" s="368">
        <f t="shared" si="32"/>
        <v>0.37460602587411013</v>
      </c>
      <c r="M165" s="368">
        <f t="shared" si="33"/>
        <v>0.37484097101051722</v>
      </c>
      <c r="N165" s="368">
        <f t="shared" si="34"/>
        <v>0.37517424768413343</v>
      </c>
      <c r="O165" s="368">
        <f t="shared" si="35"/>
        <v>0.37564693554508327</v>
      </c>
      <c r="P165" s="368">
        <f t="shared" si="36"/>
        <v>0.37631720005411651</v>
      </c>
      <c r="Q165" s="368">
        <f t="shared" si="37"/>
        <v>0.37726732208166969</v>
      </c>
      <c r="R165" s="368">
        <f t="shared" si="38"/>
        <v>0.37861354220085319</v>
      </c>
      <c r="S165" s="368">
        <f t="shared" si="39"/>
        <v>0.38051976830161466</v>
      </c>
      <c r="T165" s="368">
        <f t="shared" si="40"/>
        <v>0.38321650567020743</v>
      </c>
      <c r="U165" s="368">
        <f t="shared" si="41"/>
        <v>0.38702668551551905</v>
      </c>
      <c r="V165" s="368">
        <f t="shared" si="42"/>
        <v>0.39240028058620141</v>
      </c>
      <c r="W165" s="368">
        <f t="shared" si="43"/>
        <v>0.39995945517084541</v>
      </c>
      <c r="X165" s="368">
        <f t="shared" si="44"/>
        <v>0.41055499596033113</v>
      </c>
      <c r="Y165" s="368">
        <f t="shared" si="45"/>
        <v>0.42533198230492153</v>
      </c>
      <c r="Z165" s="368">
        <f t="shared" si="46"/>
        <v>0.44549403085680378</v>
      </c>
      <c r="AA165" s="368">
        <f t="shared" si="47"/>
        <v>0.46027101720139418</v>
      </c>
      <c r="AB165" s="368">
        <f t="shared" si="48"/>
        <v>0.5385937118237869</v>
      </c>
      <c r="AC165" s="368">
        <f t="shared" si="49"/>
        <v>0.57249912322418273</v>
      </c>
      <c r="AD165" s="368">
        <f t="shared" si="50"/>
        <v>0.62791086698085419</v>
      </c>
      <c r="AE165" s="368">
        <f t="shared" si="51"/>
        <v>0.7104391589515151</v>
      </c>
      <c r="AF165" s="368">
        <f t="shared" si="52"/>
        <v>0.81040167062839619</v>
      </c>
      <c r="AG165" s="368">
        <f t="shared" si="53"/>
        <v>0.92597906175906997</v>
      </c>
      <c r="AH165" s="368">
        <f t="shared" si="54"/>
        <v>1.052638632308158</v>
      </c>
      <c r="AI165" s="368">
        <f t="shared" si="55"/>
        <v>1.183546384003908</v>
      </c>
      <c r="AJ165" s="368">
        <f t="shared" si="56"/>
        <v>1.3109046256861847</v>
      </c>
      <c r="AK165" s="368">
        <f t="shared" si="57"/>
        <v>1.4277239546971954</v>
      </c>
      <c r="AL165" s="368">
        <f t="shared" si="58"/>
        <v>1.5292291688720192</v>
      </c>
      <c r="AM165" s="368">
        <f t="shared" si="59"/>
        <v>1.6133607294278103</v>
      </c>
      <c r="AN165" s="368">
        <f t="shared" si="60"/>
        <v>1.6804059528435553</v>
      </c>
      <c r="AO165" s="368">
        <f t="shared" si="61"/>
        <v>1.7410528234609779</v>
      </c>
      <c r="AP165" s="368">
        <f t="shared" si="62"/>
        <v>1.792828561307048</v>
      </c>
      <c r="AQ165" s="368">
        <f t="shared" si="63"/>
        <v>1.8318502147794904</v>
      </c>
      <c r="AR165" s="368">
        <f t="shared" si="64"/>
        <v>1.8640004889141411</v>
      </c>
      <c r="AS165" s="368">
        <f t="shared" si="65"/>
        <v>1.8928732364298368</v>
      </c>
      <c r="AT165" s="368">
        <f t="shared" si="66"/>
        <v>1.9139468677338303</v>
      </c>
      <c r="AU165" s="368">
        <f t="shared" si="67"/>
        <v>1.9304536808919019</v>
      </c>
      <c r="AV165" s="368">
        <f t="shared" si="68"/>
        <v>1.9456820580891989</v>
      </c>
      <c r="AW165" s="368">
        <f t="shared" si="69"/>
        <v>1.9566072605435689</v>
      </c>
      <c r="AX165" s="368">
        <f t="shared" si="70"/>
        <v>1.9649431277966842</v>
      </c>
      <c r="AY165" s="368">
        <f t="shared" si="71"/>
        <v>1.9727405583682822</v>
      </c>
      <c r="AZ165" s="368">
        <f t="shared" si="72"/>
        <v>1.9782850757905608</v>
      </c>
      <c r="BA165" s="368">
        <f t="shared" si="73"/>
        <v>1.9824594563582476</v>
      </c>
      <c r="BB165" s="368">
        <f t="shared" si="74"/>
        <v>1.9863916120483234</v>
      </c>
      <c r="BC165" s="368">
        <f t="shared" si="75"/>
        <v>1.9891750728804762</v>
      </c>
      <c r="BD165" s="368">
        <f t="shared" si="76"/>
        <v>1.991256702655114</v>
      </c>
      <c r="BE165" s="368">
        <f t="shared" si="77"/>
        <v>1.9932244266916135</v>
      </c>
      <c r="BF165" s="368">
        <f t="shared" si="78"/>
        <v>1.9946141759958236</v>
      </c>
      <c r="BG165" s="368">
        <f t="shared" si="79"/>
        <v>1.9956500370777017</v>
      </c>
      <c r="BH165" s="368">
        <f t="shared" si="80"/>
        <v>1.9966309295179934</v>
      </c>
      <c r="BI165" s="368">
        <f t="shared" si="81"/>
        <v>1.9973229253442835</v>
      </c>
      <c r="BJ165" s="368">
        <f t="shared" si="82"/>
        <v>1.9978378512750667</v>
      </c>
      <c r="BK165" s="368">
        <f t="shared" si="83"/>
        <v>1.9983258767108736</v>
      </c>
      <c r="BL165" s="368">
        <f t="shared" si="84"/>
        <v>1.9986699734145865</v>
      </c>
      <c r="BM165" s="368">
        <f t="shared" si="85"/>
        <v>1.9989258095456723</v>
      </c>
      <c r="BN165" s="369">
        <f t="shared" si="86"/>
        <v>1.9991683853061493</v>
      </c>
      <c r="BO165" s="278"/>
    </row>
    <row r="166" spans="2:67" ht="42" customHeight="1">
      <c r="B166" s="652"/>
      <c r="C166" s="651"/>
      <c r="D166" s="670">
        <v>0.4</v>
      </c>
      <c r="E166" s="671">
        <f t="shared" si="25"/>
        <v>1.6546746312739109</v>
      </c>
      <c r="F166" s="676">
        <f t="shared" si="26"/>
        <v>0.32733731563695545</v>
      </c>
      <c r="G166" s="676">
        <f>_xlfn.IFS(($D1166-$C$142)&lt;-(G$142-$D$141),MIN((G$143+$E166)/2,F165),($D166-$C$8)&gt;-(G$142-$D$141),MAX((G$143+$E166)/2,F165),TRUE,(G$143+$E166)/2)</f>
        <v>0.32743482173612853</v>
      </c>
      <c r="H166" s="368">
        <f t="shared" si="28"/>
        <v>0.32747567960889584</v>
      </c>
      <c r="I166" s="368">
        <f t="shared" si="29"/>
        <v>0.32753365586972205</v>
      </c>
      <c r="J166" s="368">
        <f t="shared" si="30"/>
        <v>0.32761592040739085</v>
      </c>
      <c r="K166" s="368">
        <f t="shared" si="31"/>
        <v>0.32773264385473894</v>
      </c>
      <c r="L166" s="368">
        <f t="shared" si="32"/>
        <v>0.32789825112868892</v>
      </c>
      <c r="M166" s="368">
        <f t="shared" si="33"/>
        <v>0.32813319626509602</v>
      </c>
      <c r="N166" s="368">
        <f t="shared" si="34"/>
        <v>0.32846647293871223</v>
      </c>
      <c r="O166" s="368">
        <f t="shared" si="35"/>
        <v>0.32893916079966207</v>
      </c>
      <c r="P166" s="368">
        <f t="shared" si="36"/>
        <v>0.3296094253086953</v>
      </c>
      <c r="Q166" s="368">
        <f t="shared" si="37"/>
        <v>0.33055954733624848</v>
      </c>
      <c r="R166" s="368">
        <f t="shared" si="38"/>
        <v>0.33190576745543199</v>
      </c>
      <c r="S166" s="368">
        <f t="shared" si="39"/>
        <v>0.33381199355619345</v>
      </c>
      <c r="T166" s="368">
        <f t="shared" si="40"/>
        <v>0.33650873092478623</v>
      </c>
      <c r="U166" s="368">
        <f t="shared" si="41"/>
        <v>0.34031891077009785</v>
      </c>
      <c r="V166" s="368">
        <f t="shared" si="42"/>
        <v>0.34569250584078021</v>
      </c>
      <c r="W166" s="368">
        <f t="shared" si="43"/>
        <v>0.35325168042542421</v>
      </c>
      <c r="X166" s="368">
        <f t="shared" si="44"/>
        <v>0.36384722121490992</v>
      </c>
      <c r="Y166" s="368">
        <f t="shared" si="45"/>
        <v>0.37862420755950033</v>
      </c>
      <c r="Z166" s="368">
        <f t="shared" si="46"/>
        <v>0.3990887923262923</v>
      </c>
      <c r="AA166" s="368">
        <f t="shared" si="47"/>
        <v>0.42533198230492153</v>
      </c>
      <c r="AB166" s="368">
        <f t="shared" si="48"/>
        <v>0.44549403085680378</v>
      </c>
      <c r="AC166" s="368">
        <f t="shared" si="49"/>
        <v>0.5531980052433132</v>
      </c>
      <c r="AD166" s="368">
        <f t="shared" si="50"/>
        <v>0.5972918844463051</v>
      </c>
      <c r="AE166" s="368">
        <f t="shared" si="51"/>
        <v>0.6637313842060939</v>
      </c>
      <c r="AF166" s="368">
        <f t="shared" si="52"/>
        <v>0.76369389588297498</v>
      </c>
      <c r="AG166" s="368">
        <f t="shared" si="53"/>
        <v>0.87927128701364876</v>
      </c>
      <c r="AH166" s="368">
        <f t="shared" si="54"/>
        <v>1.0059308575627368</v>
      </c>
      <c r="AI166" s="368">
        <f t="shared" si="55"/>
        <v>1.1368386092584868</v>
      </c>
      <c r="AJ166" s="368">
        <f t="shared" si="56"/>
        <v>1.2641968509407635</v>
      </c>
      <c r="AK166" s="368">
        <f t="shared" si="57"/>
        <v>1.3810161799517742</v>
      </c>
      <c r="AL166" s="368">
        <f t="shared" si="58"/>
        <v>1.482521394126598</v>
      </c>
      <c r="AM166" s="368">
        <f t="shared" si="59"/>
        <v>1.5666529546823891</v>
      </c>
      <c r="AN166" s="368">
        <f t="shared" si="60"/>
        <v>1.6482997643242829</v>
      </c>
      <c r="AO166" s="368">
        <f t="shared" si="61"/>
        <v>1.715344987740028</v>
      </c>
      <c r="AP166" s="368">
        <f t="shared" si="62"/>
        <v>1.7671207255860981</v>
      </c>
      <c r="AQ166" s="368">
        <f t="shared" si="63"/>
        <v>1.8115153708595952</v>
      </c>
      <c r="AR166" s="368">
        <f t="shared" si="64"/>
        <v>1.8505370243320376</v>
      </c>
      <c r="AS166" s="368">
        <f t="shared" si="65"/>
        <v>1.8794097718477334</v>
      </c>
      <c r="AT166" s="368">
        <f t="shared" si="66"/>
        <v>1.9025115864089086</v>
      </c>
      <c r="AU166" s="368">
        <f t="shared" si="67"/>
        <v>1.923585217712902</v>
      </c>
      <c r="AV166" s="368">
        <f t="shared" si="68"/>
        <v>1.9388135949101988</v>
      </c>
      <c r="AW166" s="368">
        <f t="shared" si="69"/>
        <v>1.9505606910242002</v>
      </c>
      <c r="AX166" s="368">
        <f t="shared" si="70"/>
        <v>1.9614858934785704</v>
      </c>
      <c r="AY166" s="368">
        <f t="shared" si="71"/>
        <v>1.9692833240501684</v>
      </c>
      <c r="AZ166" s="368">
        <f t="shared" si="72"/>
        <v>1.9751864938757193</v>
      </c>
      <c r="BA166" s="368">
        <f t="shared" si="73"/>
        <v>1.9807310112979977</v>
      </c>
      <c r="BB166" s="368">
        <f t="shared" si="74"/>
        <v>1.9846631669880734</v>
      </c>
      <c r="BC166" s="368">
        <f t="shared" si="75"/>
        <v>1.9876120306080152</v>
      </c>
      <c r="BD166" s="368">
        <f t="shared" si="76"/>
        <v>1.9903954914401678</v>
      </c>
      <c r="BE166" s="368">
        <f t="shared" si="77"/>
        <v>1.9923632154766673</v>
      </c>
      <c r="BF166" s="368">
        <f t="shared" si="78"/>
        <v>1.9938319073549597</v>
      </c>
      <c r="BG166" s="368">
        <f t="shared" si="79"/>
        <v>1.9952216566591701</v>
      </c>
      <c r="BH166" s="368">
        <f t="shared" si="80"/>
        <v>1.9962025490994617</v>
      </c>
      <c r="BI166" s="368">
        <f t="shared" si="81"/>
        <v>1.996932951232413</v>
      </c>
      <c r="BJ166" s="368">
        <f t="shared" si="82"/>
        <v>1.9976249470587031</v>
      </c>
      <c r="BK166" s="368">
        <f t="shared" si="83"/>
        <v>1.9981129724945101</v>
      </c>
      <c r="BL166" s="368">
        <f t="shared" si="84"/>
        <v>1.9984759440985371</v>
      </c>
      <c r="BM166" s="368">
        <f t="shared" si="85"/>
        <v>1.9988200408022498</v>
      </c>
      <c r="BN166" s="369">
        <f t="shared" si="86"/>
        <v>1.999062616562727</v>
      </c>
      <c r="BO166" s="278"/>
    </row>
    <row r="167" spans="2:67" ht="42" customHeight="1">
      <c r="B167" s="652"/>
      <c r="C167" s="651"/>
      <c r="D167" s="672">
        <v>0.35</v>
      </c>
      <c r="E167" s="671">
        <f t="shared" si="25"/>
        <v>1.5325108207472455</v>
      </c>
      <c r="F167" s="676">
        <f t="shared" si="26"/>
        <v>0.26625541037362277</v>
      </c>
      <c r="G167" s="676">
        <f>_xlfn.IFS(($D1167-$C$142)&lt;-(G$142-$D$141),MIN((G$143+$E167)/2,F166),($D167-$C$8)&gt;-(G$142-$D$141),MAX((G$143+$E167)/2,F166),TRUE,(G$143+$E167)/2)</f>
        <v>0.26635291647279585</v>
      </c>
      <c r="H167" s="368">
        <f t="shared" si="28"/>
        <v>0.26639377434556316</v>
      </c>
      <c r="I167" s="368">
        <f t="shared" si="29"/>
        <v>0.26645175060638937</v>
      </c>
      <c r="J167" s="368">
        <f t="shared" si="30"/>
        <v>0.26653401514405817</v>
      </c>
      <c r="K167" s="368">
        <f t="shared" si="31"/>
        <v>0.26665073859140626</v>
      </c>
      <c r="L167" s="368">
        <f t="shared" si="32"/>
        <v>0.26681634586535624</v>
      </c>
      <c r="M167" s="368">
        <f t="shared" si="33"/>
        <v>0.26705129100176334</v>
      </c>
      <c r="N167" s="368">
        <f t="shared" si="34"/>
        <v>0.26738456767537955</v>
      </c>
      <c r="O167" s="368">
        <f t="shared" si="35"/>
        <v>0.26785725553632939</v>
      </c>
      <c r="P167" s="368">
        <f t="shared" si="36"/>
        <v>0.26852752004536262</v>
      </c>
      <c r="Q167" s="368">
        <f t="shared" si="37"/>
        <v>0.2694776420729158</v>
      </c>
      <c r="R167" s="368">
        <f t="shared" si="38"/>
        <v>0.27082386219209931</v>
      </c>
      <c r="S167" s="368">
        <f t="shared" si="39"/>
        <v>0.27273008829286077</v>
      </c>
      <c r="T167" s="368">
        <f t="shared" si="40"/>
        <v>0.27542682566145354</v>
      </c>
      <c r="U167" s="368">
        <f t="shared" si="41"/>
        <v>0.27923700550676517</v>
      </c>
      <c r="V167" s="368">
        <f t="shared" si="42"/>
        <v>0.28461060057744753</v>
      </c>
      <c r="W167" s="368">
        <f t="shared" si="43"/>
        <v>0.29216977516209153</v>
      </c>
      <c r="X167" s="368">
        <f t="shared" si="44"/>
        <v>0.30276531595157724</v>
      </c>
      <c r="Y167" s="368">
        <f t="shared" si="45"/>
        <v>0.31754230229616764</v>
      </c>
      <c r="Z167" s="368">
        <f t="shared" si="46"/>
        <v>0.33800688706295962</v>
      </c>
      <c r="AA167" s="368">
        <f t="shared" si="47"/>
        <v>0.36607464506458948</v>
      </c>
      <c r="AB167" s="368">
        <f t="shared" si="48"/>
        <v>0.3990887923262923</v>
      </c>
      <c r="AC167" s="368">
        <f t="shared" si="49"/>
        <v>0.42533198230492153</v>
      </c>
      <c r="AD167" s="368">
        <f t="shared" si="50"/>
        <v>0.57249912322418273</v>
      </c>
      <c r="AE167" s="368">
        <f t="shared" si="51"/>
        <v>0.62791086698085419</v>
      </c>
      <c r="AF167" s="368">
        <f t="shared" si="52"/>
        <v>0.7104391589515151</v>
      </c>
      <c r="AG167" s="368">
        <f t="shared" si="53"/>
        <v>0.81818938175031608</v>
      </c>
      <c r="AH167" s="368">
        <f t="shared" si="54"/>
        <v>0.94484895229940413</v>
      </c>
      <c r="AI167" s="368">
        <f t="shared" si="55"/>
        <v>1.0757567039951539</v>
      </c>
      <c r="AJ167" s="368">
        <f t="shared" si="56"/>
        <v>1.2031149456774308</v>
      </c>
      <c r="AK167" s="368">
        <f t="shared" si="57"/>
        <v>1.3199342746884415</v>
      </c>
      <c r="AL167" s="368">
        <f t="shared" si="58"/>
        <v>1.4277239546971954</v>
      </c>
      <c r="AM167" s="368">
        <f t="shared" si="59"/>
        <v>1.5292291688720192</v>
      </c>
      <c r="AN167" s="368">
        <f t="shared" si="60"/>
        <v>1.6133607294278103</v>
      </c>
      <c r="AO167" s="368">
        <f t="shared" si="61"/>
        <v>1.6804059528435553</v>
      </c>
      <c r="AP167" s="368">
        <f t="shared" si="62"/>
        <v>1.7410528234609779</v>
      </c>
      <c r="AQ167" s="368">
        <f t="shared" si="63"/>
        <v>1.792828561307048</v>
      </c>
      <c r="AR167" s="368">
        <f t="shared" si="64"/>
        <v>1.8318502147794904</v>
      </c>
      <c r="AS167" s="368">
        <f t="shared" si="65"/>
        <v>1.8640004889141411</v>
      </c>
      <c r="AT167" s="368">
        <f t="shared" si="66"/>
        <v>1.8928732364298368</v>
      </c>
      <c r="AU167" s="368">
        <f t="shared" si="67"/>
        <v>1.9139468677338303</v>
      </c>
      <c r="AV167" s="368">
        <f t="shared" si="68"/>
        <v>1.9304536808919019</v>
      </c>
      <c r="AW167" s="368">
        <f t="shared" si="69"/>
        <v>1.9456820580891989</v>
      </c>
      <c r="AX167" s="368">
        <f t="shared" si="70"/>
        <v>1.9566072605435689</v>
      </c>
      <c r="AY167" s="368">
        <f t="shared" si="71"/>
        <v>1.9649431277966842</v>
      </c>
      <c r="AZ167" s="368">
        <f t="shared" si="72"/>
        <v>1.9727405583682822</v>
      </c>
      <c r="BA167" s="368">
        <f t="shared" si="73"/>
        <v>1.9782850757905608</v>
      </c>
      <c r="BB167" s="368">
        <f t="shared" si="74"/>
        <v>1.9824594563582476</v>
      </c>
      <c r="BC167" s="368">
        <f t="shared" si="75"/>
        <v>1.9863916120483234</v>
      </c>
      <c r="BD167" s="368">
        <f t="shared" si="76"/>
        <v>1.9891750728804762</v>
      </c>
      <c r="BE167" s="368">
        <f t="shared" si="77"/>
        <v>1.991256702655114</v>
      </c>
      <c r="BF167" s="368">
        <f t="shared" si="78"/>
        <v>1.9932244266916135</v>
      </c>
      <c r="BG167" s="368">
        <f t="shared" si="79"/>
        <v>1.9946141759958236</v>
      </c>
      <c r="BH167" s="368">
        <f t="shared" si="80"/>
        <v>1.9956500370777017</v>
      </c>
      <c r="BI167" s="368">
        <f t="shared" si="81"/>
        <v>1.9966309295179934</v>
      </c>
      <c r="BJ167" s="368">
        <f t="shared" si="82"/>
        <v>1.9973229253442835</v>
      </c>
      <c r="BK167" s="368">
        <f t="shared" si="83"/>
        <v>1.9978378512750667</v>
      </c>
      <c r="BL167" s="368">
        <f t="shared" si="84"/>
        <v>1.9983258767108736</v>
      </c>
      <c r="BM167" s="368">
        <f t="shared" si="85"/>
        <v>1.9986699734145865</v>
      </c>
      <c r="BN167" s="369">
        <f t="shared" si="86"/>
        <v>1.9989258095456723</v>
      </c>
      <c r="BO167" s="278"/>
    </row>
    <row r="168" spans="2:67" ht="42" customHeight="1">
      <c r="B168" s="652"/>
      <c r="C168" s="651"/>
      <c r="D168" s="670">
        <v>0.3</v>
      </c>
      <c r="E168" s="671">
        <f t="shared" si="25"/>
        <v>1.3772676782073403</v>
      </c>
      <c r="F168" s="676">
        <f t="shared" si="26"/>
        <v>0.18863383910367015</v>
      </c>
      <c r="G168" s="676">
        <f>_xlfn.IFS(($D1168-$C$142)&lt;-(G$142-$D$141),MIN((G$143+$E168)/2,F167),($D168-$C$8)&gt;-(G$142-$D$141),MAX((G$143+$E168)/2,F167),TRUE,(G$143+$E168)/2)</f>
        <v>0.18873134520284324</v>
      </c>
      <c r="H168" s="368">
        <f t="shared" si="28"/>
        <v>0.18877220307561055</v>
      </c>
      <c r="I168" s="368">
        <f t="shared" si="29"/>
        <v>0.18883017933643675</v>
      </c>
      <c r="J168" s="368">
        <f t="shared" si="30"/>
        <v>0.18891244387410555</v>
      </c>
      <c r="K168" s="368">
        <f t="shared" si="31"/>
        <v>0.18902916732145364</v>
      </c>
      <c r="L168" s="368">
        <f t="shared" si="32"/>
        <v>0.18919477459540363</v>
      </c>
      <c r="M168" s="368">
        <f t="shared" si="33"/>
        <v>0.18942971973181072</v>
      </c>
      <c r="N168" s="368">
        <f t="shared" si="34"/>
        <v>0.18976299640542693</v>
      </c>
      <c r="O168" s="368">
        <f t="shared" si="35"/>
        <v>0.19023568426637677</v>
      </c>
      <c r="P168" s="368">
        <f t="shared" si="36"/>
        <v>0.19090594877541001</v>
      </c>
      <c r="Q168" s="368">
        <f t="shared" si="37"/>
        <v>0.19185607080296319</v>
      </c>
      <c r="R168" s="368">
        <f t="shared" si="38"/>
        <v>0.19320229092214669</v>
      </c>
      <c r="S168" s="368">
        <f t="shared" si="39"/>
        <v>0.19510851702290816</v>
      </c>
      <c r="T168" s="368">
        <f t="shared" si="40"/>
        <v>0.19780525439150093</v>
      </c>
      <c r="U168" s="368">
        <f t="shared" si="41"/>
        <v>0.20161543423681255</v>
      </c>
      <c r="V168" s="368">
        <f t="shared" si="42"/>
        <v>0.20698902930749491</v>
      </c>
      <c r="W168" s="368">
        <f t="shared" si="43"/>
        <v>0.21454820389213891</v>
      </c>
      <c r="X168" s="368">
        <f t="shared" si="44"/>
        <v>0.22514374468162462</v>
      </c>
      <c r="Y168" s="368">
        <f t="shared" si="45"/>
        <v>0.23992073102621503</v>
      </c>
      <c r="Z168" s="368">
        <f t="shared" si="46"/>
        <v>0.260385315793007</v>
      </c>
      <c r="AA168" s="368">
        <f t="shared" si="47"/>
        <v>0.28845307379463686</v>
      </c>
      <c r="AB168" s="368">
        <f t="shared" si="48"/>
        <v>0.32644100132805365</v>
      </c>
      <c r="AC168" s="368">
        <f t="shared" si="49"/>
        <v>0.36607464506458948</v>
      </c>
      <c r="AD168" s="368">
        <f t="shared" si="50"/>
        <v>0.3990887923262923</v>
      </c>
      <c r="AE168" s="368">
        <f t="shared" si="51"/>
        <v>0.5972918844463051</v>
      </c>
      <c r="AF168" s="368">
        <f t="shared" si="52"/>
        <v>0.6637313842060939</v>
      </c>
      <c r="AG168" s="368">
        <f t="shared" si="53"/>
        <v>0.76369389588297498</v>
      </c>
      <c r="AH168" s="368">
        <f t="shared" si="54"/>
        <v>0.87927128701364876</v>
      </c>
      <c r="AI168" s="368">
        <f t="shared" si="55"/>
        <v>1.0059308575627368</v>
      </c>
      <c r="AJ168" s="368">
        <f t="shared" si="56"/>
        <v>1.1368386092584868</v>
      </c>
      <c r="AK168" s="368">
        <f t="shared" si="57"/>
        <v>1.2641968509407635</v>
      </c>
      <c r="AL168" s="368">
        <f t="shared" si="58"/>
        <v>1.3810161799517742</v>
      </c>
      <c r="AM168" s="368">
        <f t="shared" si="59"/>
        <v>1.482521394126598</v>
      </c>
      <c r="AN168" s="368">
        <f t="shared" si="60"/>
        <v>1.5666529546823891</v>
      </c>
      <c r="AO168" s="368">
        <f t="shared" si="61"/>
        <v>1.6482997643242829</v>
      </c>
      <c r="AP168" s="368">
        <f t="shared" si="62"/>
        <v>1.715344987740028</v>
      </c>
      <c r="AQ168" s="368">
        <f t="shared" si="63"/>
        <v>1.7671207255860981</v>
      </c>
      <c r="AR168" s="368">
        <f t="shared" si="64"/>
        <v>1.8115153708595952</v>
      </c>
      <c r="AS168" s="368">
        <f t="shared" si="65"/>
        <v>1.8505370243320376</v>
      </c>
      <c r="AT168" s="368">
        <f t="shared" si="66"/>
        <v>1.8794097718477334</v>
      </c>
      <c r="AU168" s="368">
        <f t="shared" si="67"/>
        <v>1.9025115864089086</v>
      </c>
      <c r="AV168" s="368">
        <f t="shared" si="68"/>
        <v>1.923585217712902</v>
      </c>
      <c r="AW168" s="368">
        <f t="shared" si="69"/>
        <v>1.9388135949101988</v>
      </c>
      <c r="AX168" s="368">
        <f t="shared" si="70"/>
        <v>1.9505606910242002</v>
      </c>
      <c r="AY168" s="368">
        <f t="shared" si="71"/>
        <v>1.9614858934785704</v>
      </c>
      <c r="AZ168" s="368">
        <f t="shared" si="72"/>
        <v>1.9692833240501684</v>
      </c>
      <c r="BA168" s="368">
        <f t="shared" si="73"/>
        <v>1.9751864938757193</v>
      </c>
      <c r="BB168" s="368">
        <f t="shared" si="74"/>
        <v>1.9807310112979977</v>
      </c>
      <c r="BC168" s="368">
        <f t="shared" si="75"/>
        <v>1.9846631669880734</v>
      </c>
      <c r="BD168" s="368">
        <f t="shared" si="76"/>
        <v>1.9876120306080152</v>
      </c>
      <c r="BE168" s="368">
        <f t="shared" si="77"/>
        <v>1.9903954914401678</v>
      </c>
      <c r="BF168" s="368">
        <f t="shared" si="78"/>
        <v>1.9923632154766673</v>
      </c>
      <c r="BG168" s="368">
        <f t="shared" si="79"/>
        <v>1.9938319073549597</v>
      </c>
      <c r="BH168" s="368">
        <f t="shared" si="80"/>
        <v>1.9952216566591701</v>
      </c>
      <c r="BI168" s="368">
        <f t="shared" si="81"/>
        <v>1.9962025490994617</v>
      </c>
      <c r="BJ168" s="368">
        <f t="shared" si="82"/>
        <v>1.996932951232413</v>
      </c>
      <c r="BK168" s="368">
        <f t="shared" si="83"/>
        <v>1.9976249470587031</v>
      </c>
      <c r="BL168" s="368">
        <f t="shared" si="84"/>
        <v>1.9981129724945101</v>
      </c>
      <c r="BM168" s="368">
        <f t="shared" si="85"/>
        <v>1.9984759440985371</v>
      </c>
      <c r="BN168" s="369">
        <f t="shared" si="86"/>
        <v>1.9988200408022498</v>
      </c>
      <c r="BO168" s="278"/>
    </row>
    <row r="169" spans="2:67" ht="42" customHeight="1">
      <c r="B169" s="652"/>
      <c r="C169" s="651"/>
      <c r="D169" s="672">
        <v>0.25</v>
      </c>
      <c r="E169" s="671">
        <f t="shared" si="25"/>
        <v>1.1870209777867129</v>
      </c>
      <c r="F169" s="676">
        <f t="shared" si="26"/>
        <v>9.3510488893356447E-2</v>
      </c>
      <c r="G169" s="676">
        <f>_xlfn.IFS(($D1169-$C$142)&lt;-(G$142-$D$141),MIN((G$143+$E169)/2,F168),($D169-$C$8)&gt;-(G$142-$D$141),MAX((G$143+$E169)/2,F168),TRUE,(G$143+$E169)/2)</f>
        <v>9.3607994992529531E-2</v>
      </c>
      <c r="H169" s="368">
        <f t="shared" si="28"/>
        <v>9.3648852865296839E-2</v>
      </c>
      <c r="I169" s="368">
        <f t="shared" si="29"/>
        <v>9.3706829126123048E-2</v>
      </c>
      <c r="J169" s="368">
        <f t="shared" si="30"/>
        <v>9.3789093663791845E-2</v>
      </c>
      <c r="K169" s="368">
        <f t="shared" si="31"/>
        <v>9.3905817111139933E-2</v>
      </c>
      <c r="L169" s="368">
        <f t="shared" si="32"/>
        <v>9.4071424385089919E-2</v>
      </c>
      <c r="M169" s="368">
        <f t="shared" si="33"/>
        <v>9.4306369521497013E-2</v>
      </c>
      <c r="N169" s="368">
        <f t="shared" si="34"/>
        <v>9.4639646195113225E-2</v>
      </c>
      <c r="O169" s="368">
        <f t="shared" si="35"/>
        <v>9.5112334056063064E-2</v>
      </c>
      <c r="P169" s="368">
        <f t="shared" si="36"/>
        <v>9.57825985650963E-2</v>
      </c>
      <c r="Q169" s="368">
        <f t="shared" si="37"/>
        <v>9.6732720592649479E-2</v>
      </c>
      <c r="R169" s="368">
        <f t="shared" si="38"/>
        <v>9.8078940711832985E-2</v>
      </c>
      <c r="S169" s="368">
        <f t="shared" si="39"/>
        <v>9.998516681259445E-2</v>
      </c>
      <c r="T169" s="368">
        <f t="shared" si="40"/>
        <v>0.10268190418118722</v>
      </c>
      <c r="U169" s="368">
        <f t="shared" si="41"/>
        <v>0.10649208402649885</v>
      </c>
      <c r="V169" s="368">
        <f t="shared" si="42"/>
        <v>0.1118656790971812</v>
      </c>
      <c r="W169" s="368">
        <f t="shared" si="43"/>
        <v>0.1194248536818252</v>
      </c>
      <c r="X169" s="368">
        <f t="shared" si="44"/>
        <v>0.13002039447131092</v>
      </c>
      <c r="Y169" s="368">
        <f t="shared" si="45"/>
        <v>0.14479738081590132</v>
      </c>
      <c r="Z169" s="368">
        <f t="shared" si="46"/>
        <v>0.16526196558269329</v>
      </c>
      <c r="AA169" s="368">
        <f t="shared" si="47"/>
        <v>0.19332972358432315</v>
      </c>
      <c r="AB169" s="368">
        <f t="shared" si="48"/>
        <v>0.23131765111773994</v>
      </c>
      <c r="AC169" s="368">
        <f t="shared" si="49"/>
        <v>0.28181824806081224</v>
      </c>
      <c r="AD169" s="368">
        <f t="shared" si="50"/>
        <v>0.32644100132805365</v>
      </c>
      <c r="AE169" s="368">
        <f t="shared" si="51"/>
        <v>0.36607464506458948</v>
      </c>
      <c r="AF169" s="368">
        <f t="shared" si="52"/>
        <v>0.62791086698085419</v>
      </c>
      <c r="AG169" s="368">
        <f t="shared" si="53"/>
        <v>0.7104391589515151</v>
      </c>
      <c r="AH169" s="368">
        <f t="shared" si="54"/>
        <v>0.81818938175031608</v>
      </c>
      <c r="AI169" s="368">
        <f t="shared" si="55"/>
        <v>0.94484895229940413</v>
      </c>
      <c r="AJ169" s="368">
        <f t="shared" si="56"/>
        <v>1.0757567039951539</v>
      </c>
      <c r="AK169" s="368">
        <f t="shared" si="57"/>
        <v>1.2031149456774308</v>
      </c>
      <c r="AL169" s="368">
        <f t="shared" si="58"/>
        <v>1.3199342746884415</v>
      </c>
      <c r="AM169" s="368">
        <f t="shared" si="59"/>
        <v>1.4277239546971954</v>
      </c>
      <c r="AN169" s="368">
        <f t="shared" si="60"/>
        <v>1.5292291688720192</v>
      </c>
      <c r="AO169" s="368">
        <f t="shared" si="61"/>
        <v>1.6133607294278103</v>
      </c>
      <c r="AP169" s="368">
        <f t="shared" si="62"/>
        <v>1.6804059528435553</v>
      </c>
      <c r="AQ169" s="368">
        <f t="shared" si="63"/>
        <v>1.7410528234609779</v>
      </c>
      <c r="AR169" s="368">
        <f t="shared" si="64"/>
        <v>1.792828561307048</v>
      </c>
      <c r="AS169" s="368">
        <f t="shared" si="65"/>
        <v>1.8318502147794904</v>
      </c>
      <c r="AT169" s="368">
        <f t="shared" si="66"/>
        <v>1.8640004889141411</v>
      </c>
      <c r="AU169" s="368">
        <f t="shared" si="67"/>
        <v>1.8928732364298368</v>
      </c>
      <c r="AV169" s="368">
        <f t="shared" si="68"/>
        <v>1.9139468677338303</v>
      </c>
      <c r="AW169" s="368">
        <f t="shared" si="69"/>
        <v>1.9304536808919019</v>
      </c>
      <c r="AX169" s="368">
        <f t="shared" si="70"/>
        <v>1.9456820580891989</v>
      </c>
      <c r="AY169" s="368">
        <f t="shared" si="71"/>
        <v>1.9566072605435689</v>
      </c>
      <c r="AZ169" s="368">
        <f t="shared" si="72"/>
        <v>1.9649431277966842</v>
      </c>
      <c r="BA169" s="368">
        <f t="shared" si="73"/>
        <v>1.9727405583682822</v>
      </c>
      <c r="BB169" s="368">
        <f t="shared" si="74"/>
        <v>1.9782850757905608</v>
      </c>
      <c r="BC169" s="368">
        <f t="shared" si="75"/>
        <v>1.9824594563582476</v>
      </c>
      <c r="BD169" s="368">
        <f t="shared" si="76"/>
        <v>1.9863916120483234</v>
      </c>
      <c r="BE169" s="368">
        <f t="shared" si="77"/>
        <v>1.9891750728804762</v>
      </c>
      <c r="BF169" s="368">
        <f t="shared" si="78"/>
        <v>1.991256702655114</v>
      </c>
      <c r="BG169" s="368">
        <f t="shared" si="79"/>
        <v>1.9932244266916135</v>
      </c>
      <c r="BH169" s="368">
        <f t="shared" si="80"/>
        <v>1.9946141759958236</v>
      </c>
      <c r="BI169" s="368">
        <f t="shared" si="81"/>
        <v>1.9956500370777017</v>
      </c>
      <c r="BJ169" s="368">
        <f t="shared" si="82"/>
        <v>1.9966309295179934</v>
      </c>
      <c r="BK169" s="368">
        <f t="shared" si="83"/>
        <v>1.9973229253442835</v>
      </c>
      <c r="BL169" s="368">
        <f t="shared" si="84"/>
        <v>1.9978378512750667</v>
      </c>
      <c r="BM169" s="368">
        <f t="shared" si="85"/>
        <v>1.9983258767108736</v>
      </c>
      <c r="BN169" s="369">
        <f t="shared" si="86"/>
        <v>1.9986699734145865</v>
      </c>
      <c r="BO169" s="278"/>
    </row>
    <row r="170" spans="2:67" ht="42" customHeight="1">
      <c r="B170" s="652"/>
      <c r="C170" s="651"/>
      <c r="D170" s="670">
        <v>0.2</v>
      </c>
      <c r="E170" s="671">
        <f t="shared" si="25"/>
        <v>0.96398252880503787</v>
      </c>
      <c r="F170" s="676">
        <f t="shared" si="26"/>
        <v>-1.8008735597481063E-2</v>
      </c>
      <c r="G170" s="676">
        <f>_xlfn.IFS(($D1170-$C$142)&lt;-(G$142-$D$141),MIN((G$143+$E170)/2,F169),($D170-$C$8)&gt;-(G$142-$D$141),MAX((G$143+$E170)/2,F169),TRUE,(G$143+$E170)/2)</f>
        <v>-1.7911229498307979E-2</v>
      </c>
      <c r="H170" s="368">
        <f t="shared" si="28"/>
        <v>-1.7870371625540671E-2</v>
      </c>
      <c r="I170" s="368">
        <f t="shared" si="29"/>
        <v>-1.7812395364714462E-2</v>
      </c>
      <c r="J170" s="368">
        <f t="shared" si="30"/>
        <v>-1.7730130827045665E-2</v>
      </c>
      <c r="K170" s="368">
        <f t="shared" si="31"/>
        <v>-1.7613407379697577E-2</v>
      </c>
      <c r="L170" s="368">
        <f t="shared" si="32"/>
        <v>-1.7447800105747591E-2</v>
      </c>
      <c r="M170" s="368">
        <f t="shared" si="33"/>
        <v>-1.7212854969340496E-2</v>
      </c>
      <c r="N170" s="368">
        <f t="shared" si="34"/>
        <v>-1.6879578295724285E-2</v>
      </c>
      <c r="O170" s="368">
        <f t="shared" si="35"/>
        <v>-1.6406890434774446E-2</v>
      </c>
      <c r="P170" s="368">
        <f t="shared" si="36"/>
        <v>-1.573662592574121E-2</v>
      </c>
      <c r="Q170" s="368">
        <f t="shared" si="37"/>
        <v>-1.478650389818803E-2</v>
      </c>
      <c r="R170" s="368">
        <f t="shared" si="38"/>
        <v>-1.3440283779004525E-2</v>
      </c>
      <c r="S170" s="368">
        <f t="shared" si="39"/>
        <v>-1.1534057678243059E-2</v>
      </c>
      <c r="T170" s="368">
        <f t="shared" si="40"/>
        <v>-8.8373203096502873E-3</v>
      </c>
      <c r="U170" s="368">
        <f t="shared" si="41"/>
        <v>-5.0271404643386641E-3</v>
      </c>
      <c r="V170" s="368">
        <f t="shared" si="42"/>
        <v>3.4645460634369352E-4</v>
      </c>
      <c r="W170" s="368">
        <f t="shared" si="43"/>
        <v>7.9056291909876952E-3</v>
      </c>
      <c r="X170" s="368">
        <f t="shared" si="44"/>
        <v>1.8501169980473409E-2</v>
      </c>
      <c r="Y170" s="368">
        <f t="shared" si="45"/>
        <v>3.3278156325063812E-2</v>
      </c>
      <c r="Z170" s="368">
        <f t="shared" si="46"/>
        <v>5.3742741091855784E-2</v>
      </c>
      <c r="AA170" s="368">
        <f t="shared" si="47"/>
        <v>8.1810499093485645E-2</v>
      </c>
      <c r="AB170" s="368">
        <f t="shared" si="48"/>
        <v>0.11979842662690243</v>
      </c>
      <c r="AC170" s="368">
        <f t="shared" si="49"/>
        <v>0.17029902356997473</v>
      </c>
      <c r="AD170" s="368">
        <f t="shared" si="50"/>
        <v>0.23131765111773994</v>
      </c>
      <c r="AE170" s="368">
        <f t="shared" si="51"/>
        <v>0.28181824806081224</v>
      </c>
      <c r="AF170" s="368">
        <f t="shared" si="52"/>
        <v>0.32644100132805365</v>
      </c>
      <c r="AG170" s="368">
        <f t="shared" si="53"/>
        <v>0.6637313842060939</v>
      </c>
      <c r="AH170" s="368">
        <f t="shared" si="54"/>
        <v>0.76369389588297498</v>
      </c>
      <c r="AI170" s="368">
        <f t="shared" si="55"/>
        <v>0.87927128701364876</v>
      </c>
      <c r="AJ170" s="368">
        <f t="shared" si="56"/>
        <v>1.0059308575627368</v>
      </c>
      <c r="AK170" s="368">
        <f t="shared" si="57"/>
        <v>1.1368386092584868</v>
      </c>
      <c r="AL170" s="368">
        <f t="shared" si="58"/>
        <v>1.2641968509407635</v>
      </c>
      <c r="AM170" s="368">
        <f t="shared" si="59"/>
        <v>1.3810161799517742</v>
      </c>
      <c r="AN170" s="368">
        <f t="shared" si="60"/>
        <v>1.482521394126598</v>
      </c>
      <c r="AO170" s="368">
        <f t="shared" si="61"/>
        <v>1.5666529546823891</v>
      </c>
      <c r="AP170" s="368">
        <f t="shared" si="62"/>
        <v>1.6482997643242829</v>
      </c>
      <c r="AQ170" s="368">
        <f t="shared" si="63"/>
        <v>1.715344987740028</v>
      </c>
      <c r="AR170" s="368">
        <f t="shared" si="64"/>
        <v>1.7671207255860981</v>
      </c>
      <c r="AS170" s="368">
        <f t="shared" si="65"/>
        <v>1.8115153708595952</v>
      </c>
      <c r="AT170" s="368">
        <f t="shared" si="66"/>
        <v>1.8505370243320376</v>
      </c>
      <c r="AU170" s="368">
        <f t="shared" si="67"/>
        <v>1.8794097718477334</v>
      </c>
      <c r="AV170" s="368">
        <f t="shared" si="68"/>
        <v>1.9025115864089086</v>
      </c>
      <c r="AW170" s="368">
        <f t="shared" si="69"/>
        <v>1.923585217712902</v>
      </c>
      <c r="AX170" s="368">
        <f t="shared" si="70"/>
        <v>1.9388135949101988</v>
      </c>
      <c r="AY170" s="368">
        <f t="shared" si="71"/>
        <v>1.9505606910242002</v>
      </c>
      <c r="AZ170" s="368">
        <f t="shared" si="72"/>
        <v>1.9614858934785704</v>
      </c>
      <c r="BA170" s="368">
        <f t="shared" si="73"/>
        <v>1.9692833240501684</v>
      </c>
      <c r="BB170" s="368">
        <f t="shared" si="74"/>
        <v>1.9751864938757193</v>
      </c>
      <c r="BC170" s="368">
        <f t="shared" si="75"/>
        <v>1.9807310112979977</v>
      </c>
      <c r="BD170" s="368">
        <f t="shared" si="76"/>
        <v>1.9846631669880734</v>
      </c>
      <c r="BE170" s="368">
        <f t="shared" si="77"/>
        <v>1.9876120306080152</v>
      </c>
      <c r="BF170" s="368">
        <f t="shared" si="78"/>
        <v>1.9903954914401678</v>
      </c>
      <c r="BG170" s="368">
        <f t="shared" si="79"/>
        <v>1.9923632154766673</v>
      </c>
      <c r="BH170" s="368">
        <f t="shared" si="80"/>
        <v>1.9938319073549597</v>
      </c>
      <c r="BI170" s="368">
        <f t="shared" si="81"/>
        <v>1.9952216566591701</v>
      </c>
      <c r="BJ170" s="368">
        <f t="shared" si="82"/>
        <v>1.9962025490994617</v>
      </c>
      <c r="BK170" s="368">
        <f t="shared" si="83"/>
        <v>1.996932951232413</v>
      </c>
      <c r="BL170" s="368">
        <f t="shared" si="84"/>
        <v>1.9976249470587031</v>
      </c>
      <c r="BM170" s="368">
        <f t="shared" si="85"/>
        <v>1.9981129724945101</v>
      </c>
      <c r="BN170" s="369">
        <f t="shared" si="86"/>
        <v>1.9984759440985371</v>
      </c>
      <c r="BO170" s="278"/>
    </row>
    <row r="171" spans="2:67" ht="42" customHeight="1">
      <c r="B171" s="652"/>
      <c r="C171" s="651"/>
      <c r="D171" s="672">
        <v>0.15</v>
      </c>
      <c r="E171" s="671">
        <f t="shared" si="25"/>
        <v>0.71568749058571823</v>
      </c>
      <c r="F171" s="676">
        <f t="shared" si="26"/>
        <v>-0.14215625470714088</v>
      </c>
      <c r="G171" s="676">
        <f>_xlfn.IFS(($D1171-$C$142)&lt;-(G$142-$D$141),MIN((G$143+$E171)/2,F170),($D171-$C$8)&gt;-(G$142-$D$141),MAX((G$143+$E171)/2,F170),TRUE,(G$143+$E171)/2)</f>
        <v>-0.1420587486079678</v>
      </c>
      <c r="H171" s="368">
        <f t="shared" si="28"/>
        <v>-0.14201789073520049</v>
      </c>
      <c r="I171" s="368">
        <f t="shared" si="29"/>
        <v>-0.14195991447437428</v>
      </c>
      <c r="J171" s="368">
        <f t="shared" si="30"/>
        <v>-0.14187764993670549</v>
      </c>
      <c r="K171" s="368">
        <f t="shared" si="31"/>
        <v>-0.1417609264893574</v>
      </c>
      <c r="L171" s="368">
        <f t="shared" si="32"/>
        <v>-0.14159531921540741</v>
      </c>
      <c r="M171" s="368">
        <f t="shared" si="33"/>
        <v>-0.14136037407900032</v>
      </c>
      <c r="N171" s="368">
        <f t="shared" si="34"/>
        <v>-0.14102709740538411</v>
      </c>
      <c r="O171" s="368">
        <f t="shared" si="35"/>
        <v>-0.14055440954443427</v>
      </c>
      <c r="P171" s="368">
        <f t="shared" si="36"/>
        <v>-0.13988414503540103</v>
      </c>
      <c r="Q171" s="368">
        <f t="shared" si="37"/>
        <v>-0.13893402300784785</v>
      </c>
      <c r="R171" s="368">
        <f t="shared" si="38"/>
        <v>-0.13758780288866435</v>
      </c>
      <c r="S171" s="368">
        <f t="shared" si="39"/>
        <v>-0.13568157678790288</v>
      </c>
      <c r="T171" s="368">
        <f t="shared" si="40"/>
        <v>-0.13298483941931011</v>
      </c>
      <c r="U171" s="368">
        <f t="shared" si="41"/>
        <v>-0.12917465957399848</v>
      </c>
      <c r="V171" s="368">
        <f t="shared" si="42"/>
        <v>-0.12380106450331613</v>
      </c>
      <c r="W171" s="368">
        <f t="shared" si="43"/>
        <v>-0.11624188991867213</v>
      </c>
      <c r="X171" s="368">
        <f t="shared" si="44"/>
        <v>-0.10564634912918641</v>
      </c>
      <c r="Y171" s="368">
        <f t="shared" si="45"/>
        <v>-9.0869362784596008E-2</v>
      </c>
      <c r="Z171" s="368">
        <f t="shared" si="46"/>
        <v>-7.0404778017804037E-2</v>
      </c>
      <c r="AA171" s="368">
        <f t="shared" si="47"/>
        <v>-4.2337020016174176E-2</v>
      </c>
      <c r="AB171" s="368">
        <f t="shared" si="48"/>
        <v>-4.3490924827573885E-3</v>
      </c>
      <c r="AC171" s="368">
        <f t="shared" si="49"/>
        <v>4.6151504460314907E-2</v>
      </c>
      <c r="AD171" s="368">
        <f t="shared" si="50"/>
        <v>0.11170952189133665</v>
      </c>
      <c r="AE171" s="368">
        <f t="shared" si="51"/>
        <v>0.17029902356997473</v>
      </c>
      <c r="AF171" s="368">
        <f t="shared" si="52"/>
        <v>0.23131765111773994</v>
      </c>
      <c r="AG171" s="368">
        <f t="shared" si="53"/>
        <v>0.28181824806081224</v>
      </c>
      <c r="AH171" s="368">
        <f t="shared" si="54"/>
        <v>0.7104391589515151</v>
      </c>
      <c r="AI171" s="368">
        <f t="shared" si="55"/>
        <v>0.81818938175031608</v>
      </c>
      <c r="AJ171" s="368">
        <f t="shared" si="56"/>
        <v>0.94484895229940413</v>
      </c>
      <c r="AK171" s="368">
        <f t="shared" si="57"/>
        <v>1.0757567039951539</v>
      </c>
      <c r="AL171" s="368">
        <f t="shared" si="58"/>
        <v>1.2031149456774308</v>
      </c>
      <c r="AM171" s="368">
        <f t="shared" si="59"/>
        <v>1.3199342746884415</v>
      </c>
      <c r="AN171" s="368">
        <f t="shared" si="60"/>
        <v>1.4277239546971954</v>
      </c>
      <c r="AO171" s="368">
        <f t="shared" si="61"/>
        <v>1.5292291688720192</v>
      </c>
      <c r="AP171" s="368">
        <f t="shared" si="62"/>
        <v>1.6133607294278103</v>
      </c>
      <c r="AQ171" s="368">
        <f t="shared" si="63"/>
        <v>1.6804059528435553</v>
      </c>
      <c r="AR171" s="368">
        <f t="shared" si="64"/>
        <v>1.7410528234609779</v>
      </c>
      <c r="AS171" s="368">
        <f t="shared" si="65"/>
        <v>1.792828561307048</v>
      </c>
      <c r="AT171" s="368">
        <f t="shared" si="66"/>
        <v>1.8318502147794904</v>
      </c>
      <c r="AU171" s="368">
        <f t="shared" si="67"/>
        <v>1.8640004889141411</v>
      </c>
      <c r="AV171" s="368">
        <f t="shared" si="68"/>
        <v>1.8928732364298368</v>
      </c>
      <c r="AW171" s="368">
        <f t="shared" si="69"/>
        <v>1.9139468677338303</v>
      </c>
      <c r="AX171" s="368">
        <f t="shared" si="70"/>
        <v>1.9304536808919019</v>
      </c>
      <c r="AY171" s="368">
        <f t="shared" si="71"/>
        <v>1.9456820580891989</v>
      </c>
      <c r="AZ171" s="368">
        <f t="shared" si="72"/>
        <v>1.9566072605435689</v>
      </c>
      <c r="BA171" s="368">
        <f t="shared" si="73"/>
        <v>1.9649431277966842</v>
      </c>
      <c r="BB171" s="368">
        <f t="shared" si="74"/>
        <v>1.9727405583682822</v>
      </c>
      <c r="BC171" s="368">
        <f t="shared" si="75"/>
        <v>1.9782850757905608</v>
      </c>
      <c r="BD171" s="368">
        <f t="shared" si="76"/>
        <v>1.9824594563582476</v>
      </c>
      <c r="BE171" s="368">
        <f t="shared" si="77"/>
        <v>1.9863916120483234</v>
      </c>
      <c r="BF171" s="368">
        <f t="shared" si="78"/>
        <v>1.9891750728804762</v>
      </c>
      <c r="BG171" s="368">
        <f t="shared" si="79"/>
        <v>1.991256702655114</v>
      </c>
      <c r="BH171" s="368">
        <f t="shared" si="80"/>
        <v>1.9932244266916135</v>
      </c>
      <c r="BI171" s="368">
        <f t="shared" si="81"/>
        <v>1.9946141759958236</v>
      </c>
      <c r="BJ171" s="368">
        <f t="shared" si="82"/>
        <v>1.9956500370777017</v>
      </c>
      <c r="BK171" s="368">
        <f t="shared" si="83"/>
        <v>1.9966309295179934</v>
      </c>
      <c r="BL171" s="368">
        <f t="shared" si="84"/>
        <v>1.9973229253442835</v>
      </c>
      <c r="BM171" s="368">
        <f t="shared" si="85"/>
        <v>1.9978378512750667</v>
      </c>
      <c r="BN171" s="369">
        <f t="shared" si="86"/>
        <v>1.9983258767108736</v>
      </c>
      <c r="BO171" s="278"/>
    </row>
    <row r="172" spans="2:67" ht="42" customHeight="1">
      <c r="B172" s="652"/>
      <c r="C172" s="651"/>
      <c r="D172" s="670">
        <v>0.1</v>
      </c>
      <c r="E172" s="671">
        <f t="shared" si="25"/>
        <v>0.454706503201455</v>
      </c>
      <c r="F172" s="676">
        <f t="shared" si="26"/>
        <v>-0.2726467483992725</v>
      </c>
      <c r="G172" s="676">
        <f>_xlfn.IFS(($D1172-$C$142)&lt;-(G$142-$D$141),MIN((G$143+$E172)/2,F171),($D172-$C$8)&gt;-(G$142-$D$141),MAX((G$143+$E172)/2,F171),TRUE,(G$143+$E172)/2)</f>
        <v>-0.27254924230009941</v>
      </c>
      <c r="H172" s="368">
        <f t="shared" si="28"/>
        <v>-0.27250838442733211</v>
      </c>
      <c r="I172" s="368">
        <f t="shared" si="29"/>
        <v>-0.2724504081665059</v>
      </c>
      <c r="J172" s="368">
        <f t="shared" si="30"/>
        <v>-0.2723681436288371</v>
      </c>
      <c r="K172" s="368">
        <f t="shared" si="31"/>
        <v>-0.27225142018148901</v>
      </c>
      <c r="L172" s="368">
        <f t="shared" si="32"/>
        <v>-0.27208581290753903</v>
      </c>
      <c r="M172" s="368">
        <f t="shared" si="33"/>
        <v>-0.27185086777113193</v>
      </c>
      <c r="N172" s="368">
        <f t="shared" si="34"/>
        <v>-0.27151759109751572</v>
      </c>
      <c r="O172" s="368">
        <f t="shared" si="35"/>
        <v>-0.27104490323656588</v>
      </c>
      <c r="P172" s="368">
        <f t="shared" si="36"/>
        <v>-0.27037463872753265</v>
      </c>
      <c r="Q172" s="368">
        <f t="shared" si="37"/>
        <v>-0.26942451669997947</v>
      </c>
      <c r="R172" s="368">
        <f t="shared" si="38"/>
        <v>-0.26807829658079596</v>
      </c>
      <c r="S172" s="368">
        <f t="shared" si="39"/>
        <v>-0.26617207048003449</v>
      </c>
      <c r="T172" s="368">
        <f t="shared" si="40"/>
        <v>-0.26347533311144172</v>
      </c>
      <c r="U172" s="368">
        <f t="shared" si="41"/>
        <v>-0.2596651532661301</v>
      </c>
      <c r="V172" s="368">
        <f t="shared" si="42"/>
        <v>-0.25429155819544774</v>
      </c>
      <c r="W172" s="368">
        <f t="shared" si="43"/>
        <v>-0.24673238361080374</v>
      </c>
      <c r="X172" s="368">
        <f t="shared" si="44"/>
        <v>-0.23613684282131803</v>
      </c>
      <c r="Y172" s="368">
        <f t="shared" si="45"/>
        <v>-0.22135985647672762</v>
      </c>
      <c r="Z172" s="368">
        <f t="shared" si="46"/>
        <v>-0.20089527170993565</v>
      </c>
      <c r="AA172" s="368">
        <f t="shared" si="47"/>
        <v>-0.17282751370830579</v>
      </c>
      <c r="AB172" s="368">
        <f t="shared" si="48"/>
        <v>-0.134839586174889</v>
      </c>
      <c r="AC172" s="368">
        <f t="shared" si="49"/>
        <v>-8.4338989231816708E-2</v>
      </c>
      <c r="AD172" s="368">
        <f t="shared" si="50"/>
        <v>-1.8780971800794966E-2</v>
      </c>
      <c r="AE172" s="368">
        <f t="shared" si="51"/>
        <v>4.6151504460314907E-2</v>
      </c>
      <c r="AF172" s="368">
        <f t="shared" si="52"/>
        <v>0.11170952189133665</v>
      </c>
      <c r="AG172" s="368">
        <f t="shared" si="53"/>
        <v>0.17029902356997473</v>
      </c>
      <c r="AH172" s="368">
        <f t="shared" si="54"/>
        <v>0.23131765111773994</v>
      </c>
      <c r="AI172" s="368">
        <f t="shared" si="55"/>
        <v>0.76369389588297498</v>
      </c>
      <c r="AJ172" s="368">
        <f t="shared" si="56"/>
        <v>0.87927128701364876</v>
      </c>
      <c r="AK172" s="368">
        <f t="shared" si="57"/>
        <v>1.0059308575627368</v>
      </c>
      <c r="AL172" s="368">
        <f t="shared" si="58"/>
        <v>1.1368386092584868</v>
      </c>
      <c r="AM172" s="368">
        <f t="shared" si="59"/>
        <v>1.2641968509407635</v>
      </c>
      <c r="AN172" s="368">
        <f t="shared" si="60"/>
        <v>1.3810161799517742</v>
      </c>
      <c r="AO172" s="368">
        <f t="shared" si="61"/>
        <v>1.482521394126598</v>
      </c>
      <c r="AP172" s="368">
        <f t="shared" si="62"/>
        <v>1.5666529546823891</v>
      </c>
      <c r="AQ172" s="368">
        <f t="shared" si="63"/>
        <v>1.6482997643242829</v>
      </c>
      <c r="AR172" s="368">
        <f t="shared" si="64"/>
        <v>1.715344987740028</v>
      </c>
      <c r="AS172" s="368">
        <f t="shared" si="65"/>
        <v>1.7671207255860981</v>
      </c>
      <c r="AT172" s="368">
        <f t="shared" si="66"/>
        <v>1.8115153708595952</v>
      </c>
      <c r="AU172" s="368">
        <f t="shared" si="67"/>
        <v>1.8505370243320376</v>
      </c>
      <c r="AV172" s="368">
        <f t="shared" si="68"/>
        <v>1.8794097718477334</v>
      </c>
      <c r="AW172" s="368">
        <f t="shared" si="69"/>
        <v>1.9025115864089086</v>
      </c>
      <c r="AX172" s="368">
        <f t="shared" si="70"/>
        <v>1.923585217712902</v>
      </c>
      <c r="AY172" s="368">
        <f t="shared" si="71"/>
        <v>1.9388135949101988</v>
      </c>
      <c r="AZ172" s="368">
        <f t="shared" si="72"/>
        <v>1.9505606910242002</v>
      </c>
      <c r="BA172" s="368">
        <f t="shared" si="73"/>
        <v>1.9614858934785704</v>
      </c>
      <c r="BB172" s="368">
        <f t="shared" si="74"/>
        <v>1.9692833240501684</v>
      </c>
      <c r="BC172" s="368">
        <f t="shared" si="75"/>
        <v>1.9751864938757193</v>
      </c>
      <c r="BD172" s="368">
        <f t="shared" si="76"/>
        <v>1.9807310112979977</v>
      </c>
      <c r="BE172" s="368">
        <f t="shared" si="77"/>
        <v>1.9846631669880734</v>
      </c>
      <c r="BF172" s="368">
        <f t="shared" si="78"/>
        <v>1.9876120306080152</v>
      </c>
      <c r="BG172" s="368">
        <f t="shared" si="79"/>
        <v>1.9903954914401678</v>
      </c>
      <c r="BH172" s="368">
        <f t="shared" si="80"/>
        <v>1.9923632154766673</v>
      </c>
      <c r="BI172" s="368">
        <f t="shared" si="81"/>
        <v>1.9938319073549597</v>
      </c>
      <c r="BJ172" s="368">
        <f t="shared" si="82"/>
        <v>1.9952216566591701</v>
      </c>
      <c r="BK172" s="368">
        <f t="shared" si="83"/>
        <v>1.9962025490994617</v>
      </c>
      <c r="BL172" s="368">
        <f t="shared" si="84"/>
        <v>1.996932951232413</v>
      </c>
      <c r="BM172" s="368">
        <f t="shared" si="85"/>
        <v>1.9976249470587031</v>
      </c>
      <c r="BN172" s="369">
        <f t="shared" si="86"/>
        <v>1.9981129724945101</v>
      </c>
      <c r="BO172" s="278"/>
    </row>
    <row r="173" spans="2:67" ht="42" customHeight="1">
      <c r="B173" s="653"/>
      <c r="C173" s="652"/>
      <c r="D173" s="672">
        <v>0.05</v>
      </c>
      <c r="E173" s="671">
        <f t="shared" si="25"/>
        <v>0.19644166513710237</v>
      </c>
      <c r="F173" s="676">
        <f t="shared" si="26"/>
        <v>-0.40177916743144881</v>
      </c>
      <c r="G173" s="676">
        <f>_xlfn.IFS(($D1173-$C$142)&lt;-(G$142-$D$141),MIN((G$143+$E173)/2,F172),($D173-$C$8)&gt;-(G$142-$D$141),MAX((G$143+$E173)/2,F172),TRUE,(G$143+$E173)/2)</f>
        <v>-0.40168166133227573</v>
      </c>
      <c r="H173" s="368">
        <f t="shared" si="28"/>
        <v>-0.40164080345950842</v>
      </c>
      <c r="I173" s="368">
        <f t="shared" si="29"/>
        <v>-0.40158282719868221</v>
      </c>
      <c r="J173" s="368">
        <f t="shared" si="30"/>
        <v>-0.40150056266101342</v>
      </c>
      <c r="K173" s="368">
        <f t="shared" si="31"/>
        <v>-0.40138383921366533</v>
      </c>
      <c r="L173" s="368">
        <f t="shared" si="32"/>
        <v>-0.40121823193971534</v>
      </c>
      <c r="M173" s="368">
        <f t="shared" si="33"/>
        <v>-0.40098328680330825</v>
      </c>
      <c r="N173" s="368">
        <f t="shared" si="34"/>
        <v>-0.40065001012969204</v>
      </c>
      <c r="O173" s="368">
        <f t="shared" si="35"/>
        <v>-0.4001773222687422</v>
      </c>
      <c r="P173" s="368">
        <f t="shared" si="36"/>
        <v>-0.39950705775970896</v>
      </c>
      <c r="Q173" s="368">
        <f t="shared" si="37"/>
        <v>-0.39855693573215578</v>
      </c>
      <c r="R173" s="368">
        <f t="shared" si="38"/>
        <v>-0.39721071561297228</v>
      </c>
      <c r="S173" s="368">
        <f t="shared" si="39"/>
        <v>-0.39530448951221081</v>
      </c>
      <c r="T173" s="368">
        <f t="shared" si="40"/>
        <v>-0.39260775214361804</v>
      </c>
      <c r="U173" s="368">
        <f t="shared" si="41"/>
        <v>-0.38879757229830642</v>
      </c>
      <c r="V173" s="368">
        <f t="shared" si="42"/>
        <v>-0.38342397722762406</v>
      </c>
      <c r="W173" s="368">
        <f t="shared" si="43"/>
        <v>-0.37586480264298006</v>
      </c>
      <c r="X173" s="368">
        <f t="shared" si="44"/>
        <v>-0.36526926185349434</v>
      </c>
      <c r="Y173" s="368">
        <f t="shared" si="45"/>
        <v>-0.35049227550890394</v>
      </c>
      <c r="Z173" s="368">
        <f t="shared" si="46"/>
        <v>-0.33002769074211197</v>
      </c>
      <c r="AA173" s="368">
        <f t="shared" si="47"/>
        <v>-0.30195993274048211</v>
      </c>
      <c r="AB173" s="368">
        <f t="shared" si="48"/>
        <v>-0.26397200520706532</v>
      </c>
      <c r="AC173" s="368">
        <f t="shared" si="49"/>
        <v>-0.21347140826399302</v>
      </c>
      <c r="AD173" s="368">
        <f t="shared" si="50"/>
        <v>-0.14791339083297128</v>
      </c>
      <c r="AE173" s="368">
        <f t="shared" si="51"/>
        <v>-8.4338989231816708E-2</v>
      </c>
      <c r="AF173" s="368">
        <f t="shared" si="52"/>
        <v>-1.8780971800794966E-2</v>
      </c>
      <c r="AG173" s="368">
        <f t="shared" si="53"/>
        <v>4.6151504460314907E-2</v>
      </c>
      <c r="AH173" s="368">
        <f t="shared" si="54"/>
        <v>0.11170952189133665</v>
      </c>
      <c r="AI173" s="368">
        <f t="shared" si="55"/>
        <v>0.17029902356997473</v>
      </c>
      <c r="AJ173" s="368">
        <f t="shared" si="56"/>
        <v>0.81818938175031608</v>
      </c>
      <c r="AK173" s="368">
        <f t="shared" si="57"/>
        <v>0.94484895229940413</v>
      </c>
      <c r="AL173" s="368">
        <f t="shared" si="58"/>
        <v>1.0757567039951539</v>
      </c>
      <c r="AM173" s="368">
        <f t="shared" si="59"/>
        <v>1.2031149456774308</v>
      </c>
      <c r="AN173" s="368">
        <f t="shared" si="60"/>
        <v>1.3199342746884415</v>
      </c>
      <c r="AO173" s="368">
        <f t="shared" si="61"/>
        <v>1.4277239546971954</v>
      </c>
      <c r="AP173" s="368">
        <f t="shared" si="62"/>
        <v>1.5292291688720192</v>
      </c>
      <c r="AQ173" s="368">
        <f t="shared" si="63"/>
        <v>1.6133607294278103</v>
      </c>
      <c r="AR173" s="368">
        <f t="shared" si="64"/>
        <v>1.6804059528435553</v>
      </c>
      <c r="AS173" s="368">
        <f t="shared" si="65"/>
        <v>1.7410528234609779</v>
      </c>
      <c r="AT173" s="368">
        <f t="shared" si="66"/>
        <v>1.792828561307048</v>
      </c>
      <c r="AU173" s="368">
        <f t="shared" si="67"/>
        <v>1.8318502147794904</v>
      </c>
      <c r="AV173" s="368">
        <f t="shared" si="68"/>
        <v>1.8640004889141411</v>
      </c>
      <c r="AW173" s="368">
        <f t="shared" si="69"/>
        <v>1.8928732364298368</v>
      </c>
      <c r="AX173" s="368">
        <f t="shared" si="70"/>
        <v>1.9139468677338303</v>
      </c>
      <c r="AY173" s="368">
        <f t="shared" si="71"/>
        <v>1.9304536808919019</v>
      </c>
      <c r="AZ173" s="368">
        <f t="shared" si="72"/>
        <v>1.9456820580891989</v>
      </c>
      <c r="BA173" s="368">
        <f t="shared" si="73"/>
        <v>1.9566072605435689</v>
      </c>
      <c r="BB173" s="368">
        <f t="shared" si="74"/>
        <v>1.9649431277966842</v>
      </c>
      <c r="BC173" s="368">
        <f t="shared" si="75"/>
        <v>1.9727405583682822</v>
      </c>
      <c r="BD173" s="368">
        <f t="shared" si="76"/>
        <v>1.9782850757905608</v>
      </c>
      <c r="BE173" s="368">
        <f t="shared" si="77"/>
        <v>1.9824594563582476</v>
      </c>
      <c r="BF173" s="368">
        <f t="shared" si="78"/>
        <v>1.9863916120483234</v>
      </c>
      <c r="BG173" s="368">
        <f t="shared" si="79"/>
        <v>1.9891750728804762</v>
      </c>
      <c r="BH173" s="368">
        <f t="shared" si="80"/>
        <v>1.991256702655114</v>
      </c>
      <c r="BI173" s="368">
        <f t="shared" si="81"/>
        <v>1.9932244266916135</v>
      </c>
      <c r="BJ173" s="368">
        <f t="shared" si="82"/>
        <v>1.9946141759958236</v>
      </c>
      <c r="BK173" s="368">
        <f t="shared" si="83"/>
        <v>1.9956500370777017</v>
      </c>
      <c r="BL173" s="368">
        <f t="shared" si="84"/>
        <v>1.9966309295179934</v>
      </c>
      <c r="BM173" s="368">
        <f t="shared" si="85"/>
        <v>1.9973229253442835</v>
      </c>
      <c r="BN173" s="369">
        <f t="shared" si="86"/>
        <v>1.9978378512750667</v>
      </c>
      <c r="BO173" s="278"/>
    </row>
    <row r="174" spans="2:67" ht="42" customHeight="1">
      <c r="B174" s="653"/>
      <c r="C174" s="652"/>
      <c r="D174" s="670">
        <v>0</v>
      </c>
      <c r="E174" s="671">
        <f t="shared" ref="E174:E203" si="87">$E$144-($E$144-$E$204)*1/(1+EXP(-($E$143*(-D174+$C$142))))</f>
        <v>-4.4328028289493115E-2</v>
      </c>
      <c r="F174" s="676">
        <f t="shared" si="26"/>
        <v>-0.52216401414474656</v>
      </c>
      <c r="G174" s="676">
        <f>_xlfn.IFS(($D1174-$C$142)&lt;-(G$142-$D$141),MIN((G$143+$E174)/2,F173),($D174-$C$8)&gt;-(G$142-$D$141),MAX((G$143+$E174)/2,F173),TRUE,(G$143+$E174)/2)</f>
        <v>-0.52206650804557353</v>
      </c>
      <c r="H174" s="368">
        <f t="shared" si="28"/>
        <v>-0.52202565017280622</v>
      </c>
      <c r="I174" s="368">
        <f t="shared" si="29"/>
        <v>-0.52196767391197996</v>
      </c>
      <c r="J174" s="368">
        <f t="shared" si="30"/>
        <v>-0.52188540937431116</v>
      </c>
      <c r="K174" s="368">
        <f t="shared" si="31"/>
        <v>-0.52176868592696302</v>
      </c>
      <c r="L174" s="368">
        <f t="shared" si="32"/>
        <v>-0.52160307865301303</v>
      </c>
      <c r="M174" s="368">
        <f t="shared" si="33"/>
        <v>-0.52136813351660605</v>
      </c>
      <c r="N174" s="368">
        <f t="shared" si="34"/>
        <v>-0.52103485684298978</v>
      </c>
      <c r="O174" s="368">
        <f t="shared" si="35"/>
        <v>-0.52056216898203989</v>
      </c>
      <c r="P174" s="368">
        <f t="shared" si="36"/>
        <v>-0.51989190447300671</v>
      </c>
      <c r="Q174" s="368">
        <f t="shared" si="37"/>
        <v>-0.51894178244545353</v>
      </c>
      <c r="R174" s="368">
        <f t="shared" si="38"/>
        <v>-0.51759556232627002</v>
      </c>
      <c r="S174" s="368">
        <f t="shared" si="39"/>
        <v>-0.51568933622550861</v>
      </c>
      <c r="T174" s="368">
        <f t="shared" si="40"/>
        <v>-0.51299259885691573</v>
      </c>
      <c r="U174" s="368">
        <f t="shared" si="41"/>
        <v>-0.5091824190116041</v>
      </c>
      <c r="V174" s="368">
        <f t="shared" si="42"/>
        <v>-0.50380882394092175</v>
      </c>
      <c r="W174" s="368">
        <f t="shared" si="43"/>
        <v>-0.4962496493562778</v>
      </c>
      <c r="X174" s="368">
        <f t="shared" si="44"/>
        <v>-0.48565410856679209</v>
      </c>
      <c r="Y174" s="368">
        <f t="shared" si="45"/>
        <v>-0.47087712222220168</v>
      </c>
      <c r="Z174" s="368">
        <f t="shared" si="46"/>
        <v>-0.45041253745540971</v>
      </c>
      <c r="AA174" s="368">
        <f t="shared" si="47"/>
        <v>-0.42234477945377985</v>
      </c>
      <c r="AB174" s="368">
        <f t="shared" si="48"/>
        <v>-0.38435685192036306</v>
      </c>
      <c r="AC174" s="368">
        <f t="shared" si="49"/>
        <v>-0.33385625497729077</v>
      </c>
      <c r="AD174" s="368">
        <f t="shared" si="50"/>
        <v>-0.26829823754626902</v>
      </c>
      <c r="AE174" s="368">
        <f t="shared" si="51"/>
        <v>-0.21347140826399302</v>
      </c>
      <c r="AF174" s="368">
        <f t="shared" si="52"/>
        <v>-0.14791339083297128</v>
      </c>
      <c r="AG174" s="368">
        <f t="shared" si="53"/>
        <v>-8.4338989231816708E-2</v>
      </c>
      <c r="AH174" s="368">
        <f t="shared" si="54"/>
        <v>-1.8780971800794966E-2</v>
      </c>
      <c r="AI174" s="368">
        <f t="shared" si="55"/>
        <v>4.6151504460314907E-2</v>
      </c>
      <c r="AJ174" s="368">
        <f t="shared" si="56"/>
        <v>0.11170952189133665</v>
      </c>
      <c r="AK174" s="368">
        <f t="shared" si="57"/>
        <v>0.87927128701364876</v>
      </c>
      <c r="AL174" s="368">
        <f t="shared" si="58"/>
        <v>1.0059308575627368</v>
      </c>
      <c r="AM174" s="368">
        <f t="shared" si="59"/>
        <v>1.1368386092584868</v>
      </c>
      <c r="AN174" s="368">
        <f t="shared" si="60"/>
        <v>1.2641968509407635</v>
      </c>
      <c r="AO174" s="368">
        <f t="shared" si="61"/>
        <v>1.3810161799517742</v>
      </c>
      <c r="AP174" s="368">
        <f t="shared" si="62"/>
        <v>1.482521394126598</v>
      </c>
      <c r="AQ174" s="368">
        <f t="shared" si="63"/>
        <v>1.5666529546823891</v>
      </c>
      <c r="AR174" s="368">
        <f t="shared" si="64"/>
        <v>1.6482997643242829</v>
      </c>
      <c r="AS174" s="368">
        <f t="shared" si="65"/>
        <v>1.715344987740028</v>
      </c>
      <c r="AT174" s="368">
        <f t="shared" si="66"/>
        <v>1.7671207255860981</v>
      </c>
      <c r="AU174" s="368">
        <f t="shared" si="67"/>
        <v>1.8115153708595952</v>
      </c>
      <c r="AV174" s="368">
        <f t="shared" si="68"/>
        <v>1.8505370243320376</v>
      </c>
      <c r="AW174" s="368">
        <f t="shared" si="69"/>
        <v>1.8794097718477334</v>
      </c>
      <c r="AX174" s="368">
        <f t="shared" si="70"/>
        <v>1.9025115864089086</v>
      </c>
      <c r="AY174" s="368">
        <f t="shared" si="71"/>
        <v>1.923585217712902</v>
      </c>
      <c r="AZ174" s="368">
        <f t="shared" si="72"/>
        <v>1.9388135949101988</v>
      </c>
      <c r="BA174" s="368">
        <f t="shared" si="73"/>
        <v>1.9505606910242002</v>
      </c>
      <c r="BB174" s="368">
        <f t="shared" si="74"/>
        <v>1.9614858934785704</v>
      </c>
      <c r="BC174" s="368">
        <f t="shared" si="75"/>
        <v>1.9692833240501684</v>
      </c>
      <c r="BD174" s="368">
        <f t="shared" si="76"/>
        <v>1.9751864938757193</v>
      </c>
      <c r="BE174" s="368">
        <f t="shared" si="77"/>
        <v>1.9807310112979977</v>
      </c>
      <c r="BF174" s="368">
        <f t="shared" si="78"/>
        <v>1.9846631669880734</v>
      </c>
      <c r="BG174" s="368">
        <f t="shared" si="79"/>
        <v>1.9876120306080152</v>
      </c>
      <c r="BH174" s="368">
        <f t="shared" si="80"/>
        <v>1.9903954914401678</v>
      </c>
      <c r="BI174" s="368">
        <f t="shared" si="81"/>
        <v>1.9923632154766673</v>
      </c>
      <c r="BJ174" s="368">
        <f t="shared" si="82"/>
        <v>1.9938319073549597</v>
      </c>
      <c r="BK174" s="368">
        <f t="shared" si="83"/>
        <v>1.9952216566591701</v>
      </c>
      <c r="BL174" s="368">
        <f t="shared" si="84"/>
        <v>1.9962025490994617</v>
      </c>
      <c r="BM174" s="368">
        <f t="shared" si="85"/>
        <v>1.996932951232413</v>
      </c>
      <c r="BN174" s="369">
        <f t="shared" si="86"/>
        <v>1.9976249470587031</v>
      </c>
      <c r="BO174" s="278"/>
    </row>
    <row r="175" spans="2:67" ht="42" customHeight="1">
      <c r="B175" s="653"/>
      <c r="C175" s="652"/>
      <c r="D175" s="672">
        <v>-0.05</v>
      </c>
      <c r="E175" s="671">
        <f t="shared" si="87"/>
        <v>-0.25661644930830452</v>
      </c>
      <c r="F175" s="676">
        <f t="shared" si="26"/>
        <v>-0.62830822465415226</v>
      </c>
      <c r="G175" s="676">
        <f>_xlfn.IFS(($D1175-$C$142)&lt;-(G$142-$D$141),MIN((G$143+$E175)/2,F174),($D175-$C$8)&gt;-(G$142-$D$141),MAX((G$143+$E175)/2,F174),TRUE,(G$143+$E175)/2)</f>
        <v>-0.62821071855497923</v>
      </c>
      <c r="H175" s="368">
        <f t="shared" si="28"/>
        <v>-0.62816986068221192</v>
      </c>
      <c r="I175" s="368">
        <f t="shared" si="29"/>
        <v>-0.62811188442138566</v>
      </c>
      <c r="J175" s="368">
        <f t="shared" si="30"/>
        <v>-0.62802961988371686</v>
      </c>
      <c r="K175" s="368">
        <f t="shared" si="31"/>
        <v>-0.62791289643636872</v>
      </c>
      <c r="L175" s="368">
        <f t="shared" si="32"/>
        <v>-0.62774728916241873</v>
      </c>
      <c r="M175" s="368">
        <f t="shared" si="33"/>
        <v>-0.62751234402601175</v>
      </c>
      <c r="N175" s="368">
        <f t="shared" si="34"/>
        <v>-0.62717906735239548</v>
      </c>
      <c r="O175" s="368">
        <f t="shared" si="35"/>
        <v>-0.62670637949144559</v>
      </c>
      <c r="P175" s="368">
        <f t="shared" si="36"/>
        <v>-0.62603611498241241</v>
      </c>
      <c r="Q175" s="368">
        <f t="shared" si="37"/>
        <v>-0.62508599295485923</v>
      </c>
      <c r="R175" s="368">
        <f t="shared" si="38"/>
        <v>-0.62373977283567572</v>
      </c>
      <c r="S175" s="368">
        <f t="shared" si="39"/>
        <v>-0.62183354673491431</v>
      </c>
      <c r="T175" s="368">
        <f t="shared" si="40"/>
        <v>-0.61913680936632143</v>
      </c>
      <c r="U175" s="368">
        <f t="shared" si="41"/>
        <v>-0.6153266295210098</v>
      </c>
      <c r="V175" s="368">
        <f t="shared" si="42"/>
        <v>-0.60995303445032745</v>
      </c>
      <c r="W175" s="368">
        <f t="shared" si="43"/>
        <v>-0.6023938598656835</v>
      </c>
      <c r="X175" s="368">
        <f t="shared" si="44"/>
        <v>-0.59179831907619773</v>
      </c>
      <c r="Y175" s="368">
        <f t="shared" si="45"/>
        <v>-0.57702133273160738</v>
      </c>
      <c r="Z175" s="368">
        <f t="shared" si="46"/>
        <v>-0.55655674796481547</v>
      </c>
      <c r="AA175" s="368">
        <f t="shared" si="47"/>
        <v>-0.5284889899631855</v>
      </c>
      <c r="AB175" s="368">
        <f t="shared" si="48"/>
        <v>-0.49050106242976876</v>
      </c>
      <c r="AC175" s="368">
        <f t="shared" si="49"/>
        <v>-0.44000046548669647</v>
      </c>
      <c r="AD175" s="368">
        <f t="shared" si="50"/>
        <v>-0.38435685192036306</v>
      </c>
      <c r="AE175" s="368">
        <f t="shared" si="51"/>
        <v>-0.33385625497729077</v>
      </c>
      <c r="AF175" s="368">
        <f t="shared" si="52"/>
        <v>-0.26829823754626902</v>
      </c>
      <c r="AG175" s="368">
        <f t="shared" si="53"/>
        <v>-0.21347140826399302</v>
      </c>
      <c r="AH175" s="368">
        <f t="shared" si="54"/>
        <v>-0.14791339083297128</v>
      </c>
      <c r="AI175" s="368">
        <f t="shared" si="55"/>
        <v>-8.4338989231816708E-2</v>
      </c>
      <c r="AJ175" s="368">
        <f t="shared" si="56"/>
        <v>-1.8780971800794966E-2</v>
      </c>
      <c r="AK175" s="368">
        <f t="shared" si="57"/>
        <v>4.6151504460314907E-2</v>
      </c>
      <c r="AL175" s="368">
        <f t="shared" si="58"/>
        <v>0.94484895229940413</v>
      </c>
      <c r="AM175" s="368">
        <f t="shared" si="59"/>
        <v>1.0757567039951539</v>
      </c>
      <c r="AN175" s="368">
        <f t="shared" si="60"/>
        <v>1.2031149456774308</v>
      </c>
      <c r="AO175" s="368">
        <f t="shared" si="61"/>
        <v>1.3199342746884415</v>
      </c>
      <c r="AP175" s="368">
        <f t="shared" si="62"/>
        <v>1.4277239546971954</v>
      </c>
      <c r="AQ175" s="368">
        <f t="shared" si="63"/>
        <v>1.5292291688720192</v>
      </c>
      <c r="AR175" s="368">
        <f t="shared" si="64"/>
        <v>1.6133607294278103</v>
      </c>
      <c r="AS175" s="368">
        <f t="shared" si="65"/>
        <v>1.6804059528435553</v>
      </c>
      <c r="AT175" s="368">
        <f t="shared" si="66"/>
        <v>1.7410528234609779</v>
      </c>
      <c r="AU175" s="368">
        <f t="shared" si="67"/>
        <v>1.792828561307048</v>
      </c>
      <c r="AV175" s="368">
        <f t="shared" si="68"/>
        <v>1.8318502147794904</v>
      </c>
      <c r="AW175" s="368">
        <f t="shared" si="69"/>
        <v>1.8640004889141411</v>
      </c>
      <c r="AX175" s="368">
        <f t="shared" si="70"/>
        <v>1.8928732364298368</v>
      </c>
      <c r="AY175" s="368">
        <f t="shared" si="71"/>
        <v>1.9139468677338303</v>
      </c>
      <c r="AZ175" s="368">
        <f t="shared" si="72"/>
        <v>1.9304536808919019</v>
      </c>
      <c r="BA175" s="368">
        <f t="shared" si="73"/>
        <v>1.9456820580891989</v>
      </c>
      <c r="BB175" s="368">
        <f t="shared" si="74"/>
        <v>1.9566072605435689</v>
      </c>
      <c r="BC175" s="368">
        <f t="shared" si="75"/>
        <v>1.9649431277966842</v>
      </c>
      <c r="BD175" s="368">
        <f t="shared" si="76"/>
        <v>1.9727405583682822</v>
      </c>
      <c r="BE175" s="368">
        <f t="shared" si="77"/>
        <v>1.9782850757905608</v>
      </c>
      <c r="BF175" s="368">
        <f t="shared" si="78"/>
        <v>1.9824594563582476</v>
      </c>
      <c r="BG175" s="368">
        <f t="shared" si="79"/>
        <v>1.9863916120483234</v>
      </c>
      <c r="BH175" s="368">
        <f t="shared" si="80"/>
        <v>1.9891750728804762</v>
      </c>
      <c r="BI175" s="368">
        <f t="shared" si="81"/>
        <v>1.991256702655114</v>
      </c>
      <c r="BJ175" s="368">
        <f t="shared" si="82"/>
        <v>1.9932244266916135</v>
      </c>
      <c r="BK175" s="368">
        <f t="shared" si="83"/>
        <v>1.9946141759958236</v>
      </c>
      <c r="BL175" s="368">
        <f t="shared" si="84"/>
        <v>1.9956500370777017</v>
      </c>
      <c r="BM175" s="368">
        <f t="shared" si="85"/>
        <v>1.9966309295179934</v>
      </c>
      <c r="BN175" s="369">
        <f t="shared" si="86"/>
        <v>1.9973229253442835</v>
      </c>
      <c r="BO175" s="278"/>
    </row>
    <row r="176" spans="2:67" ht="42" customHeight="1">
      <c r="B176" s="653"/>
      <c r="C176" s="652"/>
      <c r="D176" s="670">
        <v>-0.1</v>
      </c>
      <c r="E176" s="671">
        <f t="shared" si="87"/>
        <v>-0.43478598507439559</v>
      </c>
      <c r="F176" s="676">
        <f t="shared" si="26"/>
        <v>-0.71739299253719779</v>
      </c>
      <c r="G176" s="676">
        <f>_xlfn.IFS(($D1176-$C$142)&lt;-(G$142-$D$141),MIN((G$143+$E176)/2,F175),($D176-$C$8)&gt;-(G$142-$D$141),MAX((G$143+$E176)/2,F175),TRUE,(G$143+$E176)/2)</f>
        <v>-0.71729548643802477</v>
      </c>
      <c r="H176" s="368">
        <f t="shared" si="28"/>
        <v>-0.71725462856525746</v>
      </c>
      <c r="I176" s="368">
        <f t="shared" si="29"/>
        <v>-0.71719665230443119</v>
      </c>
      <c r="J176" s="368">
        <f t="shared" si="30"/>
        <v>-0.7171143877667624</v>
      </c>
      <c r="K176" s="368">
        <f t="shared" si="31"/>
        <v>-0.71699766431941425</v>
      </c>
      <c r="L176" s="368">
        <f t="shared" si="32"/>
        <v>-0.71683205704546427</v>
      </c>
      <c r="M176" s="368">
        <f t="shared" si="33"/>
        <v>-0.71659711190905728</v>
      </c>
      <c r="N176" s="368">
        <f t="shared" si="34"/>
        <v>-0.71626383523544102</v>
      </c>
      <c r="O176" s="368">
        <f t="shared" si="35"/>
        <v>-0.71579114737449112</v>
      </c>
      <c r="P176" s="368">
        <f t="shared" si="36"/>
        <v>-0.71512088286545794</v>
      </c>
      <c r="Q176" s="368">
        <f t="shared" si="37"/>
        <v>-0.71417076083790476</v>
      </c>
      <c r="R176" s="368">
        <f t="shared" si="38"/>
        <v>-0.71282454071872126</v>
      </c>
      <c r="S176" s="368">
        <f t="shared" si="39"/>
        <v>-0.71091831461795985</v>
      </c>
      <c r="T176" s="368">
        <f t="shared" si="40"/>
        <v>-0.70822157724936696</v>
      </c>
      <c r="U176" s="368">
        <f t="shared" si="41"/>
        <v>-0.70441139740405534</v>
      </c>
      <c r="V176" s="368">
        <f t="shared" si="42"/>
        <v>-0.69903780233337298</v>
      </c>
      <c r="W176" s="368">
        <f t="shared" si="43"/>
        <v>-0.69147862774872904</v>
      </c>
      <c r="X176" s="368">
        <f t="shared" si="44"/>
        <v>-0.68088308695924327</v>
      </c>
      <c r="Y176" s="368">
        <f t="shared" si="45"/>
        <v>-0.66610610061465292</v>
      </c>
      <c r="Z176" s="368">
        <f t="shared" si="46"/>
        <v>-0.645641515847861</v>
      </c>
      <c r="AA176" s="368">
        <f t="shared" si="47"/>
        <v>-0.61757375784623103</v>
      </c>
      <c r="AB176" s="368">
        <f t="shared" si="48"/>
        <v>-0.5795858303128143</v>
      </c>
      <c r="AC176" s="368">
        <f t="shared" si="49"/>
        <v>-0.529085233369742</v>
      </c>
      <c r="AD176" s="368">
        <f t="shared" si="50"/>
        <v>-0.49050106242976876</v>
      </c>
      <c r="AE176" s="368">
        <f t="shared" si="51"/>
        <v>-0.44000046548669647</v>
      </c>
      <c r="AF176" s="368">
        <f t="shared" si="52"/>
        <v>-0.38435685192036306</v>
      </c>
      <c r="AG176" s="368">
        <f t="shared" si="53"/>
        <v>-0.33385625497729077</v>
      </c>
      <c r="AH176" s="368">
        <f t="shared" si="54"/>
        <v>-0.26829823754626902</v>
      </c>
      <c r="AI176" s="368">
        <f t="shared" si="55"/>
        <v>-0.21347140826399302</v>
      </c>
      <c r="AJ176" s="368">
        <f t="shared" si="56"/>
        <v>-0.14791339083297128</v>
      </c>
      <c r="AK176" s="368">
        <f t="shared" si="57"/>
        <v>-8.4338989231816708E-2</v>
      </c>
      <c r="AL176" s="368">
        <f t="shared" si="58"/>
        <v>-1.8780971800794966E-2</v>
      </c>
      <c r="AM176" s="368">
        <f t="shared" si="59"/>
        <v>1.0059308575627368</v>
      </c>
      <c r="AN176" s="368">
        <f t="shared" si="60"/>
        <v>1.1368386092584868</v>
      </c>
      <c r="AO176" s="368">
        <f t="shared" si="61"/>
        <v>1.2641968509407635</v>
      </c>
      <c r="AP176" s="368">
        <f t="shared" si="62"/>
        <v>1.3810161799517742</v>
      </c>
      <c r="AQ176" s="368">
        <f t="shared" si="63"/>
        <v>1.482521394126598</v>
      </c>
      <c r="AR176" s="368">
        <f t="shared" si="64"/>
        <v>1.5666529546823891</v>
      </c>
      <c r="AS176" s="368">
        <f t="shared" si="65"/>
        <v>1.6482997643242829</v>
      </c>
      <c r="AT176" s="368">
        <f t="shared" si="66"/>
        <v>1.715344987740028</v>
      </c>
      <c r="AU176" s="368">
        <f t="shared" si="67"/>
        <v>1.7671207255860981</v>
      </c>
      <c r="AV176" s="368">
        <f t="shared" si="68"/>
        <v>1.8115153708595952</v>
      </c>
      <c r="AW176" s="368">
        <f t="shared" si="69"/>
        <v>1.8505370243320376</v>
      </c>
      <c r="AX176" s="368">
        <f t="shared" si="70"/>
        <v>1.8794097718477334</v>
      </c>
      <c r="AY176" s="368">
        <f t="shared" si="71"/>
        <v>1.9025115864089086</v>
      </c>
      <c r="AZ176" s="368">
        <f t="shared" si="72"/>
        <v>1.923585217712902</v>
      </c>
      <c r="BA176" s="368">
        <f t="shared" si="73"/>
        <v>1.9388135949101988</v>
      </c>
      <c r="BB176" s="368">
        <f t="shared" si="74"/>
        <v>1.9505606910242002</v>
      </c>
      <c r="BC176" s="368">
        <f t="shared" si="75"/>
        <v>1.9614858934785704</v>
      </c>
      <c r="BD176" s="368">
        <f t="shared" si="76"/>
        <v>1.9692833240501684</v>
      </c>
      <c r="BE176" s="368">
        <f t="shared" si="77"/>
        <v>1.9751864938757193</v>
      </c>
      <c r="BF176" s="368">
        <f t="shared" si="78"/>
        <v>1.9807310112979977</v>
      </c>
      <c r="BG176" s="368">
        <f t="shared" si="79"/>
        <v>1.9846631669880734</v>
      </c>
      <c r="BH176" s="368">
        <f t="shared" si="80"/>
        <v>1.9876120306080152</v>
      </c>
      <c r="BI176" s="368">
        <f t="shared" si="81"/>
        <v>1.9903954914401678</v>
      </c>
      <c r="BJ176" s="368">
        <f t="shared" si="82"/>
        <v>1.9923632154766673</v>
      </c>
      <c r="BK176" s="368">
        <f t="shared" si="83"/>
        <v>1.9938319073549597</v>
      </c>
      <c r="BL176" s="368">
        <f t="shared" si="84"/>
        <v>1.9952216566591701</v>
      </c>
      <c r="BM176" s="368">
        <f t="shared" si="85"/>
        <v>1.9962025490994617</v>
      </c>
      <c r="BN176" s="369">
        <f t="shared" si="86"/>
        <v>1.996932951232413</v>
      </c>
      <c r="BO176" s="278"/>
    </row>
    <row r="177" spans="2:67" ht="42" customHeight="1">
      <c r="B177" s="653"/>
      <c r="C177" s="652"/>
      <c r="D177" s="672">
        <v>-0.15</v>
      </c>
      <c r="E177" s="671">
        <f t="shared" si="87"/>
        <v>-0.57823414646215143</v>
      </c>
      <c r="F177" s="676">
        <f t="shared" si="26"/>
        <v>-0.78911707323107572</v>
      </c>
      <c r="G177" s="676">
        <f>_xlfn.IFS(($D1177-$C$142)&lt;-(G$142-$D$141),MIN((G$143+$E177)/2,F176),($D177-$C$8)&gt;-(G$142-$D$141),MAX((G$143+$E177)/2,F176),TRUE,(G$143+$E177)/2)</f>
        <v>-0.78901956713190269</v>
      </c>
      <c r="H177" s="368">
        <f t="shared" si="28"/>
        <v>-0.78897870925913538</v>
      </c>
      <c r="I177" s="368">
        <f t="shared" si="29"/>
        <v>-0.78892073299830912</v>
      </c>
      <c r="J177" s="368">
        <f t="shared" si="30"/>
        <v>-0.78883846846064032</v>
      </c>
      <c r="K177" s="368">
        <f t="shared" si="31"/>
        <v>-0.78872174501329217</v>
      </c>
      <c r="L177" s="368">
        <f t="shared" si="32"/>
        <v>-0.78855613773934219</v>
      </c>
      <c r="M177" s="368">
        <f t="shared" si="33"/>
        <v>-0.78832119260293521</v>
      </c>
      <c r="N177" s="368">
        <f t="shared" si="34"/>
        <v>-0.78798791592931894</v>
      </c>
      <c r="O177" s="368">
        <f t="shared" si="35"/>
        <v>-0.78751522806836904</v>
      </c>
      <c r="P177" s="368">
        <f t="shared" si="36"/>
        <v>-0.78684496355933586</v>
      </c>
      <c r="Q177" s="368">
        <f t="shared" si="37"/>
        <v>-0.78589484153178268</v>
      </c>
      <c r="R177" s="368">
        <f t="shared" si="38"/>
        <v>-0.78454862141259918</v>
      </c>
      <c r="S177" s="368">
        <f t="shared" si="39"/>
        <v>-0.78264239531183777</v>
      </c>
      <c r="T177" s="368">
        <f t="shared" si="40"/>
        <v>-0.77994565794324489</v>
      </c>
      <c r="U177" s="368">
        <f t="shared" si="41"/>
        <v>-0.77613547809793326</v>
      </c>
      <c r="V177" s="368">
        <f t="shared" si="42"/>
        <v>-0.7707618830272509</v>
      </c>
      <c r="W177" s="368">
        <f t="shared" si="43"/>
        <v>-0.76320270844260696</v>
      </c>
      <c r="X177" s="368">
        <f t="shared" si="44"/>
        <v>-0.75260716765312119</v>
      </c>
      <c r="Y177" s="368">
        <f t="shared" si="45"/>
        <v>-0.73783018130853084</v>
      </c>
      <c r="Z177" s="368">
        <f t="shared" si="46"/>
        <v>-0.71736559654173893</v>
      </c>
      <c r="AA177" s="368">
        <f t="shared" si="47"/>
        <v>-0.68929783854010895</v>
      </c>
      <c r="AB177" s="368">
        <f t="shared" si="48"/>
        <v>-0.65130991100669222</v>
      </c>
      <c r="AC177" s="368">
        <f t="shared" si="49"/>
        <v>-0.61757375784623103</v>
      </c>
      <c r="AD177" s="368">
        <f t="shared" si="50"/>
        <v>-0.5795858303128143</v>
      </c>
      <c r="AE177" s="368">
        <f t="shared" si="51"/>
        <v>-0.529085233369742</v>
      </c>
      <c r="AF177" s="368">
        <f t="shared" si="52"/>
        <v>-0.49050106242976876</v>
      </c>
      <c r="AG177" s="368">
        <f t="shared" si="53"/>
        <v>-0.44000046548669647</v>
      </c>
      <c r="AH177" s="368">
        <f t="shared" si="54"/>
        <v>-0.38435685192036306</v>
      </c>
      <c r="AI177" s="368">
        <f t="shared" si="55"/>
        <v>-0.33385625497729077</v>
      </c>
      <c r="AJ177" s="368">
        <f t="shared" si="56"/>
        <v>-0.26829823754626902</v>
      </c>
      <c r="AK177" s="368">
        <f t="shared" si="57"/>
        <v>-0.21347140826399302</v>
      </c>
      <c r="AL177" s="368">
        <f t="shared" si="58"/>
        <v>-0.14791339083297128</v>
      </c>
      <c r="AM177" s="368">
        <f t="shared" si="59"/>
        <v>-8.4338989231816708E-2</v>
      </c>
      <c r="AN177" s="368">
        <f t="shared" si="60"/>
        <v>1.0757567039951539</v>
      </c>
      <c r="AO177" s="368">
        <f t="shared" si="61"/>
        <v>1.2031149456774308</v>
      </c>
      <c r="AP177" s="368">
        <f t="shared" si="62"/>
        <v>1.3199342746884415</v>
      </c>
      <c r="AQ177" s="368">
        <f t="shared" si="63"/>
        <v>1.4277239546971954</v>
      </c>
      <c r="AR177" s="368">
        <f t="shared" si="64"/>
        <v>1.5292291688720192</v>
      </c>
      <c r="AS177" s="368">
        <f t="shared" si="65"/>
        <v>1.6133607294278103</v>
      </c>
      <c r="AT177" s="368">
        <f t="shared" si="66"/>
        <v>1.6804059528435553</v>
      </c>
      <c r="AU177" s="368">
        <f t="shared" si="67"/>
        <v>1.7410528234609779</v>
      </c>
      <c r="AV177" s="368">
        <f t="shared" si="68"/>
        <v>1.792828561307048</v>
      </c>
      <c r="AW177" s="368">
        <f t="shared" si="69"/>
        <v>1.8318502147794904</v>
      </c>
      <c r="AX177" s="368">
        <f t="shared" si="70"/>
        <v>1.8640004889141411</v>
      </c>
      <c r="AY177" s="368">
        <f t="shared" si="71"/>
        <v>1.8928732364298368</v>
      </c>
      <c r="AZ177" s="368">
        <f t="shared" si="72"/>
        <v>1.9139468677338303</v>
      </c>
      <c r="BA177" s="368">
        <f t="shared" si="73"/>
        <v>1.9304536808919019</v>
      </c>
      <c r="BB177" s="368">
        <f t="shared" si="74"/>
        <v>1.9456820580891989</v>
      </c>
      <c r="BC177" s="368">
        <f t="shared" si="75"/>
        <v>1.9566072605435689</v>
      </c>
      <c r="BD177" s="368">
        <f t="shared" si="76"/>
        <v>1.9649431277966842</v>
      </c>
      <c r="BE177" s="368">
        <f t="shared" si="77"/>
        <v>1.9727405583682822</v>
      </c>
      <c r="BF177" s="368">
        <f t="shared" si="78"/>
        <v>1.9782850757905608</v>
      </c>
      <c r="BG177" s="368">
        <f t="shared" si="79"/>
        <v>1.9824594563582476</v>
      </c>
      <c r="BH177" s="368">
        <f t="shared" si="80"/>
        <v>1.9863916120483234</v>
      </c>
      <c r="BI177" s="368">
        <f t="shared" si="81"/>
        <v>1.9891750728804762</v>
      </c>
      <c r="BJ177" s="368">
        <f t="shared" si="82"/>
        <v>1.991256702655114</v>
      </c>
      <c r="BK177" s="368">
        <f t="shared" si="83"/>
        <v>1.9932244266916135</v>
      </c>
      <c r="BL177" s="368">
        <f t="shared" si="84"/>
        <v>1.9946141759958236</v>
      </c>
      <c r="BM177" s="368">
        <f t="shared" si="85"/>
        <v>1.9956500370777017</v>
      </c>
      <c r="BN177" s="369">
        <f t="shared" si="86"/>
        <v>1.9966309295179934</v>
      </c>
      <c r="BO177" s="278"/>
    </row>
    <row r="178" spans="2:67" ht="42" customHeight="1">
      <c r="B178" s="653"/>
      <c r="C178" s="652"/>
      <c r="D178" s="670">
        <v>-0.2</v>
      </c>
      <c r="E178" s="671">
        <f t="shared" si="87"/>
        <v>-0.68991257371882098</v>
      </c>
      <c r="F178" s="676">
        <f t="shared" si="26"/>
        <v>-0.84495628685941049</v>
      </c>
      <c r="G178" s="676">
        <f>_xlfn.IFS(($D1178-$C$142)&lt;-(G$142-$D$141),MIN((G$143+$E178)/2,F177),($D178-$C$8)&gt;-(G$142-$D$141),MAX((G$143+$E178)/2,F177),TRUE,(G$143+$E178)/2)</f>
        <v>-0.84485878076023746</v>
      </c>
      <c r="H178" s="368">
        <f t="shared" si="28"/>
        <v>-0.84481792288747015</v>
      </c>
      <c r="I178" s="368">
        <f t="shared" si="29"/>
        <v>-0.84475994662664389</v>
      </c>
      <c r="J178" s="368">
        <f t="shared" si="30"/>
        <v>-0.84467768208897509</v>
      </c>
      <c r="K178" s="368">
        <f t="shared" si="31"/>
        <v>-0.84456095864162695</v>
      </c>
      <c r="L178" s="368">
        <f t="shared" si="32"/>
        <v>-0.84439535136767696</v>
      </c>
      <c r="M178" s="368">
        <f t="shared" si="33"/>
        <v>-0.84416040623126998</v>
      </c>
      <c r="N178" s="368">
        <f t="shared" si="34"/>
        <v>-0.84382712955765371</v>
      </c>
      <c r="O178" s="368">
        <f t="shared" si="35"/>
        <v>-0.84335444169670382</v>
      </c>
      <c r="P178" s="368">
        <f t="shared" si="36"/>
        <v>-0.84268417718767064</v>
      </c>
      <c r="Q178" s="368">
        <f t="shared" si="37"/>
        <v>-0.84173405516011746</v>
      </c>
      <c r="R178" s="368">
        <f t="shared" si="38"/>
        <v>-0.84038783504093395</v>
      </c>
      <c r="S178" s="368">
        <f t="shared" si="39"/>
        <v>-0.83848160894017254</v>
      </c>
      <c r="T178" s="368">
        <f t="shared" si="40"/>
        <v>-0.83578487157157966</v>
      </c>
      <c r="U178" s="368">
        <f t="shared" si="41"/>
        <v>-0.83197469172626803</v>
      </c>
      <c r="V178" s="368">
        <f t="shared" si="42"/>
        <v>-0.82660109665558568</v>
      </c>
      <c r="W178" s="368">
        <f t="shared" si="43"/>
        <v>-0.81904192207094173</v>
      </c>
      <c r="X178" s="368">
        <f t="shared" si="44"/>
        <v>-0.80844638128145596</v>
      </c>
      <c r="Y178" s="368">
        <f t="shared" si="45"/>
        <v>-0.79366939493686561</v>
      </c>
      <c r="Z178" s="368">
        <f t="shared" si="46"/>
        <v>-0.7732048101700737</v>
      </c>
      <c r="AA178" s="368">
        <f t="shared" si="47"/>
        <v>-0.74513705216844373</v>
      </c>
      <c r="AB178" s="368">
        <f t="shared" si="48"/>
        <v>-0.71736559654173893</v>
      </c>
      <c r="AC178" s="368">
        <f t="shared" si="49"/>
        <v>-0.68929783854010895</v>
      </c>
      <c r="AD178" s="368">
        <f t="shared" si="50"/>
        <v>-0.65130991100669222</v>
      </c>
      <c r="AE178" s="368">
        <f t="shared" si="51"/>
        <v>-0.61757375784623103</v>
      </c>
      <c r="AF178" s="368">
        <f t="shared" si="52"/>
        <v>-0.5795858303128143</v>
      </c>
      <c r="AG178" s="368">
        <f t="shared" si="53"/>
        <v>-0.529085233369742</v>
      </c>
      <c r="AH178" s="368">
        <f t="shared" si="54"/>
        <v>-0.49050106242976876</v>
      </c>
      <c r="AI178" s="368">
        <f t="shared" si="55"/>
        <v>-0.44000046548669647</v>
      </c>
      <c r="AJ178" s="368">
        <f t="shared" si="56"/>
        <v>-0.38435685192036306</v>
      </c>
      <c r="AK178" s="368">
        <f t="shared" si="57"/>
        <v>-0.33385625497729077</v>
      </c>
      <c r="AL178" s="368">
        <f t="shared" si="58"/>
        <v>-0.26829823754626902</v>
      </c>
      <c r="AM178" s="368">
        <f t="shared" si="59"/>
        <v>-0.21347140826399302</v>
      </c>
      <c r="AN178" s="368">
        <f t="shared" si="60"/>
        <v>-0.14791339083297128</v>
      </c>
      <c r="AO178" s="368">
        <f t="shared" si="61"/>
        <v>1.1368386092584868</v>
      </c>
      <c r="AP178" s="368">
        <f t="shared" si="62"/>
        <v>1.2641968509407635</v>
      </c>
      <c r="AQ178" s="368">
        <f t="shared" si="63"/>
        <v>1.3810161799517742</v>
      </c>
      <c r="AR178" s="368">
        <f t="shared" si="64"/>
        <v>1.482521394126598</v>
      </c>
      <c r="AS178" s="368">
        <f t="shared" si="65"/>
        <v>1.5666529546823891</v>
      </c>
      <c r="AT178" s="368">
        <f t="shared" si="66"/>
        <v>1.6482997643242829</v>
      </c>
      <c r="AU178" s="368">
        <f t="shared" si="67"/>
        <v>1.715344987740028</v>
      </c>
      <c r="AV178" s="368">
        <f t="shared" si="68"/>
        <v>1.7671207255860981</v>
      </c>
      <c r="AW178" s="368">
        <f t="shared" si="69"/>
        <v>1.8115153708595952</v>
      </c>
      <c r="AX178" s="368">
        <f t="shared" si="70"/>
        <v>1.8505370243320376</v>
      </c>
      <c r="AY178" s="368">
        <f t="shared" si="71"/>
        <v>1.8794097718477334</v>
      </c>
      <c r="AZ178" s="368">
        <f t="shared" si="72"/>
        <v>1.9025115864089086</v>
      </c>
      <c r="BA178" s="368">
        <f t="shared" si="73"/>
        <v>1.923585217712902</v>
      </c>
      <c r="BB178" s="368">
        <f t="shared" si="74"/>
        <v>1.9388135949101988</v>
      </c>
      <c r="BC178" s="368">
        <f t="shared" si="75"/>
        <v>1.9505606910242002</v>
      </c>
      <c r="BD178" s="368">
        <f t="shared" si="76"/>
        <v>1.9614858934785704</v>
      </c>
      <c r="BE178" s="368">
        <f t="shared" si="77"/>
        <v>1.9692833240501684</v>
      </c>
      <c r="BF178" s="368">
        <f t="shared" si="78"/>
        <v>1.9751864938757193</v>
      </c>
      <c r="BG178" s="368">
        <f t="shared" si="79"/>
        <v>1.9807310112979977</v>
      </c>
      <c r="BH178" s="368">
        <f t="shared" si="80"/>
        <v>1.9846631669880734</v>
      </c>
      <c r="BI178" s="368">
        <f t="shared" si="81"/>
        <v>1.9876120306080152</v>
      </c>
      <c r="BJ178" s="368">
        <f t="shared" si="82"/>
        <v>1.9903954914401678</v>
      </c>
      <c r="BK178" s="368">
        <f t="shared" si="83"/>
        <v>1.9923632154766673</v>
      </c>
      <c r="BL178" s="368">
        <f t="shared" si="84"/>
        <v>1.9938319073549597</v>
      </c>
      <c r="BM178" s="368">
        <f t="shared" si="85"/>
        <v>1.9952216566591701</v>
      </c>
      <c r="BN178" s="369">
        <f t="shared" si="86"/>
        <v>1.9962025490994617</v>
      </c>
      <c r="BO178" s="278"/>
    </row>
    <row r="179" spans="2:67" ht="42" customHeight="1">
      <c r="B179" s="653"/>
      <c r="C179" s="652"/>
      <c r="D179" s="672">
        <v>-0.25</v>
      </c>
      <c r="E179" s="671">
        <f t="shared" si="87"/>
        <v>-0.77460509140531997</v>
      </c>
      <c r="F179" s="676">
        <f t="shared" si="26"/>
        <v>-0.88730254570265998</v>
      </c>
      <c r="G179" s="676">
        <f>_xlfn.IFS(($D1179-$C$142)&lt;-(G$142-$D$141),MIN((G$143+$E179)/2,F178),($D179-$C$8)&gt;-(G$142-$D$141),MAX((G$143+$E179)/2,F178),TRUE,(G$143+$E179)/2)</f>
        <v>-0.88720503960348696</v>
      </c>
      <c r="H179" s="368">
        <f t="shared" si="28"/>
        <v>-0.88716418173071965</v>
      </c>
      <c r="I179" s="368">
        <f t="shared" si="29"/>
        <v>-0.88710620546989338</v>
      </c>
      <c r="J179" s="368">
        <f t="shared" si="30"/>
        <v>-0.88702394093222459</v>
      </c>
      <c r="K179" s="368">
        <f t="shared" si="31"/>
        <v>-0.88690721748487644</v>
      </c>
      <c r="L179" s="368">
        <f t="shared" si="32"/>
        <v>-0.88674161021092646</v>
      </c>
      <c r="M179" s="368">
        <f t="shared" si="33"/>
        <v>-0.88650666507451947</v>
      </c>
      <c r="N179" s="368">
        <f t="shared" si="34"/>
        <v>-0.88617338840090321</v>
      </c>
      <c r="O179" s="368">
        <f t="shared" si="35"/>
        <v>-0.88570070053995331</v>
      </c>
      <c r="P179" s="368">
        <f t="shared" si="36"/>
        <v>-0.88503043603092013</v>
      </c>
      <c r="Q179" s="368">
        <f t="shared" si="37"/>
        <v>-0.88408031400336695</v>
      </c>
      <c r="R179" s="368">
        <f t="shared" si="38"/>
        <v>-0.88273409388418345</v>
      </c>
      <c r="S179" s="368">
        <f t="shared" si="39"/>
        <v>-0.88082786778342204</v>
      </c>
      <c r="T179" s="368">
        <f t="shared" si="40"/>
        <v>-0.87813113041482915</v>
      </c>
      <c r="U179" s="368">
        <f t="shared" si="41"/>
        <v>-0.87432095056951753</v>
      </c>
      <c r="V179" s="368">
        <f t="shared" si="42"/>
        <v>-0.86894735549883517</v>
      </c>
      <c r="W179" s="368">
        <f t="shared" si="43"/>
        <v>-0.86138818091419123</v>
      </c>
      <c r="X179" s="368">
        <f t="shared" si="44"/>
        <v>-0.85079264012470546</v>
      </c>
      <c r="Y179" s="368">
        <f t="shared" si="45"/>
        <v>-0.83601565378011511</v>
      </c>
      <c r="Z179" s="368">
        <f t="shared" si="46"/>
        <v>-0.81555106901332319</v>
      </c>
      <c r="AA179" s="368">
        <f t="shared" si="47"/>
        <v>-0.79366939493686561</v>
      </c>
      <c r="AB179" s="368">
        <f t="shared" si="48"/>
        <v>-0.7732048101700737</v>
      </c>
      <c r="AC179" s="368">
        <f t="shared" si="49"/>
        <v>-0.74513705216844373</v>
      </c>
      <c r="AD179" s="368">
        <f t="shared" si="50"/>
        <v>-0.71736559654173893</v>
      </c>
      <c r="AE179" s="368">
        <f t="shared" si="51"/>
        <v>-0.68929783854010895</v>
      </c>
      <c r="AF179" s="368">
        <f t="shared" si="52"/>
        <v>-0.65130991100669222</v>
      </c>
      <c r="AG179" s="368">
        <f t="shared" si="53"/>
        <v>-0.61757375784623103</v>
      </c>
      <c r="AH179" s="368">
        <f t="shared" si="54"/>
        <v>-0.5795858303128143</v>
      </c>
      <c r="AI179" s="368">
        <f t="shared" si="55"/>
        <v>-0.529085233369742</v>
      </c>
      <c r="AJ179" s="368">
        <f t="shared" si="56"/>
        <v>-0.49050106242976876</v>
      </c>
      <c r="AK179" s="368">
        <f t="shared" si="57"/>
        <v>-0.44000046548669647</v>
      </c>
      <c r="AL179" s="368">
        <f t="shared" si="58"/>
        <v>-0.38435685192036306</v>
      </c>
      <c r="AM179" s="368">
        <f t="shared" si="59"/>
        <v>-0.33385625497729077</v>
      </c>
      <c r="AN179" s="368">
        <f t="shared" si="60"/>
        <v>-0.26829823754626902</v>
      </c>
      <c r="AO179" s="368">
        <f t="shared" si="61"/>
        <v>-0.21347140826399302</v>
      </c>
      <c r="AP179" s="368">
        <f t="shared" si="62"/>
        <v>1.2031149456774308</v>
      </c>
      <c r="AQ179" s="368">
        <f t="shared" si="63"/>
        <v>1.3199342746884415</v>
      </c>
      <c r="AR179" s="368">
        <f t="shared" si="64"/>
        <v>1.4277239546971954</v>
      </c>
      <c r="AS179" s="368">
        <f t="shared" si="65"/>
        <v>1.5292291688720192</v>
      </c>
      <c r="AT179" s="368">
        <f t="shared" si="66"/>
        <v>1.6133607294278103</v>
      </c>
      <c r="AU179" s="368">
        <f t="shared" si="67"/>
        <v>1.6804059528435553</v>
      </c>
      <c r="AV179" s="368">
        <f t="shared" si="68"/>
        <v>1.7410528234609779</v>
      </c>
      <c r="AW179" s="368">
        <f t="shared" si="69"/>
        <v>1.792828561307048</v>
      </c>
      <c r="AX179" s="368">
        <f t="shared" si="70"/>
        <v>1.8318502147794904</v>
      </c>
      <c r="AY179" s="368">
        <f t="shared" si="71"/>
        <v>1.8640004889141411</v>
      </c>
      <c r="AZ179" s="368">
        <f t="shared" si="72"/>
        <v>1.8928732364298368</v>
      </c>
      <c r="BA179" s="368">
        <f t="shared" si="73"/>
        <v>1.9139468677338303</v>
      </c>
      <c r="BB179" s="368">
        <f t="shared" si="74"/>
        <v>1.9304536808919019</v>
      </c>
      <c r="BC179" s="368">
        <f t="shared" si="75"/>
        <v>1.9456820580891989</v>
      </c>
      <c r="BD179" s="368">
        <f t="shared" si="76"/>
        <v>1.9566072605435689</v>
      </c>
      <c r="BE179" s="368">
        <f t="shared" si="77"/>
        <v>1.9649431277966842</v>
      </c>
      <c r="BF179" s="368">
        <f t="shared" si="78"/>
        <v>1.9727405583682822</v>
      </c>
      <c r="BG179" s="368">
        <f t="shared" si="79"/>
        <v>1.9782850757905608</v>
      </c>
      <c r="BH179" s="368">
        <f t="shared" si="80"/>
        <v>1.9824594563582476</v>
      </c>
      <c r="BI179" s="368">
        <f t="shared" si="81"/>
        <v>1.9863916120483234</v>
      </c>
      <c r="BJ179" s="368">
        <f t="shared" si="82"/>
        <v>1.9891750728804762</v>
      </c>
      <c r="BK179" s="368">
        <f t="shared" si="83"/>
        <v>1.991256702655114</v>
      </c>
      <c r="BL179" s="368">
        <f t="shared" si="84"/>
        <v>1.9932244266916135</v>
      </c>
      <c r="BM179" s="368">
        <f t="shared" si="85"/>
        <v>1.9946141759958236</v>
      </c>
      <c r="BN179" s="369">
        <f t="shared" si="86"/>
        <v>1.9956500370777017</v>
      </c>
      <c r="BO179" s="278"/>
    </row>
    <row r="180" spans="2:67" ht="42" customHeight="1">
      <c r="B180" s="653"/>
      <c r="C180" s="652"/>
      <c r="D180" s="670">
        <v>-0.3</v>
      </c>
      <c r="E180" s="671">
        <f t="shared" si="87"/>
        <v>-0.83756285614737402</v>
      </c>
      <c r="F180" s="676">
        <f t="shared" si="26"/>
        <v>-0.91878142807368701</v>
      </c>
      <c r="G180" s="676">
        <f>_xlfn.IFS(($D1180-$C$142)&lt;-(G$142-$D$141),MIN((G$143+$E180)/2,F179),($D180-$C$8)&gt;-(G$142-$D$141),MAX((G$143+$E180)/2,F179),TRUE,(G$143+$E180)/2)</f>
        <v>-0.91868392197451398</v>
      </c>
      <c r="H180" s="368">
        <f t="shared" si="28"/>
        <v>-0.91864306410174668</v>
      </c>
      <c r="I180" s="368">
        <f t="shared" si="29"/>
        <v>-0.91858508784092041</v>
      </c>
      <c r="J180" s="368">
        <f t="shared" si="30"/>
        <v>-0.91850282330325161</v>
      </c>
      <c r="K180" s="368">
        <f t="shared" si="31"/>
        <v>-0.91838609985590347</v>
      </c>
      <c r="L180" s="368">
        <f t="shared" si="32"/>
        <v>-0.91822049258195348</v>
      </c>
      <c r="M180" s="368">
        <f t="shared" si="33"/>
        <v>-0.9179855474455465</v>
      </c>
      <c r="N180" s="368">
        <f t="shared" si="34"/>
        <v>-0.91765227077193023</v>
      </c>
      <c r="O180" s="368">
        <f t="shared" si="35"/>
        <v>-0.91717958291098034</v>
      </c>
      <c r="P180" s="368">
        <f t="shared" si="36"/>
        <v>-0.91650931840194716</v>
      </c>
      <c r="Q180" s="368">
        <f t="shared" si="37"/>
        <v>-0.91555919637439398</v>
      </c>
      <c r="R180" s="368">
        <f t="shared" si="38"/>
        <v>-0.91421297625521047</v>
      </c>
      <c r="S180" s="368">
        <f t="shared" si="39"/>
        <v>-0.91230675015444906</v>
      </c>
      <c r="T180" s="368">
        <f t="shared" si="40"/>
        <v>-0.90961001278585618</v>
      </c>
      <c r="U180" s="368">
        <f t="shared" si="41"/>
        <v>-0.90579983294054456</v>
      </c>
      <c r="V180" s="368">
        <f t="shared" si="42"/>
        <v>-0.9004262378698622</v>
      </c>
      <c r="W180" s="368">
        <f t="shared" si="43"/>
        <v>-0.89286706328521825</v>
      </c>
      <c r="X180" s="368">
        <f t="shared" si="44"/>
        <v>-0.88227152249573249</v>
      </c>
      <c r="Y180" s="368">
        <f t="shared" si="45"/>
        <v>-0.86749453615114214</v>
      </c>
      <c r="Z180" s="368">
        <f t="shared" si="46"/>
        <v>-0.85079264012470546</v>
      </c>
      <c r="AA180" s="368">
        <f t="shared" si="47"/>
        <v>-0.83601565378011511</v>
      </c>
      <c r="AB180" s="368">
        <f t="shared" si="48"/>
        <v>-0.81555106901332319</v>
      </c>
      <c r="AC180" s="368">
        <f t="shared" si="49"/>
        <v>-0.79366939493686561</v>
      </c>
      <c r="AD180" s="368">
        <f t="shared" si="50"/>
        <v>-0.7732048101700737</v>
      </c>
      <c r="AE180" s="368">
        <f t="shared" si="51"/>
        <v>-0.74513705216844373</v>
      </c>
      <c r="AF180" s="368">
        <f t="shared" si="52"/>
        <v>-0.71736559654173893</v>
      </c>
      <c r="AG180" s="368">
        <f t="shared" si="53"/>
        <v>-0.68929783854010895</v>
      </c>
      <c r="AH180" s="368">
        <f t="shared" si="54"/>
        <v>-0.65130991100669222</v>
      </c>
      <c r="AI180" s="368">
        <f t="shared" si="55"/>
        <v>-0.61757375784623103</v>
      </c>
      <c r="AJ180" s="368">
        <f t="shared" si="56"/>
        <v>-0.5795858303128143</v>
      </c>
      <c r="AK180" s="368">
        <f t="shared" si="57"/>
        <v>-0.529085233369742</v>
      </c>
      <c r="AL180" s="368">
        <f t="shared" si="58"/>
        <v>-0.49050106242976876</v>
      </c>
      <c r="AM180" s="368">
        <f t="shared" si="59"/>
        <v>-0.44000046548669647</v>
      </c>
      <c r="AN180" s="368">
        <f t="shared" si="60"/>
        <v>-0.38435685192036306</v>
      </c>
      <c r="AO180" s="368">
        <f t="shared" si="61"/>
        <v>-0.33385625497729077</v>
      </c>
      <c r="AP180" s="368">
        <f t="shared" si="62"/>
        <v>-0.26829823754626902</v>
      </c>
      <c r="AQ180" s="368">
        <f t="shared" si="63"/>
        <v>1.2641968509407635</v>
      </c>
      <c r="AR180" s="368">
        <f t="shared" si="64"/>
        <v>1.3810161799517742</v>
      </c>
      <c r="AS180" s="368">
        <f t="shared" si="65"/>
        <v>1.482521394126598</v>
      </c>
      <c r="AT180" s="368">
        <f t="shared" si="66"/>
        <v>1.5666529546823891</v>
      </c>
      <c r="AU180" s="368">
        <f t="shared" si="67"/>
        <v>1.6482997643242829</v>
      </c>
      <c r="AV180" s="368">
        <f t="shared" si="68"/>
        <v>1.715344987740028</v>
      </c>
      <c r="AW180" s="368">
        <f t="shared" si="69"/>
        <v>1.7671207255860981</v>
      </c>
      <c r="AX180" s="368">
        <f t="shared" si="70"/>
        <v>1.8115153708595952</v>
      </c>
      <c r="AY180" s="368">
        <f t="shared" si="71"/>
        <v>1.8505370243320376</v>
      </c>
      <c r="AZ180" s="368">
        <f t="shared" si="72"/>
        <v>1.8794097718477334</v>
      </c>
      <c r="BA180" s="368">
        <f t="shared" si="73"/>
        <v>1.9025115864089086</v>
      </c>
      <c r="BB180" s="368">
        <f t="shared" si="74"/>
        <v>1.923585217712902</v>
      </c>
      <c r="BC180" s="368">
        <f t="shared" si="75"/>
        <v>1.9388135949101988</v>
      </c>
      <c r="BD180" s="368">
        <f t="shared" si="76"/>
        <v>1.9505606910242002</v>
      </c>
      <c r="BE180" s="368">
        <f t="shared" si="77"/>
        <v>1.9614858934785704</v>
      </c>
      <c r="BF180" s="368">
        <f t="shared" si="78"/>
        <v>1.9692833240501684</v>
      </c>
      <c r="BG180" s="368">
        <f t="shared" si="79"/>
        <v>1.9751864938757193</v>
      </c>
      <c r="BH180" s="368">
        <f t="shared" si="80"/>
        <v>1.9807310112979977</v>
      </c>
      <c r="BI180" s="368">
        <f t="shared" si="81"/>
        <v>1.9846631669880734</v>
      </c>
      <c r="BJ180" s="368">
        <f t="shared" si="82"/>
        <v>1.9876120306080152</v>
      </c>
      <c r="BK180" s="368">
        <f t="shared" si="83"/>
        <v>1.9903954914401678</v>
      </c>
      <c r="BL180" s="368">
        <f t="shared" si="84"/>
        <v>1.9923632154766673</v>
      </c>
      <c r="BM180" s="368">
        <f t="shared" si="85"/>
        <v>1.9938319073549597</v>
      </c>
      <c r="BN180" s="369">
        <f t="shared" si="86"/>
        <v>1.9952216566591701</v>
      </c>
      <c r="BO180" s="278"/>
    </row>
    <row r="181" spans="2:67" ht="42" customHeight="1">
      <c r="B181" s="653"/>
      <c r="C181" s="652"/>
      <c r="D181" s="672">
        <v>-0.35</v>
      </c>
      <c r="E181" s="671">
        <f t="shared" si="87"/>
        <v>-0.88367241593872681</v>
      </c>
      <c r="F181" s="676">
        <f t="shared" si="26"/>
        <v>-0.9418362079693634</v>
      </c>
      <c r="G181" s="676">
        <f>_xlfn.IFS(($D1181-$C$142)&lt;-(G$142-$D$141),MIN((G$143+$E181)/2,F180),($D181-$C$8)&gt;-(G$142-$D$141),MAX((G$143+$E181)/2,F180),TRUE,(G$143+$E181)/2)</f>
        <v>-0.94173870187019038</v>
      </c>
      <c r="H181" s="368">
        <f t="shared" si="28"/>
        <v>-0.94169784399742307</v>
      </c>
      <c r="I181" s="368">
        <f t="shared" si="29"/>
        <v>-0.9416398677365968</v>
      </c>
      <c r="J181" s="368">
        <f t="shared" si="30"/>
        <v>-0.94155760319892801</v>
      </c>
      <c r="K181" s="368">
        <f t="shared" si="31"/>
        <v>-0.94144087975157986</v>
      </c>
      <c r="L181" s="368">
        <f t="shared" si="32"/>
        <v>-0.94127527247762988</v>
      </c>
      <c r="M181" s="368">
        <f t="shared" si="33"/>
        <v>-0.94104032734122289</v>
      </c>
      <c r="N181" s="368">
        <f t="shared" si="34"/>
        <v>-0.94070705066760663</v>
      </c>
      <c r="O181" s="368">
        <f t="shared" si="35"/>
        <v>-0.94023436280665673</v>
      </c>
      <c r="P181" s="368">
        <f t="shared" si="36"/>
        <v>-0.93956409829762355</v>
      </c>
      <c r="Q181" s="368">
        <f t="shared" si="37"/>
        <v>-0.93861397627007037</v>
      </c>
      <c r="R181" s="368">
        <f t="shared" si="38"/>
        <v>-0.93726775615088687</v>
      </c>
      <c r="S181" s="368">
        <f t="shared" si="39"/>
        <v>-0.93536153005012546</v>
      </c>
      <c r="T181" s="368">
        <f t="shared" si="40"/>
        <v>-0.93266479268153257</v>
      </c>
      <c r="U181" s="368">
        <f t="shared" si="41"/>
        <v>-0.92885461283622095</v>
      </c>
      <c r="V181" s="368">
        <f t="shared" si="42"/>
        <v>-0.92348101776553859</v>
      </c>
      <c r="W181" s="368">
        <f t="shared" si="43"/>
        <v>-0.91592184318089465</v>
      </c>
      <c r="X181" s="368">
        <f t="shared" si="44"/>
        <v>-0.90532630239140888</v>
      </c>
      <c r="Y181" s="368">
        <f t="shared" si="45"/>
        <v>-0.89286706328521825</v>
      </c>
      <c r="Z181" s="368">
        <f t="shared" si="46"/>
        <v>-0.88227152249573249</v>
      </c>
      <c r="AA181" s="368">
        <f t="shared" si="47"/>
        <v>-0.86749453615114214</v>
      </c>
      <c r="AB181" s="368">
        <f t="shared" si="48"/>
        <v>-0.85079264012470546</v>
      </c>
      <c r="AC181" s="368">
        <f t="shared" si="49"/>
        <v>-0.83601565378011511</v>
      </c>
      <c r="AD181" s="368">
        <f t="shared" si="50"/>
        <v>-0.81555106901332319</v>
      </c>
      <c r="AE181" s="368">
        <f t="shared" si="51"/>
        <v>-0.79366939493686561</v>
      </c>
      <c r="AF181" s="368">
        <f t="shared" si="52"/>
        <v>-0.7732048101700737</v>
      </c>
      <c r="AG181" s="368">
        <f t="shared" si="53"/>
        <v>-0.74513705216844373</v>
      </c>
      <c r="AH181" s="368">
        <f t="shared" si="54"/>
        <v>-0.71736559654173893</v>
      </c>
      <c r="AI181" s="368">
        <f t="shared" si="55"/>
        <v>-0.68929783854010895</v>
      </c>
      <c r="AJ181" s="368">
        <f t="shared" si="56"/>
        <v>-0.65130991100669222</v>
      </c>
      <c r="AK181" s="368">
        <f t="shared" si="57"/>
        <v>-0.61757375784623103</v>
      </c>
      <c r="AL181" s="368">
        <f t="shared" si="58"/>
        <v>-0.5795858303128143</v>
      </c>
      <c r="AM181" s="368">
        <f t="shared" si="59"/>
        <v>-0.529085233369742</v>
      </c>
      <c r="AN181" s="368">
        <f t="shared" si="60"/>
        <v>-0.49050106242976876</v>
      </c>
      <c r="AO181" s="368">
        <f t="shared" si="61"/>
        <v>-0.44000046548669647</v>
      </c>
      <c r="AP181" s="368">
        <f t="shared" si="62"/>
        <v>-0.38435685192036306</v>
      </c>
      <c r="AQ181" s="368">
        <f t="shared" si="63"/>
        <v>-0.33385625497729077</v>
      </c>
      <c r="AR181" s="368">
        <f t="shared" si="64"/>
        <v>1.3199342746884415</v>
      </c>
      <c r="AS181" s="368">
        <f t="shared" si="65"/>
        <v>1.4277239546971954</v>
      </c>
      <c r="AT181" s="368">
        <f t="shared" si="66"/>
        <v>1.5292291688720192</v>
      </c>
      <c r="AU181" s="368">
        <f t="shared" si="67"/>
        <v>1.6133607294278103</v>
      </c>
      <c r="AV181" s="368">
        <f t="shared" si="68"/>
        <v>1.6804059528435553</v>
      </c>
      <c r="AW181" s="368">
        <f t="shared" si="69"/>
        <v>1.7410528234609779</v>
      </c>
      <c r="AX181" s="368">
        <f t="shared" si="70"/>
        <v>1.792828561307048</v>
      </c>
      <c r="AY181" s="368">
        <f t="shared" si="71"/>
        <v>1.8318502147794904</v>
      </c>
      <c r="AZ181" s="368">
        <f t="shared" si="72"/>
        <v>1.8640004889141411</v>
      </c>
      <c r="BA181" s="368">
        <f t="shared" si="73"/>
        <v>1.8928732364298368</v>
      </c>
      <c r="BB181" s="368">
        <f t="shared" si="74"/>
        <v>1.9139468677338303</v>
      </c>
      <c r="BC181" s="368">
        <f t="shared" si="75"/>
        <v>1.9304536808919019</v>
      </c>
      <c r="BD181" s="368">
        <f t="shared" si="76"/>
        <v>1.9456820580891989</v>
      </c>
      <c r="BE181" s="368">
        <f t="shared" si="77"/>
        <v>1.9566072605435689</v>
      </c>
      <c r="BF181" s="368">
        <f t="shared" si="78"/>
        <v>1.9649431277966842</v>
      </c>
      <c r="BG181" s="368">
        <f t="shared" si="79"/>
        <v>1.9727405583682822</v>
      </c>
      <c r="BH181" s="368">
        <f t="shared" si="80"/>
        <v>1.9782850757905608</v>
      </c>
      <c r="BI181" s="368">
        <f t="shared" si="81"/>
        <v>1.9824594563582476</v>
      </c>
      <c r="BJ181" s="368">
        <f t="shared" si="82"/>
        <v>1.9863916120483234</v>
      </c>
      <c r="BK181" s="368">
        <f t="shared" si="83"/>
        <v>1.9891750728804762</v>
      </c>
      <c r="BL181" s="368">
        <f t="shared" si="84"/>
        <v>1.991256702655114</v>
      </c>
      <c r="BM181" s="368">
        <f t="shared" si="85"/>
        <v>1.9932244266916135</v>
      </c>
      <c r="BN181" s="369">
        <f t="shared" si="86"/>
        <v>1.9946141759958236</v>
      </c>
      <c r="BO181" s="278"/>
    </row>
    <row r="182" spans="2:67" ht="42" customHeight="1">
      <c r="B182" s="653"/>
      <c r="C182" s="652"/>
      <c r="D182" s="670">
        <v>-0.4</v>
      </c>
      <c r="E182" s="671">
        <f t="shared" si="87"/>
        <v>-0.9170757738747124</v>
      </c>
      <c r="F182" s="676">
        <f t="shared" si="26"/>
        <v>-0.9585378869373562</v>
      </c>
      <c r="G182" s="676">
        <f>_xlfn.IFS(($D1182-$C$142)&lt;-(G$142-$D$141),MIN((G$143+$E182)/2,F181),($D182-$C$8)&gt;-(G$142-$D$141),MAX((G$143+$E182)/2,F181),TRUE,(G$143+$E182)/2)</f>
        <v>-0.95844038083818317</v>
      </c>
      <c r="H182" s="368">
        <f t="shared" si="28"/>
        <v>-0.95839952296541586</v>
      </c>
      <c r="I182" s="368">
        <f t="shared" si="29"/>
        <v>-0.9583415467045896</v>
      </c>
      <c r="J182" s="368">
        <f t="shared" si="30"/>
        <v>-0.9582592821669208</v>
      </c>
      <c r="K182" s="368">
        <f t="shared" si="31"/>
        <v>-0.95814255871957266</v>
      </c>
      <c r="L182" s="368">
        <f t="shared" si="32"/>
        <v>-0.95797695144562267</v>
      </c>
      <c r="M182" s="368">
        <f t="shared" si="33"/>
        <v>-0.95774200630921569</v>
      </c>
      <c r="N182" s="368">
        <f t="shared" si="34"/>
        <v>-0.95740872963559942</v>
      </c>
      <c r="O182" s="368">
        <f t="shared" si="35"/>
        <v>-0.95693604177464953</v>
      </c>
      <c r="P182" s="368">
        <f t="shared" si="36"/>
        <v>-0.95626577726561635</v>
      </c>
      <c r="Q182" s="368">
        <f t="shared" si="37"/>
        <v>-0.95531565523806317</v>
      </c>
      <c r="R182" s="368">
        <f t="shared" si="38"/>
        <v>-0.95396943511887966</v>
      </c>
      <c r="S182" s="368">
        <f t="shared" si="39"/>
        <v>-0.95206320901811825</v>
      </c>
      <c r="T182" s="368">
        <f t="shared" si="40"/>
        <v>-0.94936647164952537</v>
      </c>
      <c r="U182" s="368">
        <f t="shared" si="41"/>
        <v>-0.94555629180421374</v>
      </c>
      <c r="V182" s="368">
        <f t="shared" si="42"/>
        <v>-0.94018269673353139</v>
      </c>
      <c r="W182" s="368">
        <f t="shared" si="43"/>
        <v>-0.93262352214888744</v>
      </c>
      <c r="X182" s="368">
        <f t="shared" si="44"/>
        <v>-0.92348101776553859</v>
      </c>
      <c r="Y182" s="368">
        <f t="shared" si="45"/>
        <v>-0.91592184318089465</v>
      </c>
      <c r="Z182" s="368">
        <f t="shared" si="46"/>
        <v>-0.90532630239140888</v>
      </c>
      <c r="AA182" s="368">
        <f t="shared" si="47"/>
        <v>-0.89286706328521825</v>
      </c>
      <c r="AB182" s="368">
        <f t="shared" si="48"/>
        <v>-0.88227152249573249</v>
      </c>
      <c r="AC182" s="368">
        <f t="shared" si="49"/>
        <v>-0.86749453615114214</v>
      </c>
      <c r="AD182" s="368">
        <f t="shared" si="50"/>
        <v>-0.85079264012470546</v>
      </c>
      <c r="AE182" s="368">
        <f t="shared" si="51"/>
        <v>-0.83601565378011511</v>
      </c>
      <c r="AF182" s="368">
        <f t="shared" si="52"/>
        <v>-0.81555106901332319</v>
      </c>
      <c r="AG182" s="368">
        <f t="shared" si="53"/>
        <v>-0.79366939493686561</v>
      </c>
      <c r="AH182" s="368">
        <f t="shared" si="54"/>
        <v>-0.7732048101700737</v>
      </c>
      <c r="AI182" s="368">
        <f t="shared" si="55"/>
        <v>-0.74513705216844373</v>
      </c>
      <c r="AJ182" s="368">
        <f t="shared" si="56"/>
        <v>-0.71736559654173893</v>
      </c>
      <c r="AK182" s="368">
        <f t="shared" si="57"/>
        <v>-0.68929783854010895</v>
      </c>
      <c r="AL182" s="368">
        <f t="shared" si="58"/>
        <v>-0.65130991100669222</v>
      </c>
      <c r="AM182" s="368">
        <f t="shared" si="59"/>
        <v>-0.61757375784623103</v>
      </c>
      <c r="AN182" s="368">
        <f t="shared" si="60"/>
        <v>-0.5795858303128143</v>
      </c>
      <c r="AO182" s="368">
        <f t="shared" si="61"/>
        <v>-0.529085233369742</v>
      </c>
      <c r="AP182" s="368">
        <f t="shared" si="62"/>
        <v>-0.49050106242976876</v>
      </c>
      <c r="AQ182" s="368">
        <f t="shared" si="63"/>
        <v>-0.44000046548669647</v>
      </c>
      <c r="AR182" s="368">
        <f t="shared" si="64"/>
        <v>-0.38435685192036306</v>
      </c>
      <c r="AS182" s="368">
        <f t="shared" si="65"/>
        <v>1.3810161799517742</v>
      </c>
      <c r="AT182" s="368">
        <f t="shared" si="66"/>
        <v>1.482521394126598</v>
      </c>
      <c r="AU182" s="368">
        <f t="shared" si="67"/>
        <v>1.5666529546823891</v>
      </c>
      <c r="AV182" s="368">
        <f t="shared" si="68"/>
        <v>1.6482997643242829</v>
      </c>
      <c r="AW182" s="368">
        <f t="shared" si="69"/>
        <v>1.715344987740028</v>
      </c>
      <c r="AX182" s="368">
        <f t="shared" si="70"/>
        <v>1.7671207255860981</v>
      </c>
      <c r="AY182" s="368">
        <f t="shared" si="71"/>
        <v>1.8115153708595952</v>
      </c>
      <c r="AZ182" s="368">
        <f t="shared" si="72"/>
        <v>1.8505370243320376</v>
      </c>
      <c r="BA182" s="368">
        <f t="shared" si="73"/>
        <v>1.8794097718477334</v>
      </c>
      <c r="BB182" s="368">
        <f t="shared" si="74"/>
        <v>1.9025115864089086</v>
      </c>
      <c r="BC182" s="368">
        <f t="shared" si="75"/>
        <v>1.923585217712902</v>
      </c>
      <c r="BD182" s="368">
        <f t="shared" si="76"/>
        <v>1.9388135949101988</v>
      </c>
      <c r="BE182" s="368">
        <f t="shared" si="77"/>
        <v>1.9505606910242002</v>
      </c>
      <c r="BF182" s="368">
        <f t="shared" si="78"/>
        <v>1.9614858934785704</v>
      </c>
      <c r="BG182" s="368">
        <f t="shared" si="79"/>
        <v>1.9692833240501684</v>
      </c>
      <c r="BH182" s="368">
        <f t="shared" si="80"/>
        <v>1.9751864938757193</v>
      </c>
      <c r="BI182" s="368">
        <f t="shared" si="81"/>
        <v>1.9807310112979977</v>
      </c>
      <c r="BJ182" s="368">
        <f t="shared" si="82"/>
        <v>1.9846631669880734</v>
      </c>
      <c r="BK182" s="368">
        <f t="shared" si="83"/>
        <v>1.9876120306080152</v>
      </c>
      <c r="BL182" s="368">
        <f t="shared" si="84"/>
        <v>1.9903954914401678</v>
      </c>
      <c r="BM182" s="368">
        <f t="shared" si="85"/>
        <v>1.9923632154766673</v>
      </c>
      <c r="BN182" s="369">
        <f t="shared" si="86"/>
        <v>1.9938319073549597</v>
      </c>
      <c r="BO182" s="278"/>
    </row>
    <row r="183" spans="2:67" ht="42" customHeight="1">
      <c r="B183" s="653"/>
      <c r="C183" s="652"/>
      <c r="D183" s="672">
        <v>-0.45</v>
      </c>
      <c r="E183" s="671">
        <f t="shared" si="87"/>
        <v>-0.94108335854731573</v>
      </c>
      <c r="F183" s="676">
        <f t="shared" si="26"/>
        <v>-0.97054167927365786</v>
      </c>
      <c r="G183" s="676">
        <f>_xlfn.IFS(($D1183-$C$142)&lt;-(G$142-$D$141),MIN((G$143+$E183)/2,F182),($D183-$C$8)&gt;-(G$142-$D$141),MAX((G$143+$E183)/2,F182),TRUE,(G$143+$E183)/2)</f>
        <v>-0.97044417317448484</v>
      </c>
      <c r="H183" s="368">
        <f t="shared" si="28"/>
        <v>-0.97040331530171753</v>
      </c>
      <c r="I183" s="368">
        <f t="shared" si="29"/>
        <v>-0.97034533904089126</v>
      </c>
      <c r="J183" s="368">
        <f t="shared" si="30"/>
        <v>-0.97026307450322247</v>
      </c>
      <c r="K183" s="368">
        <f t="shared" si="31"/>
        <v>-0.97014635105587432</v>
      </c>
      <c r="L183" s="368">
        <f t="shared" si="32"/>
        <v>-0.96998074378192434</v>
      </c>
      <c r="M183" s="368">
        <f t="shared" si="33"/>
        <v>-0.96974579864551735</v>
      </c>
      <c r="N183" s="368">
        <f t="shared" si="34"/>
        <v>-0.96941252197190109</v>
      </c>
      <c r="O183" s="368">
        <f t="shared" si="35"/>
        <v>-0.96893983411095119</v>
      </c>
      <c r="P183" s="368">
        <f t="shared" si="36"/>
        <v>-0.96826956960191801</v>
      </c>
      <c r="Q183" s="368">
        <f t="shared" si="37"/>
        <v>-0.96731944757436483</v>
      </c>
      <c r="R183" s="368">
        <f t="shared" si="38"/>
        <v>-0.96597322745518133</v>
      </c>
      <c r="S183" s="368">
        <f t="shared" si="39"/>
        <v>-0.96406700135441992</v>
      </c>
      <c r="T183" s="368">
        <f t="shared" si="40"/>
        <v>-0.96137026398582703</v>
      </c>
      <c r="U183" s="368">
        <f t="shared" si="41"/>
        <v>-0.95756008414051541</v>
      </c>
      <c r="V183" s="368">
        <f t="shared" si="42"/>
        <v>-0.95218648906983305</v>
      </c>
      <c r="W183" s="368">
        <f t="shared" si="43"/>
        <v>-0.94555629180421374</v>
      </c>
      <c r="X183" s="368">
        <f t="shared" si="44"/>
        <v>-0.94018269673353139</v>
      </c>
      <c r="Y183" s="368">
        <f t="shared" si="45"/>
        <v>-0.93262352214888744</v>
      </c>
      <c r="Z183" s="368">
        <f t="shared" si="46"/>
        <v>-0.92348101776553859</v>
      </c>
      <c r="AA183" s="368">
        <f t="shared" si="47"/>
        <v>-0.91592184318089465</v>
      </c>
      <c r="AB183" s="368">
        <f t="shared" si="48"/>
        <v>-0.90532630239140888</v>
      </c>
      <c r="AC183" s="368">
        <f t="shared" si="49"/>
        <v>-0.89286706328521825</v>
      </c>
      <c r="AD183" s="368">
        <f t="shared" si="50"/>
        <v>-0.88227152249573249</v>
      </c>
      <c r="AE183" s="368">
        <f t="shared" si="51"/>
        <v>-0.86749453615114214</v>
      </c>
      <c r="AF183" s="368">
        <f t="shared" si="52"/>
        <v>-0.85079264012470546</v>
      </c>
      <c r="AG183" s="368">
        <f t="shared" si="53"/>
        <v>-0.83601565378011511</v>
      </c>
      <c r="AH183" s="368">
        <f t="shared" si="54"/>
        <v>-0.81555106901332319</v>
      </c>
      <c r="AI183" s="368">
        <f t="shared" si="55"/>
        <v>-0.79366939493686561</v>
      </c>
      <c r="AJ183" s="368">
        <f t="shared" si="56"/>
        <v>-0.7732048101700737</v>
      </c>
      <c r="AK183" s="368">
        <f t="shared" si="57"/>
        <v>-0.74513705216844373</v>
      </c>
      <c r="AL183" s="368">
        <f t="shared" si="58"/>
        <v>-0.71736559654173893</v>
      </c>
      <c r="AM183" s="368">
        <f t="shared" si="59"/>
        <v>-0.68929783854010895</v>
      </c>
      <c r="AN183" s="368">
        <f t="shared" si="60"/>
        <v>-0.65130991100669222</v>
      </c>
      <c r="AO183" s="368">
        <f t="shared" si="61"/>
        <v>-0.61757375784623103</v>
      </c>
      <c r="AP183" s="368">
        <f t="shared" si="62"/>
        <v>-0.5795858303128143</v>
      </c>
      <c r="AQ183" s="368">
        <f t="shared" si="63"/>
        <v>-0.529085233369742</v>
      </c>
      <c r="AR183" s="368">
        <f t="shared" si="64"/>
        <v>-0.49050106242976876</v>
      </c>
      <c r="AS183" s="368">
        <f t="shared" si="65"/>
        <v>-0.44000046548669647</v>
      </c>
      <c r="AT183" s="368">
        <f t="shared" si="66"/>
        <v>1.4277239546971954</v>
      </c>
      <c r="AU183" s="368">
        <f t="shared" si="67"/>
        <v>1.5292291688720192</v>
      </c>
      <c r="AV183" s="368">
        <f t="shared" si="68"/>
        <v>1.6133607294278103</v>
      </c>
      <c r="AW183" s="368">
        <f t="shared" si="69"/>
        <v>1.6804059528435553</v>
      </c>
      <c r="AX183" s="368">
        <f t="shared" si="70"/>
        <v>1.7410528234609779</v>
      </c>
      <c r="AY183" s="368">
        <f t="shared" si="71"/>
        <v>1.792828561307048</v>
      </c>
      <c r="AZ183" s="368">
        <f t="shared" si="72"/>
        <v>1.8318502147794904</v>
      </c>
      <c r="BA183" s="368">
        <f t="shared" si="73"/>
        <v>1.8640004889141411</v>
      </c>
      <c r="BB183" s="368">
        <f t="shared" si="74"/>
        <v>1.8928732364298368</v>
      </c>
      <c r="BC183" s="368">
        <f t="shared" si="75"/>
        <v>1.9139468677338303</v>
      </c>
      <c r="BD183" s="368">
        <f t="shared" si="76"/>
        <v>1.9304536808919019</v>
      </c>
      <c r="BE183" s="368">
        <f t="shared" si="77"/>
        <v>1.9456820580891989</v>
      </c>
      <c r="BF183" s="368">
        <f t="shared" si="78"/>
        <v>1.9566072605435689</v>
      </c>
      <c r="BG183" s="368">
        <f t="shared" si="79"/>
        <v>1.9649431277966842</v>
      </c>
      <c r="BH183" s="368">
        <f t="shared" si="80"/>
        <v>1.9727405583682822</v>
      </c>
      <c r="BI183" s="368">
        <f t="shared" si="81"/>
        <v>1.9782850757905608</v>
      </c>
      <c r="BJ183" s="368">
        <f t="shared" si="82"/>
        <v>1.9824594563582476</v>
      </c>
      <c r="BK183" s="368">
        <f t="shared" si="83"/>
        <v>1.9863916120483234</v>
      </c>
      <c r="BL183" s="368">
        <f t="shared" si="84"/>
        <v>1.9891750728804762</v>
      </c>
      <c r="BM183" s="368">
        <f t="shared" si="85"/>
        <v>1.991256702655114</v>
      </c>
      <c r="BN183" s="369">
        <f t="shared" si="86"/>
        <v>1.9932244266916135</v>
      </c>
      <c r="BO183" s="278"/>
    </row>
    <row r="184" spans="2:67" ht="42" customHeight="1">
      <c r="B184" s="653"/>
      <c r="C184" s="652"/>
      <c r="D184" s="670">
        <v>-0.5</v>
      </c>
      <c r="E184" s="671">
        <f t="shared" si="87"/>
        <v>-0.95823995310991039</v>
      </c>
      <c r="F184" s="676">
        <f t="shared" si="26"/>
        <v>-0.9791199765549552</v>
      </c>
      <c r="G184" s="676">
        <f>_xlfn.IFS(($D1184-$C$142)&lt;-(G$142-$D$141),MIN((G$143+$E184)/2,F183),($D184-$C$8)&gt;-(G$142-$D$141),MAX((G$143+$E184)/2,F183),TRUE,(G$143+$E184)/2)</f>
        <v>-0.97902247045578217</v>
      </c>
      <c r="H184" s="368">
        <f t="shared" si="28"/>
        <v>-0.97898161258301486</v>
      </c>
      <c r="I184" s="368">
        <f t="shared" si="29"/>
        <v>-0.9789236363221886</v>
      </c>
      <c r="J184" s="368">
        <f t="shared" si="30"/>
        <v>-0.9788413717845198</v>
      </c>
      <c r="K184" s="368">
        <f t="shared" si="31"/>
        <v>-0.97872464833717165</v>
      </c>
      <c r="L184" s="368">
        <f t="shared" si="32"/>
        <v>-0.97855904106322167</v>
      </c>
      <c r="M184" s="368">
        <f t="shared" si="33"/>
        <v>-0.97832409592681469</v>
      </c>
      <c r="N184" s="368">
        <f t="shared" si="34"/>
        <v>-0.97799081925319842</v>
      </c>
      <c r="O184" s="368">
        <f t="shared" si="35"/>
        <v>-0.97751813139224852</v>
      </c>
      <c r="P184" s="368">
        <f t="shared" si="36"/>
        <v>-0.97684786688321534</v>
      </c>
      <c r="Q184" s="368">
        <f t="shared" si="37"/>
        <v>-0.97589774485566216</v>
      </c>
      <c r="R184" s="368">
        <f t="shared" si="38"/>
        <v>-0.97455152473647866</v>
      </c>
      <c r="S184" s="368">
        <f t="shared" si="39"/>
        <v>-0.97264529863571725</v>
      </c>
      <c r="T184" s="368">
        <f t="shared" si="40"/>
        <v>-0.96994856126712437</v>
      </c>
      <c r="U184" s="368">
        <f t="shared" si="41"/>
        <v>-0.96613838142181274</v>
      </c>
      <c r="V184" s="368">
        <f t="shared" si="42"/>
        <v>-0.96137026398582703</v>
      </c>
      <c r="W184" s="368">
        <f t="shared" si="43"/>
        <v>-0.95756008414051541</v>
      </c>
      <c r="X184" s="368">
        <f t="shared" si="44"/>
        <v>-0.95218648906983305</v>
      </c>
      <c r="Y184" s="368">
        <f t="shared" si="45"/>
        <v>-0.94555629180421374</v>
      </c>
      <c r="Z184" s="368">
        <f t="shared" si="46"/>
        <v>-0.94018269673353139</v>
      </c>
      <c r="AA184" s="368">
        <f t="shared" si="47"/>
        <v>-0.93262352214888744</v>
      </c>
      <c r="AB184" s="368">
        <f t="shared" si="48"/>
        <v>-0.92348101776553859</v>
      </c>
      <c r="AC184" s="368">
        <f t="shared" si="49"/>
        <v>-0.91592184318089465</v>
      </c>
      <c r="AD184" s="368">
        <f t="shared" si="50"/>
        <v>-0.90532630239140888</v>
      </c>
      <c r="AE184" s="368">
        <f t="shared" si="51"/>
        <v>-0.89286706328521825</v>
      </c>
      <c r="AF184" s="368">
        <f t="shared" si="52"/>
        <v>-0.88227152249573249</v>
      </c>
      <c r="AG184" s="368">
        <f t="shared" si="53"/>
        <v>-0.86749453615114214</v>
      </c>
      <c r="AH184" s="368">
        <f t="shared" si="54"/>
        <v>-0.85079264012470546</v>
      </c>
      <c r="AI184" s="368">
        <f t="shared" si="55"/>
        <v>-0.83601565378011511</v>
      </c>
      <c r="AJ184" s="368">
        <f t="shared" si="56"/>
        <v>-0.81555106901332319</v>
      </c>
      <c r="AK184" s="368">
        <f t="shared" si="57"/>
        <v>-0.79366939493686561</v>
      </c>
      <c r="AL184" s="368">
        <f t="shared" si="58"/>
        <v>-0.7732048101700737</v>
      </c>
      <c r="AM184" s="368">
        <f t="shared" si="59"/>
        <v>-0.74513705216844373</v>
      </c>
      <c r="AN184" s="368">
        <f t="shared" si="60"/>
        <v>-0.71736559654173893</v>
      </c>
      <c r="AO184" s="368">
        <f t="shared" si="61"/>
        <v>-0.68929783854010895</v>
      </c>
      <c r="AP184" s="368">
        <f t="shared" si="62"/>
        <v>-0.65130991100669222</v>
      </c>
      <c r="AQ184" s="368">
        <f t="shared" si="63"/>
        <v>-0.61757375784623103</v>
      </c>
      <c r="AR184" s="368">
        <f t="shared" si="64"/>
        <v>-0.5795858303128143</v>
      </c>
      <c r="AS184" s="368">
        <f t="shared" si="65"/>
        <v>-0.529085233369742</v>
      </c>
      <c r="AT184" s="368">
        <f t="shared" si="66"/>
        <v>-0.49050106242976876</v>
      </c>
      <c r="AU184" s="368">
        <f t="shared" si="67"/>
        <v>1.482521394126598</v>
      </c>
      <c r="AV184" s="368">
        <f t="shared" si="68"/>
        <v>1.5666529546823891</v>
      </c>
      <c r="AW184" s="368">
        <f t="shared" si="69"/>
        <v>1.6482997643242829</v>
      </c>
      <c r="AX184" s="368">
        <f t="shared" si="70"/>
        <v>1.715344987740028</v>
      </c>
      <c r="AY184" s="368">
        <f t="shared" si="71"/>
        <v>1.7671207255860981</v>
      </c>
      <c r="AZ184" s="368">
        <f t="shared" si="72"/>
        <v>1.8115153708595952</v>
      </c>
      <c r="BA184" s="368">
        <f t="shared" si="73"/>
        <v>1.8505370243320376</v>
      </c>
      <c r="BB184" s="368">
        <f t="shared" si="74"/>
        <v>1.8794097718477334</v>
      </c>
      <c r="BC184" s="368">
        <f t="shared" si="75"/>
        <v>1.9025115864089086</v>
      </c>
      <c r="BD184" s="368">
        <f t="shared" si="76"/>
        <v>1.923585217712902</v>
      </c>
      <c r="BE184" s="368">
        <f t="shared" si="77"/>
        <v>1.9388135949101988</v>
      </c>
      <c r="BF184" s="368">
        <f t="shared" si="78"/>
        <v>1.9505606910242002</v>
      </c>
      <c r="BG184" s="368">
        <f t="shared" si="79"/>
        <v>1.9614858934785704</v>
      </c>
      <c r="BH184" s="368">
        <f t="shared" si="80"/>
        <v>1.9692833240501684</v>
      </c>
      <c r="BI184" s="368">
        <f t="shared" si="81"/>
        <v>1.9751864938757193</v>
      </c>
      <c r="BJ184" s="368">
        <f t="shared" si="82"/>
        <v>1.9807310112979977</v>
      </c>
      <c r="BK184" s="368">
        <f t="shared" si="83"/>
        <v>1.9846631669880734</v>
      </c>
      <c r="BL184" s="368">
        <f t="shared" si="84"/>
        <v>1.9876120306080152</v>
      </c>
      <c r="BM184" s="368">
        <f t="shared" si="85"/>
        <v>1.9903954914401678</v>
      </c>
      <c r="BN184" s="369">
        <f t="shared" si="86"/>
        <v>1.9923632154766673</v>
      </c>
      <c r="BO184" s="278"/>
    </row>
    <row r="185" spans="2:67" ht="42" customHeight="1">
      <c r="B185" s="653"/>
      <c r="C185" s="652"/>
      <c r="D185" s="672">
        <v>-0.55000000000000004</v>
      </c>
      <c r="E185" s="671">
        <f t="shared" si="87"/>
        <v>-0.97045072274515798</v>
      </c>
      <c r="F185" s="676">
        <f t="shared" si="26"/>
        <v>-0.98522536137257899</v>
      </c>
      <c r="G185" s="676">
        <f>_xlfn.IFS(($D1185-$C$142)&lt;-(G$142-$D$141),MIN((G$143+$E185)/2,F184),($D185-$C$8)&gt;-(G$142-$D$141),MAX((G$143+$E185)/2,F184),TRUE,(G$143+$E185)/2)</f>
        <v>-0.98512785527340596</v>
      </c>
      <c r="H185" s="368">
        <f t="shared" si="28"/>
        <v>-0.98508699740063865</v>
      </c>
      <c r="I185" s="368">
        <f t="shared" si="29"/>
        <v>-0.98502902113981239</v>
      </c>
      <c r="J185" s="368">
        <f t="shared" si="30"/>
        <v>-0.98494675660214359</v>
      </c>
      <c r="K185" s="368">
        <f t="shared" si="31"/>
        <v>-0.98483003315479545</v>
      </c>
      <c r="L185" s="368">
        <f t="shared" si="32"/>
        <v>-0.98466442588084546</v>
      </c>
      <c r="M185" s="368">
        <f t="shared" si="33"/>
        <v>-0.98442948074443848</v>
      </c>
      <c r="N185" s="368">
        <f t="shared" si="34"/>
        <v>-0.98409620407082221</v>
      </c>
      <c r="O185" s="368">
        <f t="shared" si="35"/>
        <v>-0.98362351620987232</v>
      </c>
      <c r="P185" s="368">
        <f t="shared" si="36"/>
        <v>-0.98295325170083914</v>
      </c>
      <c r="Q185" s="368">
        <f t="shared" si="37"/>
        <v>-0.98200312967328596</v>
      </c>
      <c r="R185" s="368">
        <f t="shared" si="38"/>
        <v>-0.98065690955410245</v>
      </c>
      <c r="S185" s="368">
        <f t="shared" si="39"/>
        <v>-0.97875068345334104</v>
      </c>
      <c r="T185" s="368">
        <f t="shared" si="40"/>
        <v>-0.97605394608474816</v>
      </c>
      <c r="U185" s="368">
        <f t="shared" si="41"/>
        <v>-0.97264529863571725</v>
      </c>
      <c r="V185" s="368">
        <f t="shared" si="42"/>
        <v>-0.96994856126712437</v>
      </c>
      <c r="W185" s="368">
        <f t="shared" si="43"/>
        <v>-0.96613838142181274</v>
      </c>
      <c r="X185" s="368">
        <f t="shared" si="44"/>
        <v>-0.96137026398582703</v>
      </c>
      <c r="Y185" s="368">
        <f t="shared" si="45"/>
        <v>-0.95756008414051541</v>
      </c>
      <c r="Z185" s="368">
        <f t="shared" si="46"/>
        <v>-0.95218648906983305</v>
      </c>
      <c r="AA185" s="368">
        <f t="shared" si="47"/>
        <v>-0.94555629180421374</v>
      </c>
      <c r="AB185" s="368">
        <f t="shared" si="48"/>
        <v>-0.94018269673353139</v>
      </c>
      <c r="AC185" s="368">
        <f t="shared" si="49"/>
        <v>-0.93262352214888744</v>
      </c>
      <c r="AD185" s="368">
        <f t="shared" si="50"/>
        <v>-0.92348101776553859</v>
      </c>
      <c r="AE185" s="368">
        <f t="shared" si="51"/>
        <v>-0.91592184318089465</v>
      </c>
      <c r="AF185" s="368">
        <f t="shared" si="52"/>
        <v>-0.90532630239140888</v>
      </c>
      <c r="AG185" s="368">
        <f t="shared" si="53"/>
        <v>-0.89286706328521825</v>
      </c>
      <c r="AH185" s="368">
        <f t="shared" si="54"/>
        <v>-0.88227152249573249</v>
      </c>
      <c r="AI185" s="368">
        <f t="shared" si="55"/>
        <v>-0.86749453615114214</v>
      </c>
      <c r="AJ185" s="368">
        <f t="shared" si="56"/>
        <v>-0.85079264012470546</v>
      </c>
      <c r="AK185" s="368">
        <f t="shared" si="57"/>
        <v>-0.83601565378011511</v>
      </c>
      <c r="AL185" s="368">
        <f t="shared" si="58"/>
        <v>-0.81555106901332319</v>
      </c>
      <c r="AM185" s="368">
        <f t="shared" si="59"/>
        <v>-0.79366939493686561</v>
      </c>
      <c r="AN185" s="368">
        <f t="shared" si="60"/>
        <v>-0.7732048101700737</v>
      </c>
      <c r="AO185" s="368">
        <f t="shared" si="61"/>
        <v>-0.74513705216844373</v>
      </c>
      <c r="AP185" s="368">
        <f t="shared" si="62"/>
        <v>-0.71736559654173893</v>
      </c>
      <c r="AQ185" s="368">
        <f t="shared" si="63"/>
        <v>-0.68929783854010895</v>
      </c>
      <c r="AR185" s="368">
        <f t="shared" si="64"/>
        <v>-0.65130991100669222</v>
      </c>
      <c r="AS185" s="368">
        <f t="shared" si="65"/>
        <v>-0.61757375784623103</v>
      </c>
      <c r="AT185" s="368">
        <f t="shared" si="66"/>
        <v>-0.5795858303128143</v>
      </c>
      <c r="AU185" s="368">
        <f t="shared" si="67"/>
        <v>-0.529085233369742</v>
      </c>
      <c r="AV185" s="368">
        <f t="shared" si="68"/>
        <v>1.5292291688720192</v>
      </c>
      <c r="AW185" s="368">
        <f t="shared" si="69"/>
        <v>1.6133607294278103</v>
      </c>
      <c r="AX185" s="368">
        <f t="shared" si="70"/>
        <v>1.6804059528435553</v>
      </c>
      <c r="AY185" s="368">
        <f t="shared" si="71"/>
        <v>1.7410528234609779</v>
      </c>
      <c r="AZ185" s="368">
        <f t="shared" si="72"/>
        <v>1.792828561307048</v>
      </c>
      <c r="BA185" s="368">
        <f t="shared" si="73"/>
        <v>1.8318502147794904</v>
      </c>
      <c r="BB185" s="368">
        <f t="shared" si="74"/>
        <v>1.8640004889141411</v>
      </c>
      <c r="BC185" s="368">
        <f t="shared" si="75"/>
        <v>1.8928732364298368</v>
      </c>
      <c r="BD185" s="368">
        <f t="shared" si="76"/>
        <v>1.9139468677338303</v>
      </c>
      <c r="BE185" s="368">
        <f t="shared" si="77"/>
        <v>1.9304536808919019</v>
      </c>
      <c r="BF185" s="368">
        <f t="shared" si="78"/>
        <v>1.9456820580891989</v>
      </c>
      <c r="BG185" s="368">
        <f t="shared" si="79"/>
        <v>1.9566072605435689</v>
      </c>
      <c r="BH185" s="368">
        <f t="shared" si="80"/>
        <v>1.9649431277966842</v>
      </c>
      <c r="BI185" s="368">
        <f t="shared" si="81"/>
        <v>1.9727405583682822</v>
      </c>
      <c r="BJ185" s="368">
        <f t="shared" si="82"/>
        <v>1.9782850757905608</v>
      </c>
      <c r="BK185" s="368">
        <f t="shared" si="83"/>
        <v>1.9824594563582476</v>
      </c>
      <c r="BL185" s="368">
        <f t="shared" si="84"/>
        <v>1.9863916120483234</v>
      </c>
      <c r="BM185" s="368">
        <f t="shared" si="85"/>
        <v>1.9891750728804762</v>
      </c>
      <c r="BN185" s="369">
        <f t="shared" si="86"/>
        <v>1.991256702655114</v>
      </c>
      <c r="BO185" s="278"/>
    </row>
    <row r="186" spans="2:67" ht="42" customHeight="1">
      <c r="B186" s="653"/>
      <c r="C186" s="652"/>
      <c r="D186" s="670">
        <v>-0.6</v>
      </c>
      <c r="E186" s="671">
        <f t="shared" si="87"/>
        <v>-0.97911623056992836</v>
      </c>
      <c r="F186" s="676">
        <f t="shared" si="26"/>
        <v>-0.98955811528496418</v>
      </c>
      <c r="G186" s="676">
        <f>_xlfn.IFS(($D1186-$C$142)&lt;-(G$142-$D$141),MIN((G$143+$E186)/2,F185),($D186-$C$8)&gt;-(G$142-$D$141),MAX((G$143+$E186)/2,F185),TRUE,(G$143+$E186)/2)</f>
        <v>-0.98946060918579115</v>
      </c>
      <c r="H186" s="368">
        <f t="shared" si="28"/>
        <v>-0.98941975131302384</v>
      </c>
      <c r="I186" s="368">
        <f t="shared" si="29"/>
        <v>-0.98936177505219758</v>
      </c>
      <c r="J186" s="368">
        <f t="shared" si="30"/>
        <v>-0.98927951051452878</v>
      </c>
      <c r="K186" s="368">
        <f t="shared" si="31"/>
        <v>-0.98916278706718064</v>
      </c>
      <c r="L186" s="368">
        <f t="shared" si="32"/>
        <v>-0.98899717979323065</v>
      </c>
      <c r="M186" s="368">
        <f t="shared" si="33"/>
        <v>-0.98876223465682367</v>
      </c>
      <c r="N186" s="368">
        <f t="shared" si="34"/>
        <v>-0.9884289579832074</v>
      </c>
      <c r="O186" s="368">
        <f t="shared" si="35"/>
        <v>-0.98795627012225751</v>
      </c>
      <c r="P186" s="368">
        <f t="shared" si="36"/>
        <v>-0.98728600561322433</v>
      </c>
      <c r="Q186" s="368">
        <f t="shared" si="37"/>
        <v>-0.98633588358567115</v>
      </c>
      <c r="R186" s="368">
        <f t="shared" si="38"/>
        <v>-0.98498966346648764</v>
      </c>
      <c r="S186" s="368">
        <f t="shared" si="39"/>
        <v>-0.98308343736572623</v>
      </c>
      <c r="T186" s="368">
        <f t="shared" si="40"/>
        <v>-0.98065690955410245</v>
      </c>
      <c r="U186" s="368">
        <f t="shared" si="41"/>
        <v>-0.97875068345334104</v>
      </c>
      <c r="V186" s="368">
        <f t="shared" si="42"/>
        <v>-0.97605394608474816</v>
      </c>
      <c r="W186" s="368">
        <f t="shared" si="43"/>
        <v>-0.97264529863571725</v>
      </c>
      <c r="X186" s="368">
        <f t="shared" si="44"/>
        <v>-0.96994856126712437</v>
      </c>
      <c r="Y186" s="368">
        <f t="shared" si="45"/>
        <v>-0.96613838142181274</v>
      </c>
      <c r="Z186" s="368">
        <f t="shared" si="46"/>
        <v>-0.96137026398582703</v>
      </c>
      <c r="AA186" s="368">
        <f t="shared" si="47"/>
        <v>-0.95756008414051541</v>
      </c>
      <c r="AB186" s="368">
        <f t="shared" si="48"/>
        <v>-0.95218648906983305</v>
      </c>
      <c r="AC186" s="368">
        <f t="shared" si="49"/>
        <v>-0.94555629180421374</v>
      </c>
      <c r="AD186" s="368">
        <f t="shared" si="50"/>
        <v>-0.94018269673353139</v>
      </c>
      <c r="AE186" s="368">
        <f t="shared" si="51"/>
        <v>-0.93262352214888744</v>
      </c>
      <c r="AF186" s="368">
        <f t="shared" si="52"/>
        <v>-0.92348101776553859</v>
      </c>
      <c r="AG186" s="368">
        <f t="shared" si="53"/>
        <v>-0.91592184318089465</v>
      </c>
      <c r="AH186" s="368">
        <f t="shared" si="54"/>
        <v>-0.90532630239140888</v>
      </c>
      <c r="AI186" s="368">
        <f t="shared" si="55"/>
        <v>-0.89286706328521825</v>
      </c>
      <c r="AJ186" s="368">
        <f t="shared" si="56"/>
        <v>-0.88227152249573249</v>
      </c>
      <c r="AK186" s="368">
        <f t="shared" si="57"/>
        <v>-0.86749453615114214</v>
      </c>
      <c r="AL186" s="368">
        <f t="shared" si="58"/>
        <v>-0.85079264012470546</v>
      </c>
      <c r="AM186" s="368">
        <f t="shared" si="59"/>
        <v>-0.83601565378011511</v>
      </c>
      <c r="AN186" s="368">
        <f t="shared" si="60"/>
        <v>-0.81555106901332319</v>
      </c>
      <c r="AO186" s="368">
        <f t="shared" si="61"/>
        <v>-0.79366939493686561</v>
      </c>
      <c r="AP186" s="368">
        <f t="shared" si="62"/>
        <v>-0.7732048101700737</v>
      </c>
      <c r="AQ186" s="368">
        <f t="shared" si="63"/>
        <v>-0.74513705216844373</v>
      </c>
      <c r="AR186" s="368">
        <f t="shared" si="64"/>
        <v>-0.71736559654173893</v>
      </c>
      <c r="AS186" s="368">
        <f t="shared" si="65"/>
        <v>-0.68929783854010895</v>
      </c>
      <c r="AT186" s="368">
        <f t="shared" si="66"/>
        <v>-0.65130991100669222</v>
      </c>
      <c r="AU186" s="368">
        <f t="shared" si="67"/>
        <v>-0.61757375784623103</v>
      </c>
      <c r="AV186" s="368">
        <f t="shared" si="68"/>
        <v>-0.5795858303128143</v>
      </c>
      <c r="AW186" s="368">
        <f t="shared" si="69"/>
        <v>1.5666529546823891</v>
      </c>
      <c r="AX186" s="368">
        <f t="shared" si="70"/>
        <v>1.6482997643242829</v>
      </c>
      <c r="AY186" s="368">
        <f t="shared" si="71"/>
        <v>1.715344987740028</v>
      </c>
      <c r="AZ186" s="368">
        <f t="shared" si="72"/>
        <v>1.7671207255860981</v>
      </c>
      <c r="BA186" s="368">
        <f t="shared" si="73"/>
        <v>1.8115153708595952</v>
      </c>
      <c r="BB186" s="368">
        <f t="shared" si="74"/>
        <v>1.8505370243320376</v>
      </c>
      <c r="BC186" s="368">
        <f t="shared" si="75"/>
        <v>1.8794097718477334</v>
      </c>
      <c r="BD186" s="368">
        <f t="shared" si="76"/>
        <v>1.9025115864089086</v>
      </c>
      <c r="BE186" s="368">
        <f t="shared" si="77"/>
        <v>1.923585217712902</v>
      </c>
      <c r="BF186" s="368">
        <f t="shared" si="78"/>
        <v>1.9388135949101988</v>
      </c>
      <c r="BG186" s="368">
        <f t="shared" si="79"/>
        <v>1.9505606910242002</v>
      </c>
      <c r="BH186" s="368">
        <f t="shared" si="80"/>
        <v>1.9614858934785704</v>
      </c>
      <c r="BI186" s="368">
        <f t="shared" si="81"/>
        <v>1.9692833240501684</v>
      </c>
      <c r="BJ186" s="368">
        <f t="shared" si="82"/>
        <v>1.9751864938757193</v>
      </c>
      <c r="BK186" s="368">
        <f t="shared" si="83"/>
        <v>1.9807310112979977</v>
      </c>
      <c r="BL186" s="368">
        <f t="shared" si="84"/>
        <v>1.9846631669880734</v>
      </c>
      <c r="BM186" s="368">
        <f t="shared" si="85"/>
        <v>1.9876120306080152</v>
      </c>
      <c r="BN186" s="369">
        <f t="shared" si="86"/>
        <v>1.9903954914401678</v>
      </c>
      <c r="BO186" s="278"/>
    </row>
    <row r="187" spans="2:67" ht="42" customHeight="1">
      <c r="B187" s="653"/>
      <c r="C187" s="652"/>
      <c r="D187" s="672">
        <v>-0.65</v>
      </c>
      <c r="E187" s="671">
        <f t="shared" si="87"/>
        <v>-0.98525314067688363</v>
      </c>
      <c r="F187" s="676">
        <f t="shared" si="26"/>
        <v>-0.99262657033844182</v>
      </c>
      <c r="G187" s="676">
        <f>_xlfn.IFS(($D1187-$C$142)&lt;-(G$142-$D$141),MIN((G$143+$E187)/2,F186),($D187-$C$8)&gt;-(G$142-$D$141),MAX((G$143+$E187)/2,F186),TRUE,(G$143+$E187)/2)</f>
        <v>-0.99252906423926879</v>
      </c>
      <c r="H187" s="368">
        <f t="shared" si="28"/>
        <v>-0.99248820636650148</v>
      </c>
      <c r="I187" s="368">
        <f t="shared" si="29"/>
        <v>-0.99243023010567522</v>
      </c>
      <c r="J187" s="368">
        <f t="shared" si="30"/>
        <v>-0.99234796556800642</v>
      </c>
      <c r="K187" s="368">
        <f t="shared" si="31"/>
        <v>-0.99223124212065827</v>
      </c>
      <c r="L187" s="368">
        <f t="shared" si="32"/>
        <v>-0.99206563484670829</v>
      </c>
      <c r="M187" s="368">
        <f t="shared" si="33"/>
        <v>-0.99183068971030131</v>
      </c>
      <c r="N187" s="368">
        <f t="shared" si="34"/>
        <v>-0.99149741303668504</v>
      </c>
      <c r="O187" s="368">
        <f t="shared" si="35"/>
        <v>-0.99102472517573514</v>
      </c>
      <c r="P187" s="368">
        <f t="shared" si="36"/>
        <v>-0.99035446066670196</v>
      </c>
      <c r="Q187" s="368">
        <f t="shared" si="37"/>
        <v>-0.98940433863914878</v>
      </c>
      <c r="R187" s="368">
        <f t="shared" si="38"/>
        <v>-0.98805811851996528</v>
      </c>
      <c r="S187" s="368">
        <f t="shared" si="39"/>
        <v>-0.98633588358567115</v>
      </c>
      <c r="T187" s="368">
        <f t="shared" si="40"/>
        <v>-0.98498966346648764</v>
      </c>
      <c r="U187" s="368">
        <f t="shared" si="41"/>
        <v>-0.98308343736572623</v>
      </c>
      <c r="V187" s="368">
        <f t="shared" si="42"/>
        <v>-0.98065690955410245</v>
      </c>
      <c r="W187" s="368">
        <f t="shared" si="43"/>
        <v>-0.97875068345334104</v>
      </c>
      <c r="X187" s="368">
        <f t="shared" si="44"/>
        <v>-0.97605394608474816</v>
      </c>
      <c r="Y187" s="368">
        <f t="shared" si="45"/>
        <v>-0.97264529863571725</v>
      </c>
      <c r="Z187" s="368">
        <f t="shared" si="46"/>
        <v>-0.96994856126712437</v>
      </c>
      <c r="AA187" s="368">
        <f t="shared" si="47"/>
        <v>-0.96613838142181274</v>
      </c>
      <c r="AB187" s="368">
        <f t="shared" si="48"/>
        <v>-0.96137026398582703</v>
      </c>
      <c r="AC187" s="368">
        <f t="shared" si="49"/>
        <v>-0.95756008414051541</v>
      </c>
      <c r="AD187" s="368">
        <f t="shared" si="50"/>
        <v>-0.95218648906983305</v>
      </c>
      <c r="AE187" s="368">
        <f t="shared" si="51"/>
        <v>-0.94555629180421374</v>
      </c>
      <c r="AF187" s="368">
        <f t="shared" si="52"/>
        <v>-0.94018269673353139</v>
      </c>
      <c r="AG187" s="368">
        <f t="shared" si="53"/>
        <v>-0.93262352214888744</v>
      </c>
      <c r="AH187" s="368">
        <f t="shared" si="54"/>
        <v>-0.92348101776553859</v>
      </c>
      <c r="AI187" s="368">
        <f t="shared" si="55"/>
        <v>-0.91592184318089465</v>
      </c>
      <c r="AJ187" s="368">
        <f t="shared" si="56"/>
        <v>-0.90532630239140888</v>
      </c>
      <c r="AK187" s="368">
        <f t="shared" si="57"/>
        <v>-0.89286706328521825</v>
      </c>
      <c r="AL187" s="368">
        <f t="shared" si="58"/>
        <v>-0.88227152249573249</v>
      </c>
      <c r="AM187" s="368">
        <f t="shared" si="59"/>
        <v>-0.86749453615114214</v>
      </c>
      <c r="AN187" s="368">
        <f t="shared" si="60"/>
        <v>-0.85079264012470546</v>
      </c>
      <c r="AO187" s="368">
        <f t="shared" si="61"/>
        <v>-0.83601565378011511</v>
      </c>
      <c r="AP187" s="368">
        <f t="shared" si="62"/>
        <v>-0.81555106901332319</v>
      </c>
      <c r="AQ187" s="368">
        <f t="shared" si="63"/>
        <v>-0.79366939493686561</v>
      </c>
      <c r="AR187" s="368">
        <f t="shared" si="64"/>
        <v>-0.7732048101700737</v>
      </c>
      <c r="AS187" s="368">
        <f t="shared" si="65"/>
        <v>-0.74513705216844373</v>
      </c>
      <c r="AT187" s="368">
        <f t="shared" si="66"/>
        <v>-0.71736559654173893</v>
      </c>
      <c r="AU187" s="368">
        <f t="shared" si="67"/>
        <v>-0.68929783854010895</v>
      </c>
      <c r="AV187" s="368">
        <f t="shared" si="68"/>
        <v>-0.65130991100669222</v>
      </c>
      <c r="AW187" s="368">
        <f t="shared" si="69"/>
        <v>-0.61757375784623103</v>
      </c>
      <c r="AX187" s="368">
        <f t="shared" si="70"/>
        <v>1.6133607294278103</v>
      </c>
      <c r="AY187" s="368">
        <f t="shared" si="71"/>
        <v>1.6804059528435553</v>
      </c>
      <c r="AZ187" s="368">
        <f t="shared" si="72"/>
        <v>1.7410528234609779</v>
      </c>
      <c r="BA187" s="368">
        <f t="shared" si="73"/>
        <v>1.792828561307048</v>
      </c>
      <c r="BB187" s="368">
        <f t="shared" si="74"/>
        <v>1.8318502147794904</v>
      </c>
      <c r="BC187" s="368">
        <f t="shared" si="75"/>
        <v>1.8640004889141411</v>
      </c>
      <c r="BD187" s="368">
        <f t="shared" si="76"/>
        <v>1.8928732364298368</v>
      </c>
      <c r="BE187" s="368">
        <f t="shared" si="77"/>
        <v>1.9139468677338303</v>
      </c>
      <c r="BF187" s="368">
        <f t="shared" si="78"/>
        <v>1.9304536808919019</v>
      </c>
      <c r="BG187" s="368">
        <f t="shared" si="79"/>
        <v>1.9456820580891989</v>
      </c>
      <c r="BH187" s="368">
        <f t="shared" si="80"/>
        <v>1.9566072605435689</v>
      </c>
      <c r="BI187" s="368">
        <f t="shared" si="81"/>
        <v>1.9649431277966842</v>
      </c>
      <c r="BJ187" s="368">
        <f t="shared" si="82"/>
        <v>1.9727405583682822</v>
      </c>
      <c r="BK187" s="368">
        <f t="shared" si="83"/>
        <v>1.9782850757905608</v>
      </c>
      <c r="BL187" s="368">
        <f t="shared" si="84"/>
        <v>1.9824594563582476</v>
      </c>
      <c r="BM187" s="368">
        <f t="shared" si="85"/>
        <v>1.9863916120483234</v>
      </c>
      <c r="BN187" s="369">
        <f t="shared" si="86"/>
        <v>1.9891750728804762</v>
      </c>
      <c r="BO187" s="278"/>
    </row>
    <row r="188" spans="2:67" ht="42" customHeight="1">
      <c r="B188" s="653"/>
      <c r="C188" s="652"/>
      <c r="D188" s="670">
        <v>-0.7</v>
      </c>
      <c r="E188" s="671">
        <f t="shared" si="87"/>
        <v>-0.98959295658264468</v>
      </c>
      <c r="F188" s="676">
        <f t="shared" si="26"/>
        <v>-0.99479647829132234</v>
      </c>
      <c r="G188" s="676">
        <f>_xlfn.IFS(($D1188-$C$142)&lt;-(G$142-$D$141),MIN((G$143+$E188)/2,F187),($D188-$C$8)&gt;-(G$142-$D$141),MAX((G$143+$E188)/2,F187),TRUE,(G$143+$E188)/2)</f>
        <v>-0.99469897219214931</v>
      </c>
      <c r="H188" s="368">
        <f t="shared" si="28"/>
        <v>-0.994658114319382</v>
      </c>
      <c r="I188" s="368">
        <f t="shared" si="29"/>
        <v>-0.99460013805855574</v>
      </c>
      <c r="J188" s="368">
        <f t="shared" si="30"/>
        <v>-0.99451787352088694</v>
      </c>
      <c r="K188" s="368">
        <f t="shared" si="31"/>
        <v>-0.9944011500735388</v>
      </c>
      <c r="L188" s="368">
        <f t="shared" si="32"/>
        <v>-0.99423554279958881</v>
      </c>
      <c r="M188" s="368">
        <f t="shared" si="33"/>
        <v>-0.99400059766318183</v>
      </c>
      <c r="N188" s="368">
        <f t="shared" si="34"/>
        <v>-0.99366732098956556</v>
      </c>
      <c r="O188" s="368">
        <f t="shared" si="35"/>
        <v>-0.99319463312861567</v>
      </c>
      <c r="P188" s="368">
        <f t="shared" si="36"/>
        <v>-0.99252436861958249</v>
      </c>
      <c r="Q188" s="368">
        <f t="shared" si="37"/>
        <v>-0.99157424659202931</v>
      </c>
      <c r="R188" s="368">
        <f t="shared" si="38"/>
        <v>-0.99035446066670196</v>
      </c>
      <c r="S188" s="368">
        <f t="shared" si="39"/>
        <v>-0.98940433863914878</v>
      </c>
      <c r="T188" s="368">
        <f t="shared" si="40"/>
        <v>-0.98805811851996528</v>
      </c>
      <c r="U188" s="368">
        <f t="shared" si="41"/>
        <v>-0.98633588358567115</v>
      </c>
      <c r="V188" s="368">
        <f t="shared" si="42"/>
        <v>-0.98498966346648764</v>
      </c>
      <c r="W188" s="368">
        <f t="shared" si="43"/>
        <v>-0.98308343736572623</v>
      </c>
      <c r="X188" s="368">
        <f t="shared" si="44"/>
        <v>-0.98065690955410245</v>
      </c>
      <c r="Y188" s="368">
        <f t="shared" si="45"/>
        <v>-0.97875068345334104</v>
      </c>
      <c r="Z188" s="368">
        <f t="shared" si="46"/>
        <v>-0.97605394608474816</v>
      </c>
      <c r="AA188" s="368">
        <f t="shared" si="47"/>
        <v>-0.97264529863571725</v>
      </c>
      <c r="AB188" s="368">
        <f t="shared" si="48"/>
        <v>-0.96994856126712437</v>
      </c>
      <c r="AC188" s="368">
        <f t="shared" si="49"/>
        <v>-0.96613838142181274</v>
      </c>
      <c r="AD188" s="368">
        <f t="shared" si="50"/>
        <v>-0.96137026398582703</v>
      </c>
      <c r="AE188" s="368">
        <f t="shared" si="51"/>
        <v>-0.95756008414051541</v>
      </c>
      <c r="AF188" s="368">
        <f t="shared" si="52"/>
        <v>-0.95218648906983305</v>
      </c>
      <c r="AG188" s="368">
        <f t="shared" si="53"/>
        <v>-0.94555629180421374</v>
      </c>
      <c r="AH188" s="368">
        <f t="shared" si="54"/>
        <v>-0.94018269673353139</v>
      </c>
      <c r="AI188" s="368">
        <f t="shared" si="55"/>
        <v>-0.93262352214888744</v>
      </c>
      <c r="AJ188" s="368">
        <f t="shared" si="56"/>
        <v>-0.92348101776553859</v>
      </c>
      <c r="AK188" s="368">
        <f t="shared" si="57"/>
        <v>-0.91592184318089465</v>
      </c>
      <c r="AL188" s="368">
        <f t="shared" si="58"/>
        <v>-0.90532630239140888</v>
      </c>
      <c r="AM188" s="368">
        <f t="shared" si="59"/>
        <v>-0.89286706328521825</v>
      </c>
      <c r="AN188" s="368">
        <f t="shared" si="60"/>
        <v>-0.88227152249573249</v>
      </c>
      <c r="AO188" s="368">
        <f t="shared" si="61"/>
        <v>-0.86749453615114214</v>
      </c>
      <c r="AP188" s="368">
        <f t="shared" si="62"/>
        <v>-0.85079264012470546</v>
      </c>
      <c r="AQ188" s="368">
        <f t="shared" si="63"/>
        <v>-0.83601565378011511</v>
      </c>
      <c r="AR188" s="368">
        <f t="shared" si="64"/>
        <v>-0.81555106901332319</v>
      </c>
      <c r="AS188" s="368">
        <f t="shared" si="65"/>
        <v>-0.79366939493686561</v>
      </c>
      <c r="AT188" s="368">
        <f t="shared" si="66"/>
        <v>-0.7732048101700737</v>
      </c>
      <c r="AU188" s="368">
        <f t="shared" si="67"/>
        <v>-0.74513705216844373</v>
      </c>
      <c r="AV188" s="368">
        <f t="shared" si="68"/>
        <v>-0.71736559654173893</v>
      </c>
      <c r="AW188" s="368">
        <f t="shared" si="69"/>
        <v>-0.68929783854010895</v>
      </c>
      <c r="AX188" s="368">
        <f t="shared" si="70"/>
        <v>-0.65130991100669222</v>
      </c>
      <c r="AY188" s="368">
        <f t="shared" si="71"/>
        <v>1.6482997643242829</v>
      </c>
      <c r="AZ188" s="368">
        <f t="shared" si="72"/>
        <v>1.715344987740028</v>
      </c>
      <c r="BA188" s="368">
        <f t="shared" si="73"/>
        <v>1.7671207255860981</v>
      </c>
      <c r="BB188" s="368">
        <f t="shared" si="74"/>
        <v>1.8115153708595952</v>
      </c>
      <c r="BC188" s="368">
        <f t="shared" si="75"/>
        <v>1.8505370243320376</v>
      </c>
      <c r="BD188" s="368">
        <f t="shared" si="76"/>
        <v>1.8794097718477334</v>
      </c>
      <c r="BE188" s="368">
        <f t="shared" si="77"/>
        <v>1.9025115864089086</v>
      </c>
      <c r="BF188" s="368">
        <f t="shared" si="78"/>
        <v>1.923585217712902</v>
      </c>
      <c r="BG188" s="368">
        <f t="shared" si="79"/>
        <v>1.9388135949101988</v>
      </c>
      <c r="BH188" s="368">
        <f t="shared" si="80"/>
        <v>1.9505606910242002</v>
      </c>
      <c r="BI188" s="368">
        <f t="shared" si="81"/>
        <v>1.9614858934785704</v>
      </c>
      <c r="BJ188" s="368">
        <f t="shared" si="82"/>
        <v>1.9692833240501684</v>
      </c>
      <c r="BK188" s="368">
        <f t="shared" si="83"/>
        <v>1.9751864938757193</v>
      </c>
      <c r="BL188" s="368">
        <f t="shared" si="84"/>
        <v>1.9807310112979977</v>
      </c>
      <c r="BM188" s="368">
        <f t="shared" si="85"/>
        <v>1.9846631669880734</v>
      </c>
      <c r="BN188" s="369">
        <f t="shared" si="86"/>
        <v>1.9876120306080152</v>
      </c>
      <c r="BO188" s="278"/>
    </row>
    <row r="189" spans="2:67" ht="42" customHeight="1">
      <c r="B189" s="653"/>
      <c r="C189" s="652"/>
      <c r="D189" s="672">
        <v>-0.75</v>
      </c>
      <c r="E189" s="671">
        <f t="shared" si="87"/>
        <v>-0.99265875978500295</v>
      </c>
      <c r="F189" s="676">
        <f t="shared" si="26"/>
        <v>-0.99632937989250148</v>
      </c>
      <c r="G189" s="676">
        <f>_xlfn.IFS(($D1189-$C$142)&lt;-(G$142-$D$141),MIN((G$143+$E189)/2,F188),($D189-$C$8)&gt;-(G$142-$D$141),MAX((G$143+$E189)/2,F188),TRUE,(G$143+$E189)/2)</f>
        <v>-0.99623187379332845</v>
      </c>
      <c r="H189" s="368">
        <f t="shared" si="28"/>
        <v>-0.99619101592056114</v>
      </c>
      <c r="I189" s="368">
        <f t="shared" si="29"/>
        <v>-0.99613303965973488</v>
      </c>
      <c r="J189" s="368">
        <f t="shared" si="30"/>
        <v>-0.99605077512206608</v>
      </c>
      <c r="K189" s="368">
        <f t="shared" si="31"/>
        <v>-0.99593405167471794</v>
      </c>
      <c r="L189" s="368">
        <f t="shared" si="32"/>
        <v>-0.99576844440076795</v>
      </c>
      <c r="M189" s="368">
        <f t="shared" si="33"/>
        <v>-0.99553349926436097</v>
      </c>
      <c r="N189" s="368">
        <f t="shared" si="34"/>
        <v>-0.9952002225907447</v>
      </c>
      <c r="O189" s="368">
        <f t="shared" si="35"/>
        <v>-0.9947275347297948</v>
      </c>
      <c r="P189" s="368">
        <f t="shared" si="36"/>
        <v>-0.99405727022076162</v>
      </c>
      <c r="Q189" s="368">
        <f t="shared" si="37"/>
        <v>-0.99319463312861567</v>
      </c>
      <c r="R189" s="368">
        <f t="shared" si="38"/>
        <v>-0.99252436861958249</v>
      </c>
      <c r="S189" s="368">
        <f t="shared" si="39"/>
        <v>-0.99157424659202931</v>
      </c>
      <c r="T189" s="368">
        <f t="shared" si="40"/>
        <v>-0.99035446066670196</v>
      </c>
      <c r="U189" s="368">
        <f t="shared" si="41"/>
        <v>-0.98940433863914878</v>
      </c>
      <c r="V189" s="368">
        <f t="shared" si="42"/>
        <v>-0.98805811851996528</v>
      </c>
      <c r="W189" s="368">
        <f t="shared" si="43"/>
        <v>-0.98633588358567115</v>
      </c>
      <c r="X189" s="368">
        <f t="shared" si="44"/>
        <v>-0.98498966346648764</v>
      </c>
      <c r="Y189" s="368">
        <f t="shared" si="45"/>
        <v>-0.98308343736572623</v>
      </c>
      <c r="Z189" s="368">
        <f t="shared" si="46"/>
        <v>-0.98065690955410245</v>
      </c>
      <c r="AA189" s="368">
        <f t="shared" si="47"/>
        <v>-0.97875068345334104</v>
      </c>
      <c r="AB189" s="368">
        <f t="shared" si="48"/>
        <v>-0.97605394608474816</v>
      </c>
      <c r="AC189" s="368">
        <f t="shared" si="49"/>
        <v>-0.97264529863571725</v>
      </c>
      <c r="AD189" s="368">
        <f t="shared" si="50"/>
        <v>-0.96994856126712437</v>
      </c>
      <c r="AE189" s="368">
        <f t="shared" si="51"/>
        <v>-0.96613838142181274</v>
      </c>
      <c r="AF189" s="368">
        <f t="shared" si="52"/>
        <v>-0.96137026398582703</v>
      </c>
      <c r="AG189" s="368">
        <f t="shared" si="53"/>
        <v>-0.95756008414051541</v>
      </c>
      <c r="AH189" s="368">
        <f t="shared" si="54"/>
        <v>-0.95218648906983305</v>
      </c>
      <c r="AI189" s="368">
        <f t="shared" si="55"/>
        <v>-0.94555629180421374</v>
      </c>
      <c r="AJ189" s="368">
        <f t="shared" si="56"/>
        <v>-0.94018269673353139</v>
      </c>
      <c r="AK189" s="368">
        <f t="shared" si="57"/>
        <v>-0.93262352214888744</v>
      </c>
      <c r="AL189" s="368">
        <f t="shared" si="58"/>
        <v>-0.92348101776553859</v>
      </c>
      <c r="AM189" s="368">
        <f t="shared" si="59"/>
        <v>-0.91592184318089465</v>
      </c>
      <c r="AN189" s="368">
        <f t="shared" si="60"/>
        <v>-0.90532630239140888</v>
      </c>
      <c r="AO189" s="368">
        <f t="shared" si="61"/>
        <v>-0.89286706328521825</v>
      </c>
      <c r="AP189" s="368">
        <f t="shared" si="62"/>
        <v>-0.88227152249573249</v>
      </c>
      <c r="AQ189" s="368">
        <f t="shared" si="63"/>
        <v>-0.86749453615114214</v>
      </c>
      <c r="AR189" s="368">
        <f t="shared" si="64"/>
        <v>-0.85079264012470546</v>
      </c>
      <c r="AS189" s="368">
        <f t="shared" si="65"/>
        <v>-0.83601565378011511</v>
      </c>
      <c r="AT189" s="368">
        <f t="shared" si="66"/>
        <v>-0.81555106901332319</v>
      </c>
      <c r="AU189" s="368">
        <f t="shared" si="67"/>
        <v>-0.79366939493686561</v>
      </c>
      <c r="AV189" s="368">
        <f t="shared" si="68"/>
        <v>-0.7732048101700737</v>
      </c>
      <c r="AW189" s="368">
        <f t="shared" si="69"/>
        <v>-0.74513705216844373</v>
      </c>
      <c r="AX189" s="368">
        <f t="shared" si="70"/>
        <v>-0.71736559654173893</v>
      </c>
      <c r="AY189" s="368">
        <f t="shared" si="71"/>
        <v>-0.68929783854010895</v>
      </c>
      <c r="AZ189" s="368">
        <f t="shared" si="72"/>
        <v>1.6804059528435553</v>
      </c>
      <c r="BA189" s="368">
        <f t="shared" si="73"/>
        <v>1.7410528234609779</v>
      </c>
      <c r="BB189" s="368">
        <f t="shared" si="74"/>
        <v>1.792828561307048</v>
      </c>
      <c r="BC189" s="368">
        <f t="shared" si="75"/>
        <v>1.8318502147794904</v>
      </c>
      <c r="BD189" s="368">
        <f t="shared" si="76"/>
        <v>1.8640004889141411</v>
      </c>
      <c r="BE189" s="368">
        <f t="shared" si="77"/>
        <v>1.8928732364298368</v>
      </c>
      <c r="BF189" s="368">
        <f t="shared" si="78"/>
        <v>1.9139468677338303</v>
      </c>
      <c r="BG189" s="368">
        <f t="shared" si="79"/>
        <v>1.9304536808919019</v>
      </c>
      <c r="BH189" s="368">
        <f t="shared" si="80"/>
        <v>1.9456820580891989</v>
      </c>
      <c r="BI189" s="368">
        <f t="shared" si="81"/>
        <v>1.9566072605435689</v>
      </c>
      <c r="BJ189" s="368">
        <f t="shared" si="82"/>
        <v>1.9649431277966842</v>
      </c>
      <c r="BK189" s="368">
        <f t="shared" si="83"/>
        <v>1.9727405583682822</v>
      </c>
      <c r="BL189" s="368">
        <f t="shared" si="84"/>
        <v>1.9782850757905608</v>
      </c>
      <c r="BM189" s="368">
        <f t="shared" si="85"/>
        <v>1.9824594563582476</v>
      </c>
      <c r="BN189" s="369">
        <f t="shared" si="86"/>
        <v>1.9863916120483234</v>
      </c>
      <c r="BO189" s="278"/>
    </row>
    <row r="190" spans="2:67" ht="42" customHeight="1">
      <c r="B190" s="653"/>
      <c r="C190" s="652"/>
      <c r="D190" s="670">
        <v>-0.8</v>
      </c>
      <c r="E190" s="671">
        <f t="shared" si="87"/>
        <v>-0.994822974269296</v>
      </c>
      <c r="F190" s="676">
        <f t="shared" si="26"/>
        <v>-0.997411487134648</v>
      </c>
      <c r="G190" s="676">
        <f>_xlfn.IFS(($D1190-$C$142)&lt;-(G$142-$D$141),MIN((G$143+$E190)/2,F189),($D190-$C$8)&gt;-(G$142-$D$141),MAX((G$143+$E190)/2,F189),TRUE,(G$143+$E190)/2)</f>
        <v>-0.99731398103547497</v>
      </c>
      <c r="H190" s="368">
        <f t="shared" si="28"/>
        <v>-0.99727312316270766</v>
      </c>
      <c r="I190" s="368">
        <f t="shared" si="29"/>
        <v>-0.9972151469018814</v>
      </c>
      <c r="J190" s="368">
        <f t="shared" si="30"/>
        <v>-0.9971328823642126</v>
      </c>
      <c r="K190" s="368">
        <f t="shared" si="31"/>
        <v>-0.99701615891686446</v>
      </c>
      <c r="L190" s="368">
        <f t="shared" si="32"/>
        <v>-0.99685055164291447</v>
      </c>
      <c r="M190" s="368">
        <f t="shared" si="33"/>
        <v>-0.99661560650650749</v>
      </c>
      <c r="N190" s="368">
        <f t="shared" si="34"/>
        <v>-0.99628232983289122</v>
      </c>
      <c r="O190" s="368">
        <f t="shared" si="35"/>
        <v>-0.99580964197194133</v>
      </c>
      <c r="P190" s="368">
        <f t="shared" si="36"/>
        <v>-0.9952002225907447</v>
      </c>
      <c r="Q190" s="368">
        <f t="shared" si="37"/>
        <v>-0.9947275347297948</v>
      </c>
      <c r="R190" s="368">
        <f t="shared" si="38"/>
        <v>-0.99405727022076162</v>
      </c>
      <c r="S190" s="368">
        <f t="shared" si="39"/>
        <v>-0.99319463312861567</v>
      </c>
      <c r="T190" s="368">
        <f t="shared" si="40"/>
        <v>-0.99252436861958249</v>
      </c>
      <c r="U190" s="368">
        <f t="shared" si="41"/>
        <v>-0.99157424659202931</v>
      </c>
      <c r="V190" s="368">
        <f t="shared" si="42"/>
        <v>-0.99035446066670196</v>
      </c>
      <c r="W190" s="368">
        <f t="shared" si="43"/>
        <v>-0.98940433863914878</v>
      </c>
      <c r="X190" s="368">
        <f t="shared" si="44"/>
        <v>-0.98805811851996528</v>
      </c>
      <c r="Y190" s="368">
        <f t="shared" si="45"/>
        <v>-0.98633588358567115</v>
      </c>
      <c r="Z190" s="368">
        <f t="shared" si="46"/>
        <v>-0.98498966346648764</v>
      </c>
      <c r="AA190" s="368">
        <f t="shared" si="47"/>
        <v>-0.98308343736572623</v>
      </c>
      <c r="AB190" s="368">
        <f t="shared" si="48"/>
        <v>-0.98065690955410245</v>
      </c>
      <c r="AC190" s="368">
        <f t="shared" si="49"/>
        <v>-0.97875068345334104</v>
      </c>
      <c r="AD190" s="368">
        <f t="shared" si="50"/>
        <v>-0.97605394608474816</v>
      </c>
      <c r="AE190" s="368">
        <f t="shared" si="51"/>
        <v>-0.97264529863571725</v>
      </c>
      <c r="AF190" s="368">
        <f t="shared" si="52"/>
        <v>-0.96994856126712437</v>
      </c>
      <c r="AG190" s="368">
        <f t="shared" si="53"/>
        <v>-0.96613838142181274</v>
      </c>
      <c r="AH190" s="368">
        <f t="shared" si="54"/>
        <v>-0.96137026398582703</v>
      </c>
      <c r="AI190" s="368">
        <f t="shared" si="55"/>
        <v>-0.95756008414051541</v>
      </c>
      <c r="AJ190" s="368">
        <f t="shared" si="56"/>
        <v>-0.95218648906983305</v>
      </c>
      <c r="AK190" s="368">
        <f t="shared" si="57"/>
        <v>-0.94555629180421374</v>
      </c>
      <c r="AL190" s="368">
        <f t="shared" si="58"/>
        <v>-0.94018269673353139</v>
      </c>
      <c r="AM190" s="368">
        <f t="shared" si="59"/>
        <v>-0.93262352214888744</v>
      </c>
      <c r="AN190" s="368">
        <f t="shared" si="60"/>
        <v>-0.92348101776553859</v>
      </c>
      <c r="AO190" s="368">
        <f t="shared" si="61"/>
        <v>-0.91592184318089465</v>
      </c>
      <c r="AP190" s="368">
        <f t="shared" si="62"/>
        <v>-0.90532630239140888</v>
      </c>
      <c r="AQ190" s="368">
        <f t="shared" si="63"/>
        <v>-0.89286706328521825</v>
      </c>
      <c r="AR190" s="368">
        <f t="shared" si="64"/>
        <v>-0.88227152249573249</v>
      </c>
      <c r="AS190" s="368">
        <f t="shared" si="65"/>
        <v>-0.86749453615114214</v>
      </c>
      <c r="AT190" s="368">
        <f t="shared" si="66"/>
        <v>-0.85079264012470546</v>
      </c>
      <c r="AU190" s="368">
        <f t="shared" si="67"/>
        <v>-0.83601565378011511</v>
      </c>
      <c r="AV190" s="368">
        <f t="shared" si="68"/>
        <v>-0.81555106901332319</v>
      </c>
      <c r="AW190" s="368">
        <f t="shared" si="69"/>
        <v>-0.79366939493686561</v>
      </c>
      <c r="AX190" s="368">
        <f t="shared" si="70"/>
        <v>-0.7732048101700737</v>
      </c>
      <c r="AY190" s="368">
        <f t="shared" si="71"/>
        <v>-0.74513705216844373</v>
      </c>
      <c r="AZ190" s="368">
        <f t="shared" si="72"/>
        <v>-0.71736559654173893</v>
      </c>
      <c r="BA190" s="368">
        <f t="shared" si="73"/>
        <v>1.715344987740028</v>
      </c>
      <c r="BB190" s="368">
        <f t="shared" si="74"/>
        <v>1.7671207255860981</v>
      </c>
      <c r="BC190" s="368">
        <f t="shared" si="75"/>
        <v>1.8115153708595952</v>
      </c>
      <c r="BD190" s="368">
        <f t="shared" si="76"/>
        <v>1.8505370243320376</v>
      </c>
      <c r="BE190" s="368">
        <f t="shared" si="77"/>
        <v>1.8794097718477334</v>
      </c>
      <c r="BF190" s="368">
        <f t="shared" si="78"/>
        <v>1.9025115864089086</v>
      </c>
      <c r="BG190" s="368">
        <f t="shared" si="79"/>
        <v>1.923585217712902</v>
      </c>
      <c r="BH190" s="368">
        <f t="shared" si="80"/>
        <v>1.9388135949101988</v>
      </c>
      <c r="BI190" s="368">
        <f t="shared" si="81"/>
        <v>1.9505606910242002</v>
      </c>
      <c r="BJ190" s="368">
        <f t="shared" si="82"/>
        <v>1.9614858934785704</v>
      </c>
      <c r="BK190" s="368">
        <f t="shared" si="83"/>
        <v>1.9692833240501684</v>
      </c>
      <c r="BL190" s="368">
        <f t="shared" si="84"/>
        <v>1.9751864938757193</v>
      </c>
      <c r="BM190" s="368">
        <f t="shared" si="85"/>
        <v>1.9807310112979977</v>
      </c>
      <c r="BN190" s="369">
        <f t="shared" si="86"/>
        <v>1.9846631669880734</v>
      </c>
      <c r="BO190" s="278"/>
    </row>
    <row r="191" spans="2:67" ht="42" customHeight="1">
      <c r="B191" s="653"/>
      <c r="C191" s="652"/>
      <c r="D191" s="672">
        <v>-0.85</v>
      </c>
      <c r="E191" s="671">
        <f t="shared" si="87"/>
        <v>-0.99634995151724581</v>
      </c>
      <c r="F191" s="676">
        <f t="shared" si="26"/>
        <v>-0.99817497575862291</v>
      </c>
      <c r="G191" s="676">
        <f>_xlfn.IFS(($D1191-$C$142)&lt;-(G$142-$D$141),MIN((G$143+$E191)/2,F190),($D191-$C$8)&gt;-(G$142-$D$141),MAX((G$143+$E191)/2,F190),TRUE,(G$143+$E191)/2)</f>
        <v>-0.99807746965944988</v>
      </c>
      <c r="H191" s="368">
        <f t="shared" si="28"/>
        <v>-0.99803661178668257</v>
      </c>
      <c r="I191" s="368">
        <f t="shared" si="29"/>
        <v>-0.99797863552585631</v>
      </c>
      <c r="J191" s="368">
        <f t="shared" si="30"/>
        <v>-0.99789637098818751</v>
      </c>
      <c r="K191" s="368">
        <f t="shared" si="31"/>
        <v>-0.99777964754083937</v>
      </c>
      <c r="L191" s="368">
        <f t="shared" si="32"/>
        <v>-0.99761404026688938</v>
      </c>
      <c r="M191" s="368">
        <f t="shared" si="33"/>
        <v>-0.9973790951304824</v>
      </c>
      <c r="N191" s="368">
        <f t="shared" si="34"/>
        <v>-0.99704581845686613</v>
      </c>
      <c r="O191" s="368">
        <f t="shared" si="35"/>
        <v>-0.99661560650650749</v>
      </c>
      <c r="P191" s="368">
        <f t="shared" si="36"/>
        <v>-0.99628232983289122</v>
      </c>
      <c r="Q191" s="368">
        <f t="shared" si="37"/>
        <v>-0.99580964197194133</v>
      </c>
      <c r="R191" s="368">
        <f t="shared" si="38"/>
        <v>-0.9952002225907447</v>
      </c>
      <c r="S191" s="368">
        <f t="shared" si="39"/>
        <v>-0.9947275347297948</v>
      </c>
      <c r="T191" s="368">
        <f t="shared" si="40"/>
        <v>-0.99405727022076162</v>
      </c>
      <c r="U191" s="368">
        <f t="shared" si="41"/>
        <v>-0.99319463312861567</v>
      </c>
      <c r="V191" s="368">
        <f t="shared" si="42"/>
        <v>-0.99252436861958249</v>
      </c>
      <c r="W191" s="368">
        <f t="shared" si="43"/>
        <v>-0.99157424659202931</v>
      </c>
      <c r="X191" s="368">
        <f t="shared" si="44"/>
        <v>-0.99035446066670196</v>
      </c>
      <c r="Y191" s="368">
        <f t="shared" si="45"/>
        <v>-0.98940433863914878</v>
      </c>
      <c r="Z191" s="368">
        <f t="shared" si="46"/>
        <v>-0.98805811851996528</v>
      </c>
      <c r="AA191" s="368">
        <f t="shared" si="47"/>
        <v>-0.98633588358567115</v>
      </c>
      <c r="AB191" s="368">
        <f t="shared" si="48"/>
        <v>-0.98498966346648764</v>
      </c>
      <c r="AC191" s="368">
        <f t="shared" si="49"/>
        <v>-0.98308343736572623</v>
      </c>
      <c r="AD191" s="368">
        <f t="shared" si="50"/>
        <v>-0.98065690955410245</v>
      </c>
      <c r="AE191" s="368">
        <f t="shared" si="51"/>
        <v>-0.97875068345334104</v>
      </c>
      <c r="AF191" s="368">
        <f t="shared" si="52"/>
        <v>-0.97605394608474816</v>
      </c>
      <c r="AG191" s="368">
        <f t="shared" si="53"/>
        <v>-0.97264529863571725</v>
      </c>
      <c r="AH191" s="368">
        <f t="shared" si="54"/>
        <v>-0.96994856126712437</v>
      </c>
      <c r="AI191" s="368">
        <f t="shared" si="55"/>
        <v>-0.96613838142181274</v>
      </c>
      <c r="AJ191" s="368">
        <f t="shared" si="56"/>
        <v>-0.96137026398582703</v>
      </c>
      <c r="AK191" s="368">
        <f t="shared" si="57"/>
        <v>-0.95756008414051541</v>
      </c>
      <c r="AL191" s="368">
        <f t="shared" si="58"/>
        <v>-0.95218648906983305</v>
      </c>
      <c r="AM191" s="368">
        <f t="shared" si="59"/>
        <v>-0.94555629180421374</v>
      </c>
      <c r="AN191" s="368">
        <f t="shared" si="60"/>
        <v>-0.94018269673353139</v>
      </c>
      <c r="AO191" s="368">
        <f t="shared" si="61"/>
        <v>-0.93262352214888744</v>
      </c>
      <c r="AP191" s="368">
        <f t="shared" si="62"/>
        <v>-0.92348101776553859</v>
      </c>
      <c r="AQ191" s="368">
        <f t="shared" si="63"/>
        <v>-0.91592184318089465</v>
      </c>
      <c r="AR191" s="368">
        <f t="shared" si="64"/>
        <v>-0.90532630239140888</v>
      </c>
      <c r="AS191" s="368">
        <f t="shared" si="65"/>
        <v>-0.89286706328521825</v>
      </c>
      <c r="AT191" s="368">
        <f t="shared" si="66"/>
        <v>-0.88227152249573249</v>
      </c>
      <c r="AU191" s="368">
        <f t="shared" si="67"/>
        <v>-0.86749453615114214</v>
      </c>
      <c r="AV191" s="368">
        <f t="shared" si="68"/>
        <v>-0.85079264012470546</v>
      </c>
      <c r="AW191" s="368">
        <f t="shared" si="69"/>
        <v>-0.83601565378011511</v>
      </c>
      <c r="AX191" s="368">
        <f t="shared" si="70"/>
        <v>-0.81555106901332319</v>
      </c>
      <c r="AY191" s="368">
        <f t="shared" si="71"/>
        <v>-0.79366939493686561</v>
      </c>
      <c r="AZ191" s="368">
        <f t="shared" si="72"/>
        <v>-0.7732048101700737</v>
      </c>
      <c r="BA191" s="368">
        <f t="shared" si="73"/>
        <v>-0.74513705216844373</v>
      </c>
      <c r="BB191" s="368">
        <f t="shared" si="74"/>
        <v>1.7410528234609779</v>
      </c>
      <c r="BC191" s="368">
        <f t="shared" si="75"/>
        <v>1.792828561307048</v>
      </c>
      <c r="BD191" s="368">
        <f t="shared" si="76"/>
        <v>1.8318502147794904</v>
      </c>
      <c r="BE191" s="368">
        <f t="shared" si="77"/>
        <v>1.8640004889141411</v>
      </c>
      <c r="BF191" s="368">
        <f t="shared" si="78"/>
        <v>1.8928732364298368</v>
      </c>
      <c r="BG191" s="368">
        <f t="shared" si="79"/>
        <v>1.9139468677338303</v>
      </c>
      <c r="BH191" s="368">
        <f t="shared" si="80"/>
        <v>1.9304536808919019</v>
      </c>
      <c r="BI191" s="368">
        <f t="shared" si="81"/>
        <v>1.9456820580891989</v>
      </c>
      <c r="BJ191" s="368">
        <f t="shared" si="82"/>
        <v>1.9566072605435689</v>
      </c>
      <c r="BK191" s="368">
        <f t="shared" si="83"/>
        <v>1.9649431277966842</v>
      </c>
      <c r="BL191" s="368">
        <f t="shared" si="84"/>
        <v>1.9727405583682822</v>
      </c>
      <c r="BM191" s="368">
        <f t="shared" si="85"/>
        <v>1.9782850757905608</v>
      </c>
      <c r="BN191" s="369">
        <f t="shared" si="86"/>
        <v>1.9824594563582476</v>
      </c>
      <c r="BO191" s="278"/>
    </row>
    <row r="192" spans="2:67" ht="42" customHeight="1">
      <c r="B192" s="653"/>
      <c r="C192" s="652"/>
      <c r="D192" s="670">
        <v>-0.9</v>
      </c>
      <c r="E192" s="671">
        <f t="shared" si="87"/>
        <v>-0.9974269298007914</v>
      </c>
      <c r="F192" s="676">
        <f t="shared" si="26"/>
        <v>-0.9987134649003957</v>
      </c>
      <c r="G192" s="676">
        <f>_xlfn.IFS(($D1192-$C$142)&lt;-(G$142-$D$141),MIN((G$143+$E192)/2,F191),($D192-$C$8)&gt;-(G$142-$D$141),MAX((G$143+$E192)/2,F191),TRUE,(G$143+$E192)/2)</f>
        <v>-0.99861595880122267</v>
      </c>
      <c r="H192" s="368">
        <f t="shared" si="28"/>
        <v>-0.99857510092845536</v>
      </c>
      <c r="I192" s="368">
        <f t="shared" si="29"/>
        <v>-0.9985171246676291</v>
      </c>
      <c r="J192" s="368">
        <f t="shared" si="30"/>
        <v>-0.9984348601299603</v>
      </c>
      <c r="K192" s="368">
        <f t="shared" si="31"/>
        <v>-0.99831813668261216</v>
      </c>
      <c r="L192" s="368">
        <f t="shared" si="32"/>
        <v>-0.99815252940866217</v>
      </c>
      <c r="M192" s="368">
        <f t="shared" si="33"/>
        <v>-0.99791758427225519</v>
      </c>
      <c r="N192" s="368">
        <f t="shared" si="34"/>
        <v>-0.99761404026688938</v>
      </c>
      <c r="O192" s="368">
        <f t="shared" si="35"/>
        <v>-0.9973790951304824</v>
      </c>
      <c r="P192" s="368">
        <f t="shared" si="36"/>
        <v>-0.99704581845686613</v>
      </c>
      <c r="Q192" s="368">
        <f t="shared" si="37"/>
        <v>-0.99661560650650749</v>
      </c>
      <c r="R192" s="368">
        <f t="shared" si="38"/>
        <v>-0.99628232983289122</v>
      </c>
      <c r="S192" s="368">
        <f t="shared" si="39"/>
        <v>-0.99580964197194133</v>
      </c>
      <c r="T192" s="368">
        <f t="shared" si="40"/>
        <v>-0.9952002225907447</v>
      </c>
      <c r="U192" s="368">
        <f t="shared" si="41"/>
        <v>-0.9947275347297948</v>
      </c>
      <c r="V192" s="368">
        <f t="shared" si="42"/>
        <v>-0.99405727022076162</v>
      </c>
      <c r="W192" s="368">
        <f t="shared" si="43"/>
        <v>-0.99319463312861567</v>
      </c>
      <c r="X192" s="368">
        <f t="shared" si="44"/>
        <v>-0.99252436861958249</v>
      </c>
      <c r="Y192" s="368">
        <f t="shared" si="45"/>
        <v>-0.99157424659202931</v>
      </c>
      <c r="Z192" s="368">
        <f t="shared" si="46"/>
        <v>-0.99035446066670196</v>
      </c>
      <c r="AA192" s="368">
        <f t="shared" si="47"/>
        <v>-0.98940433863914878</v>
      </c>
      <c r="AB192" s="368">
        <f t="shared" si="48"/>
        <v>-0.98805811851996528</v>
      </c>
      <c r="AC192" s="368">
        <f t="shared" si="49"/>
        <v>-0.98633588358567115</v>
      </c>
      <c r="AD192" s="368">
        <f t="shared" si="50"/>
        <v>-0.98498966346648764</v>
      </c>
      <c r="AE192" s="368">
        <f t="shared" si="51"/>
        <v>-0.98308343736572623</v>
      </c>
      <c r="AF192" s="368">
        <f t="shared" si="52"/>
        <v>-0.98065690955410245</v>
      </c>
      <c r="AG192" s="368">
        <f t="shared" si="53"/>
        <v>-0.97875068345334104</v>
      </c>
      <c r="AH192" s="368">
        <f t="shared" si="54"/>
        <v>-0.97605394608474816</v>
      </c>
      <c r="AI192" s="368">
        <f t="shared" si="55"/>
        <v>-0.97264529863571725</v>
      </c>
      <c r="AJ192" s="368">
        <f t="shared" si="56"/>
        <v>-0.96994856126712437</v>
      </c>
      <c r="AK192" s="368">
        <f t="shared" si="57"/>
        <v>-0.96613838142181274</v>
      </c>
      <c r="AL192" s="368">
        <f t="shared" si="58"/>
        <v>-0.96137026398582703</v>
      </c>
      <c r="AM192" s="368">
        <f t="shared" si="59"/>
        <v>-0.95756008414051541</v>
      </c>
      <c r="AN192" s="368">
        <f t="shared" si="60"/>
        <v>-0.95218648906983305</v>
      </c>
      <c r="AO192" s="368">
        <f t="shared" si="61"/>
        <v>-0.94555629180421374</v>
      </c>
      <c r="AP192" s="368">
        <f t="shared" si="62"/>
        <v>-0.94018269673353139</v>
      </c>
      <c r="AQ192" s="368">
        <f t="shared" si="63"/>
        <v>-0.93262352214888744</v>
      </c>
      <c r="AR192" s="368">
        <f t="shared" si="64"/>
        <v>-0.92348101776553859</v>
      </c>
      <c r="AS192" s="368">
        <f t="shared" si="65"/>
        <v>-0.91592184318089465</v>
      </c>
      <c r="AT192" s="368">
        <f t="shared" si="66"/>
        <v>-0.90532630239140888</v>
      </c>
      <c r="AU192" s="368">
        <f t="shared" si="67"/>
        <v>-0.89286706328521825</v>
      </c>
      <c r="AV192" s="368">
        <f t="shared" si="68"/>
        <v>-0.88227152249573249</v>
      </c>
      <c r="AW192" s="368">
        <f t="shared" si="69"/>
        <v>-0.86749453615114214</v>
      </c>
      <c r="AX192" s="368">
        <f t="shared" si="70"/>
        <v>-0.85079264012470546</v>
      </c>
      <c r="AY192" s="368">
        <f t="shared" si="71"/>
        <v>-0.83601565378011511</v>
      </c>
      <c r="AZ192" s="368">
        <f t="shared" si="72"/>
        <v>-0.81555106901332319</v>
      </c>
      <c r="BA192" s="368">
        <f t="shared" si="73"/>
        <v>-0.79366939493686561</v>
      </c>
      <c r="BB192" s="368">
        <f t="shared" si="74"/>
        <v>-0.7732048101700737</v>
      </c>
      <c r="BC192" s="368">
        <f t="shared" si="75"/>
        <v>1.7671207255860981</v>
      </c>
      <c r="BD192" s="368">
        <f t="shared" si="76"/>
        <v>1.8115153708595952</v>
      </c>
      <c r="BE192" s="368">
        <f t="shared" si="77"/>
        <v>1.8505370243320376</v>
      </c>
      <c r="BF192" s="368">
        <f t="shared" si="78"/>
        <v>1.8794097718477334</v>
      </c>
      <c r="BG192" s="368">
        <f t="shared" si="79"/>
        <v>1.9025115864089086</v>
      </c>
      <c r="BH192" s="368">
        <f t="shared" si="80"/>
        <v>1.923585217712902</v>
      </c>
      <c r="BI192" s="368">
        <f t="shared" si="81"/>
        <v>1.9388135949101988</v>
      </c>
      <c r="BJ192" s="368">
        <f t="shared" si="82"/>
        <v>1.9505606910242002</v>
      </c>
      <c r="BK192" s="368">
        <f t="shared" si="83"/>
        <v>1.9614858934785704</v>
      </c>
      <c r="BL192" s="368">
        <f t="shared" si="84"/>
        <v>1.9692833240501684</v>
      </c>
      <c r="BM192" s="368">
        <f t="shared" si="85"/>
        <v>1.9751864938757193</v>
      </c>
      <c r="BN192" s="369">
        <f t="shared" si="86"/>
        <v>1.9807310112979977</v>
      </c>
      <c r="BO192" s="278"/>
    </row>
    <row r="193" spans="1:189" ht="42" customHeight="1">
      <c r="B193" s="653"/>
      <c r="C193" s="652"/>
      <c r="D193" s="672">
        <v>-0.95</v>
      </c>
      <c r="E193" s="671">
        <f t="shared" si="87"/>
        <v>-0.99818632869889168</v>
      </c>
      <c r="F193" s="676">
        <f t="shared" si="26"/>
        <v>-0.99909316434944584</v>
      </c>
      <c r="G193" s="676">
        <f>_xlfn.IFS(($D1193-$C$142)&lt;-(G$142-$D$141),MIN((G$143+$E193)/2,F192),($D193-$C$8)&gt;-(G$142-$D$141),MAX((G$143+$E193)/2,F192),TRUE,(G$143+$E193)/2)</f>
        <v>-0.99899565825027281</v>
      </c>
      <c r="H193" s="368">
        <f t="shared" si="28"/>
        <v>-0.9989548003775055</v>
      </c>
      <c r="I193" s="368">
        <f t="shared" si="29"/>
        <v>-0.99889682411667924</v>
      </c>
      <c r="J193" s="368">
        <f t="shared" si="30"/>
        <v>-0.99881455957901044</v>
      </c>
      <c r="K193" s="368">
        <f t="shared" si="31"/>
        <v>-0.9986978361316623</v>
      </c>
      <c r="L193" s="368">
        <f t="shared" si="32"/>
        <v>-0.99853222885771231</v>
      </c>
      <c r="M193" s="368">
        <f t="shared" si="33"/>
        <v>-0.99831813668261216</v>
      </c>
      <c r="N193" s="368">
        <f t="shared" si="34"/>
        <v>-0.99815252940866217</v>
      </c>
      <c r="O193" s="368">
        <f t="shared" si="35"/>
        <v>-0.99791758427225519</v>
      </c>
      <c r="P193" s="368">
        <f t="shared" si="36"/>
        <v>-0.99761404026688938</v>
      </c>
      <c r="Q193" s="368">
        <f t="shared" si="37"/>
        <v>-0.9973790951304824</v>
      </c>
      <c r="R193" s="368">
        <f t="shared" si="38"/>
        <v>-0.99704581845686613</v>
      </c>
      <c r="S193" s="368">
        <f t="shared" si="39"/>
        <v>-0.99661560650650749</v>
      </c>
      <c r="T193" s="368">
        <f t="shared" si="40"/>
        <v>-0.99628232983289122</v>
      </c>
      <c r="U193" s="368">
        <f t="shared" si="41"/>
        <v>-0.99580964197194133</v>
      </c>
      <c r="V193" s="368">
        <f t="shared" si="42"/>
        <v>-0.9952002225907447</v>
      </c>
      <c r="W193" s="368">
        <f t="shared" si="43"/>
        <v>-0.9947275347297948</v>
      </c>
      <c r="X193" s="368">
        <f t="shared" si="44"/>
        <v>-0.99405727022076162</v>
      </c>
      <c r="Y193" s="368">
        <f t="shared" si="45"/>
        <v>-0.99319463312861567</v>
      </c>
      <c r="Z193" s="368">
        <f t="shared" si="46"/>
        <v>-0.99252436861958249</v>
      </c>
      <c r="AA193" s="368">
        <f t="shared" si="47"/>
        <v>-0.99157424659202931</v>
      </c>
      <c r="AB193" s="368">
        <f t="shared" si="48"/>
        <v>-0.99035446066670196</v>
      </c>
      <c r="AC193" s="368">
        <f t="shared" si="49"/>
        <v>-0.98940433863914878</v>
      </c>
      <c r="AD193" s="368">
        <f t="shared" si="50"/>
        <v>-0.98805811851996528</v>
      </c>
      <c r="AE193" s="368">
        <f t="shared" si="51"/>
        <v>-0.98633588358567115</v>
      </c>
      <c r="AF193" s="368">
        <f t="shared" si="52"/>
        <v>-0.98498966346648764</v>
      </c>
      <c r="AG193" s="368">
        <f t="shared" si="53"/>
        <v>-0.98308343736572623</v>
      </c>
      <c r="AH193" s="368">
        <f t="shared" si="54"/>
        <v>-0.98065690955410245</v>
      </c>
      <c r="AI193" s="368">
        <f t="shared" si="55"/>
        <v>-0.97875068345334104</v>
      </c>
      <c r="AJ193" s="368">
        <f t="shared" si="56"/>
        <v>-0.97605394608474816</v>
      </c>
      <c r="AK193" s="368">
        <f t="shared" si="57"/>
        <v>-0.97264529863571725</v>
      </c>
      <c r="AL193" s="368">
        <f t="shared" si="58"/>
        <v>-0.96994856126712437</v>
      </c>
      <c r="AM193" s="368">
        <f t="shared" si="59"/>
        <v>-0.96613838142181274</v>
      </c>
      <c r="AN193" s="368">
        <f t="shared" si="60"/>
        <v>-0.96137026398582703</v>
      </c>
      <c r="AO193" s="368">
        <f t="shared" si="61"/>
        <v>-0.95756008414051541</v>
      </c>
      <c r="AP193" s="368">
        <f t="shared" si="62"/>
        <v>-0.95218648906983305</v>
      </c>
      <c r="AQ193" s="368">
        <f t="shared" si="63"/>
        <v>-0.94555629180421374</v>
      </c>
      <c r="AR193" s="368">
        <f t="shared" si="64"/>
        <v>-0.94018269673353139</v>
      </c>
      <c r="AS193" s="368">
        <f t="shared" si="65"/>
        <v>-0.93262352214888744</v>
      </c>
      <c r="AT193" s="368">
        <f t="shared" si="66"/>
        <v>-0.92348101776553859</v>
      </c>
      <c r="AU193" s="368">
        <f t="shared" si="67"/>
        <v>-0.91592184318089465</v>
      </c>
      <c r="AV193" s="368">
        <f t="shared" si="68"/>
        <v>-0.90532630239140888</v>
      </c>
      <c r="AW193" s="368">
        <f t="shared" si="69"/>
        <v>-0.89286706328521825</v>
      </c>
      <c r="AX193" s="368">
        <f t="shared" si="70"/>
        <v>-0.88227152249573249</v>
      </c>
      <c r="AY193" s="368">
        <f t="shared" si="71"/>
        <v>-0.86749453615114214</v>
      </c>
      <c r="AZ193" s="368">
        <f t="shared" si="72"/>
        <v>-0.85079264012470546</v>
      </c>
      <c r="BA193" s="368">
        <f t="shared" si="73"/>
        <v>-0.83601565378011511</v>
      </c>
      <c r="BB193" s="368">
        <f t="shared" si="74"/>
        <v>-0.81555106901332319</v>
      </c>
      <c r="BC193" s="368">
        <f t="shared" si="75"/>
        <v>-0.79366939493686561</v>
      </c>
      <c r="BD193" s="368">
        <f t="shared" si="76"/>
        <v>1.792828561307048</v>
      </c>
      <c r="BE193" s="368">
        <f t="shared" si="77"/>
        <v>1.8318502147794904</v>
      </c>
      <c r="BF193" s="368">
        <f t="shared" si="78"/>
        <v>1.8640004889141411</v>
      </c>
      <c r="BG193" s="368">
        <f t="shared" si="79"/>
        <v>1.8928732364298368</v>
      </c>
      <c r="BH193" s="368">
        <f t="shared" si="80"/>
        <v>1.9139468677338303</v>
      </c>
      <c r="BI193" s="368">
        <f t="shared" si="81"/>
        <v>1.9304536808919019</v>
      </c>
      <c r="BJ193" s="368">
        <f t="shared" si="82"/>
        <v>1.9456820580891989</v>
      </c>
      <c r="BK193" s="368">
        <f t="shared" si="83"/>
        <v>1.9566072605435689</v>
      </c>
      <c r="BL193" s="368">
        <f t="shared" si="84"/>
        <v>1.9649431277966842</v>
      </c>
      <c r="BM193" s="368">
        <f t="shared" si="85"/>
        <v>1.9727405583682822</v>
      </c>
      <c r="BN193" s="369">
        <f t="shared" si="86"/>
        <v>1.9782850757905608</v>
      </c>
      <c r="BO193" s="278"/>
    </row>
    <row r="194" spans="1:189" ht="42" customHeight="1">
      <c r="B194" s="653"/>
      <c r="C194" s="652"/>
      <c r="D194" s="670">
        <v>-1</v>
      </c>
      <c r="E194" s="671">
        <f t="shared" si="87"/>
        <v>-0.99872169921668297</v>
      </c>
      <c r="F194" s="676">
        <f t="shared" si="26"/>
        <v>-0.99936084960834148</v>
      </c>
      <c r="G194" s="676">
        <f>_xlfn.IFS(($D1194-$C$142)&lt;-(G$142-$D$141),MIN((G$143+$E194)/2,F193),($D194-$C$8)&gt;-(G$142-$D$141),MAX((G$143+$E194)/2,F193),TRUE,(G$143+$E194)/2)</f>
        <v>-0.99926334350916846</v>
      </c>
      <c r="H194" s="368">
        <f t="shared" si="28"/>
        <v>-0.99922248563640115</v>
      </c>
      <c r="I194" s="368">
        <f t="shared" si="29"/>
        <v>-0.99916450937557488</v>
      </c>
      <c r="J194" s="368">
        <f t="shared" si="30"/>
        <v>-0.99908224483790609</v>
      </c>
      <c r="K194" s="368">
        <f t="shared" si="31"/>
        <v>-0.99896552139055794</v>
      </c>
      <c r="L194" s="368">
        <f t="shared" si="32"/>
        <v>-0.99881455957901044</v>
      </c>
      <c r="M194" s="368">
        <f t="shared" si="33"/>
        <v>-0.9986978361316623</v>
      </c>
      <c r="N194" s="368">
        <f t="shared" si="34"/>
        <v>-0.99853222885771231</v>
      </c>
      <c r="O194" s="368">
        <f t="shared" si="35"/>
        <v>-0.99831813668261216</v>
      </c>
      <c r="P194" s="368">
        <f t="shared" si="36"/>
        <v>-0.99815252940866217</v>
      </c>
      <c r="Q194" s="368">
        <f t="shared" si="37"/>
        <v>-0.99791758427225519</v>
      </c>
      <c r="R194" s="368">
        <f t="shared" si="38"/>
        <v>-0.99761404026688938</v>
      </c>
      <c r="S194" s="368">
        <f t="shared" si="39"/>
        <v>-0.9973790951304824</v>
      </c>
      <c r="T194" s="368">
        <f t="shared" si="40"/>
        <v>-0.99704581845686613</v>
      </c>
      <c r="U194" s="368">
        <f t="shared" si="41"/>
        <v>-0.99661560650650749</v>
      </c>
      <c r="V194" s="368">
        <f t="shared" si="42"/>
        <v>-0.99628232983289122</v>
      </c>
      <c r="W194" s="368">
        <f t="shared" si="43"/>
        <v>-0.99580964197194133</v>
      </c>
      <c r="X194" s="368">
        <f t="shared" si="44"/>
        <v>-0.9952002225907447</v>
      </c>
      <c r="Y194" s="368">
        <f t="shared" si="45"/>
        <v>-0.9947275347297948</v>
      </c>
      <c r="Z194" s="368">
        <f t="shared" si="46"/>
        <v>-0.99405727022076162</v>
      </c>
      <c r="AA194" s="368">
        <f t="shared" si="47"/>
        <v>-0.99319463312861567</v>
      </c>
      <c r="AB194" s="368">
        <f t="shared" si="48"/>
        <v>-0.99252436861958249</v>
      </c>
      <c r="AC194" s="368">
        <f t="shared" si="49"/>
        <v>-0.99157424659202931</v>
      </c>
      <c r="AD194" s="368">
        <f t="shared" si="50"/>
        <v>-0.99035446066670196</v>
      </c>
      <c r="AE194" s="368">
        <f t="shared" si="51"/>
        <v>-0.98940433863914878</v>
      </c>
      <c r="AF194" s="368">
        <f t="shared" si="52"/>
        <v>-0.98805811851996528</v>
      </c>
      <c r="AG194" s="368">
        <f t="shared" si="53"/>
        <v>-0.98633588358567115</v>
      </c>
      <c r="AH194" s="368">
        <f t="shared" si="54"/>
        <v>-0.98498966346648764</v>
      </c>
      <c r="AI194" s="368">
        <f t="shared" si="55"/>
        <v>-0.98308343736572623</v>
      </c>
      <c r="AJ194" s="368">
        <f t="shared" si="56"/>
        <v>-0.98065690955410245</v>
      </c>
      <c r="AK194" s="368">
        <f t="shared" si="57"/>
        <v>-0.97875068345334104</v>
      </c>
      <c r="AL194" s="368">
        <f t="shared" si="58"/>
        <v>-0.97605394608474816</v>
      </c>
      <c r="AM194" s="368">
        <f t="shared" si="59"/>
        <v>-0.97264529863571725</v>
      </c>
      <c r="AN194" s="368">
        <f t="shared" si="60"/>
        <v>-0.96994856126712437</v>
      </c>
      <c r="AO194" s="368">
        <f t="shared" si="61"/>
        <v>-0.96613838142181274</v>
      </c>
      <c r="AP194" s="368">
        <f t="shared" si="62"/>
        <v>-0.96137026398582703</v>
      </c>
      <c r="AQ194" s="368">
        <f t="shared" si="63"/>
        <v>-0.95756008414051541</v>
      </c>
      <c r="AR194" s="368">
        <f t="shared" si="64"/>
        <v>-0.95218648906983305</v>
      </c>
      <c r="AS194" s="368">
        <f t="shared" si="65"/>
        <v>-0.94555629180421374</v>
      </c>
      <c r="AT194" s="368">
        <f t="shared" si="66"/>
        <v>-0.94018269673353139</v>
      </c>
      <c r="AU194" s="368">
        <f t="shared" si="67"/>
        <v>-0.93262352214888744</v>
      </c>
      <c r="AV194" s="368">
        <f t="shared" si="68"/>
        <v>-0.92348101776553859</v>
      </c>
      <c r="AW194" s="368">
        <f t="shared" si="69"/>
        <v>-0.91592184318089465</v>
      </c>
      <c r="AX194" s="368">
        <f t="shared" si="70"/>
        <v>-0.90532630239140888</v>
      </c>
      <c r="AY194" s="368">
        <f t="shared" si="71"/>
        <v>-0.89286706328521825</v>
      </c>
      <c r="AZ194" s="368">
        <f t="shared" si="72"/>
        <v>-0.88227152249573249</v>
      </c>
      <c r="BA194" s="368">
        <f t="shared" si="73"/>
        <v>-0.86749453615114214</v>
      </c>
      <c r="BB194" s="368">
        <f t="shared" si="74"/>
        <v>-0.85079264012470546</v>
      </c>
      <c r="BC194" s="368">
        <f t="shared" si="75"/>
        <v>-0.83601565378011511</v>
      </c>
      <c r="BD194" s="368">
        <f t="shared" si="76"/>
        <v>-0.81555106901332319</v>
      </c>
      <c r="BE194" s="368">
        <f t="shared" si="77"/>
        <v>1.8115153708595952</v>
      </c>
      <c r="BF194" s="368">
        <f t="shared" si="78"/>
        <v>1.8505370243320376</v>
      </c>
      <c r="BG194" s="368">
        <f t="shared" si="79"/>
        <v>1.8794097718477334</v>
      </c>
      <c r="BH194" s="368">
        <f t="shared" si="80"/>
        <v>1.9025115864089086</v>
      </c>
      <c r="BI194" s="368">
        <f t="shared" si="81"/>
        <v>1.923585217712902</v>
      </c>
      <c r="BJ194" s="368">
        <f t="shared" si="82"/>
        <v>1.9388135949101988</v>
      </c>
      <c r="BK194" s="368">
        <f t="shared" si="83"/>
        <v>1.9505606910242002</v>
      </c>
      <c r="BL194" s="368">
        <f t="shared" si="84"/>
        <v>1.9614858934785704</v>
      </c>
      <c r="BM194" s="368">
        <f t="shared" si="85"/>
        <v>1.9692833240501684</v>
      </c>
      <c r="BN194" s="369">
        <f t="shared" si="86"/>
        <v>1.9751864938757193</v>
      </c>
      <c r="BO194" s="278"/>
    </row>
    <row r="195" spans="1:189" ht="42" customHeight="1">
      <c r="B195" s="653"/>
      <c r="C195" s="652"/>
      <c r="D195" s="672">
        <v>-1.05</v>
      </c>
      <c r="E195" s="671">
        <f t="shared" si="87"/>
        <v>-0.99909908329833375</v>
      </c>
      <c r="F195" s="676">
        <f t="shared" si="26"/>
        <v>-0.99954954164916687</v>
      </c>
      <c r="G195" s="676">
        <f>_xlfn.IFS(($D1195-$C$142)&lt;-(G$142-$D$141),MIN((G$143+$E195)/2,F194),($D195-$C$8)&gt;-(G$142-$D$141),MAX((G$143+$E195)/2,F194),TRUE,(G$143+$E195)/2)</f>
        <v>-0.99945203554999384</v>
      </c>
      <c r="H195" s="368">
        <f t="shared" si="28"/>
        <v>-0.99941117767722654</v>
      </c>
      <c r="I195" s="368">
        <f t="shared" si="29"/>
        <v>-0.99935320141640027</v>
      </c>
      <c r="J195" s="368">
        <f t="shared" si="30"/>
        <v>-0.99927093687873147</v>
      </c>
      <c r="K195" s="368">
        <f t="shared" si="31"/>
        <v>-0.99916450937557488</v>
      </c>
      <c r="L195" s="368">
        <f t="shared" si="32"/>
        <v>-0.99908224483790609</v>
      </c>
      <c r="M195" s="368">
        <f t="shared" si="33"/>
        <v>-0.99896552139055794</v>
      </c>
      <c r="N195" s="368">
        <f t="shared" si="34"/>
        <v>-0.99881455957901044</v>
      </c>
      <c r="O195" s="368">
        <f t="shared" si="35"/>
        <v>-0.9986978361316623</v>
      </c>
      <c r="P195" s="368">
        <f t="shared" si="36"/>
        <v>-0.99853222885771231</v>
      </c>
      <c r="Q195" s="368">
        <f t="shared" si="37"/>
        <v>-0.99831813668261216</v>
      </c>
      <c r="R195" s="368">
        <f t="shared" si="38"/>
        <v>-0.99815252940866217</v>
      </c>
      <c r="S195" s="368">
        <f t="shared" si="39"/>
        <v>-0.99791758427225519</v>
      </c>
      <c r="T195" s="368">
        <f t="shared" si="40"/>
        <v>-0.99761404026688938</v>
      </c>
      <c r="U195" s="368">
        <f t="shared" si="41"/>
        <v>-0.9973790951304824</v>
      </c>
      <c r="V195" s="368">
        <f t="shared" si="42"/>
        <v>-0.99704581845686613</v>
      </c>
      <c r="W195" s="368">
        <f t="shared" si="43"/>
        <v>-0.99661560650650749</v>
      </c>
      <c r="X195" s="368">
        <f t="shared" si="44"/>
        <v>-0.99628232983289122</v>
      </c>
      <c r="Y195" s="368">
        <f t="shared" si="45"/>
        <v>-0.99580964197194133</v>
      </c>
      <c r="Z195" s="368">
        <f t="shared" si="46"/>
        <v>-0.9952002225907447</v>
      </c>
      <c r="AA195" s="368">
        <f t="shared" si="47"/>
        <v>-0.9947275347297948</v>
      </c>
      <c r="AB195" s="368">
        <f t="shared" si="48"/>
        <v>-0.99405727022076162</v>
      </c>
      <c r="AC195" s="368">
        <f t="shared" si="49"/>
        <v>-0.99319463312861567</v>
      </c>
      <c r="AD195" s="368">
        <f t="shared" si="50"/>
        <v>-0.99252436861958249</v>
      </c>
      <c r="AE195" s="368">
        <f t="shared" si="51"/>
        <v>-0.99157424659202931</v>
      </c>
      <c r="AF195" s="368">
        <f t="shared" si="52"/>
        <v>-0.99035446066670196</v>
      </c>
      <c r="AG195" s="368">
        <f t="shared" si="53"/>
        <v>-0.98940433863914878</v>
      </c>
      <c r="AH195" s="368">
        <f t="shared" si="54"/>
        <v>-0.98805811851996528</v>
      </c>
      <c r="AI195" s="368">
        <f t="shared" si="55"/>
        <v>-0.98633588358567115</v>
      </c>
      <c r="AJ195" s="368">
        <f t="shared" si="56"/>
        <v>-0.98498966346648764</v>
      </c>
      <c r="AK195" s="368">
        <f t="shared" si="57"/>
        <v>-0.98308343736572623</v>
      </c>
      <c r="AL195" s="368">
        <f t="shared" si="58"/>
        <v>-0.98065690955410245</v>
      </c>
      <c r="AM195" s="368">
        <f t="shared" si="59"/>
        <v>-0.97875068345334104</v>
      </c>
      <c r="AN195" s="368">
        <f t="shared" si="60"/>
        <v>-0.97605394608474816</v>
      </c>
      <c r="AO195" s="368">
        <f t="shared" si="61"/>
        <v>-0.97264529863571725</v>
      </c>
      <c r="AP195" s="368">
        <f t="shared" si="62"/>
        <v>-0.96994856126712437</v>
      </c>
      <c r="AQ195" s="368">
        <f t="shared" si="63"/>
        <v>-0.96613838142181274</v>
      </c>
      <c r="AR195" s="368">
        <f t="shared" si="64"/>
        <v>-0.96137026398582703</v>
      </c>
      <c r="AS195" s="368">
        <f t="shared" si="65"/>
        <v>-0.95756008414051541</v>
      </c>
      <c r="AT195" s="368">
        <f t="shared" si="66"/>
        <v>-0.95218648906983305</v>
      </c>
      <c r="AU195" s="368">
        <f t="shared" si="67"/>
        <v>-0.94555629180421374</v>
      </c>
      <c r="AV195" s="368">
        <f t="shared" si="68"/>
        <v>-0.94018269673353139</v>
      </c>
      <c r="AW195" s="368">
        <f t="shared" si="69"/>
        <v>-0.93262352214888744</v>
      </c>
      <c r="AX195" s="368">
        <f t="shared" si="70"/>
        <v>-0.92348101776553859</v>
      </c>
      <c r="AY195" s="368">
        <f t="shared" si="71"/>
        <v>-0.91592184318089465</v>
      </c>
      <c r="AZ195" s="368">
        <f t="shared" si="72"/>
        <v>-0.90532630239140888</v>
      </c>
      <c r="BA195" s="368">
        <f t="shared" si="73"/>
        <v>-0.89286706328521825</v>
      </c>
      <c r="BB195" s="368">
        <f t="shared" si="74"/>
        <v>-0.88227152249573249</v>
      </c>
      <c r="BC195" s="368">
        <f t="shared" si="75"/>
        <v>-0.86749453615114214</v>
      </c>
      <c r="BD195" s="368">
        <f t="shared" si="76"/>
        <v>-0.85079264012470546</v>
      </c>
      <c r="BE195" s="368">
        <f t="shared" si="77"/>
        <v>-0.83601565378011511</v>
      </c>
      <c r="BF195" s="368">
        <f t="shared" si="78"/>
        <v>1.8318502147794904</v>
      </c>
      <c r="BG195" s="368">
        <f t="shared" si="79"/>
        <v>1.8640004889141411</v>
      </c>
      <c r="BH195" s="368">
        <f t="shared" si="80"/>
        <v>1.8928732364298368</v>
      </c>
      <c r="BI195" s="368">
        <f t="shared" si="81"/>
        <v>1.9139468677338303</v>
      </c>
      <c r="BJ195" s="368">
        <f t="shared" si="82"/>
        <v>1.9304536808919019</v>
      </c>
      <c r="BK195" s="368">
        <f t="shared" si="83"/>
        <v>1.9456820580891989</v>
      </c>
      <c r="BL195" s="368">
        <f t="shared" si="84"/>
        <v>1.9566072605435689</v>
      </c>
      <c r="BM195" s="368">
        <f t="shared" si="85"/>
        <v>1.9649431277966842</v>
      </c>
      <c r="BN195" s="369">
        <f t="shared" si="86"/>
        <v>1.9727405583682822</v>
      </c>
      <c r="BO195" s="278"/>
    </row>
    <row r="196" spans="1:189" ht="42" customHeight="1">
      <c r="B196" s="653"/>
      <c r="C196" s="652"/>
      <c r="D196" s="670">
        <v>-1.1000000000000001</v>
      </c>
      <c r="E196" s="671">
        <f t="shared" si="87"/>
        <v>-0.99936507842324218</v>
      </c>
      <c r="F196" s="676">
        <f t="shared" si="26"/>
        <v>-0.99968253921162109</v>
      </c>
      <c r="G196" s="676">
        <f>_xlfn.IFS(($D1196-$C$142)&lt;-(G$142-$D$141),MIN((G$143+$E196)/2,F195),($D196-$C$8)&gt;-(G$142-$D$141),MAX((G$143+$E196)/2,F195),TRUE,(G$143+$E196)/2)</f>
        <v>-0.99958503311244806</v>
      </c>
      <c r="H196" s="368">
        <f t="shared" si="28"/>
        <v>-0.99954954164916687</v>
      </c>
      <c r="I196" s="368">
        <f t="shared" si="29"/>
        <v>-0.99948619897885449</v>
      </c>
      <c r="J196" s="368">
        <f t="shared" si="30"/>
        <v>-0.99941117767722654</v>
      </c>
      <c r="K196" s="368">
        <f t="shared" si="31"/>
        <v>-0.99935320141640027</v>
      </c>
      <c r="L196" s="368">
        <f t="shared" si="32"/>
        <v>-0.99927093687873147</v>
      </c>
      <c r="M196" s="368">
        <f t="shared" si="33"/>
        <v>-0.99916450937557488</v>
      </c>
      <c r="N196" s="368">
        <f t="shared" si="34"/>
        <v>-0.99908224483790609</v>
      </c>
      <c r="O196" s="368">
        <f t="shared" si="35"/>
        <v>-0.99896552139055794</v>
      </c>
      <c r="P196" s="368">
        <f t="shared" si="36"/>
        <v>-0.99881455957901044</v>
      </c>
      <c r="Q196" s="368">
        <f t="shared" si="37"/>
        <v>-0.9986978361316623</v>
      </c>
      <c r="R196" s="368">
        <f t="shared" si="38"/>
        <v>-0.99853222885771231</v>
      </c>
      <c r="S196" s="368">
        <f t="shared" si="39"/>
        <v>-0.99831813668261216</v>
      </c>
      <c r="T196" s="368">
        <f t="shared" si="40"/>
        <v>-0.99815252940866217</v>
      </c>
      <c r="U196" s="368">
        <f t="shared" si="41"/>
        <v>-0.99791758427225519</v>
      </c>
      <c r="V196" s="368">
        <f t="shared" si="42"/>
        <v>-0.99761404026688938</v>
      </c>
      <c r="W196" s="368">
        <f t="shared" si="43"/>
        <v>-0.9973790951304824</v>
      </c>
      <c r="X196" s="368">
        <f t="shared" si="44"/>
        <v>-0.99704581845686613</v>
      </c>
      <c r="Y196" s="368">
        <f t="shared" si="45"/>
        <v>-0.99661560650650749</v>
      </c>
      <c r="Z196" s="368">
        <f t="shared" si="46"/>
        <v>-0.99628232983289122</v>
      </c>
      <c r="AA196" s="368">
        <f t="shared" si="47"/>
        <v>-0.99580964197194133</v>
      </c>
      <c r="AB196" s="368">
        <f t="shared" si="48"/>
        <v>-0.9952002225907447</v>
      </c>
      <c r="AC196" s="368">
        <f t="shared" si="49"/>
        <v>-0.9947275347297948</v>
      </c>
      <c r="AD196" s="368">
        <f t="shared" si="50"/>
        <v>-0.99405727022076162</v>
      </c>
      <c r="AE196" s="368">
        <f t="shared" si="51"/>
        <v>-0.99319463312861567</v>
      </c>
      <c r="AF196" s="368">
        <f t="shared" si="52"/>
        <v>-0.99252436861958249</v>
      </c>
      <c r="AG196" s="368">
        <f t="shared" si="53"/>
        <v>-0.99157424659202931</v>
      </c>
      <c r="AH196" s="368">
        <f t="shared" si="54"/>
        <v>-0.99035446066670196</v>
      </c>
      <c r="AI196" s="368">
        <f t="shared" si="55"/>
        <v>-0.98940433863914878</v>
      </c>
      <c r="AJ196" s="368">
        <f t="shared" si="56"/>
        <v>-0.98805811851996528</v>
      </c>
      <c r="AK196" s="368">
        <f t="shared" si="57"/>
        <v>-0.98633588358567115</v>
      </c>
      <c r="AL196" s="368">
        <f t="shared" si="58"/>
        <v>-0.98498966346648764</v>
      </c>
      <c r="AM196" s="368">
        <f t="shared" si="59"/>
        <v>-0.98308343736572623</v>
      </c>
      <c r="AN196" s="368">
        <f t="shared" si="60"/>
        <v>-0.98065690955410245</v>
      </c>
      <c r="AO196" s="368">
        <f t="shared" si="61"/>
        <v>-0.97875068345334104</v>
      </c>
      <c r="AP196" s="368">
        <f t="shared" si="62"/>
        <v>-0.97605394608474816</v>
      </c>
      <c r="AQ196" s="368">
        <f t="shared" si="63"/>
        <v>-0.97264529863571725</v>
      </c>
      <c r="AR196" s="368">
        <f t="shared" si="64"/>
        <v>-0.96994856126712437</v>
      </c>
      <c r="AS196" s="368">
        <f t="shared" si="65"/>
        <v>-0.96613838142181274</v>
      </c>
      <c r="AT196" s="368">
        <f t="shared" si="66"/>
        <v>-0.96137026398582703</v>
      </c>
      <c r="AU196" s="368">
        <f t="shared" si="67"/>
        <v>-0.95756008414051541</v>
      </c>
      <c r="AV196" s="368">
        <f t="shared" si="68"/>
        <v>-0.95218648906983305</v>
      </c>
      <c r="AW196" s="368">
        <f t="shared" si="69"/>
        <v>-0.94555629180421374</v>
      </c>
      <c r="AX196" s="368">
        <f t="shared" si="70"/>
        <v>-0.94018269673353139</v>
      </c>
      <c r="AY196" s="368">
        <f t="shared" si="71"/>
        <v>-0.93262352214888744</v>
      </c>
      <c r="AZ196" s="368">
        <f t="shared" si="72"/>
        <v>-0.92348101776553859</v>
      </c>
      <c r="BA196" s="368">
        <f t="shared" si="73"/>
        <v>-0.91592184318089465</v>
      </c>
      <c r="BB196" s="368">
        <f t="shared" si="74"/>
        <v>-0.90532630239140888</v>
      </c>
      <c r="BC196" s="368">
        <f t="shared" si="75"/>
        <v>-0.89286706328521825</v>
      </c>
      <c r="BD196" s="368">
        <f t="shared" si="76"/>
        <v>-0.88227152249573249</v>
      </c>
      <c r="BE196" s="368">
        <f t="shared" si="77"/>
        <v>-0.86749453615114214</v>
      </c>
      <c r="BF196" s="368">
        <f t="shared" si="78"/>
        <v>-0.85079264012470546</v>
      </c>
      <c r="BG196" s="368">
        <f t="shared" si="79"/>
        <v>1.8505370243320376</v>
      </c>
      <c r="BH196" s="368">
        <f t="shared" si="80"/>
        <v>1.8794097718477334</v>
      </c>
      <c r="BI196" s="368">
        <f t="shared" si="81"/>
        <v>1.9025115864089086</v>
      </c>
      <c r="BJ196" s="368">
        <f t="shared" si="82"/>
        <v>1.923585217712902</v>
      </c>
      <c r="BK196" s="368">
        <f t="shared" si="83"/>
        <v>1.9388135949101988</v>
      </c>
      <c r="BL196" s="368">
        <f t="shared" si="84"/>
        <v>1.9505606910242002</v>
      </c>
      <c r="BM196" s="368">
        <f t="shared" si="85"/>
        <v>1.9614858934785704</v>
      </c>
      <c r="BN196" s="369">
        <f t="shared" si="86"/>
        <v>1.9692833240501684</v>
      </c>
      <c r="BO196" s="278"/>
    </row>
    <row r="197" spans="1:189" ht="42" customHeight="1">
      <c r="B197" s="653"/>
      <c r="C197" s="652"/>
      <c r="D197" s="672">
        <v>-1.1499999999999999</v>
      </c>
      <c r="E197" s="671">
        <f t="shared" si="87"/>
        <v>-0.99955255036136492</v>
      </c>
      <c r="F197" s="676">
        <f t="shared" si="26"/>
        <v>-0.99977627518068246</v>
      </c>
      <c r="G197" s="676">
        <f>_xlfn.IFS(($D1197-$C$142)&lt;-(G$142-$D$141),MIN((G$143+$E197)/2,F196),($D197-$C$8)&gt;-(G$142-$D$141),MAX((G$143+$E197)/2,F196),TRUE,(G$143+$E197)/2)</f>
        <v>-0.99968253921162109</v>
      </c>
      <c r="H197" s="368">
        <f t="shared" si="28"/>
        <v>-0.99968253921162109</v>
      </c>
      <c r="I197" s="368">
        <f t="shared" si="29"/>
        <v>-0.99958503311244806</v>
      </c>
      <c r="J197" s="368">
        <f t="shared" si="30"/>
        <v>-0.99954954164916687</v>
      </c>
      <c r="K197" s="368">
        <f t="shared" si="31"/>
        <v>-0.99948619897885449</v>
      </c>
      <c r="L197" s="368">
        <f t="shared" si="32"/>
        <v>-0.99941117767722654</v>
      </c>
      <c r="M197" s="368">
        <f t="shared" si="33"/>
        <v>-0.99935320141640027</v>
      </c>
      <c r="N197" s="368">
        <f t="shared" si="34"/>
        <v>-0.99927093687873147</v>
      </c>
      <c r="O197" s="368">
        <f t="shared" si="35"/>
        <v>-0.99916450937557488</v>
      </c>
      <c r="P197" s="368">
        <f t="shared" si="36"/>
        <v>-0.99908224483790609</v>
      </c>
      <c r="Q197" s="368">
        <f t="shared" si="37"/>
        <v>-0.99896552139055794</v>
      </c>
      <c r="R197" s="368">
        <f t="shared" si="38"/>
        <v>-0.99881455957901044</v>
      </c>
      <c r="S197" s="368">
        <f t="shared" si="39"/>
        <v>-0.9986978361316623</v>
      </c>
      <c r="T197" s="368">
        <f t="shared" si="40"/>
        <v>-0.99853222885771231</v>
      </c>
      <c r="U197" s="368">
        <f t="shared" si="41"/>
        <v>-0.99831813668261216</v>
      </c>
      <c r="V197" s="368">
        <f t="shared" si="42"/>
        <v>-0.99815252940866217</v>
      </c>
      <c r="W197" s="368">
        <f t="shared" si="43"/>
        <v>-0.99791758427225519</v>
      </c>
      <c r="X197" s="368">
        <f t="shared" si="44"/>
        <v>-0.99761404026688938</v>
      </c>
      <c r="Y197" s="368">
        <f t="shared" si="45"/>
        <v>-0.9973790951304824</v>
      </c>
      <c r="Z197" s="368">
        <f t="shared" si="46"/>
        <v>-0.99704581845686613</v>
      </c>
      <c r="AA197" s="368">
        <f t="shared" si="47"/>
        <v>-0.99661560650650749</v>
      </c>
      <c r="AB197" s="368">
        <f t="shared" si="48"/>
        <v>-0.99628232983289122</v>
      </c>
      <c r="AC197" s="368">
        <f t="shared" si="49"/>
        <v>-0.99580964197194133</v>
      </c>
      <c r="AD197" s="368">
        <f t="shared" si="50"/>
        <v>-0.9952002225907447</v>
      </c>
      <c r="AE197" s="368">
        <f t="shared" si="51"/>
        <v>-0.9947275347297948</v>
      </c>
      <c r="AF197" s="368">
        <f t="shared" si="52"/>
        <v>-0.99405727022076162</v>
      </c>
      <c r="AG197" s="368">
        <f t="shared" si="53"/>
        <v>-0.99319463312861567</v>
      </c>
      <c r="AH197" s="368">
        <f t="shared" si="54"/>
        <v>-0.99252436861958249</v>
      </c>
      <c r="AI197" s="368">
        <f t="shared" si="55"/>
        <v>-0.99157424659202931</v>
      </c>
      <c r="AJ197" s="368">
        <f t="shared" si="56"/>
        <v>-0.99035446066670196</v>
      </c>
      <c r="AK197" s="368">
        <f t="shared" si="57"/>
        <v>-0.98940433863914878</v>
      </c>
      <c r="AL197" s="368">
        <f t="shared" si="58"/>
        <v>-0.98805811851996528</v>
      </c>
      <c r="AM197" s="368">
        <f t="shared" si="59"/>
        <v>-0.98633588358567115</v>
      </c>
      <c r="AN197" s="368">
        <f t="shared" si="60"/>
        <v>-0.98498966346648764</v>
      </c>
      <c r="AO197" s="368">
        <f t="shared" si="61"/>
        <v>-0.98308343736572623</v>
      </c>
      <c r="AP197" s="368">
        <f t="shared" si="62"/>
        <v>-0.98065690955410245</v>
      </c>
      <c r="AQ197" s="368">
        <f t="shared" si="63"/>
        <v>-0.97875068345334104</v>
      </c>
      <c r="AR197" s="368">
        <f t="shared" si="64"/>
        <v>-0.97605394608474816</v>
      </c>
      <c r="AS197" s="368">
        <f t="shared" si="65"/>
        <v>-0.97264529863571725</v>
      </c>
      <c r="AT197" s="368">
        <f t="shared" si="66"/>
        <v>-0.96994856126712437</v>
      </c>
      <c r="AU197" s="368">
        <f t="shared" si="67"/>
        <v>-0.96613838142181274</v>
      </c>
      <c r="AV197" s="368">
        <f t="shared" si="68"/>
        <v>-0.96137026398582703</v>
      </c>
      <c r="AW197" s="368">
        <f t="shared" si="69"/>
        <v>-0.95756008414051541</v>
      </c>
      <c r="AX197" s="368">
        <f t="shared" si="70"/>
        <v>-0.95218648906983305</v>
      </c>
      <c r="AY197" s="368">
        <f t="shared" si="71"/>
        <v>-0.94555629180421374</v>
      </c>
      <c r="AZ197" s="368">
        <f t="shared" si="72"/>
        <v>-0.94018269673353139</v>
      </c>
      <c r="BA197" s="368">
        <f t="shared" si="73"/>
        <v>-0.93262352214888744</v>
      </c>
      <c r="BB197" s="368">
        <f t="shared" si="74"/>
        <v>-0.92348101776553859</v>
      </c>
      <c r="BC197" s="368">
        <f t="shared" si="75"/>
        <v>-0.91592184318089465</v>
      </c>
      <c r="BD197" s="368">
        <f t="shared" si="76"/>
        <v>-0.90532630239140888</v>
      </c>
      <c r="BE197" s="368">
        <f t="shared" si="77"/>
        <v>-0.89286706328521825</v>
      </c>
      <c r="BF197" s="368">
        <f t="shared" si="78"/>
        <v>-0.88227152249573249</v>
      </c>
      <c r="BG197" s="368">
        <f t="shared" si="79"/>
        <v>-0.86749453615114214</v>
      </c>
      <c r="BH197" s="368">
        <f t="shared" si="80"/>
        <v>1.8640004889141411</v>
      </c>
      <c r="BI197" s="368">
        <f t="shared" si="81"/>
        <v>1.8928732364298368</v>
      </c>
      <c r="BJ197" s="368">
        <f t="shared" si="82"/>
        <v>1.9139468677338303</v>
      </c>
      <c r="BK197" s="368">
        <f t="shared" si="83"/>
        <v>1.9304536808919019</v>
      </c>
      <c r="BL197" s="368">
        <f t="shared" si="84"/>
        <v>1.9456820580891989</v>
      </c>
      <c r="BM197" s="368">
        <f t="shared" si="85"/>
        <v>1.9566072605435689</v>
      </c>
      <c r="BN197" s="369">
        <f t="shared" si="86"/>
        <v>1.9649431277966842</v>
      </c>
      <c r="BO197" s="278"/>
    </row>
    <row r="198" spans="1:189" ht="42" customHeight="1">
      <c r="B198" s="653"/>
      <c r="C198" s="652"/>
      <c r="D198" s="670">
        <v>-1.2</v>
      </c>
      <c r="E198" s="671">
        <f t="shared" si="87"/>
        <v>-0.99968467368012526</v>
      </c>
      <c r="F198" s="676">
        <f t="shared" si="26"/>
        <v>-0.99984233684006263</v>
      </c>
      <c r="G198" s="676">
        <f>_xlfn.IFS(($D1198-$C$142)&lt;-(G$142-$D$141),MIN((G$143+$E198)/2,F197),($D198-$C$8)&gt;-(G$142-$D$141),MAX((G$143+$E198)/2,F197),TRUE,(G$143+$E198)/2)</f>
        <v>-0.99977627518068246</v>
      </c>
      <c r="H198" s="368">
        <f t="shared" si="28"/>
        <v>-0.99977627518068246</v>
      </c>
      <c r="I198" s="368">
        <f t="shared" si="29"/>
        <v>-0.99968253921162109</v>
      </c>
      <c r="J198" s="368">
        <f t="shared" si="30"/>
        <v>-0.99968253921162109</v>
      </c>
      <c r="K198" s="368">
        <f t="shared" si="31"/>
        <v>-0.99958503311244806</v>
      </c>
      <c r="L198" s="368">
        <f t="shared" si="32"/>
        <v>-0.99954954164916687</v>
      </c>
      <c r="M198" s="368">
        <f t="shared" si="33"/>
        <v>-0.99948619897885449</v>
      </c>
      <c r="N198" s="368">
        <f t="shared" si="34"/>
        <v>-0.99941117767722654</v>
      </c>
      <c r="O198" s="368">
        <f t="shared" si="35"/>
        <v>-0.99935320141640027</v>
      </c>
      <c r="P198" s="368">
        <f t="shared" si="36"/>
        <v>-0.99927093687873147</v>
      </c>
      <c r="Q198" s="368">
        <f t="shared" si="37"/>
        <v>-0.99916450937557488</v>
      </c>
      <c r="R198" s="368">
        <f t="shared" si="38"/>
        <v>-0.99908224483790609</v>
      </c>
      <c r="S198" s="368">
        <f t="shared" si="39"/>
        <v>-0.99896552139055794</v>
      </c>
      <c r="T198" s="368">
        <f t="shared" si="40"/>
        <v>-0.99881455957901044</v>
      </c>
      <c r="U198" s="368">
        <f t="shared" si="41"/>
        <v>-0.9986978361316623</v>
      </c>
      <c r="V198" s="368">
        <f t="shared" si="42"/>
        <v>-0.99853222885771231</v>
      </c>
      <c r="W198" s="368">
        <f t="shared" si="43"/>
        <v>-0.99831813668261216</v>
      </c>
      <c r="X198" s="368">
        <f t="shared" si="44"/>
        <v>-0.99815252940866217</v>
      </c>
      <c r="Y198" s="368">
        <f t="shared" si="45"/>
        <v>-0.99791758427225519</v>
      </c>
      <c r="Z198" s="368">
        <f t="shared" si="46"/>
        <v>-0.99761404026688938</v>
      </c>
      <c r="AA198" s="368">
        <f t="shared" si="47"/>
        <v>-0.9973790951304824</v>
      </c>
      <c r="AB198" s="368">
        <f t="shared" si="48"/>
        <v>-0.99704581845686613</v>
      </c>
      <c r="AC198" s="368">
        <f t="shared" si="49"/>
        <v>-0.99661560650650749</v>
      </c>
      <c r="AD198" s="368">
        <f t="shared" si="50"/>
        <v>-0.99628232983289122</v>
      </c>
      <c r="AE198" s="368">
        <f t="shared" si="51"/>
        <v>-0.99580964197194133</v>
      </c>
      <c r="AF198" s="368">
        <f t="shared" si="52"/>
        <v>-0.9952002225907447</v>
      </c>
      <c r="AG198" s="368">
        <f t="shared" si="53"/>
        <v>-0.9947275347297948</v>
      </c>
      <c r="AH198" s="368">
        <f t="shared" si="54"/>
        <v>-0.99405727022076162</v>
      </c>
      <c r="AI198" s="368">
        <f t="shared" si="55"/>
        <v>-0.99319463312861567</v>
      </c>
      <c r="AJ198" s="368">
        <f t="shared" si="56"/>
        <v>-0.99252436861958249</v>
      </c>
      <c r="AK198" s="368">
        <f t="shared" si="57"/>
        <v>-0.99157424659202931</v>
      </c>
      <c r="AL198" s="368">
        <f t="shared" si="58"/>
        <v>-0.99035446066670196</v>
      </c>
      <c r="AM198" s="368">
        <f t="shared" si="59"/>
        <v>-0.98940433863914878</v>
      </c>
      <c r="AN198" s="368">
        <f t="shared" si="60"/>
        <v>-0.98805811851996528</v>
      </c>
      <c r="AO198" s="368">
        <f t="shared" si="61"/>
        <v>-0.98633588358567115</v>
      </c>
      <c r="AP198" s="368">
        <f t="shared" si="62"/>
        <v>-0.98498966346648764</v>
      </c>
      <c r="AQ198" s="368">
        <f t="shared" si="63"/>
        <v>-0.98308343736572623</v>
      </c>
      <c r="AR198" s="368">
        <f t="shared" si="64"/>
        <v>-0.98065690955410245</v>
      </c>
      <c r="AS198" s="368">
        <f t="shared" si="65"/>
        <v>-0.97875068345334104</v>
      </c>
      <c r="AT198" s="368">
        <f t="shared" si="66"/>
        <v>-0.97605394608474816</v>
      </c>
      <c r="AU198" s="368">
        <f t="shared" si="67"/>
        <v>-0.97264529863571725</v>
      </c>
      <c r="AV198" s="368">
        <f t="shared" si="68"/>
        <v>-0.96994856126712437</v>
      </c>
      <c r="AW198" s="368">
        <f t="shared" si="69"/>
        <v>-0.96613838142181274</v>
      </c>
      <c r="AX198" s="368">
        <f t="shared" si="70"/>
        <v>-0.96137026398582703</v>
      </c>
      <c r="AY198" s="368">
        <f t="shared" si="71"/>
        <v>-0.95756008414051541</v>
      </c>
      <c r="AZ198" s="368">
        <f t="shared" si="72"/>
        <v>-0.95218648906983305</v>
      </c>
      <c r="BA198" s="368">
        <f t="shared" si="73"/>
        <v>-0.94555629180421374</v>
      </c>
      <c r="BB198" s="368">
        <f t="shared" si="74"/>
        <v>-0.94018269673353139</v>
      </c>
      <c r="BC198" s="368">
        <f t="shared" si="75"/>
        <v>-0.93262352214888744</v>
      </c>
      <c r="BD198" s="368">
        <f t="shared" si="76"/>
        <v>-0.92348101776553859</v>
      </c>
      <c r="BE198" s="368">
        <f t="shared" si="77"/>
        <v>-0.91592184318089465</v>
      </c>
      <c r="BF198" s="368">
        <f t="shared" si="78"/>
        <v>-0.90532630239140888</v>
      </c>
      <c r="BG198" s="368">
        <f t="shared" si="79"/>
        <v>-0.89286706328521825</v>
      </c>
      <c r="BH198" s="368">
        <f t="shared" si="80"/>
        <v>-0.88227152249573249</v>
      </c>
      <c r="BI198" s="368">
        <f t="shared" si="81"/>
        <v>1.8794097718477334</v>
      </c>
      <c r="BJ198" s="368">
        <f t="shared" si="82"/>
        <v>1.9025115864089086</v>
      </c>
      <c r="BK198" s="368">
        <f t="shared" si="83"/>
        <v>1.923585217712902</v>
      </c>
      <c r="BL198" s="368">
        <f t="shared" si="84"/>
        <v>1.9388135949101988</v>
      </c>
      <c r="BM198" s="368">
        <f t="shared" si="85"/>
        <v>1.9505606910242002</v>
      </c>
      <c r="BN198" s="369">
        <f t="shared" si="86"/>
        <v>1.9614858934785704</v>
      </c>
      <c r="BO198" s="278"/>
    </row>
    <row r="199" spans="1:189" ht="42" customHeight="1">
      <c r="B199" s="653"/>
      <c r="C199" s="652"/>
      <c r="D199" s="672">
        <v>-1.25</v>
      </c>
      <c r="E199" s="671">
        <f t="shared" si="87"/>
        <v>-0.99977778640052728</v>
      </c>
      <c r="F199" s="676">
        <f t="shared" si="26"/>
        <v>-0.99988889320026364</v>
      </c>
      <c r="G199" s="676">
        <f>_xlfn.IFS(($D1199-$C$142)&lt;-(G$142-$D$141),MIN((G$143+$E199)/2,F198),($D199-$C$8)&gt;-(G$142-$D$141),MAX((G$143+$E199)/2,F198),TRUE,(G$143+$E199)/2)</f>
        <v>-0.99984233684006263</v>
      </c>
      <c r="H199" s="368">
        <f t="shared" si="28"/>
        <v>-0.99984233684006263</v>
      </c>
      <c r="I199" s="368">
        <f t="shared" si="29"/>
        <v>-0.99977627518068246</v>
      </c>
      <c r="J199" s="368">
        <f t="shared" si="30"/>
        <v>-0.99977627518068246</v>
      </c>
      <c r="K199" s="368">
        <f t="shared" si="31"/>
        <v>-0.99968253921162109</v>
      </c>
      <c r="L199" s="368">
        <f t="shared" si="32"/>
        <v>-0.99968253921162109</v>
      </c>
      <c r="M199" s="368">
        <f t="shared" si="33"/>
        <v>-0.99958503311244806</v>
      </c>
      <c r="N199" s="368">
        <f t="shared" si="34"/>
        <v>-0.99954954164916687</v>
      </c>
      <c r="O199" s="368">
        <f t="shared" si="35"/>
        <v>-0.99948619897885449</v>
      </c>
      <c r="P199" s="368">
        <f t="shared" si="36"/>
        <v>-0.99941117767722654</v>
      </c>
      <c r="Q199" s="368">
        <f t="shared" si="37"/>
        <v>-0.99935320141640027</v>
      </c>
      <c r="R199" s="368">
        <f t="shared" si="38"/>
        <v>-0.99927093687873147</v>
      </c>
      <c r="S199" s="368">
        <f t="shared" si="39"/>
        <v>-0.99916450937557488</v>
      </c>
      <c r="T199" s="368">
        <f t="shared" si="40"/>
        <v>-0.99908224483790609</v>
      </c>
      <c r="U199" s="368">
        <f t="shared" si="41"/>
        <v>-0.99896552139055794</v>
      </c>
      <c r="V199" s="368">
        <f t="shared" si="42"/>
        <v>-0.99881455957901044</v>
      </c>
      <c r="W199" s="368">
        <f t="shared" si="43"/>
        <v>-0.9986978361316623</v>
      </c>
      <c r="X199" s="368">
        <f t="shared" si="44"/>
        <v>-0.99853222885771231</v>
      </c>
      <c r="Y199" s="368">
        <f t="shared" si="45"/>
        <v>-0.99831813668261216</v>
      </c>
      <c r="Z199" s="368">
        <f t="shared" si="46"/>
        <v>-0.99815252940866217</v>
      </c>
      <c r="AA199" s="368">
        <f t="shared" si="47"/>
        <v>-0.99791758427225519</v>
      </c>
      <c r="AB199" s="368">
        <f t="shared" si="48"/>
        <v>-0.99761404026688938</v>
      </c>
      <c r="AC199" s="368">
        <f t="shared" si="49"/>
        <v>-0.9973790951304824</v>
      </c>
      <c r="AD199" s="368">
        <f t="shared" si="50"/>
        <v>-0.99704581845686613</v>
      </c>
      <c r="AE199" s="368">
        <f t="shared" si="51"/>
        <v>-0.99661560650650749</v>
      </c>
      <c r="AF199" s="368">
        <f t="shared" si="52"/>
        <v>-0.99628232983289122</v>
      </c>
      <c r="AG199" s="368">
        <f t="shared" si="53"/>
        <v>-0.99580964197194133</v>
      </c>
      <c r="AH199" s="368">
        <f t="shared" si="54"/>
        <v>-0.9952002225907447</v>
      </c>
      <c r="AI199" s="368">
        <f t="shared" si="55"/>
        <v>-0.9947275347297948</v>
      </c>
      <c r="AJ199" s="368">
        <f t="shared" si="56"/>
        <v>-0.99405727022076162</v>
      </c>
      <c r="AK199" s="368">
        <f t="shared" si="57"/>
        <v>-0.99319463312861567</v>
      </c>
      <c r="AL199" s="368">
        <f t="shared" si="58"/>
        <v>-0.99252436861958249</v>
      </c>
      <c r="AM199" s="368">
        <f t="shared" si="59"/>
        <v>-0.99157424659202931</v>
      </c>
      <c r="AN199" s="368">
        <f t="shared" si="60"/>
        <v>-0.99035446066670196</v>
      </c>
      <c r="AO199" s="368">
        <f t="shared" si="61"/>
        <v>-0.98940433863914878</v>
      </c>
      <c r="AP199" s="368">
        <f t="shared" si="62"/>
        <v>-0.98805811851996528</v>
      </c>
      <c r="AQ199" s="368">
        <f t="shared" si="63"/>
        <v>-0.98633588358567115</v>
      </c>
      <c r="AR199" s="368">
        <f t="shared" si="64"/>
        <v>-0.98498966346648764</v>
      </c>
      <c r="AS199" s="368">
        <f t="shared" si="65"/>
        <v>-0.98308343736572623</v>
      </c>
      <c r="AT199" s="368">
        <f t="shared" si="66"/>
        <v>-0.98065690955410245</v>
      </c>
      <c r="AU199" s="368">
        <f t="shared" si="67"/>
        <v>-0.97875068345334104</v>
      </c>
      <c r="AV199" s="368">
        <f t="shared" si="68"/>
        <v>-0.97605394608474816</v>
      </c>
      <c r="AW199" s="368">
        <f t="shared" si="69"/>
        <v>-0.97264529863571725</v>
      </c>
      <c r="AX199" s="368">
        <f t="shared" si="70"/>
        <v>-0.96994856126712437</v>
      </c>
      <c r="AY199" s="368">
        <f t="shared" si="71"/>
        <v>-0.96613838142181274</v>
      </c>
      <c r="AZ199" s="368">
        <f t="shared" si="72"/>
        <v>-0.96137026398582703</v>
      </c>
      <c r="BA199" s="368">
        <f t="shared" si="73"/>
        <v>-0.95756008414051541</v>
      </c>
      <c r="BB199" s="368">
        <f t="shared" si="74"/>
        <v>-0.95218648906983305</v>
      </c>
      <c r="BC199" s="368">
        <f t="shared" si="75"/>
        <v>-0.94555629180421374</v>
      </c>
      <c r="BD199" s="368">
        <f t="shared" si="76"/>
        <v>-0.94018269673353139</v>
      </c>
      <c r="BE199" s="368">
        <f t="shared" si="77"/>
        <v>-0.93262352214888744</v>
      </c>
      <c r="BF199" s="368">
        <f t="shared" si="78"/>
        <v>-0.92348101776553859</v>
      </c>
      <c r="BG199" s="368">
        <f t="shared" si="79"/>
        <v>-0.91592184318089465</v>
      </c>
      <c r="BH199" s="368">
        <f t="shared" si="80"/>
        <v>-0.90532630239140888</v>
      </c>
      <c r="BI199" s="368">
        <f t="shared" si="81"/>
        <v>-0.89286706328521825</v>
      </c>
      <c r="BJ199" s="368">
        <f t="shared" si="82"/>
        <v>1.8928732364298368</v>
      </c>
      <c r="BK199" s="368">
        <f t="shared" si="83"/>
        <v>1.9139468677338303</v>
      </c>
      <c r="BL199" s="368">
        <f t="shared" si="84"/>
        <v>1.9304536808919019</v>
      </c>
      <c r="BM199" s="368">
        <f t="shared" si="85"/>
        <v>1.9456820580891989</v>
      </c>
      <c r="BN199" s="369">
        <f t="shared" si="86"/>
        <v>1.9566072605435689</v>
      </c>
      <c r="BO199" s="278"/>
    </row>
    <row r="200" spans="1:189" ht="42" customHeight="1">
      <c r="B200" s="653"/>
      <c r="C200" s="652"/>
      <c r="D200" s="670">
        <v>-1.3</v>
      </c>
      <c r="E200" s="671">
        <f t="shared" si="87"/>
        <v>-0.99984340529770943</v>
      </c>
      <c r="F200" s="676">
        <f t="shared" si="26"/>
        <v>-0.99992170264885472</v>
      </c>
      <c r="G200" s="676">
        <f>_xlfn.IFS(($D1200-$C$142)&lt;-(G$142-$D$141),MIN((G$143+$E200)/2,F199),($D200-$C$8)&gt;-(G$142-$D$141),MAX((G$143+$E200)/2,F199),TRUE,(G$143+$E200)/2)</f>
        <v>-0.99988889320026364</v>
      </c>
      <c r="H200" s="368">
        <f t="shared" si="28"/>
        <v>-0.99988889320026364</v>
      </c>
      <c r="I200" s="368">
        <f t="shared" si="29"/>
        <v>-0.99984233684006263</v>
      </c>
      <c r="J200" s="368">
        <f t="shared" si="30"/>
        <v>-0.99984233684006263</v>
      </c>
      <c r="K200" s="368">
        <f t="shared" si="31"/>
        <v>-0.99977627518068246</v>
      </c>
      <c r="L200" s="368">
        <f t="shared" si="32"/>
        <v>-0.99977627518068246</v>
      </c>
      <c r="M200" s="368">
        <f t="shared" si="33"/>
        <v>-0.99968253921162109</v>
      </c>
      <c r="N200" s="368">
        <f t="shared" si="34"/>
        <v>-0.99968253921162109</v>
      </c>
      <c r="O200" s="368">
        <f t="shared" si="35"/>
        <v>-0.99958503311244806</v>
      </c>
      <c r="P200" s="368">
        <f t="shared" si="36"/>
        <v>-0.99954954164916687</v>
      </c>
      <c r="Q200" s="368">
        <f t="shared" si="37"/>
        <v>-0.99948619897885449</v>
      </c>
      <c r="R200" s="368">
        <f t="shared" si="38"/>
        <v>-0.99941117767722654</v>
      </c>
      <c r="S200" s="368">
        <f t="shared" si="39"/>
        <v>-0.99935320141640027</v>
      </c>
      <c r="T200" s="368">
        <f t="shared" si="40"/>
        <v>-0.99927093687873147</v>
      </c>
      <c r="U200" s="368">
        <f t="shared" si="41"/>
        <v>-0.99916450937557488</v>
      </c>
      <c r="V200" s="368">
        <f t="shared" si="42"/>
        <v>-0.99908224483790609</v>
      </c>
      <c r="W200" s="368">
        <f t="shared" si="43"/>
        <v>-0.99896552139055794</v>
      </c>
      <c r="X200" s="368">
        <f t="shared" si="44"/>
        <v>-0.99881455957901044</v>
      </c>
      <c r="Y200" s="368">
        <f t="shared" si="45"/>
        <v>-0.9986978361316623</v>
      </c>
      <c r="Z200" s="368">
        <f t="shared" si="46"/>
        <v>-0.99853222885771231</v>
      </c>
      <c r="AA200" s="368">
        <f t="shared" si="47"/>
        <v>-0.99831813668261216</v>
      </c>
      <c r="AB200" s="368">
        <f t="shared" si="48"/>
        <v>-0.99815252940866217</v>
      </c>
      <c r="AC200" s="368">
        <f t="shared" si="49"/>
        <v>-0.99791758427225519</v>
      </c>
      <c r="AD200" s="368">
        <f t="shared" si="50"/>
        <v>-0.99761404026688938</v>
      </c>
      <c r="AE200" s="368">
        <f t="shared" si="51"/>
        <v>-0.9973790951304824</v>
      </c>
      <c r="AF200" s="368">
        <f t="shared" si="52"/>
        <v>-0.99704581845686613</v>
      </c>
      <c r="AG200" s="368">
        <f t="shared" si="53"/>
        <v>-0.99661560650650749</v>
      </c>
      <c r="AH200" s="368">
        <f t="shared" si="54"/>
        <v>-0.99628232983289122</v>
      </c>
      <c r="AI200" s="368">
        <f t="shared" si="55"/>
        <v>-0.99580964197194133</v>
      </c>
      <c r="AJ200" s="368">
        <f t="shared" si="56"/>
        <v>-0.9952002225907447</v>
      </c>
      <c r="AK200" s="368">
        <f t="shared" si="57"/>
        <v>-0.9947275347297948</v>
      </c>
      <c r="AL200" s="368">
        <f t="shared" si="58"/>
        <v>-0.99405727022076162</v>
      </c>
      <c r="AM200" s="368">
        <f t="shared" si="59"/>
        <v>-0.99319463312861567</v>
      </c>
      <c r="AN200" s="368">
        <f t="shared" si="60"/>
        <v>-0.99252436861958249</v>
      </c>
      <c r="AO200" s="368">
        <f t="shared" si="61"/>
        <v>-0.99157424659202931</v>
      </c>
      <c r="AP200" s="368">
        <f t="shared" si="62"/>
        <v>-0.99035446066670196</v>
      </c>
      <c r="AQ200" s="368">
        <f t="shared" si="63"/>
        <v>-0.98940433863914878</v>
      </c>
      <c r="AR200" s="368">
        <f t="shared" si="64"/>
        <v>-0.98805811851996528</v>
      </c>
      <c r="AS200" s="368">
        <f t="shared" si="65"/>
        <v>-0.98633588358567115</v>
      </c>
      <c r="AT200" s="368">
        <f t="shared" si="66"/>
        <v>-0.98498966346648764</v>
      </c>
      <c r="AU200" s="368">
        <f t="shared" si="67"/>
        <v>-0.98308343736572623</v>
      </c>
      <c r="AV200" s="368">
        <f t="shared" si="68"/>
        <v>-0.98065690955410245</v>
      </c>
      <c r="AW200" s="368">
        <f t="shared" si="69"/>
        <v>-0.97875068345334104</v>
      </c>
      <c r="AX200" s="368">
        <f t="shared" si="70"/>
        <v>-0.97605394608474816</v>
      </c>
      <c r="AY200" s="368">
        <f t="shared" si="71"/>
        <v>-0.97264529863571725</v>
      </c>
      <c r="AZ200" s="368">
        <f t="shared" si="72"/>
        <v>-0.96994856126712437</v>
      </c>
      <c r="BA200" s="368">
        <f t="shared" si="73"/>
        <v>-0.96613838142181274</v>
      </c>
      <c r="BB200" s="368">
        <f t="shared" si="74"/>
        <v>-0.96137026398582703</v>
      </c>
      <c r="BC200" s="368">
        <f t="shared" si="75"/>
        <v>-0.95756008414051541</v>
      </c>
      <c r="BD200" s="368">
        <f t="shared" si="76"/>
        <v>-0.95218648906983305</v>
      </c>
      <c r="BE200" s="368">
        <f t="shared" si="77"/>
        <v>-0.94555629180421374</v>
      </c>
      <c r="BF200" s="368">
        <f t="shared" si="78"/>
        <v>-0.94018269673353139</v>
      </c>
      <c r="BG200" s="368">
        <f t="shared" si="79"/>
        <v>-0.93262352214888744</v>
      </c>
      <c r="BH200" s="368">
        <f t="shared" si="80"/>
        <v>-0.92348101776553859</v>
      </c>
      <c r="BI200" s="368">
        <f t="shared" si="81"/>
        <v>-0.91592184318089465</v>
      </c>
      <c r="BJ200" s="368">
        <f t="shared" si="82"/>
        <v>-0.90532630239140888</v>
      </c>
      <c r="BK200" s="368">
        <f t="shared" si="83"/>
        <v>1.9025115864089086</v>
      </c>
      <c r="BL200" s="368">
        <f t="shared" si="84"/>
        <v>1.923585217712902</v>
      </c>
      <c r="BM200" s="368">
        <f t="shared" si="85"/>
        <v>1.9388135949101988</v>
      </c>
      <c r="BN200" s="369">
        <f t="shared" si="86"/>
        <v>1.9505606910242002</v>
      </c>
      <c r="BO200" s="278"/>
    </row>
    <row r="201" spans="1:189" ht="42" customHeight="1">
      <c r="B201" s="653"/>
      <c r="C201" s="652"/>
      <c r="D201" s="672">
        <v>-1.35</v>
      </c>
      <c r="E201" s="671">
        <f t="shared" si="87"/>
        <v>-0.99988964787733092</v>
      </c>
      <c r="F201" s="676">
        <f t="shared" si="26"/>
        <v>-0.99994482393866546</v>
      </c>
      <c r="G201" s="676">
        <f>_xlfn.IFS(($D1201-$C$142)&lt;-(G$142-$D$141),MIN((G$143+$E201)/2,F200),($D201-$C$8)&gt;-(G$142-$D$141),MAX((G$143+$E201)/2,F200),TRUE,(G$143+$E201)/2)</f>
        <v>-0.99992170264885472</v>
      </c>
      <c r="H201" s="368">
        <f t="shared" si="28"/>
        <v>-0.99992170264885472</v>
      </c>
      <c r="I201" s="368">
        <f t="shared" si="29"/>
        <v>-0.99988889320026364</v>
      </c>
      <c r="J201" s="368">
        <f t="shared" si="30"/>
        <v>-0.99988889320026364</v>
      </c>
      <c r="K201" s="368">
        <f t="shared" si="31"/>
        <v>-0.99984233684006263</v>
      </c>
      <c r="L201" s="368">
        <f t="shared" si="32"/>
        <v>-0.99984233684006263</v>
      </c>
      <c r="M201" s="368">
        <f t="shared" si="33"/>
        <v>-0.99977627518068246</v>
      </c>
      <c r="N201" s="368">
        <f t="shared" si="34"/>
        <v>-0.99977627518068246</v>
      </c>
      <c r="O201" s="368">
        <f t="shared" si="35"/>
        <v>-0.99968253921162109</v>
      </c>
      <c r="P201" s="368">
        <f t="shared" si="36"/>
        <v>-0.99968253921162109</v>
      </c>
      <c r="Q201" s="368">
        <f t="shared" si="37"/>
        <v>-0.99958503311244806</v>
      </c>
      <c r="R201" s="368">
        <f t="shared" si="38"/>
        <v>-0.99954954164916687</v>
      </c>
      <c r="S201" s="368">
        <f t="shared" si="39"/>
        <v>-0.99948619897885449</v>
      </c>
      <c r="T201" s="368">
        <f t="shared" si="40"/>
        <v>-0.99941117767722654</v>
      </c>
      <c r="U201" s="368">
        <f t="shared" si="41"/>
        <v>-0.99935320141640027</v>
      </c>
      <c r="V201" s="368">
        <f t="shared" si="42"/>
        <v>-0.99927093687873147</v>
      </c>
      <c r="W201" s="368">
        <f t="shared" si="43"/>
        <v>-0.99916450937557488</v>
      </c>
      <c r="X201" s="368">
        <f t="shared" si="44"/>
        <v>-0.99908224483790609</v>
      </c>
      <c r="Y201" s="368">
        <f t="shared" si="45"/>
        <v>-0.99896552139055794</v>
      </c>
      <c r="Z201" s="368">
        <f t="shared" si="46"/>
        <v>-0.99881455957901044</v>
      </c>
      <c r="AA201" s="368">
        <f t="shared" si="47"/>
        <v>-0.9986978361316623</v>
      </c>
      <c r="AB201" s="368">
        <f t="shared" si="48"/>
        <v>-0.99853222885771231</v>
      </c>
      <c r="AC201" s="368">
        <f t="shared" si="49"/>
        <v>-0.99831813668261216</v>
      </c>
      <c r="AD201" s="368">
        <f t="shared" si="50"/>
        <v>-0.99815252940866217</v>
      </c>
      <c r="AE201" s="368">
        <f t="shared" si="51"/>
        <v>-0.99791758427225519</v>
      </c>
      <c r="AF201" s="368">
        <f t="shared" si="52"/>
        <v>-0.99761404026688938</v>
      </c>
      <c r="AG201" s="368">
        <f t="shared" si="53"/>
        <v>-0.9973790951304824</v>
      </c>
      <c r="AH201" s="368">
        <f t="shared" si="54"/>
        <v>-0.99704581845686613</v>
      </c>
      <c r="AI201" s="368">
        <f t="shared" si="55"/>
        <v>-0.99661560650650749</v>
      </c>
      <c r="AJ201" s="368">
        <f t="shared" si="56"/>
        <v>-0.99628232983289122</v>
      </c>
      <c r="AK201" s="368">
        <f t="shared" si="57"/>
        <v>-0.99580964197194133</v>
      </c>
      <c r="AL201" s="368">
        <f t="shared" si="58"/>
        <v>-0.9952002225907447</v>
      </c>
      <c r="AM201" s="368">
        <f t="shared" si="59"/>
        <v>-0.9947275347297948</v>
      </c>
      <c r="AN201" s="368">
        <f t="shared" si="60"/>
        <v>-0.99405727022076162</v>
      </c>
      <c r="AO201" s="368">
        <f t="shared" si="61"/>
        <v>-0.99319463312861567</v>
      </c>
      <c r="AP201" s="368">
        <f t="shared" si="62"/>
        <v>-0.99252436861958249</v>
      </c>
      <c r="AQ201" s="368">
        <f t="shared" si="63"/>
        <v>-0.99157424659202931</v>
      </c>
      <c r="AR201" s="368">
        <f t="shared" si="64"/>
        <v>-0.99035446066670196</v>
      </c>
      <c r="AS201" s="368">
        <f t="shared" si="65"/>
        <v>-0.98940433863914878</v>
      </c>
      <c r="AT201" s="368">
        <f t="shared" si="66"/>
        <v>-0.98805811851996528</v>
      </c>
      <c r="AU201" s="368">
        <f t="shared" si="67"/>
        <v>-0.98633588358567115</v>
      </c>
      <c r="AV201" s="368">
        <f t="shared" si="68"/>
        <v>-0.98498966346648764</v>
      </c>
      <c r="AW201" s="368">
        <f t="shared" si="69"/>
        <v>-0.98308343736572623</v>
      </c>
      <c r="AX201" s="368">
        <f t="shared" si="70"/>
        <v>-0.98065690955410245</v>
      </c>
      <c r="AY201" s="368">
        <f t="shared" si="71"/>
        <v>-0.97875068345334104</v>
      </c>
      <c r="AZ201" s="368">
        <f t="shared" si="72"/>
        <v>-0.97605394608474816</v>
      </c>
      <c r="BA201" s="368">
        <f t="shared" si="73"/>
        <v>-0.97264529863571725</v>
      </c>
      <c r="BB201" s="368">
        <f t="shared" si="74"/>
        <v>-0.96994856126712437</v>
      </c>
      <c r="BC201" s="368">
        <f t="shared" si="75"/>
        <v>-0.96613838142181274</v>
      </c>
      <c r="BD201" s="368">
        <f t="shared" si="76"/>
        <v>-0.96137026398582703</v>
      </c>
      <c r="BE201" s="368">
        <f t="shared" si="77"/>
        <v>-0.95756008414051541</v>
      </c>
      <c r="BF201" s="368">
        <f t="shared" si="78"/>
        <v>-0.95218648906983305</v>
      </c>
      <c r="BG201" s="368">
        <f t="shared" si="79"/>
        <v>-0.94555629180421374</v>
      </c>
      <c r="BH201" s="368">
        <f t="shared" si="80"/>
        <v>-0.94018269673353139</v>
      </c>
      <c r="BI201" s="368">
        <f t="shared" si="81"/>
        <v>-0.93262352214888744</v>
      </c>
      <c r="BJ201" s="368">
        <f t="shared" si="82"/>
        <v>-0.92348101776553859</v>
      </c>
      <c r="BK201" s="368">
        <f t="shared" si="83"/>
        <v>-0.91592184318089465</v>
      </c>
      <c r="BL201" s="368">
        <f t="shared" si="84"/>
        <v>1.9139468677338303</v>
      </c>
      <c r="BM201" s="368">
        <f t="shared" si="85"/>
        <v>1.9304536808919019</v>
      </c>
      <c r="BN201" s="369">
        <f t="shared" si="86"/>
        <v>1.9456820580891989</v>
      </c>
      <c r="BO201" s="278"/>
    </row>
    <row r="202" spans="1:189" ht="42" customHeight="1">
      <c r="B202" s="653"/>
      <c r="C202" s="652"/>
      <c r="D202" s="670">
        <v>-1.4</v>
      </c>
      <c r="E202" s="671">
        <f t="shared" si="87"/>
        <v>-0.99992223532874025</v>
      </c>
      <c r="F202" s="676">
        <f t="shared" si="26"/>
        <v>-0.99996111766437012</v>
      </c>
      <c r="G202" s="676">
        <f>_xlfn.IFS(($D1202-$C$142)&lt;-(G$142-$D$141),MIN((G$143+$E202)/2,F201),($D202-$C$8)&gt;-(G$142-$D$141),MAX((G$143+$E202)/2,F201),TRUE,(G$143+$E202)/2)</f>
        <v>-0.99994482393866546</v>
      </c>
      <c r="H202" s="368">
        <f t="shared" si="28"/>
        <v>-0.99994482393866546</v>
      </c>
      <c r="I202" s="368">
        <f t="shared" si="29"/>
        <v>-0.99992170264885472</v>
      </c>
      <c r="J202" s="368">
        <f t="shared" si="30"/>
        <v>-0.99992170264885472</v>
      </c>
      <c r="K202" s="368">
        <f t="shared" si="31"/>
        <v>-0.99988889320026364</v>
      </c>
      <c r="L202" s="368">
        <f t="shared" si="32"/>
        <v>-0.99988889320026364</v>
      </c>
      <c r="M202" s="368">
        <f t="shared" si="33"/>
        <v>-0.99984233684006263</v>
      </c>
      <c r="N202" s="368">
        <f t="shared" si="34"/>
        <v>-0.99984233684006263</v>
      </c>
      <c r="O202" s="368">
        <f t="shared" si="35"/>
        <v>-0.99977627518068246</v>
      </c>
      <c r="P202" s="368">
        <f t="shared" si="36"/>
        <v>-0.99977627518068246</v>
      </c>
      <c r="Q202" s="368">
        <f t="shared" si="37"/>
        <v>-0.99968253921162109</v>
      </c>
      <c r="R202" s="368">
        <f t="shared" si="38"/>
        <v>-0.99968253921162109</v>
      </c>
      <c r="S202" s="368">
        <f t="shared" si="39"/>
        <v>-0.99958503311244806</v>
      </c>
      <c r="T202" s="368">
        <f t="shared" si="40"/>
        <v>-0.99954954164916687</v>
      </c>
      <c r="U202" s="368">
        <f t="shared" si="41"/>
        <v>-0.99948619897885449</v>
      </c>
      <c r="V202" s="368">
        <f t="shared" si="42"/>
        <v>-0.99941117767722654</v>
      </c>
      <c r="W202" s="368">
        <f t="shared" si="43"/>
        <v>-0.99935320141640027</v>
      </c>
      <c r="X202" s="368">
        <f t="shared" si="44"/>
        <v>-0.99927093687873147</v>
      </c>
      <c r="Y202" s="368">
        <f t="shared" si="45"/>
        <v>-0.99916450937557488</v>
      </c>
      <c r="Z202" s="368">
        <f t="shared" si="46"/>
        <v>-0.99908224483790609</v>
      </c>
      <c r="AA202" s="368">
        <f t="shared" si="47"/>
        <v>-0.99896552139055794</v>
      </c>
      <c r="AB202" s="368">
        <f t="shared" si="48"/>
        <v>-0.99881455957901044</v>
      </c>
      <c r="AC202" s="368">
        <f t="shared" si="49"/>
        <v>-0.9986978361316623</v>
      </c>
      <c r="AD202" s="368">
        <f t="shared" si="50"/>
        <v>-0.99853222885771231</v>
      </c>
      <c r="AE202" s="368">
        <f t="shared" si="51"/>
        <v>-0.99831813668261216</v>
      </c>
      <c r="AF202" s="368">
        <f t="shared" si="52"/>
        <v>-0.99815252940866217</v>
      </c>
      <c r="AG202" s="368">
        <f t="shared" si="53"/>
        <v>-0.99791758427225519</v>
      </c>
      <c r="AH202" s="368">
        <f t="shared" si="54"/>
        <v>-0.99761404026688938</v>
      </c>
      <c r="AI202" s="368">
        <f t="shared" si="55"/>
        <v>-0.9973790951304824</v>
      </c>
      <c r="AJ202" s="368">
        <f t="shared" si="56"/>
        <v>-0.99704581845686613</v>
      </c>
      <c r="AK202" s="368">
        <f t="shared" si="57"/>
        <v>-0.99661560650650749</v>
      </c>
      <c r="AL202" s="368">
        <f t="shared" si="58"/>
        <v>-0.99628232983289122</v>
      </c>
      <c r="AM202" s="368">
        <f t="shared" si="59"/>
        <v>-0.99580964197194133</v>
      </c>
      <c r="AN202" s="368">
        <f t="shared" si="60"/>
        <v>-0.9952002225907447</v>
      </c>
      <c r="AO202" s="368">
        <f t="shared" si="61"/>
        <v>-0.9947275347297948</v>
      </c>
      <c r="AP202" s="368">
        <f t="shared" si="62"/>
        <v>-0.99405727022076162</v>
      </c>
      <c r="AQ202" s="368">
        <f t="shared" si="63"/>
        <v>-0.99319463312861567</v>
      </c>
      <c r="AR202" s="368">
        <f t="shared" si="64"/>
        <v>-0.99252436861958249</v>
      </c>
      <c r="AS202" s="368">
        <f t="shared" si="65"/>
        <v>-0.99157424659202931</v>
      </c>
      <c r="AT202" s="368">
        <f t="shared" si="66"/>
        <v>-0.99035446066670196</v>
      </c>
      <c r="AU202" s="368">
        <f t="shared" si="67"/>
        <v>-0.98940433863914878</v>
      </c>
      <c r="AV202" s="368">
        <f t="shared" si="68"/>
        <v>-0.98805811851996528</v>
      </c>
      <c r="AW202" s="368">
        <f t="shared" si="69"/>
        <v>-0.98633588358567115</v>
      </c>
      <c r="AX202" s="368">
        <f t="shared" si="70"/>
        <v>-0.98498966346648764</v>
      </c>
      <c r="AY202" s="368">
        <f t="shared" si="71"/>
        <v>-0.98308343736572623</v>
      </c>
      <c r="AZ202" s="368">
        <f t="shared" si="72"/>
        <v>-0.98065690955410245</v>
      </c>
      <c r="BA202" s="368">
        <f t="shared" si="73"/>
        <v>-0.97875068345334104</v>
      </c>
      <c r="BB202" s="368">
        <f t="shared" si="74"/>
        <v>-0.97605394608474816</v>
      </c>
      <c r="BC202" s="368">
        <f t="shared" si="75"/>
        <v>-0.97264529863571725</v>
      </c>
      <c r="BD202" s="368">
        <f t="shared" si="76"/>
        <v>-0.96994856126712437</v>
      </c>
      <c r="BE202" s="368">
        <f t="shared" si="77"/>
        <v>-0.96613838142181274</v>
      </c>
      <c r="BF202" s="368">
        <f t="shared" si="78"/>
        <v>-0.96137026398582703</v>
      </c>
      <c r="BG202" s="368">
        <f t="shared" si="79"/>
        <v>-0.95756008414051541</v>
      </c>
      <c r="BH202" s="368">
        <f t="shared" si="80"/>
        <v>-0.95218648906983305</v>
      </c>
      <c r="BI202" s="368">
        <f t="shared" si="81"/>
        <v>-0.94555629180421374</v>
      </c>
      <c r="BJ202" s="368">
        <f t="shared" si="82"/>
        <v>-0.94018269673353139</v>
      </c>
      <c r="BK202" s="368">
        <f t="shared" si="83"/>
        <v>-0.93262352214888744</v>
      </c>
      <c r="BL202" s="368">
        <f t="shared" si="84"/>
        <v>-0.92348101776553859</v>
      </c>
      <c r="BM202" s="368">
        <f t="shared" si="85"/>
        <v>1.923585217712902</v>
      </c>
      <c r="BN202" s="369">
        <f t="shared" si="86"/>
        <v>1.9388135949101988</v>
      </c>
      <c r="BO202" s="278"/>
    </row>
    <row r="203" spans="1:189" ht="42" customHeight="1">
      <c r="B203" s="653"/>
      <c r="C203" s="652"/>
      <c r="D203" s="672">
        <v>-1.45</v>
      </c>
      <c r="E203" s="671">
        <f t="shared" si="87"/>
        <v>-0.99994519974286966</v>
      </c>
      <c r="F203" s="676">
        <f t="shared" si="26"/>
        <v>-0.99997259987143483</v>
      </c>
      <c r="G203" s="676">
        <f>_xlfn.IFS(($D1203-$C$142)&lt;-(G$142-$D$141),MIN((G$143+$E203)/2,F202),($D203-$C$8)&gt;-(G$142-$D$141),MAX((G$143+$E203)/2,F202),TRUE,(G$143+$E203)/2)</f>
        <v>-0.99996111766437012</v>
      </c>
      <c r="H203" s="368">
        <f t="shared" si="28"/>
        <v>-0.99996111766437012</v>
      </c>
      <c r="I203" s="368">
        <f t="shared" si="29"/>
        <v>-0.99994482393866546</v>
      </c>
      <c r="J203" s="368">
        <f t="shared" si="30"/>
        <v>-0.99994482393866546</v>
      </c>
      <c r="K203" s="368">
        <f t="shared" si="31"/>
        <v>-0.99992170264885472</v>
      </c>
      <c r="L203" s="368">
        <f t="shared" si="32"/>
        <v>-0.99992170264885472</v>
      </c>
      <c r="M203" s="368">
        <f t="shared" si="33"/>
        <v>-0.99988889320026364</v>
      </c>
      <c r="N203" s="368">
        <f t="shared" si="34"/>
        <v>-0.99988889320026364</v>
      </c>
      <c r="O203" s="368">
        <f t="shared" si="35"/>
        <v>-0.99984233684006263</v>
      </c>
      <c r="P203" s="368">
        <f t="shared" si="36"/>
        <v>-0.99984233684006263</v>
      </c>
      <c r="Q203" s="368">
        <f t="shared" si="37"/>
        <v>-0.99977627518068246</v>
      </c>
      <c r="R203" s="368">
        <f t="shared" si="38"/>
        <v>-0.99977627518068246</v>
      </c>
      <c r="S203" s="368">
        <f t="shared" si="39"/>
        <v>-0.99968253921162109</v>
      </c>
      <c r="T203" s="368">
        <f t="shared" si="40"/>
        <v>-0.99968253921162109</v>
      </c>
      <c r="U203" s="368">
        <f t="shared" si="41"/>
        <v>-0.99958503311244806</v>
      </c>
      <c r="V203" s="368">
        <f t="shared" si="42"/>
        <v>-0.99954954164916687</v>
      </c>
      <c r="W203" s="368">
        <f t="shared" si="43"/>
        <v>-0.99948619897885449</v>
      </c>
      <c r="X203" s="368">
        <f t="shared" si="44"/>
        <v>-0.99941117767722654</v>
      </c>
      <c r="Y203" s="368">
        <f t="shared" si="45"/>
        <v>-0.99935320141640027</v>
      </c>
      <c r="Z203" s="368">
        <f t="shared" si="46"/>
        <v>-0.99927093687873147</v>
      </c>
      <c r="AA203" s="368">
        <f t="shared" si="47"/>
        <v>-0.99916450937557488</v>
      </c>
      <c r="AB203" s="368">
        <f t="shared" si="48"/>
        <v>-0.99908224483790609</v>
      </c>
      <c r="AC203" s="368">
        <f t="shared" si="49"/>
        <v>-0.99896552139055794</v>
      </c>
      <c r="AD203" s="368">
        <f t="shared" si="50"/>
        <v>-0.99881455957901044</v>
      </c>
      <c r="AE203" s="368">
        <f t="shared" si="51"/>
        <v>-0.9986978361316623</v>
      </c>
      <c r="AF203" s="368">
        <f t="shared" si="52"/>
        <v>-0.99853222885771231</v>
      </c>
      <c r="AG203" s="368">
        <f t="shared" si="53"/>
        <v>-0.99831813668261216</v>
      </c>
      <c r="AH203" s="368">
        <f t="shared" si="54"/>
        <v>-0.99815252940866217</v>
      </c>
      <c r="AI203" s="368">
        <f t="shared" si="55"/>
        <v>-0.99791758427225519</v>
      </c>
      <c r="AJ203" s="368">
        <f t="shared" si="56"/>
        <v>-0.99761404026688938</v>
      </c>
      <c r="AK203" s="368">
        <f t="shared" si="57"/>
        <v>-0.9973790951304824</v>
      </c>
      <c r="AL203" s="368">
        <f t="shared" si="58"/>
        <v>-0.99704581845686613</v>
      </c>
      <c r="AM203" s="368">
        <f t="shared" si="59"/>
        <v>-0.99661560650650749</v>
      </c>
      <c r="AN203" s="368">
        <f t="shared" si="60"/>
        <v>-0.99628232983289122</v>
      </c>
      <c r="AO203" s="368">
        <f t="shared" si="61"/>
        <v>-0.99580964197194133</v>
      </c>
      <c r="AP203" s="368">
        <f t="shared" si="62"/>
        <v>-0.9952002225907447</v>
      </c>
      <c r="AQ203" s="368">
        <f t="shared" si="63"/>
        <v>-0.9947275347297948</v>
      </c>
      <c r="AR203" s="368">
        <f t="shared" si="64"/>
        <v>-0.99405727022076162</v>
      </c>
      <c r="AS203" s="368">
        <f t="shared" si="65"/>
        <v>-0.99319463312861567</v>
      </c>
      <c r="AT203" s="368">
        <f t="shared" si="66"/>
        <v>-0.99252436861958249</v>
      </c>
      <c r="AU203" s="368">
        <f t="shared" si="67"/>
        <v>-0.99157424659202931</v>
      </c>
      <c r="AV203" s="368">
        <f t="shared" si="68"/>
        <v>-0.99035446066670196</v>
      </c>
      <c r="AW203" s="368">
        <f t="shared" si="69"/>
        <v>-0.98940433863914878</v>
      </c>
      <c r="AX203" s="368">
        <f t="shared" si="70"/>
        <v>-0.98805811851996528</v>
      </c>
      <c r="AY203" s="368">
        <f t="shared" si="71"/>
        <v>-0.98633588358567115</v>
      </c>
      <c r="AZ203" s="368">
        <f t="shared" si="72"/>
        <v>-0.98498966346648764</v>
      </c>
      <c r="BA203" s="368">
        <f t="shared" si="73"/>
        <v>-0.98308343736572623</v>
      </c>
      <c r="BB203" s="368">
        <f t="shared" si="74"/>
        <v>-0.98065690955410245</v>
      </c>
      <c r="BC203" s="368">
        <f t="shared" si="75"/>
        <v>-0.97875068345334104</v>
      </c>
      <c r="BD203" s="368">
        <f t="shared" si="76"/>
        <v>-0.97605394608474816</v>
      </c>
      <c r="BE203" s="368">
        <f t="shared" si="77"/>
        <v>-0.97264529863571725</v>
      </c>
      <c r="BF203" s="368">
        <f t="shared" si="78"/>
        <v>-0.96994856126712437</v>
      </c>
      <c r="BG203" s="368">
        <f t="shared" si="79"/>
        <v>-0.96613838142181274</v>
      </c>
      <c r="BH203" s="368">
        <f t="shared" si="80"/>
        <v>-0.96137026398582703</v>
      </c>
      <c r="BI203" s="368">
        <f t="shared" si="81"/>
        <v>-0.95756008414051541</v>
      </c>
      <c r="BJ203" s="368">
        <f t="shared" si="82"/>
        <v>-0.95218648906983305</v>
      </c>
      <c r="BK203" s="368">
        <f t="shared" si="83"/>
        <v>-0.94555629180421374</v>
      </c>
      <c r="BL203" s="368">
        <f t="shared" si="84"/>
        <v>-0.94018269673353139</v>
      </c>
      <c r="BM203" s="368">
        <f t="shared" si="85"/>
        <v>-0.93262352214888744</v>
      </c>
      <c r="BN203" s="369">
        <f t="shared" si="86"/>
        <v>1.9304536808919019</v>
      </c>
      <c r="BO203" s="278"/>
    </row>
    <row r="204" spans="1:189" ht="42" customHeight="1" thickBot="1">
      <c r="B204" s="653"/>
      <c r="C204" s="652"/>
      <c r="D204" s="670">
        <v>-1.5</v>
      </c>
      <c r="E204" s="673">
        <f>C143</f>
        <v>-1</v>
      </c>
      <c r="F204" s="680">
        <f t="shared" si="26"/>
        <v>-1</v>
      </c>
      <c r="G204" s="680">
        <f>_xlfn.IFS(($D1204-$C$142)&lt;-(G$142-$D$141),MIN((G$143+$E204)/2,F203),($D204-$C$8)&gt;-(G$142-$D$141),MAX((G$143+$E204)/2,F203),TRUE,(G$143+$E204)/2)</f>
        <v>-0.99997259987143483</v>
      </c>
      <c r="H204" s="371">
        <f t="shared" si="28"/>
        <v>-0.99997259987143483</v>
      </c>
      <c r="I204" s="371">
        <f t="shared" si="29"/>
        <v>-0.99996111766437012</v>
      </c>
      <c r="J204" s="371">
        <f t="shared" si="30"/>
        <v>-0.99996111766437012</v>
      </c>
      <c r="K204" s="371">
        <f t="shared" si="31"/>
        <v>-0.99994482393866546</v>
      </c>
      <c r="L204" s="371">
        <f t="shared" si="32"/>
        <v>-0.99994482393866546</v>
      </c>
      <c r="M204" s="371">
        <f t="shared" si="33"/>
        <v>-0.99992170264885472</v>
      </c>
      <c r="N204" s="371">
        <f t="shared" si="34"/>
        <v>-0.99992170264885472</v>
      </c>
      <c r="O204" s="371">
        <f t="shared" si="35"/>
        <v>-0.99988889320026364</v>
      </c>
      <c r="P204" s="371">
        <f t="shared" si="36"/>
        <v>-0.99988889320026364</v>
      </c>
      <c r="Q204" s="371">
        <f t="shared" si="37"/>
        <v>-0.99984233684006263</v>
      </c>
      <c r="R204" s="371">
        <f t="shared" si="38"/>
        <v>-0.99984233684006263</v>
      </c>
      <c r="S204" s="371">
        <f t="shared" si="39"/>
        <v>-0.99977627518068246</v>
      </c>
      <c r="T204" s="371">
        <f t="shared" si="40"/>
        <v>-0.99977627518068246</v>
      </c>
      <c r="U204" s="371">
        <f t="shared" si="41"/>
        <v>-0.99968253921162109</v>
      </c>
      <c r="V204" s="371">
        <f t="shared" si="42"/>
        <v>-0.99968253921162109</v>
      </c>
      <c r="W204" s="371">
        <f t="shared" si="43"/>
        <v>-0.99958503311244806</v>
      </c>
      <c r="X204" s="371">
        <f t="shared" si="44"/>
        <v>-0.99954954164916687</v>
      </c>
      <c r="Y204" s="371">
        <f t="shared" si="45"/>
        <v>-0.99948619897885449</v>
      </c>
      <c r="Z204" s="371">
        <f t="shared" si="46"/>
        <v>-0.99941117767722654</v>
      </c>
      <c r="AA204" s="371">
        <f t="shared" si="47"/>
        <v>-0.99935320141640027</v>
      </c>
      <c r="AB204" s="371">
        <f t="shared" si="48"/>
        <v>-0.99927093687873147</v>
      </c>
      <c r="AC204" s="371">
        <f t="shared" si="49"/>
        <v>-0.99916450937557488</v>
      </c>
      <c r="AD204" s="371">
        <f t="shared" si="50"/>
        <v>-0.99908224483790609</v>
      </c>
      <c r="AE204" s="371">
        <f t="shared" si="51"/>
        <v>-0.99896552139055794</v>
      </c>
      <c r="AF204" s="371">
        <f t="shared" si="52"/>
        <v>-0.99881455957901044</v>
      </c>
      <c r="AG204" s="371">
        <f t="shared" si="53"/>
        <v>-0.9986978361316623</v>
      </c>
      <c r="AH204" s="371">
        <f t="shared" si="54"/>
        <v>-0.99853222885771231</v>
      </c>
      <c r="AI204" s="371">
        <f t="shared" si="55"/>
        <v>-0.99831813668261216</v>
      </c>
      <c r="AJ204" s="371">
        <f t="shared" si="56"/>
        <v>-0.99815252940866217</v>
      </c>
      <c r="AK204" s="371">
        <f t="shared" si="57"/>
        <v>-0.99791758427225519</v>
      </c>
      <c r="AL204" s="371">
        <f t="shared" si="58"/>
        <v>-0.99761404026688938</v>
      </c>
      <c r="AM204" s="371">
        <f t="shared" si="59"/>
        <v>-0.9973790951304824</v>
      </c>
      <c r="AN204" s="371">
        <f t="shared" si="60"/>
        <v>-0.99704581845686613</v>
      </c>
      <c r="AO204" s="371">
        <f t="shared" si="61"/>
        <v>-0.99661560650650749</v>
      </c>
      <c r="AP204" s="371">
        <f t="shared" si="62"/>
        <v>-0.99628232983289122</v>
      </c>
      <c r="AQ204" s="371">
        <f t="shared" si="63"/>
        <v>-0.99580964197194133</v>
      </c>
      <c r="AR204" s="371">
        <f t="shared" si="64"/>
        <v>-0.9952002225907447</v>
      </c>
      <c r="AS204" s="371">
        <f t="shared" si="65"/>
        <v>-0.9947275347297948</v>
      </c>
      <c r="AT204" s="371">
        <f t="shared" si="66"/>
        <v>-0.99405727022076162</v>
      </c>
      <c r="AU204" s="371">
        <f t="shared" si="67"/>
        <v>-0.99319463312861567</v>
      </c>
      <c r="AV204" s="371">
        <f t="shared" si="68"/>
        <v>-0.99252436861958249</v>
      </c>
      <c r="AW204" s="371">
        <f t="shared" si="69"/>
        <v>-0.99157424659202931</v>
      </c>
      <c r="AX204" s="371">
        <f t="shared" si="70"/>
        <v>-0.99035446066670196</v>
      </c>
      <c r="AY204" s="371">
        <f t="shared" si="71"/>
        <v>-0.98940433863914878</v>
      </c>
      <c r="AZ204" s="371">
        <f t="shared" si="72"/>
        <v>-0.98805811851996528</v>
      </c>
      <c r="BA204" s="371">
        <f t="shared" si="73"/>
        <v>-0.98633588358567115</v>
      </c>
      <c r="BB204" s="371">
        <f t="shared" si="74"/>
        <v>-0.98498966346648764</v>
      </c>
      <c r="BC204" s="371">
        <f t="shared" si="75"/>
        <v>-0.98308343736572623</v>
      </c>
      <c r="BD204" s="371">
        <f t="shared" si="76"/>
        <v>-0.98065690955410245</v>
      </c>
      <c r="BE204" s="371">
        <f t="shared" si="77"/>
        <v>-0.97875068345334104</v>
      </c>
      <c r="BF204" s="371">
        <f t="shared" si="78"/>
        <v>-0.97605394608474816</v>
      </c>
      <c r="BG204" s="371">
        <f t="shared" si="79"/>
        <v>-0.97264529863571725</v>
      </c>
      <c r="BH204" s="371">
        <f t="shared" si="80"/>
        <v>-0.96994856126712437</v>
      </c>
      <c r="BI204" s="371">
        <f t="shared" si="81"/>
        <v>-0.96613838142181274</v>
      </c>
      <c r="BJ204" s="371">
        <f t="shared" si="82"/>
        <v>-0.96137026398582703</v>
      </c>
      <c r="BK204" s="371">
        <f t="shared" si="83"/>
        <v>-0.95756008414051541</v>
      </c>
      <c r="BL204" s="371">
        <f t="shared" si="84"/>
        <v>-0.95218648906983305</v>
      </c>
      <c r="BM204" s="371">
        <f t="shared" si="85"/>
        <v>-0.94555629180421374</v>
      </c>
      <c r="BN204" s="372">
        <f t="shared" si="86"/>
        <v>-0.94018269673353139</v>
      </c>
      <c r="BO204" s="278"/>
    </row>
    <row r="205" spans="1:189" ht="42" customHeight="1">
      <c r="B205" s="652"/>
      <c r="C205" s="653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652"/>
      <c r="Q205" s="652"/>
      <c r="R205" s="652"/>
      <c r="S205" s="652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652"/>
      <c r="BL205" s="652"/>
      <c r="BM205" s="652"/>
      <c r="BN205" s="652"/>
      <c r="BO205" s="653"/>
    </row>
    <row r="208" spans="1:189" ht="42" customHeight="1">
      <c r="A208" t="s">
        <v>355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72"/>
      <c r="C209" s="272"/>
      <c r="D209" s="272"/>
      <c r="E209" s="272"/>
      <c r="F209" s="272"/>
      <c r="G209" s="276"/>
      <c r="H209" s="276"/>
      <c r="I209" s="276"/>
      <c r="J209" s="276"/>
      <c r="K209" s="277"/>
      <c r="L209" s="277"/>
      <c r="M209" s="277"/>
      <c r="N209" s="277"/>
      <c r="O209" s="277"/>
      <c r="P209" s="277"/>
      <c r="Q209" s="277"/>
      <c r="R209" s="278"/>
      <c r="S209" s="278"/>
      <c r="T209" s="278"/>
      <c r="U209" s="278"/>
      <c r="V209" s="278"/>
      <c r="W209" s="278"/>
      <c r="X209" s="278"/>
      <c r="Y209" s="278"/>
      <c r="Z209" s="278"/>
      <c r="AA209" s="280"/>
      <c r="AB209" s="280"/>
      <c r="AC209" s="280"/>
      <c r="AD209" s="280"/>
      <c r="AE209" s="280"/>
      <c r="AF209" s="280"/>
      <c r="AG209" s="280"/>
      <c r="AH209" s="280"/>
      <c r="AI209" s="280"/>
      <c r="AJ209" s="280"/>
      <c r="AK209" s="278"/>
      <c r="AL209" s="189"/>
      <c r="AM209" s="272"/>
      <c r="AN209" s="272"/>
      <c r="AO209" s="272"/>
      <c r="AP209" s="272"/>
      <c r="AQ209" s="272"/>
      <c r="AR209" s="276"/>
      <c r="AS209" s="276"/>
      <c r="AT209" s="276"/>
      <c r="AU209" s="276"/>
      <c r="AV209" s="277"/>
      <c r="AW209" s="277"/>
      <c r="AX209" s="277"/>
      <c r="AY209" s="277"/>
      <c r="AZ209" s="277"/>
      <c r="BA209" s="277"/>
      <c r="BB209" s="277"/>
      <c r="BC209" s="278"/>
      <c r="BD209" s="278"/>
      <c r="BE209" s="278"/>
      <c r="BF209" s="278"/>
      <c r="BG209" s="278"/>
      <c r="BH209" s="278"/>
      <c r="BI209" s="278"/>
      <c r="BJ209" s="278"/>
      <c r="BK209" s="278"/>
      <c r="BL209" s="280"/>
      <c r="BM209" s="280"/>
      <c r="BN209" s="280"/>
      <c r="BO209" s="280"/>
      <c r="BP209" s="280"/>
      <c r="BQ209" s="280"/>
      <c r="BR209" s="280"/>
      <c r="BS209" s="280"/>
      <c r="BT209" s="280"/>
      <c r="BU209" s="280"/>
      <c r="BV209" s="278"/>
      <c r="BW209" s="189"/>
      <c r="BX209" s="272"/>
      <c r="BY209" s="272"/>
      <c r="BZ209" s="272"/>
      <c r="CA209" s="272"/>
      <c r="CB209" s="272"/>
      <c r="CC209" s="276"/>
      <c r="CD209" s="276"/>
      <c r="CE209" s="276"/>
      <c r="CF209" s="276"/>
      <c r="CG209" s="277"/>
      <c r="CH209" s="277"/>
      <c r="CI209" s="277"/>
      <c r="CJ209" s="277"/>
      <c r="CK209" s="277"/>
      <c r="CL209" s="277"/>
      <c r="CM209" s="277"/>
      <c r="CN209" s="278"/>
      <c r="CO209" s="278"/>
      <c r="CP209" s="278"/>
      <c r="CQ209" s="278"/>
      <c r="CR209" s="278"/>
      <c r="CS209" s="278"/>
      <c r="CT209" s="278"/>
      <c r="CU209" s="278"/>
      <c r="CV209" s="278"/>
      <c r="CW209" s="280"/>
      <c r="CX209" s="280"/>
      <c r="CY209" s="280"/>
      <c r="CZ209" s="280"/>
      <c r="DA209" s="280"/>
      <c r="DB209" s="280"/>
      <c r="DC209" s="280"/>
      <c r="DD209" s="280"/>
      <c r="DE209" s="280"/>
      <c r="DF209" s="280"/>
      <c r="DG209" s="278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72"/>
      <c r="C210" s="820" t="s">
        <v>354</v>
      </c>
      <c r="D210" s="821"/>
      <c r="E210" s="821"/>
      <c r="F210" s="821"/>
      <c r="G210" s="821"/>
      <c r="H210" s="821"/>
      <c r="I210" s="821"/>
      <c r="J210" s="821"/>
      <c r="K210" s="821"/>
      <c r="L210" s="821"/>
      <c r="M210" s="821"/>
      <c r="N210" s="821"/>
      <c r="O210" s="821"/>
      <c r="P210" s="821"/>
      <c r="Q210" s="821"/>
      <c r="R210" s="821"/>
      <c r="S210" s="821"/>
      <c r="T210" s="821"/>
      <c r="U210" s="821"/>
      <c r="V210" s="821"/>
      <c r="W210" s="821"/>
      <c r="X210" s="821"/>
      <c r="Y210" s="821"/>
      <c r="Z210" s="821"/>
      <c r="AA210" s="821"/>
      <c r="AB210" s="821"/>
      <c r="AC210" s="821"/>
      <c r="AD210" s="821"/>
      <c r="AE210" s="821"/>
      <c r="AF210" s="821"/>
      <c r="AG210" s="821"/>
      <c r="AH210" s="821"/>
      <c r="AI210" s="821"/>
      <c r="AJ210" s="822"/>
      <c r="AK210" s="280"/>
      <c r="AL210"/>
      <c r="AM210" s="272"/>
      <c r="AN210" s="820" t="s">
        <v>354</v>
      </c>
      <c r="AO210" s="821"/>
      <c r="AP210" s="821"/>
      <c r="AQ210" s="821"/>
      <c r="AR210" s="821"/>
      <c r="AS210" s="821"/>
      <c r="AT210" s="821"/>
      <c r="AU210" s="821"/>
      <c r="AV210" s="821"/>
      <c r="AW210" s="821"/>
      <c r="AX210" s="821"/>
      <c r="AY210" s="821"/>
      <c r="AZ210" s="821"/>
      <c r="BA210" s="821"/>
      <c r="BB210" s="821"/>
      <c r="BC210" s="821"/>
      <c r="BD210" s="821"/>
      <c r="BE210" s="821"/>
      <c r="BF210" s="821"/>
      <c r="BG210" s="821"/>
      <c r="BH210" s="821"/>
      <c r="BI210" s="821"/>
      <c r="BJ210" s="821"/>
      <c r="BK210" s="821"/>
      <c r="BL210" s="821"/>
      <c r="BM210" s="821"/>
      <c r="BN210" s="821"/>
      <c r="BO210" s="821"/>
      <c r="BP210" s="821"/>
      <c r="BQ210" s="821"/>
      <c r="BR210" s="821"/>
      <c r="BS210" s="821"/>
      <c r="BT210" s="821"/>
      <c r="BU210" s="822"/>
      <c r="BV210" s="280"/>
      <c r="BW210"/>
      <c r="BX210" s="272"/>
      <c r="BY210" s="820" t="s">
        <v>354</v>
      </c>
      <c r="BZ210" s="821"/>
      <c r="CA210" s="821"/>
      <c r="CB210" s="821"/>
      <c r="CC210" s="821"/>
      <c r="CD210" s="821"/>
      <c r="CE210" s="821"/>
      <c r="CF210" s="821"/>
      <c r="CG210" s="821"/>
      <c r="CH210" s="821"/>
      <c r="CI210" s="821"/>
      <c r="CJ210" s="821"/>
      <c r="CK210" s="821"/>
      <c r="CL210" s="821"/>
      <c r="CM210" s="821"/>
      <c r="CN210" s="821"/>
      <c r="CO210" s="821"/>
      <c r="CP210" s="821"/>
      <c r="CQ210" s="821"/>
      <c r="CR210" s="821"/>
      <c r="CS210" s="821"/>
      <c r="CT210" s="821"/>
      <c r="CU210" s="821"/>
      <c r="CV210" s="821"/>
      <c r="CW210" s="821"/>
      <c r="CX210" s="821"/>
      <c r="CY210" s="821"/>
      <c r="CZ210" s="821"/>
      <c r="DA210" s="821"/>
      <c r="DB210" s="821"/>
      <c r="DC210" s="821"/>
      <c r="DD210" s="821"/>
      <c r="DE210" s="821"/>
      <c r="DF210" s="822"/>
      <c r="DG210" s="28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72"/>
      <c r="C211" s="272"/>
      <c r="D211" s="272"/>
      <c r="E211" s="272"/>
      <c r="F211" s="272"/>
      <c r="G211" s="276"/>
      <c r="H211" s="276"/>
      <c r="I211" s="276"/>
      <c r="J211" s="276"/>
      <c r="K211" s="277"/>
      <c r="L211" s="277"/>
      <c r="M211" s="277"/>
      <c r="N211" s="277"/>
      <c r="O211" s="277"/>
      <c r="P211" s="277"/>
      <c r="Q211" s="277"/>
      <c r="R211" s="278"/>
      <c r="S211" s="278"/>
      <c r="T211" s="278"/>
      <c r="U211" s="278"/>
      <c r="V211" s="278"/>
      <c r="W211" s="278"/>
      <c r="X211" s="278"/>
      <c r="Y211" s="278"/>
      <c r="Z211" s="278"/>
      <c r="AA211" s="280"/>
      <c r="AB211" s="280"/>
      <c r="AC211" s="280"/>
      <c r="AD211" s="280"/>
      <c r="AE211" s="280"/>
      <c r="AF211" s="280"/>
      <c r="AG211" s="280"/>
      <c r="AH211" s="280"/>
      <c r="AI211" s="280"/>
      <c r="AJ211" s="280"/>
      <c r="AK211" s="278"/>
      <c r="AL211" s="189"/>
      <c r="AM211" s="272"/>
      <c r="AN211" s="272"/>
      <c r="AO211" s="272"/>
      <c r="AP211" s="272"/>
      <c r="AQ211" s="272"/>
      <c r="AR211" s="276"/>
      <c r="AS211" s="276"/>
      <c r="AT211" s="276"/>
      <c r="AU211" s="276"/>
      <c r="AV211" s="277"/>
      <c r="AW211" s="277"/>
      <c r="AX211" s="277"/>
      <c r="AY211" s="277"/>
      <c r="AZ211" s="277"/>
      <c r="BA211" s="277"/>
      <c r="BB211" s="277"/>
      <c r="BC211" s="278"/>
      <c r="BD211" s="278"/>
      <c r="BE211" s="278"/>
      <c r="BF211" s="278"/>
      <c r="BG211" s="278"/>
      <c r="BH211" s="278"/>
      <c r="BI211" s="278"/>
      <c r="BJ211" s="278"/>
      <c r="BK211" s="278"/>
      <c r="BL211" s="280"/>
      <c r="BM211" s="280"/>
      <c r="BN211" s="280"/>
      <c r="BO211" s="280"/>
      <c r="BP211" s="280"/>
      <c r="BQ211" s="280"/>
      <c r="BR211" s="280"/>
      <c r="BS211" s="280"/>
      <c r="BT211" s="280"/>
      <c r="BU211" s="280"/>
      <c r="BV211" s="278"/>
      <c r="BW211" s="189"/>
      <c r="BX211" s="272"/>
      <c r="BY211" s="272"/>
      <c r="BZ211" s="272"/>
      <c r="CA211" s="272"/>
      <c r="CB211" s="272"/>
      <c r="CC211" s="276"/>
      <c r="CD211" s="276"/>
      <c r="CE211" s="276"/>
      <c r="CF211" s="276"/>
      <c r="CG211" s="277"/>
      <c r="CH211" s="277"/>
      <c r="CI211" s="277"/>
      <c r="CJ211" s="277"/>
      <c r="CK211" s="277"/>
      <c r="CL211" s="277"/>
      <c r="CM211" s="277"/>
      <c r="CN211" s="278"/>
      <c r="CO211" s="278"/>
      <c r="CP211" s="278"/>
      <c r="CQ211" s="278"/>
      <c r="CR211" s="278"/>
      <c r="CS211" s="278"/>
      <c r="CT211" s="278"/>
      <c r="CU211" s="278"/>
      <c r="CV211" s="278"/>
      <c r="CW211" s="280"/>
      <c r="CX211" s="280"/>
      <c r="CY211" s="280"/>
      <c r="CZ211" s="280"/>
      <c r="DA211" s="280"/>
      <c r="DB211" s="280"/>
      <c r="DC211" s="280"/>
      <c r="DD211" s="280"/>
      <c r="DE211" s="280"/>
      <c r="DF211" s="280"/>
      <c r="DG211" s="278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76"/>
      <c r="C212" s="823" t="s">
        <v>303</v>
      </c>
      <c r="D212" s="824"/>
      <c r="E212" s="824"/>
      <c r="F212" s="824"/>
      <c r="G212" s="824"/>
      <c r="H212" s="824"/>
      <c r="I212" s="824"/>
      <c r="J212" s="824"/>
      <c r="K212" s="824"/>
      <c r="L212" s="824"/>
      <c r="M212" s="824"/>
      <c r="N212" s="824"/>
      <c r="O212" s="824"/>
      <c r="P212" s="824"/>
      <c r="Q212" s="824"/>
      <c r="R212" s="824"/>
      <c r="S212" s="824"/>
      <c r="T212" s="824"/>
      <c r="U212" s="824"/>
      <c r="V212" s="824"/>
      <c r="W212" s="824"/>
      <c r="X212" s="824"/>
      <c r="Y212" s="824"/>
      <c r="Z212" s="824"/>
      <c r="AA212" s="824"/>
      <c r="AB212" s="824"/>
      <c r="AC212" s="824"/>
      <c r="AD212" s="824"/>
      <c r="AE212" s="824"/>
      <c r="AF212" s="824"/>
      <c r="AG212" s="824"/>
      <c r="AH212" s="824"/>
      <c r="AI212" s="824"/>
      <c r="AJ212" s="825"/>
      <c r="AK212" s="280"/>
      <c r="AL212"/>
      <c r="AM212" s="276"/>
      <c r="AN212" s="823" t="s">
        <v>303</v>
      </c>
      <c r="AO212" s="824"/>
      <c r="AP212" s="824"/>
      <c r="AQ212" s="824"/>
      <c r="AR212" s="824"/>
      <c r="AS212" s="824"/>
      <c r="AT212" s="824"/>
      <c r="AU212" s="824"/>
      <c r="AV212" s="824"/>
      <c r="AW212" s="824"/>
      <c r="AX212" s="824"/>
      <c r="AY212" s="824"/>
      <c r="AZ212" s="824"/>
      <c r="BA212" s="824"/>
      <c r="BB212" s="824"/>
      <c r="BC212" s="824"/>
      <c r="BD212" s="824"/>
      <c r="BE212" s="824"/>
      <c r="BF212" s="824"/>
      <c r="BG212" s="824"/>
      <c r="BH212" s="824"/>
      <c r="BI212" s="824"/>
      <c r="BJ212" s="824"/>
      <c r="BK212" s="824"/>
      <c r="BL212" s="824"/>
      <c r="BM212" s="824"/>
      <c r="BN212" s="824"/>
      <c r="BO212" s="824"/>
      <c r="BP212" s="824"/>
      <c r="BQ212" s="824"/>
      <c r="BR212" s="824"/>
      <c r="BS212" s="824"/>
      <c r="BT212" s="824"/>
      <c r="BU212" s="825"/>
      <c r="BV212" s="280"/>
      <c r="BW212"/>
      <c r="BX212" s="276"/>
      <c r="BY212" s="823" t="s">
        <v>303</v>
      </c>
      <c r="BZ212" s="824"/>
      <c r="CA212" s="824"/>
      <c r="CB212" s="824"/>
      <c r="CC212" s="824"/>
      <c r="CD212" s="824"/>
      <c r="CE212" s="824"/>
      <c r="CF212" s="824"/>
      <c r="CG212" s="824"/>
      <c r="CH212" s="824"/>
      <c r="CI212" s="824"/>
      <c r="CJ212" s="824"/>
      <c r="CK212" s="824"/>
      <c r="CL212" s="824"/>
      <c r="CM212" s="824"/>
      <c r="CN212" s="824"/>
      <c r="CO212" s="824"/>
      <c r="CP212" s="824"/>
      <c r="CQ212" s="824"/>
      <c r="CR212" s="824"/>
      <c r="CS212" s="824"/>
      <c r="CT212" s="824"/>
      <c r="CU212" s="824"/>
      <c r="CV212" s="824"/>
      <c r="CW212" s="824"/>
      <c r="CX212" s="824"/>
      <c r="CY212" s="824"/>
      <c r="CZ212" s="824"/>
      <c r="DA212" s="824"/>
      <c r="DB212" s="824"/>
      <c r="DC212" s="824"/>
      <c r="DD212" s="824"/>
      <c r="DE212" s="824"/>
      <c r="DF212" s="825"/>
      <c r="DG212" s="280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72" t="s">
        <v>181</v>
      </c>
      <c r="C213" s="272"/>
      <c r="D213" s="272" t="s">
        <v>314</v>
      </c>
      <c r="E213" s="272" t="s">
        <v>182</v>
      </c>
      <c r="F213" s="272"/>
      <c r="G213" s="276"/>
      <c r="H213" s="276"/>
      <c r="I213" s="276"/>
      <c r="J213" s="276"/>
      <c r="K213" s="277"/>
      <c r="L213" s="277"/>
      <c r="M213" s="277"/>
      <c r="N213" s="277"/>
      <c r="O213" s="277"/>
      <c r="P213" s="277"/>
      <c r="Q213" s="277"/>
      <c r="R213" s="278"/>
      <c r="S213" s="278"/>
      <c r="T213" s="278"/>
      <c r="U213" s="278"/>
      <c r="V213" s="278"/>
      <c r="W213" s="278"/>
      <c r="X213" s="278"/>
      <c r="Y213" s="278"/>
      <c r="Z213" s="278"/>
      <c r="AA213" s="280"/>
      <c r="AB213" s="280"/>
      <c r="AC213" s="280"/>
      <c r="AD213" s="280"/>
      <c r="AE213" s="280"/>
      <c r="AF213" s="280"/>
      <c r="AG213" s="280"/>
      <c r="AH213" s="280"/>
      <c r="AI213" s="280"/>
      <c r="AJ213" s="280"/>
      <c r="AK213" s="278"/>
      <c r="AL213" s="189"/>
      <c r="AM213" s="272" t="s">
        <v>181</v>
      </c>
      <c r="AN213" s="272"/>
      <c r="AO213" s="272" t="s">
        <v>314</v>
      </c>
      <c r="AP213" s="272" t="s">
        <v>182</v>
      </c>
      <c r="AQ213" s="272"/>
      <c r="AR213" s="276"/>
      <c r="AS213" s="276"/>
      <c r="AT213" s="276"/>
      <c r="AU213" s="276"/>
      <c r="AV213" s="277"/>
      <c r="AW213" s="277"/>
      <c r="AX213" s="277"/>
      <c r="AY213" s="277"/>
      <c r="AZ213" s="277"/>
      <c r="BA213" s="277"/>
      <c r="BB213" s="277"/>
      <c r="BC213" s="278"/>
      <c r="BD213" s="278"/>
      <c r="BE213" s="278"/>
      <c r="BF213" s="278"/>
      <c r="BG213" s="278"/>
      <c r="BH213" s="278"/>
      <c r="BI213" s="278"/>
      <c r="BJ213" s="278"/>
      <c r="BK213" s="278"/>
      <c r="BL213" s="280"/>
      <c r="BM213" s="280"/>
      <c r="BN213" s="280"/>
      <c r="BO213" s="280"/>
      <c r="BP213" s="280"/>
      <c r="BQ213" s="280"/>
      <c r="BR213" s="280"/>
      <c r="BS213" s="280"/>
      <c r="BT213" s="280"/>
      <c r="BU213" s="280"/>
      <c r="BV213" s="278"/>
      <c r="BW213" s="189"/>
      <c r="BX213" s="272" t="s">
        <v>181</v>
      </c>
      <c r="BY213" s="272"/>
      <c r="BZ213" s="272" t="s">
        <v>314</v>
      </c>
      <c r="CA213" s="272" t="s">
        <v>182</v>
      </c>
      <c r="CB213" s="272"/>
      <c r="CC213" s="276"/>
      <c r="CD213" s="276"/>
      <c r="CE213" s="276"/>
      <c r="CF213" s="276"/>
      <c r="CG213" s="277"/>
      <c r="CH213" s="277"/>
      <c r="CI213" s="277"/>
      <c r="CJ213" s="277"/>
      <c r="CK213" s="277"/>
      <c r="CL213" s="277"/>
      <c r="CM213" s="277"/>
      <c r="CN213" s="278"/>
      <c r="CO213" s="278"/>
      <c r="CP213" s="278"/>
      <c r="CQ213" s="278"/>
      <c r="CR213" s="278"/>
      <c r="CS213" s="278"/>
      <c r="CT213" s="278"/>
      <c r="CU213" s="278"/>
      <c r="CV213" s="278"/>
      <c r="CW213" s="280"/>
      <c r="CX213" s="280"/>
      <c r="CY213" s="280"/>
      <c r="CZ213" s="280"/>
      <c r="DA213" s="280"/>
      <c r="DB213" s="280"/>
      <c r="DC213" s="280"/>
      <c r="DD213" s="280"/>
      <c r="DE213" s="280"/>
      <c r="DF213" s="280"/>
      <c r="DG213" s="278"/>
      <c r="DH213"/>
      <c r="DI213" s="647"/>
      <c r="DJ213" s="647">
        <v>0</v>
      </c>
      <c r="DK213" s="647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647"/>
      <c r="EI213" s="647">
        <v>0</v>
      </c>
      <c r="EJ213" s="647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647"/>
      <c r="FH213" s="647">
        <v>0</v>
      </c>
      <c r="FI213" s="647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73"/>
      <c r="C214" s="213">
        <v>0</v>
      </c>
      <c r="D214" s="214">
        <f>卓尔金历法实验室!E47</f>
        <v>-7.2714895967875268E-2</v>
      </c>
      <c r="E214" s="215">
        <v>2</v>
      </c>
      <c r="F214" s="272"/>
      <c r="G214" s="272"/>
      <c r="H214" s="272"/>
      <c r="I214" s="272"/>
      <c r="J214" s="272"/>
      <c r="K214" s="276"/>
      <c r="L214" s="276"/>
      <c r="M214" s="276"/>
      <c r="N214" s="276"/>
      <c r="O214" s="276"/>
      <c r="P214" s="276"/>
      <c r="Q214" s="276"/>
      <c r="R214" s="277"/>
      <c r="S214" s="277"/>
      <c r="T214" s="277"/>
      <c r="U214" s="277"/>
      <c r="V214" s="277"/>
      <c r="W214" s="277"/>
      <c r="X214" s="277"/>
      <c r="Y214" s="277"/>
      <c r="Z214" s="277"/>
      <c r="AA214" s="278"/>
      <c r="AB214" s="278"/>
      <c r="AC214" s="278"/>
      <c r="AD214" s="278"/>
      <c r="AE214" s="278"/>
      <c r="AF214" s="278"/>
      <c r="AG214" s="278"/>
      <c r="AH214" s="278"/>
      <c r="AI214" s="278"/>
      <c r="AJ214" s="278"/>
      <c r="AK214" s="280"/>
      <c r="AL214" s="189"/>
      <c r="AM214" s="273"/>
      <c r="AN214" s="213">
        <v>0</v>
      </c>
      <c r="AO214" s="214">
        <f>卓尔金历法实验室!AP47</f>
        <v>0</v>
      </c>
      <c r="AP214" s="215">
        <v>2</v>
      </c>
      <c r="AQ214" s="272"/>
      <c r="AR214" s="272"/>
      <c r="AS214" s="272"/>
      <c r="AT214" s="272"/>
      <c r="AU214" s="272"/>
      <c r="AV214" s="276"/>
      <c r="AW214" s="276"/>
      <c r="AX214" s="276"/>
      <c r="AY214" s="276"/>
      <c r="AZ214" s="276"/>
      <c r="BA214" s="276"/>
      <c r="BB214" s="276"/>
      <c r="BC214" s="277"/>
      <c r="BD214" s="277"/>
      <c r="BE214" s="277"/>
      <c r="BF214" s="277"/>
      <c r="BG214" s="277"/>
      <c r="BH214" s="277"/>
      <c r="BI214" s="277"/>
      <c r="BJ214" s="277"/>
      <c r="BK214" s="277"/>
      <c r="BL214" s="278"/>
      <c r="BM214" s="278"/>
      <c r="BN214" s="278"/>
      <c r="BO214" s="278"/>
      <c r="BP214" s="278"/>
      <c r="BQ214" s="278"/>
      <c r="BR214" s="278"/>
      <c r="BS214" s="278"/>
      <c r="BT214" s="278"/>
      <c r="BU214" s="278"/>
      <c r="BV214" s="280"/>
      <c r="BW214" s="189"/>
      <c r="BX214" s="273"/>
      <c r="BY214" s="213">
        <v>0</v>
      </c>
      <c r="BZ214" s="214">
        <f>卓尔金历法实验室!CA47</f>
        <v>0</v>
      </c>
      <c r="CA214" s="215">
        <v>2</v>
      </c>
      <c r="CB214" s="272"/>
      <c r="CC214" s="272"/>
      <c r="CD214" s="272"/>
      <c r="CE214" s="272"/>
      <c r="CF214" s="272"/>
      <c r="CG214" s="276"/>
      <c r="CH214" s="276"/>
      <c r="CI214" s="276"/>
      <c r="CJ214" s="276"/>
      <c r="CK214" s="276"/>
      <c r="CL214" s="276"/>
      <c r="CM214" s="276"/>
      <c r="CN214" s="277"/>
      <c r="CO214" s="277"/>
      <c r="CP214" s="277"/>
      <c r="CQ214" s="277"/>
      <c r="CR214" s="277"/>
      <c r="CS214" s="277"/>
      <c r="CT214" s="277"/>
      <c r="CU214" s="277"/>
      <c r="CV214" s="277"/>
      <c r="CW214" s="278"/>
      <c r="CX214" s="278"/>
      <c r="CY214" s="278"/>
      <c r="CZ214" s="278"/>
      <c r="DA214" s="278"/>
      <c r="DB214" s="278"/>
      <c r="DC214" s="278"/>
      <c r="DD214" s="278"/>
      <c r="DE214" s="278"/>
      <c r="DF214" s="278"/>
      <c r="DG214" s="280"/>
      <c r="DH214"/>
      <c r="DI214" s="647">
        <v>0</v>
      </c>
      <c r="DJ214" s="647"/>
      <c r="DK214" s="647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647">
        <v>0</v>
      </c>
      <c r="EI214" s="647"/>
      <c r="EJ214" s="647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647">
        <v>0</v>
      </c>
      <c r="FH214" s="647"/>
      <c r="FI214" s="647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74" t="s">
        <v>315</v>
      </c>
      <c r="C215" s="216">
        <f>卓尔金历法实验室!E51</f>
        <v>0.10862995623009114</v>
      </c>
      <c r="D215" s="218" t="s">
        <v>184</v>
      </c>
      <c r="E215" s="219"/>
      <c r="F215" s="223">
        <v>-1.5</v>
      </c>
      <c r="G215" s="224">
        <v>-1.4</v>
      </c>
      <c r="H215" s="224">
        <v>-1.3</v>
      </c>
      <c r="I215" s="224">
        <v>-1.2</v>
      </c>
      <c r="J215" s="224">
        <v>-1.1000000000000001</v>
      </c>
      <c r="K215" s="224">
        <v>-1</v>
      </c>
      <c r="L215" s="224">
        <v>-0.9</v>
      </c>
      <c r="M215" s="224">
        <v>-0.8</v>
      </c>
      <c r="N215" s="224">
        <v>-0.7</v>
      </c>
      <c r="O215" s="224">
        <v>-0.6</v>
      </c>
      <c r="P215" s="224">
        <v>-0.5</v>
      </c>
      <c r="Q215" s="224">
        <v>-0.4</v>
      </c>
      <c r="R215" s="224">
        <v>-0.3</v>
      </c>
      <c r="S215" s="224">
        <v>-0.2</v>
      </c>
      <c r="T215" s="224">
        <v>-0.1</v>
      </c>
      <c r="U215" s="224">
        <v>0</v>
      </c>
      <c r="V215" s="224">
        <v>0.1</v>
      </c>
      <c r="W215" s="224">
        <v>0.2</v>
      </c>
      <c r="X215" s="224">
        <v>0.3</v>
      </c>
      <c r="Y215" s="224">
        <v>0.4</v>
      </c>
      <c r="Z215" s="224">
        <v>0.5</v>
      </c>
      <c r="AA215" s="224">
        <v>0.6</v>
      </c>
      <c r="AB215" s="224">
        <v>0.7</v>
      </c>
      <c r="AC215" s="224">
        <v>0.8</v>
      </c>
      <c r="AD215" s="224">
        <v>0.9</v>
      </c>
      <c r="AE215" s="224">
        <v>1</v>
      </c>
      <c r="AF215" s="224">
        <v>1.1000000000000001</v>
      </c>
      <c r="AG215" s="224">
        <v>1.2</v>
      </c>
      <c r="AH215" s="224">
        <v>1.3</v>
      </c>
      <c r="AI215" s="224">
        <v>1.4</v>
      </c>
      <c r="AJ215" s="224">
        <v>1.5</v>
      </c>
      <c r="AK215" s="278"/>
      <c r="AL215" s="189"/>
      <c r="AM215" s="274" t="s">
        <v>315</v>
      </c>
      <c r="AN215" s="216">
        <f>卓尔金历法实验室!AP51</f>
        <v>0</v>
      </c>
      <c r="AO215" s="218" t="s">
        <v>184</v>
      </c>
      <c r="AP215" s="219"/>
      <c r="AQ215" s="223">
        <v>-1.5</v>
      </c>
      <c r="AR215" s="224">
        <v>-1.4</v>
      </c>
      <c r="AS215" s="224">
        <v>-1.3</v>
      </c>
      <c r="AT215" s="224">
        <v>-1.2</v>
      </c>
      <c r="AU215" s="224">
        <v>-1.1000000000000001</v>
      </c>
      <c r="AV215" s="224">
        <v>-1</v>
      </c>
      <c r="AW215" s="224">
        <v>-0.9</v>
      </c>
      <c r="AX215" s="224">
        <v>-0.8</v>
      </c>
      <c r="AY215" s="224">
        <v>-0.7</v>
      </c>
      <c r="AZ215" s="224">
        <v>-0.6</v>
      </c>
      <c r="BA215" s="224">
        <v>-0.5</v>
      </c>
      <c r="BB215" s="224">
        <v>-0.4</v>
      </c>
      <c r="BC215" s="224">
        <v>-0.3</v>
      </c>
      <c r="BD215" s="224">
        <v>-0.2</v>
      </c>
      <c r="BE215" s="224">
        <v>-0.1</v>
      </c>
      <c r="BF215" s="224">
        <v>0</v>
      </c>
      <c r="BG215" s="224">
        <v>0.1</v>
      </c>
      <c r="BH215" s="224">
        <v>0.2</v>
      </c>
      <c r="BI215" s="224">
        <v>0.3</v>
      </c>
      <c r="BJ215" s="224">
        <v>0.4</v>
      </c>
      <c r="BK215" s="224">
        <v>0.5</v>
      </c>
      <c r="BL215" s="224">
        <v>0.6</v>
      </c>
      <c r="BM215" s="224">
        <v>0.7</v>
      </c>
      <c r="BN215" s="224">
        <v>0.8</v>
      </c>
      <c r="BO215" s="224">
        <v>0.9</v>
      </c>
      <c r="BP215" s="224">
        <v>1</v>
      </c>
      <c r="BQ215" s="224">
        <v>1.1000000000000001</v>
      </c>
      <c r="BR215" s="224">
        <v>1.2</v>
      </c>
      <c r="BS215" s="224">
        <v>1.3</v>
      </c>
      <c r="BT215" s="224">
        <v>1.4</v>
      </c>
      <c r="BU215" s="224">
        <v>1.5</v>
      </c>
      <c r="BV215" s="278"/>
      <c r="BW215" s="189"/>
      <c r="BX215" s="274" t="s">
        <v>315</v>
      </c>
      <c r="BY215" s="216">
        <f>卓尔金历法实验室!CA51</f>
        <v>0</v>
      </c>
      <c r="BZ215" s="218" t="s">
        <v>184</v>
      </c>
      <c r="CA215" s="219"/>
      <c r="CB215" s="223">
        <v>-1.5</v>
      </c>
      <c r="CC215" s="224">
        <v>-1.4</v>
      </c>
      <c r="CD215" s="224">
        <v>-1.3</v>
      </c>
      <c r="CE215" s="224">
        <v>-1.2</v>
      </c>
      <c r="CF215" s="224">
        <v>-1.1000000000000001</v>
      </c>
      <c r="CG215" s="224">
        <v>-1</v>
      </c>
      <c r="CH215" s="224">
        <v>-0.9</v>
      </c>
      <c r="CI215" s="224">
        <v>-0.8</v>
      </c>
      <c r="CJ215" s="224">
        <v>-0.7</v>
      </c>
      <c r="CK215" s="224">
        <v>-0.6</v>
      </c>
      <c r="CL215" s="224">
        <v>-0.5</v>
      </c>
      <c r="CM215" s="224">
        <v>-0.4</v>
      </c>
      <c r="CN215" s="224">
        <v>-0.3</v>
      </c>
      <c r="CO215" s="224">
        <v>-0.2</v>
      </c>
      <c r="CP215" s="224">
        <v>-0.1</v>
      </c>
      <c r="CQ215" s="224">
        <v>0</v>
      </c>
      <c r="CR215" s="224">
        <v>0.1</v>
      </c>
      <c r="CS215" s="224">
        <v>0.2</v>
      </c>
      <c r="CT215" s="224">
        <v>0.3</v>
      </c>
      <c r="CU215" s="224">
        <v>0.4</v>
      </c>
      <c r="CV215" s="224">
        <v>0.5</v>
      </c>
      <c r="CW215" s="224">
        <v>0.6</v>
      </c>
      <c r="CX215" s="224">
        <v>0.7</v>
      </c>
      <c r="CY215" s="224">
        <v>0.8</v>
      </c>
      <c r="CZ215" s="224">
        <v>0.9</v>
      </c>
      <c r="DA215" s="224">
        <v>1</v>
      </c>
      <c r="DB215" s="224">
        <v>1.1000000000000001</v>
      </c>
      <c r="DC215" s="224">
        <v>1.2</v>
      </c>
      <c r="DD215" s="224">
        <v>1.3</v>
      </c>
      <c r="DE215" s="224">
        <v>1.4</v>
      </c>
      <c r="DF215" s="224">
        <v>1.5</v>
      </c>
      <c r="DG215" s="278"/>
      <c r="DH215"/>
      <c r="DI215" s="647"/>
      <c r="DJ215" s="647"/>
      <c r="DK215" s="647"/>
      <c r="DL215" s="646">
        <v>-1</v>
      </c>
      <c r="DM215" s="647">
        <v>-0.9</v>
      </c>
      <c r="DN215" s="647">
        <v>-0.8</v>
      </c>
      <c r="DO215" s="647">
        <v>-0.7</v>
      </c>
      <c r="DP215" s="647">
        <v>-0.6</v>
      </c>
      <c r="DQ215" s="647">
        <v>-0.5</v>
      </c>
      <c r="DR215" s="647">
        <v>-0.4</v>
      </c>
      <c r="DS215" s="647">
        <v>-0.3</v>
      </c>
      <c r="DT215" s="647">
        <v>-0.2</v>
      </c>
      <c r="DU215" s="647">
        <v>-0.1</v>
      </c>
      <c r="DV215" s="647">
        <v>0</v>
      </c>
      <c r="DW215" s="647">
        <v>0.1</v>
      </c>
      <c r="DX215" s="647">
        <v>0.2</v>
      </c>
      <c r="DY215" s="647">
        <v>0.3</v>
      </c>
      <c r="DZ215" s="647">
        <v>0.4</v>
      </c>
      <c r="EA215" s="647">
        <v>0.5</v>
      </c>
      <c r="EB215" s="647">
        <v>0.6</v>
      </c>
      <c r="EC215" s="647">
        <v>0.7</v>
      </c>
      <c r="ED215" s="647">
        <v>0.8</v>
      </c>
      <c r="EE215" s="647">
        <v>0.9</v>
      </c>
      <c r="EF215" s="647">
        <v>1</v>
      </c>
      <c r="EG215"/>
      <c r="EH215" s="647"/>
      <c r="EI215" s="647"/>
      <c r="EJ215" s="647"/>
      <c r="EK215" s="646">
        <v>-1</v>
      </c>
      <c r="EL215" s="647">
        <v>-0.9</v>
      </c>
      <c r="EM215" s="647">
        <v>-0.8</v>
      </c>
      <c r="EN215" s="647">
        <v>-0.7</v>
      </c>
      <c r="EO215" s="647">
        <v>-0.6</v>
      </c>
      <c r="EP215" s="647">
        <v>-0.5</v>
      </c>
      <c r="EQ215" s="647">
        <v>-0.4</v>
      </c>
      <c r="ER215" s="647">
        <v>-0.3</v>
      </c>
      <c r="ES215" s="647">
        <v>-0.2</v>
      </c>
      <c r="ET215" s="647">
        <v>-0.1</v>
      </c>
      <c r="EU215" s="647">
        <v>0</v>
      </c>
      <c r="EV215" s="647">
        <v>0.1</v>
      </c>
      <c r="EW215" s="647">
        <v>0.2</v>
      </c>
      <c r="EX215" s="647">
        <v>0.3</v>
      </c>
      <c r="EY215" s="647">
        <v>0.4</v>
      </c>
      <c r="EZ215" s="647">
        <v>0.5</v>
      </c>
      <c r="FA215" s="647">
        <v>0.6</v>
      </c>
      <c r="FB215" s="647">
        <v>0.7</v>
      </c>
      <c r="FC215" s="647">
        <v>0.8</v>
      </c>
      <c r="FD215" s="647">
        <v>0.9</v>
      </c>
      <c r="FE215" s="647">
        <v>1</v>
      </c>
      <c r="FF215"/>
      <c r="FG215" s="647"/>
      <c r="FH215" s="647"/>
      <c r="FI215" s="647"/>
      <c r="FJ215" s="646">
        <v>-1</v>
      </c>
      <c r="FK215" s="647">
        <v>-0.9</v>
      </c>
      <c r="FL215" s="647">
        <v>-0.8</v>
      </c>
      <c r="FM215" s="647">
        <v>-0.7</v>
      </c>
      <c r="FN215" s="647">
        <v>-0.6</v>
      </c>
      <c r="FO215" s="647">
        <v>-0.5</v>
      </c>
      <c r="FP215" s="647">
        <v>-0.4</v>
      </c>
      <c r="FQ215" s="647">
        <v>-0.3</v>
      </c>
      <c r="FR215" s="647">
        <v>-0.2</v>
      </c>
      <c r="FS215" s="647">
        <v>-0.1</v>
      </c>
      <c r="FT215" s="647">
        <v>0</v>
      </c>
      <c r="FU215" s="647">
        <v>0.1</v>
      </c>
      <c r="FV215" s="647">
        <v>0.2</v>
      </c>
      <c r="FW215" s="647">
        <v>0.3</v>
      </c>
      <c r="FX215" s="647">
        <v>0.4</v>
      </c>
      <c r="FY215" s="647">
        <v>0.5</v>
      </c>
      <c r="FZ215" s="647">
        <v>0.6</v>
      </c>
      <c r="GA215" s="647">
        <v>0.7</v>
      </c>
      <c r="GB215" s="647">
        <v>0.8</v>
      </c>
      <c r="GC215" s="647">
        <v>0.9</v>
      </c>
      <c r="GD215" s="647">
        <v>1</v>
      </c>
      <c r="GE215"/>
      <c r="GF215"/>
      <c r="GG215"/>
    </row>
    <row r="216" spans="1:189" ht="42" customHeight="1" thickBot="1">
      <c r="A216"/>
      <c r="B216" s="275" t="s">
        <v>183</v>
      </c>
      <c r="C216" s="217">
        <v>-1</v>
      </c>
      <c r="D216" s="220"/>
      <c r="E216" s="197">
        <v>7</v>
      </c>
      <c r="F216" s="225">
        <f>C216</f>
        <v>-1</v>
      </c>
      <c r="G216" s="225">
        <f>$F$216+($AJ$216-$F$216)*1/(1+EXP(-($E$216*(G215-$D$214))))</f>
        <v>-0.99972327205611922</v>
      </c>
      <c r="H216" s="225">
        <f>$F$216+($AJ$216-$F$216)*1/(1+EXP(-($E$216*(H215-$D$214))))</f>
        <v>-0.9994427904591292</v>
      </c>
      <c r="I216" s="225">
        <f>$F$216+($AJ$216-$F$216)*1/(1+EXP(-($E$216*(I215-$D$214))))</f>
        <v>-0.99887812901653306</v>
      </c>
      <c r="J216" s="225">
        <f>$F$216+($AJ$216-$F$216)*1/(1+EXP(-($E$216*(J215-$D$214))))</f>
        <v>-0.99774168539648644</v>
      </c>
      <c r="K216" s="225">
        <f>$F$216+($AJ$216-$F$216)*1/(1+EXP(-($E$216*(K215-$D$214))))</f>
        <v>-0.99545578065652029</v>
      </c>
      <c r="L216" s="225">
        <f>$F$216+($AJ$216-$F$216)*1/(1+EXP(-($E$216*(L215-$D$214))))</f>
        <v>-0.99086309636304704</v>
      </c>
      <c r="M216" s="225">
        <f>$F$216+($AJ$216-$F$216)*1/(1+EXP(-($E$216*(M215-$D$214))))</f>
        <v>-0.98165716942433856</v>
      </c>
      <c r="N216" s="225">
        <f>$F$216+($AJ$216-$F$216)*1/(1+EXP(-($E$216*(N215-$D$214))))</f>
        <v>-0.96328961959235071</v>
      </c>
      <c r="O216" s="225">
        <f>$F$216+($AJ$216-$F$216)*1/(1+EXP(-($E$216*(O215-$D$214))))</f>
        <v>-0.92698018884409161</v>
      </c>
      <c r="P216" s="225">
        <f>$F$216+($AJ$216-$F$216)*1/(1+EXP(-($E$216*(P215-$D$214))))</f>
        <v>-0.85649704662132631</v>
      </c>
      <c r="Q216" s="225">
        <f>$F$216+($AJ$216-$F$216)*1/(1+EXP(-($E$216*(Q215-$D$214))))</f>
        <v>-0.72438567555123301</v>
      </c>
      <c r="R216" s="225">
        <f>$F$216+($AJ$216-$F$216)*1/(1+EXP(-($E$216*(R215-$D$214))))</f>
        <v>-0.49226844680304493</v>
      </c>
      <c r="S216" s="225">
        <f>$F$216+($AJ$216-$F$216)*1/(1+EXP(-($E$216*(S215-$D$214))))</f>
        <v>-0.12728683950796094</v>
      </c>
      <c r="T216" s="225">
        <f>$F$216+($AJ$216-$F$216)*1/(1+EXP(-($E$216*(T215-$D$214))))</f>
        <v>0.35718708385156273</v>
      </c>
      <c r="U216" s="225">
        <f>$F$216+($AJ$216-$F$216)*1/(1+EXP(-($E$216*(U215-$D$214))))</f>
        <v>0.87371907060761611</v>
      </c>
      <c r="V216" s="225">
        <f>$F$216+($AJ$216-$F$216)*1/(1+EXP(-($E$216*(V215-$D$214))))</f>
        <v>1.3103681569792851</v>
      </c>
      <c r="W216" s="225">
        <f>$F$216+($AJ$216-$F$216)*1/(1+EXP(-($E$216*(W215-$D$214))))</f>
        <v>1.6127217249223573</v>
      </c>
      <c r="X216" s="225">
        <f>$F$216+($AJ$216-$F$216)*1/(1+EXP(-($E$216*(X215-$D$214))))</f>
        <v>1.7943165075593823</v>
      </c>
      <c r="Y216" s="225">
        <f>$F$216+($AJ$216-$F$216)*1/(1+EXP(-($E$216*(Y215-$D$214))))</f>
        <v>1.8942092651987608</v>
      </c>
      <c r="Z216" s="225">
        <f>$F$216+($AJ$216-$F$216)*1/(1+EXP(-($E$216*(Z215-$D$214))))</f>
        <v>1.9465164245020947</v>
      </c>
      <c r="AA216" s="225">
        <f>$F$216+($AJ$216-$F$216)*1/(1+EXP(-($E$216*(AA215-$D$214))))</f>
        <v>1.9732003204898478</v>
      </c>
      <c r="AB216" s="225">
        <f>$F$216+($AJ$216-$F$216)*1/(1+EXP(-($E$216*(AB215-$D$214))))</f>
        <v>1.9866315535343047</v>
      </c>
      <c r="AC216" s="225">
        <f>$F$216+($AJ$216-$F$216)*1/(1+EXP(-($E$216*(AC215-$D$214))))</f>
        <v>1.9933465002157238</v>
      </c>
      <c r="AD216" s="225">
        <f>$F$216+($AJ$216-$F$216)*1/(1+EXP(-($E$216*(AD215-$D$214))))</f>
        <v>1.9966922767488873</v>
      </c>
      <c r="AE216" s="225">
        <f>$F$216+($AJ$216-$F$216)*1/(1+EXP(-($E$216*(AE215-$D$214))))</f>
        <v>1.9983565210279268</v>
      </c>
      <c r="AF216" s="225">
        <f>$F$216+($AJ$216-$F$216)*1/(1+EXP(-($E$216*(AF215-$D$214))))</f>
        <v>1.9991836473585263</v>
      </c>
      <c r="AG216" s="225">
        <f>$F$216+($AJ$216-$F$216)*1/(1+EXP(-($E$216*(AG215-$D$214))))</f>
        <v>1.9995945557345447</v>
      </c>
      <c r="AH216" s="225">
        <f>$F$216+($AJ$216-$F$216)*1/(1+EXP(-($E$216*(AH215-$D$214))))</f>
        <v>1.9997986486372206</v>
      </c>
      <c r="AI216" s="225">
        <f>$F$216+($AJ$216-$F$216)*1/(1+EXP(-($E$216*(AI215-$D$214))))</f>
        <v>1.9999000084938579</v>
      </c>
      <c r="AJ216" s="226">
        <f>E214</f>
        <v>2</v>
      </c>
      <c r="AK216" s="278"/>
      <c r="AL216" s="189"/>
      <c r="AM216" s="275" t="s">
        <v>183</v>
      </c>
      <c r="AN216" s="217">
        <v>-1</v>
      </c>
      <c r="AO216" s="220"/>
      <c r="AP216" s="197">
        <v>7</v>
      </c>
      <c r="AQ216" s="225">
        <f>AN216</f>
        <v>-1</v>
      </c>
      <c r="AR216" s="225">
        <f>$F$216+($AJ$216-$F$216)*1/(1+EXP(-($E$216*(AR215-$D$214))))</f>
        <v>-0.99972327205611922</v>
      </c>
      <c r="AS216" s="225">
        <f>$F$216+($AJ$216-$F$216)*1/(1+EXP(-($E$216*(AS215-$D$214))))</f>
        <v>-0.9994427904591292</v>
      </c>
      <c r="AT216" s="225">
        <f>$F$216+($AJ$216-$F$216)*1/(1+EXP(-($E$216*(AT215-$D$214))))</f>
        <v>-0.99887812901653306</v>
      </c>
      <c r="AU216" s="225">
        <f>$F$216+($AJ$216-$F$216)*1/(1+EXP(-($E$216*(AU215-$D$214))))</f>
        <v>-0.99774168539648644</v>
      </c>
      <c r="AV216" s="225">
        <f>$F$216+($AJ$216-$F$216)*1/(1+EXP(-($E$216*(AV215-$D$214))))</f>
        <v>-0.99545578065652029</v>
      </c>
      <c r="AW216" s="225">
        <f>$F$216+($AJ$216-$F$216)*1/(1+EXP(-($E$216*(AW215-$D$214))))</f>
        <v>-0.99086309636304704</v>
      </c>
      <c r="AX216" s="225">
        <f>$F$216+($AJ$216-$F$216)*1/(1+EXP(-($E$216*(AX215-$D$214))))</f>
        <v>-0.98165716942433856</v>
      </c>
      <c r="AY216" s="225">
        <f>$F$216+($AJ$216-$F$216)*1/(1+EXP(-($E$216*(AY215-$D$214))))</f>
        <v>-0.96328961959235071</v>
      </c>
      <c r="AZ216" s="225">
        <f>$F$216+($AJ$216-$F$216)*1/(1+EXP(-($E$216*(AZ215-$D$214))))</f>
        <v>-0.92698018884409161</v>
      </c>
      <c r="BA216" s="225">
        <f>$F$216+($AJ$216-$F$216)*1/(1+EXP(-($E$216*(BA215-$D$214))))</f>
        <v>-0.85649704662132631</v>
      </c>
      <c r="BB216" s="225">
        <f>$F$216+($AJ$216-$F$216)*1/(1+EXP(-($E$216*(BB215-$D$214))))</f>
        <v>-0.72438567555123301</v>
      </c>
      <c r="BC216" s="225">
        <f>$F$216+($AJ$216-$F$216)*1/(1+EXP(-($E$216*(BC215-$D$214))))</f>
        <v>-0.49226844680304493</v>
      </c>
      <c r="BD216" s="225">
        <f>$F$216+($AJ$216-$F$216)*1/(1+EXP(-($E$216*(BD215-$D$214))))</f>
        <v>-0.12728683950796094</v>
      </c>
      <c r="BE216" s="225">
        <f>$F$216+($AJ$216-$F$216)*1/(1+EXP(-($E$216*(BE215-$D$214))))</f>
        <v>0.35718708385156273</v>
      </c>
      <c r="BF216" s="225">
        <f>$F$216+($AJ$216-$F$216)*1/(1+EXP(-($E$216*(BF215-$D$214))))</f>
        <v>0.87371907060761611</v>
      </c>
      <c r="BG216" s="225">
        <f>$F$216+($AJ$216-$F$216)*1/(1+EXP(-($E$216*(BG215-$D$214))))</f>
        <v>1.3103681569792851</v>
      </c>
      <c r="BH216" s="225">
        <f>$F$216+($AJ$216-$F$216)*1/(1+EXP(-($E$216*(BH215-$D$214))))</f>
        <v>1.6127217249223573</v>
      </c>
      <c r="BI216" s="225">
        <f>$F$216+($AJ$216-$F$216)*1/(1+EXP(-($E$216*(BI215-$D$214))))</f>
        <v>1.7943165075593823</v>
      </c>
      <c r="BJ216" s="225">
        <f>$F$216+($AJ$216-$F$216)*1/(1+EXP(-($E$216*(BJ215-$D$214))))</f>
        <v>1.8942092651987608</v>
      </c>
      <c r="BK216" s="225">
        <f>$F$216+($AJ$216-$F$216)*1/(1+EXP(-($E$216*(BK215-$D$214))))</f>
        <v>1.9465164245020947</v>
      </c>
      <c r="BL216" s="225">
        <f>$F$216+($AJ$216-$F$216)*1/(1+EXP(-($E$216*(BL215-$D$214))))</f>
        <v>1.9732003204898478</v>
      </c>
      <c r="BM216" s="225">
        <f>$F$216+($AJ$216-$F$216)*1/(1+EXP(-($E$216*(BM215-$D$214))))</f>
        <v>1.9866315535343047</v>
      </c>
      <c r="BN216" s="225">
        <f>$F$216+($AJ$216-$F$216)*1/(1+EXP(-($E$216*(BN215-$D$214))))</f>
        <v>1.9933465002157238</v>
      </c>
      <c r="BO216" s="225">
        <f>$F$216+($AJ$216-$F$216)*1/(1+EXP(-($E$216*(BO215-$D$214))))</f>
        <v>1.9966922767488873</v>
      </c>
      <c r="BP216" s="225">
        <f>$F$216+($AJ$216-$F$216)*1/(1+EXP(-($E$216*(BP215-$D$214))))</f>
        <v>1.9983565210279268</v>
      </c>
      <c r="BQ216" s="225">
        <f>$F$216+($AJ$216-$F$216)*1/(1+EXP(-($E$216*(BQ215-$D$214))))</f>
        <v>1.9991836473585263</v>
      </c>
      <c r="BR216" s="225">
        <f>$F$216+($AJ$216-$F$216)*1/(1+EXP(-($E$216*(BR215-$D$214))))</f>
        <v>1.9995945557345447</v>
      </c>
      <c r="BS216" s="225">
        <f>$F$216+($AJ$216-$F$216)*1/(1+EXP(-($E$216*(BS215-$D$214))))</f>
        <v>1.9997986486372206</v>
      </c>
      <c r="BT216" s="225">
        <f>$F$216+($AJ$216-$F$216)*1/(1+EXP(-($E$216*(BT215-$D$214))))</f>
        <v>1.9999000084938579</v>
      </c>
      <c r="BU216" s="226">
        <f>AP214</f>
        <v>2</v>
      </c>
      <c r="BV216" s="278"/>
      <c r="BW216" s="189"/>
      <c r="BX216" s="275" t="s">
        <v>183</v>
      </c>
      <c r="BY216" s="217">
        <v>-1</v>
      </c>
      <c r="BZ216" s="220"/>
      <c r="CA216" s="197">
        <v>7</v>
      </c>
      <c r="CB216" s="225">
        <f>BY216</f>
        <v>-1</v>
      </c>
      <c r="CC216" s="225">
        <f>$F$216+($AJ$216-$F$216)*1/(1+EXP(-($E$216*(CC215-$D$214))))</f>
        <v>-0.99972327205611922</v>
      </c>
      <c r="CD216" s="225">
        <f>$F$216+($AJ$216-$F$216)*1/(1+EXP(-($E$216*(CD215-$D$214))))</f>
        <v>-0.9994427904591292</v>
      </c>
      <c r="CE216" s="225">
        <f>$F$216+($AJ$216-$F$216)*1/(1+EXP(-($E$216*(CE215-$D$214))))</f>
        <v>-0.99887812901653306</v>
      </c>
      <c r="CF216" s="225">
        <f>$F$216+($AJ$216-$F$216)*1/(1+EXP(-($E$216*(CF215-$D$214))))</f>
        <v>-0.99774168539648644</v>
      </c>
      <c r="CG216" s="225">
        <f>$F$216+($AJ$216-$F$216)*1/(1+EXP(-($E$216*(CG215-$D$214))))</f>
        <v>-0.99545578065652029</v>
      </c>
      <c r="CH216" s="225">
        <f>$F$216+($AJ$216-$F$216)*1/(1+EXP(-($E$216*(CH215-$D$214))))</f>
        <v>-0.99086309636304704</v>
      </c>
      <c r="CI216" s="225">
        <f>$F$216+($AJ$216-$F$216)*1/(1+EXP(-($E$216*(CI215-$D$214))))</f>
        <v>-0.98165716942433856</v>
      </c>
      <c r="CJ216" s="225">
        <f>$F$216+($AJ$216-$F$216)*1/(1+EXP(-($E$216*(CJ215-$D$214))))</f>
        <v>-0.96328961959235071</v>
      </c>
      <c r="CK216" s="225">
        <f>$F$216+($AJ$216-$F$216)*1/(1+EXP(-($E$216*(CK215-$D$214))))</f>
        <v>-0.92698018884409161</v>
      </c>
      <c r="CL216" s="225">
        <f>$F$216+($AJ$216-$F$216)*1/(1+EXP(-($E$216*(CL215-$D$214))))</f>
        <v>-0.85649704662132631</v>
      </c>
      <c r="CM216" s="225">
        <f>$F$216+($AJ$216-$F$216)*1/(1+EXP(-($E$216*(CM215-$D$214))))</f>
        <v>-0.72438567555123301</v>
      </c>
      <c r="CN216" s="225">
        <f>$F$216+($AJ$216-$F$216)*1/(1+EXP(-($E$216*(CN215-$D$214))))</f>
        <v>-0.49226844680304493</v>
      </c>
      <c r="CO216" s="225">
        <f>$F$216+($AJ$216-$F$216)*1/(1+EXP(-($E$216*(CO215-$D$214))))</f>
        <v>-0.12728683950796094</v>
      </c>
      <c r="CP216" s="225">
        <f>$F$216+($AJ$216-$F$216)*1/(1+EXP(-($E$216*(CP215-$D$214))))</f>
        <v>0.35718708385156273</v>
      </c>
      <c r="CQ216" s="225">
        <f>$F$216+($AJ$216-$F$216)*1/(1+EXP(-($E$216*(CQ215-$D$214))))</f>
        <v>0.87371907060761611</v>
      </c>
      <c r="CR216" s="225">
        <f>$F$216+($AJ$216-$F$216)*1/(1+EXP(-($E$216*(CR215-$D$214))))</f>
        <v>1.3103681569792851</v>
      </c>
      <c r="CS216" s="225">
        <f>$F$216+($AJ$216-$F$216)*1/(1+EXP(-($E$216*(CS215-$D$214))))</f>
        <v>1.6127217249223573</v>
      </c>
      <c r="CT216" s="225">
        <f>$F$216+($AJ$216-$F$216)*1/(1+EXP(-($E$216*(CT215-$D$214))))</f>
        <v>1.7943165075593823</v>
      </c>
      <c r="CU216" s="225">
        <f>$F$216+($AJ$216-$F$216)*1/(1+EXP(-($E$216*(CU215-$D$214))))</f>
        <v>1.8942092651987608</v>
      </c>
      <c r="CV216" s="225">
        <f>$F$216+($AJ$216-$F$216)*1/(1+EXP(-($E$216*(CV215-$D$214))))</f>
        <v>1.9465164245020947</v>
      </c>
      <c r="CW216" s="225">
        <f>$F$216+($AJ$216-$F$216)*1/(1+EXP(-($E$216*(CW215-$D$214))))</f>
        <v>1.9732003204898478</v>
      </c>
      <c r="CX216" s="225">
        <f>$F$216+($AJ$216-$F$216)*1/(1+EXP(-($E$216*(CX215-$D$214))))</f>
        <v>1.9866315535343047</v>
      </c>
      <c r="CY216" s="225">
        <f>$F$216+($AJ$216-$F$216)*1/(1+EXP(-($E$216*(CY215-$D$214))))</f>
        <v>1.9933465002157238</v>
      </c>
      <c r="CZ216" s="225">
        <f>$F$216+($AJ$216-$F$216)*1/(1+EXP(-($E$216*(CZ215-$D$214))))</f>
        <v>1.9966922767488873</v>
      </c>
      <c r="DA216" s="225">
        <f>$F$216+($AJ$216-$F$216)*1/(1+EXP(-($E$216*(DA215-$D$214))))</f>
        <v>1.9983565210279268</v>
      </c>
      <c r="DB216" s="225">
        <f>$F$216+($AJ$216-$F$216)*1/(1+EXP(-($E$216*(DB215-$D$214))))</f>
        <v>1.9991836473585263</v>
      </c>
      <c r="DC216" s="225">
        <f>$F$216+($AJ$216-$F$216)*1/(1+EXP(-($E$216*(DC215-$D$214))))</f>
        <v>1.9995945557345447</v>
      </c>
      <c r="DD216" s="225">
        <f>$F$216+($AJ$216-$F$216)*1/(1+EXP(-($E$216*(DD215-$D$214))))</f>
        <v>1.9997986486372206</v>
      </c>
      <c r="DE216" s="225">
        <f>$F$216+($AJ$216-$F$216)*1/(1+EXP(-($E$216*(DE215-$D$214))))</f>
        <v>1.9999000084938579</v>
      </c>
      <c r="DF216" s="226">
        <f>CA214</f>
        <v>2</v>
      </c>
      <c r="DG216" s="278"/>
      <c r="DH216"/>
      <c r="DI216"/>
      <c r="DJ216"/>
      <c r="DK216" s="646">
        <v>1</v>
      </c>
      <c r="DL216" s="368">
        <f>2*(1/(1+EXP(-4*(ABS(DL$215-$DJ$213)+ABS($DK216-$DI$214))))-0.5)</f>
        <v>0.99932929973906726</v>
      </c>
      <c r="DM216" s="368">
        <f>2*(1/(1+EXP(-4*(ABS(DM$215-$DJ$213)+ABS($DK216-$DI$214))))-0.5)</f>
        <v>0.99899959778584102</v>
      </c>
      <c r="DN216" s="368">
        <f>2*(1/(1+EXP(-4*(ABS(DN$215-$DJ$213)+ABS($DK216-$DI$214))))-0.5)</f>
        <v>0.99850794233232665</v>
      </c>
      <c r="DO216" s="368">
        <f>2*(1/(1+EXP(-4*(ABS(DO$215-$DJ$213)+ABS($DK216-$DI$214))))-0.5)</f>
        <v>0.99777492793427958</v>
      </c>
      <c r="DP216" s="368">
        <f>2*(1/(1+EXP(-4*(ABS(DP$215-$DJ$213)+ABS($DK216-$DI$214))))-0.5)</f>
        <v>0.99668239783965107</v>
      </c>
      <c r="DQ216" s="368">
        <f>2*(1/(1+EXP(-4*(ABS(DQ$215-$DJ$213)+ABS($DK216-$DI$214))))-0.5)</f>
        <v>0.99505475368673069</v>
      </c>
      <c r="DR216" s="368">
        <f>2*(1/(1+EXP(-4*(ABS(DR$215-$DJ$213)+ABS($DK216-$DI$214))))-0.5)</f>
        <v>0.99263152020112821</v>
      </c>
      <c r="DS216" s="368">
        <f>2*(1/(1+EXP(-4*(ABS(DS$215-$DJ$213)+ABS($DK216-$DI$214))))-0.5)</f>
        <v>0.98902740220109897</v>
      </c>
      <c r="DT216" s="368">
        <f>2*(1/(1+EXP(-4*(ABS(DT$215-$DJ$213)+ABS($DK216-$DI$214))))-0.5)</f>
        <v>0.98367485769368024</v>
      </c>
      <c r="DU216" s="368">
        <f>2*(1/(1+EXP(-4*(ABS(DU$215-$DJ$213)+ABS($DK216-$DI$214))))-0.5)</f>
        <v>0.97574313003145141</v>
      </c>
      <c r="DV216" s="368">
        <f>2*(1/(1+EXP(-4*(ABS(DV$215-$DJ$213)+ABS($DK216-$DI$214))))-0.5)</f>
        <v>0.9640275800758169</v>
      </c>
      <c r="DW216" s="368">
        <f>2*(1/(1+EXP(-4*(ABS(DW$215-$DJ$213)+ABS($DK216-$DI$214))))-0.5)</f>
        <v>0.97574313003145141</v>
      </c>
      <c r="DX216" s="368">
        <f>2*(1/(1+EXP(-4*(ABS(DX$215-$DJ$213)+ABS($DK216-$DI$214))))-0.5)</f>
        <v>0.98367485769368024</v>
      </c>
      <c r="DY216" s="368">
        <f>2*(1/(1+EXP(-4*(ABS(DY$215-$DJ$213)+ABS($DK216-$DI$214))))-0.5)</f>
        <v>0.98902740220109897</v>
      </c>
      <c r="DZ216" s="368">
        <f>2*(1/(1+EXP(-4*(ABS(DZ$215-$DJ$213)+ABS($DK216-$DI$214))))-0.5)</f>
        <v>0.99263152020112821</v>
      </c>
      <c r="EA216" s="368">
        <f>2*(1/(1+EXP(-4*(ABS(EA$215-$DJ$213)+ABS($DK216-$DI$214))))-0.5)</f>
        <v>0.99505475368673069</v>
      </c>
      <c r="EB216" s="368">
        <f>2*(1/(1+EXP(-4*(ABS(EB$215-$DJ$213)+ABS($DK216-$DI$214))))-0.5)</f>
        <v>0.99668239783965107</v>
      </c>
      <c r="EC216" s="368">
        <f>2*(1/(1+EXP(-4*(ABS(EC$215-$DJ$213)+ABS($DK216-$DI$214))))-0.5)</f>
        <v>0.99777492793427958</v>
      </c>
      <c r="ED216" s="368">
        <f>2*(1/(1+EXP(-4*(ABS(ED$215-$DJ$213)+ABS($DK216-$DI$214))))-0.5)</f>
        <v>0.99850794233232665</v>
      </c>
      <c r="EE216" s="368">
        <f>2*(1/(1+EXP(-4*(ABS(EE$215-$DJ$213)+ABS($DK216-$DI$214))))-0.5)</f>
        <v>0.99899959778584102</v>
      </c>
      <c r="EF216" s="368">
        <f>2*(1/(1+EXP(-4*(ABS(EF$215-$DJ$213)+ABS($DK216-$DI$214))))-0.5)</f>
        <v>0.99932929973906726</v>
      </c>
      <c r="EG216"/>
      <c r="EH216"/>
      <c r="EI216"/>
      <c r="EJ216" s="646">
        <v>1</v>
      </c>
      <c r="EK216" s="368">
        <f>2*(1/(1+EXP(-4*(SQRT(POWER((EK$215-$DJ$213),2)+POWER(($DK216-$DI$214),2)))))-0.5)</f>
        <v>0.99303734540586897</v>
      </c>
      <c r="EL216" s="368">
        <f>2*(1/(1+EXP(-4*(SQRT(POWER((EL$215-$DJ$213),2)+POWER(($DK216-$DI$214),2)))))-0.5)</f>
        <v>0.99083985281811171</v>
      </c>
      <c r="EM216" s="368">
        <f>2*(1/(1+EXP(-4*(SQRT(POWER((EM$215-$DJ$213),2)+POWER(($DK216-$DI$214),2)))))-0.5)</f>
        <v>0.9881484381384964</v>
      </c>
      <c r="EN216" s="368">
        <f>2*(1/(1+EXP(-4*(SQRT(POWER((EN$215-$DJ$213),2)+POWER(($DK216-$DI$214),2)))))-0.5)</f>
        <v>0.98495972419362809</v>
      </c>
      <c r="EO216" s="368">
        <f>2*(1/(1+EXP(-4*(SQRT(POWER((EO$215-$DJ$213),2)+POWER(($DK216-$DI$214),2)))))-0.5)</f>
        <v>0.98133288248609807</v>
      </c>
      <c r="EP216" s="368">
        <f>2*(1/(1+EXP(-4*(SQRT(POWER((EP$215-$DJ$213),2)+POWER(($DK216-$DI$214),2)))))-0.5)</f>
        <v>0.97741223558377843</v>
      </c>
      <c r="EQ216" s="368">
        <f>2*(1/(1+EXP(-4*(SQRT(POWER((EQ$215-$DJ$213),2)+POWER(($DK216-$DI$214),2)))))-0.5)</f>
        <v>0.97344012261082846</v>
      </c>
      <c r="ER216" s="368">
        <f>2*(1/(1+EXP(-4*(SQRT(POWER((ER$215-$DJ$213),2)+POWER(($DK216-$DI$214),2)))))-0.5)</f>
        <v>0.96974871525977591</v>
      </c>
      <c r="ES216" s="368">
        <f>2*(1/(1+EXP(-4*(SQRT(POWER((ES$215-$DJ$213),2)+POWER(($DK216-$DI$214),2)))))-0.5)</f>
        <v>0.96672162865729372</v>
      </c>
      <c r="ET216" s="368">
        <f>2*(1/(1+EXP(-4*(SQRT(POWER((ET$215-$DJ$213),2)+POWER(($DK216-$DI$214),2)))))-0.5)</f>
        <v>0.96472559535808333</v>
      </c>
      <c r="EU216" s="368">
        <f>2*(1/(1+EXP(-4*(SQRT(POWER((EU$215-$DJ$213),2)+POWER(($DK216-$DI$214),2)))))-0.5)</f>
        <v>0.9640275800758169</v>
      </c>
      <c r="EV216" s="368">
        <f>2*(1/(1+EXP(-4*(SQRT(POWER((EV$215-$DJ$213),2)+POWER(($DK216-$DI$214),2)))))-0.5)</f>
        <v>0.96472559535808333</v>
      </c>
      <c r="EW216" s="368">
        <f>2*(1/(1+EXP(-4*(SQRT(POWER((EW$215-$DJ$213),2)+POWER(($DK216-$DI$214),2)))))-0.5)</f>
        <v>0.96672162865729372</v>
      </c>
      <c r="EX216" s="368">
        <f>2*(1/(1+EXP(-4*(SQRT(POWER((EX$215-$DJ$213),2)+POWER(($DK216-$DI$214),2)))))-0.5)</f>
        <v>0.96974871525977591</v>
      </c>
      <c r="EY216" s="368">
        <f>2*(1/(1+EXP(-4*(SQRT(POWER((EY$215-$DJ$213),2)+POWER(($DK216-$DI$214),2)))))-0.5)</f>
        <v>0.97344012261082846</v>
      </c>
      <c r="EZ216" s="368">
        <f>2*(1/(1+EXP(-4*(SQRT(POWER((EZ$215-$DJ$213),2)+POWER(($DK216-$DI$214),2)))))-0.5)</f>
        <v>0.97741223558377843</v>
      </c>
      <c r="FA216" s="368">
        <f>2*(1/(1+EXP(-4*(SQRT(POWER((FA$215-$DJ$213),2)+POWER(($DK216-$DI$214),2)))))-0.5)</f>
        <v>0.98133288248609807</v>
      </c>
      <c r="FB216" s="368">
        <f>2*(1/(1+EXP(-4*(SQRT(POWER((FB$215-$DJ$213),2)+POWER(($DK216-$DI$214),2)))))-0.5)</f>
        <v>0.98495972419362809</v>
      </c>
      <c r="FC216" s="368">
        <f>2*(1/(1+EXP(-4*(SQRT(POWER((FC$215-$DJ$213),2)+POWER(($DK216-$DI$214),2)))))-0.5)</f>
        <v>0.9881484381384964</v>
      </c>
      <c r="FD216" s="368">
        <f>2*(1/(1+EXP(-4*(SQRT(POWER((FD$215-$DJ$213),2)+POWER(($DK216-$DI$214),2)))))-0.5)</f>
        <v>0.99083985281811171</v>
      </c>
      <c r="FE216" s="368">
        <f>2*(1/(1+EXP(-4*(SQRT(POWER((FE$215-$DJ$213),2)+POWER(($DK216-$DI$214),2)))))-0.5)</f>
        <v>0.99303734540586897</v>
      </c>
      <c r="FF216"/>
      <c r="FG216"/>
      <c r="FH216"/>
      <c r="FI216" s="646">
        <v>1</v>
      </c>
      <c r="FJ216" s="368">
        <f>2*(1/(1+EXP(-4*(MAX(ABS(FJ$215-$DJ$213),ABS($DK216-$DI$214)))))-0.5)</f>
        <v>0.9640275800758169</v>
      </c>
      <c r="FK216" s="368">
        <f>2*(1/(1+EXP(-4*(MAX(ABS(FK$215-$DJ$213),ABS($DK216-$DI$214)))))-0.5)</f>
        <v>0.9640275800758169</v>
      </c>
      <c r="FL216" s="368">
        <f>2*(1/(1+EXP(-4*(MAX(ABS(FL$215-$DJ$213),ABS($DK216-$DI$214)))))-0.5)</f>
        <v>0.9640275800758169</v>
      </c>
      <c r="FM216" s="368">
        <f>2*(1/(1+EXP(-4*(MAX(ABS(FM$215-$DJ$213),ABS($DK216-$DI$214)))))-0.5)</f>
        <v>0.9640275800758169</v>
      </c>
      <c r="FN216" s="368">
        <f>2*(1/(1+EXP(-4*(MAX(ABS(FN$215-$DJ$213),ABS($DK216-$DI$214)))))-0.5)</f>
        <v>0.9640275800758169</v>
      </c>
      <c r="FO216" s="368">
        <f>2*(1/(1+EXP(-4*(MAX(ABS(FO$215-$DJ$213),ABS($DK216-$DI$214)))))-0.5)</f>
        <v>0.9640275800758169</v>
      </c>
      <c r="FP216" s="368">
        <f>2*(1/(1+EXP(-4*(MAX(ABS(FP$215-$DJ$213),ABS($DK216-$DI$214)))))-0.5)</f>
        <v>0.9640275800758169</v>
      </c>
      <c r="FQ216" s="368">
        <f>2*(1/(1+EXP(-4*(MAX(ABS(FQ$215-$DJ$213),ABS($DK216-$DI$214)))))-0.5)</f>
        <v>0.9640275800758169</v>
      </c>
      <c r="FR216" s="368">
        <f>2*(1/(1+EXP(-4*(MAX(ABS(FR$215-$DJ$213),ABS($DK216-$DI$214)))))-0.5)</f>
        <v>0.9640275800758169</v>
      </c>
      <c r="FS216" s="368">
        <f>2*(1/(1+EXP(-4*(MAX(ABS(FS$215-$DJ$213),ABS($DK216-$DI$214)))))-0.5)</f>
        <v>0.9640275800758169</v>
      </c>
      <c r="FT216" s="368">
        <f>2*(1/(1+EXP(-4*(MAX(ABS(FT$215-$DJ$213),ABS($DK216-$DI$214)))))-0.5)</f>
        <v>0.9640275800758169</v>
      </c>
      <c r="FU216" s="368">
        <f>2*(1/(1+EXP(-4*(MAX(ABS(FU$215-$DJ$213),ABS($DK216-$DI$214)))))-0.5)</f>
        <v>0.9640275800758169</v>
      </c>
      <c r="FV216" s="368">
        <f>2*(1/(1+EXP(-4*(MAX(ABS(FV$215-$DJ$213),ABS($DK216-$DI$214)))))-0.5)</f>
        <v>0.9640275800758169</v>
      </c>
      <c r="FW216" s="368">
        <f>2*(1/(1+EXP(-4*(MAX(ABS(FW$215-$DJ$213),ABS($DK216-$DI$214)))))-0.5)</f>
        <v>0.9640275800758169</v>
      </c>
      <c r="FX216" s="368">
        <f>2*(1/(1+EXP(-4*(MAX(ABS(FX$215-$DJ$213),ABS($DK216-$DI$214)))))-0.5)</f>
        <v>0.9640275800758169</v>
      </c>
      <c r="FY216" s="368">
        <f>2*(1/(1+EXP(-4*(MAX(ABS(FY$215-$DJ$213),ABS($DK216-$DI$214)))))-0.5)</f>
        <v>0.9640275800758169</v>
      </c>
      <c r="FZ216" s="368">
        <f>2*(1/(1+EXP(-4*(MAX(ABS(FZ$215-$DJ$213),ABS($DK216-$DI$214)))))-0.5)</f>
        <v>0.9640275800758169</v>
      </c>
      <c r="GA216" s="368">
        <f>2*(1/(1+EXP(-4*(MAX(ABS(GA$215-$DJ$213),ABS($DK216-$DI$214)))))-0.5)</f>
        <v>0.9640275800758169</v>
      </c>
      <c r="GB216" s="368">
        <f>2*(1/(1+EXP(-4*(MAX(ABS(GB$215-$DJ$213),ABS($DK216-$DI$214)))))-0.5)</f>
        <v>0.9640275800758169</v>
      </c>
      <c r="GC216" s="368">
        <f>2*(1/(1+EXP(-4*(MAX(ABS(GC$215-$DJ$213),ABS($DK216-$DI$214)))))-0.5)</f>
        <v>0.9640275800758169</v>
      </c>
      <c r="GD216" s="368">
        <f>2*(1/(1+EXP(-4*(MAX(ABS(GD$215-$DJ$213),ABS($DK216-$DI$214)))))-0.5)</f>
        <v>0.9640275800758169</v>
      </c>
      <c r="GE216"/>
      <c r="GF216"/>
      <c r="GG216"/>
    </row>
    <row r="217" spans="1:189" ht="42" customHeight="1">
      <c r="A217"/>
      <c r="B217" s="273"/>
      <c r="C217" s="245"/>
      <c r="D217" s="221">
        <v>1.5</v>
      </c>
      <c r="E217" s="227">
        <f>E214</f>
        <v>2</v>
      </c>
      <c r="F217" s="364">
        <f>AQ217*CB217</f>
        <v>0.49999469233762084</v>
      </c>
      <c r="G217" s="365">
        <f>AR217*CC217</f>
        <v>0.50013266430670411</v>
      </c>
      <c r="H217" s="365">
        <f>AS217*CD217</f>
        <v>0.50027265024418244</v>
      </c>
      <c r="I217" s="365">
        <f>AT217*CE217</f>
        <v>0.50055484237687053</v>
      </c>
      <c r="J217" s="365">
        <f>AU217*CF217</f>
        <v>0.50112300647301244</v>
      </c>
      <c r="K217" s="365">
        <f>AV217*CG217</f>
        <v>0.50226593746885073</v>
      </c>
      <c r="L217" s="365">
        <f>AW217*CH217</f>
        <v>0.50456225869085569</v>
      </c>
      <c r="M217" s="365">
        <f>AX217*CI217</f>
        <v>0.50916521718342977</v>
      </c>
      <c r="N217" s="365">
        <f>AY217*CJ217</f>
        <v>0.51834902023652918</v>
      </c>
      <c r="O217" s="365">
        <f>AZ217*CK217</f>
        <v>0.53650379099585732</v>
      </c>
      <c r="P217" s="365">
        <f>BA217*CL217</f>
        <v>0.57174540676204211</v>
      </c>
      <c r="Q217" s="365">
        <f>BB217*CM217</f>
        <v>0.63780106184460494</v>
      </c>
      <c r="R217" s="365">
        <f>BC217*CN217</f>
        <v>0.75385952498315334</v>
      </c>
      <c r="S217" s="365">
        <f>BD217*CO217</f>
        <v>0.93635012618941293</v>
      </c>
      <c r="T217" s="365">
        <f>BE217*CP217</f>
        <v>1.1785870854600347</v>
      </c>
      <c r="U217" s="365">
        <f>BF217*CQ217</f>
        <v>1.4368535607867303</v>
      </c>
      <c r="V217" s="365">
        <f>BG217*CR217</f>
        <v>1.6551790890367815</v>
      </c>
      <c r="W217" s="365">
        <f>BH217*CS217</f>
        <v>1.8063570872482848</v>
      </c>
      <c r="X217" s="365">
        <f>BI217*CT217</f>
        <v>1.8971556189008583</v>
      </c>
      <c r="Y217" s="365">
        <f>BJ217*CU217</f>
        <v>1.9471029048726818</v>
      </c>
      <c r="Z217" s="365">
        <f>BK217*CV217</f>
        <v>1.9732571327900505</v>
      </c>
      <c r="AA217" s="365">
        <f>BL217*CW217</f>
        <v>1.9865995109251702</v>
      </c>
      <c r="AB217" s="365">
        <f>BM217*CX217</f>
        <v>1.9933153975442224</v>
      </c>
      <c r="AC217" s="365">
        <f>BN217*CY217</f>
        <v>1.9966730332646205</v>
      </c>
      <c r="AD217" s="365">
        <f>BO217*CZ217</f>
        <v>1.998346015722684</v>
      </c>
      <c r="AE217" s="365">
        <f>BP217*DA217</f>
        <v>1.9991781908743562</v>
      </c>
      <c r="AF217" s="365">
        <f>BQ217*DB217</f>
        <v>1.9995917831126315</v>
      </c>
      <c r="AG217" s="365">
        <f>BR217*DC217</f>
        <v>1.9997972529121368</v>
      </c>
      <c r="AH217" s="365">
        <f>BS217*DD217</f>
        <v>1.9998993076268627</v>
      </c>
      <c r="AI217" s="365">
        <f>BT217*DE217</f>
        <v>1.9999499919212311</v>
      </c>
      <c r="AJ217" s="366">
        <f>BU217*DF217</f>
        <v>1.9999999900391705</v>
      </c>
      <c r="AK217" s="278"/>
      <c r="AL217" s="189"/>
      <c r="AM217" s="273"/>
      <c r="AN217" s="245"/>
      <c r="AO217" s="221">
        <v>1.5</v>
      </c>
      <c r="AP217" s="227">
        <f>AP214</f>
        <v>2</v>
      </c>
      <c r="AQ217" s="368">
        <f>2*(1/(1+EXP(-4/0.5*(POWER(POWER((ABS(AQ$215-(-1))),3)+POWER(ABS($AO217-(0)),3),1/3))))-0.5)*2*(1/(1+EXP(-4/0.5*(POWER(POWER((ABS(AQ$215-(1))),3)+POWER(ABS($AO217-(-1)),3),1/3))))-0.5)</f>
        <v>0.99998938467524168</v>
      </c>
      <c r="AR217" s="368">
        <f>2*(1/(1+EXP(-4/0.5*(POWER(POWER((ABS(AR$215-(-1))),3)+POWER(ABS($AO217-(0)),3),1/3))))-0.5)*2*(1/(1+EXP(-4/0.5*(POWER(POWER((ABS(AR$215-(1))),3)+POWER(ABS($AO217-(-1)),3),1/3))))-0.5)</f>
        <v>0.99998860382316823</v>
      </c>
      <c r="AS217" s="368">
        <f>2*(1/(1+EXP(-4/0.5*(POWER(POWER((ABS(AS$215-(-1))),3)+POWER(ABS($AO217-(0)),3),1/3))))-0.5)*2*(1/(1+EXP(-4/0.5*(POWER(POWER((ABS(AS$215-(1))),3)+POWER(ABS($AO217-(-1)),3),1/3))))-0.5)</f>
        <v>0.99998809757963625</v>
      </c>
      <c r="AT217" s="368">
        <f>2*(1/(1+EXP(-4/0.5*(POWER(POWER((ABS(AT$215-(-1))),3)+POWER(ABS($AO217-(0)),3),1/3))))-0.5)*2*(1/(1+EXP(-4/0.5*(POWER(POWER((ABS(AT$215-(1))),3)+POWER(ABS($AO217-(-1)),3),1/3))))-0.5)</f>
        <v>0.99998782742633119</v>
      </c>
      <c r="AU217" s="368">
        <f>2*(1/(1+EXP(-4/0.5*(POWER(POWER((ABS(AU$215-(-1))),3)+POWER(ABS($AO217-(0)),3),1/3))))-0.5)*2*(1/(1+EXP(-4/0.5*(POWER(POWER((ABS(AU$215-(1))),3)+POWER(ABS($AO217-(-1)),3),1/3))))-0.5)</f>
        <v>0.99998772606092712</v>
      </c>
      <c r="AV217" s="368">
        <f>2*(1/(1+EXP(-4/0.5*(POWER(POWER((ABS(AV$215-(-1))),3)+POWER(ABS($AO217-(0)),3),1/3))))-0.5)*2*(1/(1+EXP(-4/0.5*(POWER(POWER((ABS(AV$215-(1))),3)+POWER(ABS($AO217-(-1)),3),1/3))))-0.5)</f>
        <v>0.99998771143615128</v>
      </c>
      <c r="AW217" s="368">
        <f>2*(1/(1+EXP(-4/0.5*(POWER(POWER((ABS(AW$215-(-1))),3)+POWER(ABS($AO217-(0)),3),1/3))))-0.5)*2*(1/(1+EXP(-4/0.5*(POWER(POWER((ABS(AW$215-(1))),3)+POWER(ABS($AO217-(-1)),3),1/3))))-0.5)</f>
        <v>0.99998772589209939</v>
      </c>
      <c r="AX217" s="368">
        <f>2*(1/(1+EXP(-4/0.5*(POWER(POWER((ABS(AX$215-(-1))),3)+POWER(ABS($AO217-(0)),3),1/3))))-0.5)*2*(1/(1+EXP(-4/0.5*(POWER(POWER((ABS(AX$215-(1))),3)+POWER(ABS($AO217-(-1)),3),1/3))))-0.5)</f>
        <v>0.99998782707706113</v>
      </c>
      <c r="AY217" s="368">
        <f>2*(1/(1+EXP(-4/0.5*(POWER(POWER((ABS(AY$215-(-1))),3)+POWER(ABS($AO217-(0)),3),1/3))))-0.5)*2*(1/(1+EXP(-4/0.5*(POWER(POWER((ABS(AY$215-(1))),3)+POWER(ABS($AO217-(-1)),3),1/3))))-0.5)</f>
        <v>0.99998809702803793</v>
      </c>
      <c r="AZ217" s="368">
        <f>2*(1/(1+EXP(-4/0.5*(POWER(POWER((ABS(AZ$215-(-1))),3)+POWER(ABS($AO217-(0)),3),1/3))))-0.5)*2*(1/(1+EXP(-4/0.5*(POWER(POWER((ABS(AZ$215-(1))),3)+POWER(ABS($AO217-(-1)),3),1/3))))-0.5)</f>
        <v>0.99998860303969539</v>
      </c>
      <c r="BA217" s="368">
        <f>2*(1/(1+EXP(-4/0.5*(POWER(POWER((ABS(BA$215-(-1))),3)+POWER(ABS($AO217-(0)),3),1/3))))-0.5)*2*(1/(1+EXP(-4/0.5*(POWER(POWER((ABS(BA$215-(1))),3)+POWER(ABS($AO217-(-1)),3),1/3))))-0.5)</f>
        <v>0.99998938362637935</v>
      </c>
      <c r="BB217" s="368">
        <f>2*(1/(1+EXP(-4/0.5*(POWER(POWER((ABS(BB$215-(-1))),3)+POWER(ABS($AO217-(0)),3),1/3))))-0.5)*2*(1/(1+EXP(-4/0.5*(POWER(POWER((ABS(BB$215-(1))),3)+POWER(ABS($AO217-(-1)),3),1/3))))-0.5)</f>
        <v>0.99999043538527033</v>
      </c>
      <c r="BC217" s="368">
        <f>2*(1/(1+EXP(-4/0.5*(POWER(POWER((ABS(BC$215-(-1))),3)+POWER(ABS($AO217-(0)),3),1/3))))-0.5)*2*(1/(1+EXP(-4/0.5*(POWER(POWER((ABS(BC$215-(1))),3)+POWER(ABS($AO217-(-1)),3),1/3))))-0.5)</f>
        <v>0.99999170725675812</v>
      </c>
      <c r="BD217" s="368">
        <f>2*(1/(1+EXP(-4/0.5*(POWER(POWER((ABS(BD$215-(-1))),3)+POWER(ABS($AO217-(0)),3),1/3))))-0.5)*2*(1/(1+EXP(-4/0.5*(POWER(POWER((ABS(BD$215-(1))),3)+POWER(ABS($AO217-(-1)),3),1/3))))-0.5)</f>
        <v>0.9999931072662458</v>
      </c>
      <c r="BE217" s="368">
        <f>2*(1/(1+EXP(-4/0.5*(POWER(POWER((ABS(BE$215-(-1))),3)+POWER(ABS($AO217-(0)),3),1/3))))-0.5)*2*(1/(1+EXP(-4/0.5*(POWER(POWER((ABS(BE$215-(1))),3)+POWER(ABS($AO217-(-1)),3),1/3))))-0.5)</f>
        <v>0.99999452188942406</v>
      </c>
      <c r="BF217" s="368">
        <f>2*(1/(1+EXP(-4/0.5*(POWER(POWER((ABS(BF$215-(-1))),3)+POWER(ABS($AO217-(0)),3),1/3))))-0.5)*2*(1/(1+EXP(-4/0.5*(POWER(POWER((ABS(BF$215-(1))),3)+POWER(ABS($AO217-(-1)),3),1/3))))-0.5)</f>
        <v>0.99999584196163172</v>
      </c>
      <c r="BG217" s="368">
        <f>2*(1/(1+EXP(-4/0.5*(POWER(POWER((ABS(BG$215-(-1))),3)+POWER(ABS($AO217-(0)),3),1/3))))-0.5)*2*(1/(1+EXP(-4/0.5*(POWER(POWER((ABS(BG$215-(1))),3)+POWER(ABS($AO217-(-1)),3),1/3))))-0.5)</f>
        <v>0.99999698556014049</v>
      </c>
      <c r="BH217" s="368">
        <f>2*(1/(1+EXP(-4/0.5*(POWER(POWER((ABS(BH$215-(-1))),3)+POWER(ABS($AO217-(0)),3),1/3))))-0.5)*2*(1/(1+EXP(-4/0.5*(POWER(POWER((ABS(BH$215-(1))),3)+POWER(ABS($AO217-(-1)),3),1/3))))-0.5)</f>
        <v>0.99999791004501248</v>
      </c>
      <c r="BI217" s="368">
        <f>2*(1/(1+EXP(-4/0.5*(POWER(POWER((ABS(BI$215-(-1))),3)+POWER(ABS($AO217-(0)),3),1/3))))-0.5)*2*(1/(1+EXP(-4/0.5*(POWER(POWER((ABS(BI$215-(1))),3)+POWER(ABS($AO217-(-1)),3),1/3))))-0.5)</f>
        <v>0.99999861114441679</v>
      </c>
      <c r="BJ217" s="368">
        <f>2*(1/(1+EXP(-4/0.5*(POWER(POWER((ABS(BJ$215-(-1))),3)+POWER(ABS($AO217-(0)),3),1/3))))-0.5)*2*(1/(1+EXP(-4/0.5*(POWER(POWER((ABS(BJ$215-(1))),3)+POWER(ABS($AO217-(-1)),3),1/3))))-0.5)</f>
        <v>0.99999911266879571</v>
      </c>
      <c r="BK217" s="368">
        <f>2*(1/(1+EXP(-4/0.5*(POWER(POWER((ABS(BK$215-(-1))),3)+POWER(ABS($AO217-(0)),3),1/3))))-0.5)*2*(1/(1+EXP(-4/0.5*(POWER(POWER((ABS(BK$215-(1))),3)+POWER(ABS($AO217-(-1)),3),1/3))))-0.5)</f>
        <v>0.99999945295502124</v>
      </c>
      <c r="BL217" s="368">
        <f>2*(1/(1+EXP(-4/0.5*(POWER(POWER((ABS(BL$215-(-1))),3)+POWER(ABS($AO217-(0)),3),1/3))))-0.5)*2*(1/(1+EXP(-4/0.5*(POWER(POWER((ABS(BL$215-(1))),3)+POWER(ABS($AO217-(-1)),3),1/3))))-0.5)</f>
        <v>0.99999967315025606</v>
      </c>
      <c r="BM217" s="368">
        <f>2*(1/(1+EXP(-4/0.5*(POWER(POWER((ABS(BM$215-(-1))),3)+POWER(ABS($AO217-(0)),3),1/3))))-0.5)*2*(1/(1+EXP(-4/0.5*(POWER(POWER((ABS(BM$215-(1))),3)+POWER(ABS($AO217-(-1)),3),1/3))))-0.5)</f>
        <v>0.9999998097527073</v>
      </c>
      <c r="BN217" s="368">
        <f>2*(1/(1+EXP(-4/0.5*(POWER(POWER((ABS(BN$215-(-1))),3)+POWER(ABS($AO217-(0)),3),1/3))))-0.5)*2*(1/(1+EXP(-4/0.5*(POWER(POWER((ABS(BN$215-(1))),3)+POWER(ABS($AO217-(-1)),3),1/3))))-0.5)</f>
        <v>0.99999989139773304</v>
      </c>
      <c r="BO217" s="368">
        <f>2*(1/(1+EXP(-4/0.5*(POWER(POWER((ABS(BO$215-(-1))),3)+POWER(ABS($AO217-(0)),3),1/3))))-0.5)*2*(1/(1+EXP(-4/0.5*(POWER(POWER((ABS(BO$215-(1))),3)+POWER(ABS($AO217-(-1)),3),1/3))))-0.5)</f>
        <v>0.999999938623366</v>
      </c>
      <c r="BP217" s="368">
        <f>2*(1/(1+EXP(-4/0.5*(POWER(POWER((ABS(BP$215-(-1))),3)+POWER(ABS($AO217-(0)),3),1/3))))-0.5)*2*(1/(1+EXP(-4/0.5*(POWER(POWER((ABS(BP$215-(1))),3)+POWER(ABS($AO217-(-1)),3),1/3))))-0.5)</f>
        <v>0.99999996516588407</v>
      </c>
      <c r="BQ217" s="368">
        <f>2*(1/(1+EXP(-4/0.5*(POWER(POWER((ABS(BQ$215-(-1))),3)+POWER(ABS($AO217-(0)),3),1/3))))-0.5)*2*(1/(1+EXP(-4/0.5*(POWER(POWER((ABS(BQ$215-(1))),3)+POWER(ABS($AO217-(-1)),3),1/3))))-0.5)</f>
        <v>0.99999997971254373</v>
      </c>
      <c r="BR217" s="368">
        <f>2*(1/(1+EXP(-4/0.5*(POWER(POWER((ABS(BR$215-(-1))),3)+POWER(ABS($AO217-(0)),3),1/3))))-0.5)*2*(1/(1+EXP(-4/0.5*(POWER(POWER((ABS(BR$215-(1))),3)+POWER(ABS($AO217-(-1)),3),1/3))))-0.5)</f>
        <v>0.99999998752116737</v>
      </c>
      <c r="BS217" s="368">
        <f>2*(1/(1+EXP(-4/0.5*(POWER(POWER((ABS(BS$215-(-1))),3)+POWER(ABS($AO217-(0)),3),1/3))))-0.5)*2*(1/(1+EXP(-4/0.5*(POWER(POWER((ABS(BS$215-(1))),3)+POWER(ABS($AO217-(-1)),3),1/3))))-0.5)</f>
        <v>0.99999999165370612</v>
      </c>
      <c r="BT217" s="368">
        <f>2*(1/(1+EXP(-4/0.5*(POWER(POWER((ABS(BT$215-(-1))),3)+POWER(ABS($AO217-(0)),3),1/3))))-0.5)*2*(1/(1+EXP(-4/0.5*(POWER(POWER((ABS(BT$215-(1))),3)+POWER(ABS($AO217-(-1)),3),1/3))))-0.5)</f>
        <v>0.999999993836997</v>
      </c>
      <c r="BU217" s="368">
        <f>2*(1/(1+EXP(-4/0.5*(POWER(POWER((ABS(BU$215-(-1))),3)+POWER(ABS($AO217-(0)),3),1/3))))-0.5)*2*(1/(1+EXP(-4/0.5*(POWER(POWER((ABS(BU$215-(1))),3)+POWER(ABS($AO217-(-1)),3),1/3))))-0.5)</f>
        <v>0.99999999501958525</v>
      </c>
      <c r="BV217" s="278"/>
      <c r="BW217" s="189"/>
      <c r="BX217" s="273"/>
      <c r="BY217" s="245"/>
      <c r="BZ217" s="221">
        <v>1.5</v>
      </c>
      <c r="CA217" s="227">
        <f>CA214</f>
        <v>2</v>
      </c>
      <c r="CB217" s="364">
        <f>(CB$216+$E217)/2</f>
        <v>0.5</v>
      </c>
      <c r="CC217" s="365">
        <f>MAX((CC$216+$E217)/2,CB216)</f>
        <v>0.50013836397194034</v>
      </c>
      <c r="CD217" s="365">
        <f>MAX((CD$216+$E217)/2,CC216)</f>
        <v>0.5002786047704354</v>
      </c>
      <c r="CE217" s="365">
        <f>MAX((CE$216+$E217)/2,CD216)</f>
        <v>0.50056093549173353</v>
      </c>
      <c r="CF217" s="365">
        <f>MAX((CF$216+$E217)/2,CE216)</f>
        <v>0.50112915730175678</v>
      </c>
      <c r="CG217" s="365">
        <f>MAX((CG$216+$E217)/2,CF216)</f>
        <v>0.50227210967173985</v>
      </c>
      <c r="CH217" s="365">
        <f>MAX((CH$216+$E217)/2,CG216)</f>
        <v>0.50456845181847654</v>
      </c>
      <c r="CI217" s="365">
        <f>MAX((CI$216+$E217)/2,CH216)</f>
        <v>0.50917141528783072</v>
      </c>
      <c r="CJ217" s="365">
        <f>MAX((CJ$216+$E217)/2,CI216)</f>
        <v>0.51835519020382459</v>
      </c>
      <c r="CK217" s="365">
        <f>MAX((CK$216+$E217)/2,CJ216)</f>
        <v>0.53650990557795419</v>
      </c>
      <c r="CL217" s="365">
        <f>MAX((CL$216+$E217)/2,CK216)</f>
        <v>0.57175147668933679</v>
      </c>
      <c r="CM217" s="365">
        <f>MAX((CM$216+$E217)/2,CL216)</f>
        <v>0.63780716222438349</v>
      </c>
      <c r="CN217" s="365">
        <f>MAX((CN$216+$E217)/2,CM216)</f>
        <v>0.75386577659847753</v>
      </c>
      <c r="CO217" s="365">
        <f>MAX((CO$216+$E217)/2,CN216)</f>
        <v>0.93635658024601953</v>
      </c>
      <c r="CP217" s="365">
        <f>MAX((CP$216+$E217)/2,CO216)</f>
        <v>1.1785935419257814</v>
      </c>
      <c r="CQ217" s="365">
        <f>MAX((CQ$216+$E217)/2,CP216)</f>
        <v>1.4368595353038081</v>
      </c>
      <c r="CR217" s="365">
        <f>MAX((CR$216+$E217)/2,CQ216)</f>
        <v>1.6551840784896426</v>
      </c>
      <c r="CS217" s="365">
        <f>MAX((CS$216+$E217)/2,CR216)</f>
        <v>1.8063608624611787</v>
      </c>
      <c r="CT217" s="365">
        <f>MAX((CT$216+$E217)/2,CS216)</f>
        <v>1.8971582537796912</v>
      </c>
      <c r="CU217" s="365">
        <f>MAX((CU$216+$E217)/2,CT216)</f>
        <v>1.9471046325993804</v>
      </c>
      <c r="CV217" s="365">
        <f>MAX((CV$216+$E217)/2,CU216)</f>
        <v>1.9732582122510474</v>
      </c>
      <c r="CW217" s="365">
        <f>MAX((CW$216+$E217)/2,CV216)</f>
        <v>1.9866001602449239</v>
      </c>
      <c r="CX217" s="365">
        <f>MAX((CX$216+$E217)/2,CW216)</f>
        <v>1.9933157767671523</v>
      </c>
      <c r="CY217" s="365">
        <f>MAX((CY$216+$E217)/2,CX216)</f>
        <v>1.9966732501078619</v>
      </c>
      <c r="CZ217" s="365">
        <f>MAX((CZ$216+$E217)/2,CY216)</f>
        <v>1.9983461383744436</v>
      </c>
      <c r="DA217" s="365">
        <f>MAX((DA$216+$E217)/2,CZ216)</f>
        <v>1.9991782605139634</v>
      </c>
      <c r="DB217" s="365">
        <f>MAX((DB$216+$E217)/2,DA216)</f>
        <v>1.9995918236792631</v>
      </c>
      <c r="DC217" s="365">
        <f>MAX((DC$216+$E217)/2,DB216)</f>
        <v>1.9997972778672723</v>
      </c>
      <c r="DD217" s="365">
        <f>MAX((DD$216+$E217)/2,DC216)</f>
        <v>1.9998993243186103</v>
      </c>
      <c r="DE217" s="365">
        <f>MAX((DE$216+$E217)/2,DD216)</f>
        <v>1.9999500042469289</v>
      </c>
      <c r="DF217" s="366">
        <f>MAX((DF$216+$E217)/2,DE216)</f>
        <v>2</v>
      </c>
      <c r="DG217" s="278"/>
      <c r="DH217"/>
      <c r="DI217"/>
      <c r="DJ217"/>
      <c r="DK217" s="647">
        <v>0.9</v>
      </c>
      <c r="DL217" s="368">
        <f>2*(1/(1+EXP(-4*(ABS(DL$215-$DJ$213)+ABS($DK217-$DI$214))))-0.5)</f>
        <v>0.99899959778584102</v>
      </c>
      <c r="DM217" s="368">
        <f>2*(1/(1+EXP(-4*(ABS(DM$215-$DJ$213)+ABS($DK217-$DI$214))))-0.5)</f>
        <v>0.99850794233232665</v>
      </c>
      <c r="DN217" s="368">
        <f>2*(1/(1+EXP(-4*(ABS(DN$215-$DJ$213)+ABS($DK217-$DI$214))))-0.5)</f>
        <v>0.99777492793427958</v>
      </c>
      <c r="DO217" s="368">
        <f>2*(1/(1+EXP(-4*(ABS(DO$215-$DJ$213)+ABS($DK217-$DI$214))))-0.5)</f>
        <v>0.99668239783965107</v>
      </c>
      <c r="DP217" s="368">
        <f>2*(1/(1+EXP(-4*(ABS(DP$215-$DJ$213)+ABS($DK217-$DI$214))))-0.5)</f>
        <v>0.99505475368673069</v>
      </c>
      <c r="DQ217" s="368">
        <f>2*(1/(1+EXP(-4*(ABS(DQ$215-$DJ$213)+ABS($DK217-$DI$214))))-0.5)</f>
        <v>0.99263152020112821</v>
      </c>
      <c r="DR217" s="368">
        <f>2*(1/(1+EXP(-4*(ABS(DR$215-$DJ$213)+ABS($DK217-$DI$214))))-0.5)</f>
        <v>0.98902740220109897</v>
      </c>
      <c r="DS217" s="368">
        <f>2*(1/(1+EXP(-4*(ABS(DS$215-$DJ$213)+ABS($DK217-$DI$214))))-0.5)</f>
        <v>0.98367485769368024</v>
      </c>
      <c r="DT217" s="368">
        <f>2*(1/(1+EXP(-4*(ABS(DT$215-$DJ$213)+ABS($DK217-$DI$214))))-0.5)</f>
        <v>0.97574313003145141</v>
      </c>
      <c r="DU217" s="368">
        <f>2*(1/(1+EXP(-4*(ABS(DU$215-$DJ$213)+ABS($DK217-$DI$214))))-0.5)</f>
        <v>0.9640275800758169</v>
      </c>
      <c r="DV217" s="368">
        <f>2*(1/(1+EXP(-4*(ABS(DV$215-$DJ$213)+ABS($DK217-$DI$214))))-0.5)</f>
        <v>0.94680601284626809</v>
      </c>
      <c r="DW217" s="368">
        <f>2*(1/(1+EXP(-4*(ABS(DW$215-$DJ$213)+ABS($DK217-$DI$214))))-0.5)</f>
        <v>0.9640275800758169</v>
      </c>
      <c r="DX217" s="368">
        <f>2*(1/(1+EXP(-4*(ABS(DX$215-$DJ$213)+ABS($DK217-$DI$214))))-0.5)</f>
        <v>0.97574313003145141</v>
      </c>
      <c r="DY217" s="368">
        <f>2*(1/(1+EXP(-4*(ABS(DY$215-$DJ$213)+ABS($DK217-$DI$214))))-0.5)</f>
        <v>0.98367485769368024</v>
      </c>
      <c r="DZ217" s="368">
        <f>2*(1/(1+EXP(-4*(ABS(DZ$215-$DJ$213)+ABS($DK217-$DI$214))))-0.5)</f>
        <v>0.98902740220109897</v>
      </c>
      <c r="EA217" s="368">
        <f>2*(1/(1+EXP(-4*(ABS(EA$215-$DJ$213)+ABS($DK217-$DI$214))))-0.5)</f>
        <v>0.99263152020112821</v>
      </c>
      <c r="EB217" s="368">
        <f>2*(1/(1+EXP(-4*(ABS(EB$215-$DJ$213)+ABS($DK217-$DI$214))))-0.5)</f>
        <v>0.99505475368673069</v>
      </c>
      <c r="EC217" s="368">
        <f>2*(1/(1+EXP(-4*(ABS(EC$215-$DJ$213)+ABS($DK217-$DI$214))))-0.5)</f>
        <v>0.99668239783965107</v>
      </c>
      <c r="ED217" s="368">
        <f>2*(1/(1+EXP(-4*(ABS(ED$215-$DJ$213)+ABS($DK217-$DI$214))))-0.5)</f>
        <v>0.99777492793427958</v>
      </c>
      <c r="EE217" s="368">
        <f>2*(1/(1+EXP(-4*(ABS(EE$215-$DJ$213)+ABS($DK217-$DI$214))))-0.5)</f>
        <v>0.99850794233232665</v>
      </c>
      <c r="EF217" s="368">
        <f>2*(1/(1+EXP(-4*(ABS(EF$215-$DJ$213)+ABS($DK217-$DI$214))))-0.5)</f>
        <v>0.99899959778584102</v>
      </c>
      <c r="EG217"/>
      <c r="EH217"/>
      <c r="EI217"/>
      <c r="EJ217" s="647">
        <v>0.9</v>
      </c>
      <c r="EK217" s="368">
        <f>2*(1/(1+EXP(-4*(SQRT(POWER((EK$215-$DJ$213),2)+POWER(($DK217-$DI$214),2)))))-0.5)</f>
        <v>0.99083985281811171</v>
      </c>
      <c r="EL217" s="368">
        <f>2*(1/(1+EXP(-4*(SQRT(POWER((EL$215-$DJ$213),2)+POWER(($DK217-$DI$214),2)))))-0.5)</f>
        <v>0.98777354987847965</v>
      </c>
      <c r="EM217" s="368">
        <f>2*(1/(1+EXP(-4*(SQRT(POWER((EM$215-$DJ$213),2)+POWER(($DK217-$DI$214),2)))))-0.5)</f>
        <v>0.98394206285173436</v>
      </c>
      <c r="EN217" s="368">
        <f>2*(1/(1+EXP(-4*(SQRT(POWER((EN$215-$DJ$213),2)+POWER(($DK217-$DI$214),2)))))-0.5)</f>
        <v>0.97930689999723741</v>
      </c>
      <c r="EO217" s="368">
        <f>2*(1/(1+EXP(-4*(SQRT(POWER((EO$215-$DJ$213),2)+POWER(($DK217-$DI$214),2)))))-0.5)</f>
        <v>0.97392137898758402</v>
      </c>
      <c r="EP217" s="368">
        <f>2*(1/(1+EXP(-4*(SQRT(POWER((EP$215-$DJ$213),2)+POWER(($DK217-$DI$214),2)))))-0.5)</f>
        <v>0.96797526879474338</v>
      </c>
      <c r="EQ217" s="368">
        <f>2*(1/(1+EXP(-4*(SQRT(POWER((EQ$215-$DJ$213),2)+POWER(($DK217-$DI$214),2)))))-0.5)</f>
        <v>0.96182850221220129</v>
      </c>
      <c r="ER217" s="368">
        <f>2*(1/(1+EXP(-4*(SQRT(POWER((ER$215-$DJ$213),2)+POWER(($DK217-$DI$214),2)))))-0.5)</f>
        <v>0.95601144400379967</v>
      </c>
      <c r="ES217" s="368">
        <f>2*(1/(1+EXP(-4*(SQRT(POWER((ES$215-$DJ$213),2)+POWER(($DK217-$DI$214),2)))))-0.5)</f>
        <v>0.95116896097802295</v>
      </c>
      <c r="ET217" s="368">
        <f>2*(1/(1+EXP(-4*(SQRT(POWER((ET$215-$DJ$213),2)+POWER(($DK217-$DI$214),2)))))-0.5)</f>
        <v>0.94794117998658045</v>
      </c>
      <c r="EU217" s="368">
        <f>2*(1/(1+EXP(-4*(SQRT(POWER((EU$215-$DJ$213),2)+POWER(($DK217-$DI$214),2)))))-0.5)</f>
        <v>0.94680601284626809</v>
      </c>
      <c r="EV217" s="368">
        <f>2*(1/(1+EXP(-4*(SQRT(POWER((EV$215-$DJ$213),2)+POWER(($DK217-$DI$214),2)))))-0.5)</f>
        <v>0.94794117998658045</v>
      </c>
      <c r="EW217" s="368">
        <f>2*(1/(1+EXP(-4*(SQRT(POWER((EW$215-$DJ$213),2)+POWER(($DK217-$DI$214),2)))))-0.5)</f>
        <v>0.95116896097802295</v>
      </c>
      <c r="EX217" s="368">
        <f>2*(1/(1+EXP(-4*(SQRT(POWER((EX$215-$DJ$213),2)+POWER(($DK217-$DI$214),2)))))-0.5)</f>
        <v>0.95601144400379967</v>
      </c>
      <c r="EY217" s="368">
        <f>2*(1/(1+EXP(-4*(SQRT(POWER((EY$215-$DJ$213),2)+POWER(($DK217-$DI$214),2)))))-0.5)</f>
        <v>0.96182850221220129</v>
      </c>
      <c r="EZ217" s="368">
        <f>2*(1/(1+EXP(-4*(SQRT(POWER((EZ$215-$DJ$213),2)+POWER(($DK217-$DI$214),2)))))-0.5)</f>
        <v>0.96797526879474338</v>
      </c>
      <c r="FA217" s="368">
        <f>2*(1/(1+EXP(-4*(SQRT(POWER((FA$215-$DJ$213),2)+POWER(($DK217-$DI$214),2)))))-0.5)</f>
        <v>0.97392137898758402</v>
      </c>
      <c r="FB217" s="368">
        <f>2*(1/(1+EXP(-4*(SQRT(POWER((FB$215-$DJ$213),2)+POWER(($DK217-$DI$214),2)))))-0.5)</f>
        <v>0.97930689999723741</v>
      </c>
      <c r="FC217" s="368">
        <f>2*(1/(1+EXP(-4*(SQRT(POWER((FC$215-$DJ$213),2)+POWER(($DK217-$DI$214),2)))))-0.5)</f>
        <v>0.98394206285173436</v>
      </c>
      <c r="FD217" s="368">
        <f>2*(1/(1+EXP(-4*(SQRT(POWER((FD$215-$DJ$213),2)+POWER(($DK217-$DI$214),2)))))-0.5)</f>
        <v>0.98777354987847965</v>
      </c>
      <c r="FE217" s="368">
        <f>2*(1/(1+EXP(-4*(SQRT(POWER((FE$215-$DJ$213),2)+POWER(($DK217-$DI$214),2)))))-0.5)</f>
        <v>0.99083985281811171</v>
      </c>
      <c r="FF217"/>
      <c r="FG217"/>
      <c r="FH217"/>
      <c r="FI217" s="647">
        <v>0.9</v>
      </c>
      <c r="FJ217" s="368">
        <f>2*(1/(1+EXP(-4*(MAX(ABS(FJ$215-$DJ$213),ABS($DK217-$DI$214)))))-0.5)</f>
        <v>0.9640275800758169</v>
      </c>
      <c r="FK217" s="368">
        <f>2*(1/(1+EXP(-4*(MAX(ABS(FK$215-$DJ$213),ABS($DK217-$DI$214)))))-0.5)</f>
        <v>0.94680601284626809</v>
      </c>
      <c r="FL217" s="368">
        <f>2*(1/(1+EXP(-4*(MAX(ABS(FL$215-$DJ$213),ABS($DK217-$DI$214)))))-0.5)</f>
        <v>0.94680601284626809</v>
      </c>
      <c r="FM217" s="368">
        <f>2*(1/(1+EXP(-4*(MAX(ABS(FM$215-$DJ$213),ABS($DK217-$DI$214)))))-0.5)</f>
        <v>0.94680601284626809</v>
      </c>
      <c r="FN217" s="368">
        <f>2*(1/(1+EXP(-4*(MAX(ABS(FN$215-$DJ$213),ABS($DK217-$DI$214)))))-0.5)</f>
        <v>0.94680601284626809</v>
      </c>
      <c r="FO217" s="368">
        <f>2*(1/(1+EXP(-4*(MAX(ABS(FO$215-$DJ$213),ABS($DK217-$DI$214)))))-0.5)</f>
        <v>0.94680601284626809</v>
      </c>
      <c r="FP217" s="368">
        <f>2*(1/(1+EXP(-4*(MAX(ABS(FP$215-$DJ$213),ABS($DK217-$DI$214)))))-0.5)</f>
        <v>0.94680601284626809</v>
      </c>
      <c r="FQ217" s="368">
        <f>2*(1/(1+EXP(-4*(MAX(ABS(FQ$215-$DJ$213),ABS($DK217-$DI$214)))))-0.5)</f>
        <v>0.94680601284626809</v>
      </c>
      <c r="FR217" s="368">
        <f>2*(1/(1+EXP(-4*(MAX(ABS(FR$215-$DJ$213),ABS($DK217-$DI$214)))))-0.5)</f>
        <v>0.94680601284626809</v>
      </c>
      <c r="FS217" s="368">
        <f>2*(1/(1+EXP(-4*(MAX(ABS(FS$215-$DJ$213),ABS($DK217-$DI$214)))))-0.5)</f>
        <v>0.94680601284626809</v>
      </c>
      <c r="FT217" s="368">
        <f>2*(1/(1+EXP(-4*(MAX(ABS(FT$215-$DJ$213),ABS($DK217-$DI$214)))))-0.5)</f>
        <v>0.94680601284626809</v>
      </c>
      <c r="FU217" s="368">
        <f>2*(1/(1+EXP(-4*(MAX(ABS(FU$215-$DJ$213),ABS($DK217-$DI$214)))))-0.5)</f>
        <v>0.94680601284626809</v>
      </c>
      <c r="FV217" s="368">
        <f>2*(1/(1+EXP(-4*(MAX(ABS(FV$215-$DJ$213),ABS($DK217-$DI$214)))))-0.5)</f>
        <v>0.94680601284626809</v>
      </c>
      <c r="FW217" s="368">
        <f>2*(1/(1+EXP(-4*(MAX(ABS(FW$215-$DJ$213),ABS($DK217-$DI$214)))))-0.5)</f>
        <v>0.94680601284626809</v>
      </c>
      <c r="FX217" s="368">
        <f>2*(1/(1+EXP(-4*(MAX(ABS(FX$215-$DJ$213),ABS($DK217-$DI$214)))))-0.5)</f>
        <v>0.94680601284626809</v>
      </c>
      <c r="FY217" s="368">
        <f>2*(1/(1+EXP(-4*(MAX(ABS(FY$215-$DJ$213),ABS($DK217-$DI$214)))))-0.5)</f>
        <v>0.94680601284626809</v>
      </c>
      <c r="FZ217" s="368">
        <f>2*(1/(1+EXP(-4*(MAX(ABS(FZ$215-$DJ$213),ABS($DK217-$DI$214)))))-0.5)</f>
        <v>0.94680601284626809</v>
      </c>
      <c r="GA217" s="368">
        <f>2*(1/(1+EXP(-4*(MAX(ABS(GA$215-$DJ$213),ABS($DK217-$DI$214)))))-0.5)</f>
        <v>0.94680601284626809</v>
      </c>
      <c r="GB217" s="368">
        <f>2*(1/(1+EXP(-4*(MAX(ABS(GB$215-$DJ$213),ABS($DK217-$DI$214)))))-0.5)</f>
        <v>0.94680601284626809</v>
      </c>
      <c r="GC217" s="368">
        <f>2*(1/(1+EXP(-4*(MAX(ABS(GC$215-$DJ$213),ABS($DK217-$DI$214)))))-0.5)</f>
        <v>0.94680601284626809</v>
      </c>
      <c r="GD217" s="368">
        <f>2*(1/(1+EXP(-4*(MAX(ABS(GD$215-$DJ$213),ABS($DK217-$DI$214)))))-0.5)</f>
        <v>0.9640275800758169</v>
      </c>
      <c r="GE217"/>
      <c r="GF217"/>
      <c r="GG217"/>
    </row>
    <row r="218" spans="1:189" ht="42" customHeight="1">
      <c r="A218"/>
      <c r="B218" s="276"/>
      <c r="C218" s="245"/>
      <c r="D218" s="222">
        <v>1.4</v>
      </c>
      <c r="E218" s="227">
        <f>$E$217-($E$217-$E$247)*1/(1+EXP(-($E$216*(-D218+$C$215))))</f>
        <v>1.9996441839343344</v>
      </c>
      <c r="F218" s="367">
        <f>AQ218*CB218</f>
        <v>0.49981053144897936</v>
      </c>
      <c r="G218" s="368">
        <f>AR218*CC218</f>
        <v>0.49994791479319867</v>
      </c>
      <c r="H218" s="368">
        <f>AS218*CD218</f>
        <v>0.50012517787412569</v>
      </c>
      <c r="I218" s="368">
        <f>AT218*CE218</f>
        <v>0.50036949088702776</v>
      </c>
      <c r="J218" s="368">
        <f>AU218*CF218</f>
        <v>0.50093756774110798</v>
      </c>
      <c r="K218" s="368">
        <f>AV218*CG218</f>
        <v>0.50208047016142443</v>
      </c>
      <c r="L218" s="368">
        <f>AW218*CH218</f>
        <v>0.5043767681631135</v>
      </c>
      <c r="M218" s="368">
        <f>AX218*CI218</f>
        <v>0.50897973740429525</v>
      </c>
      <c r="N218" s="368">
        <f>AY218*CJ218</f>
        <v>0.51816361991881488</v>
      </c>
      <c r="O218" s="368">
        <f>AZ218*CK218</f>
        <v>0.53631854321079719</v>
      </c>
      <c r="P218" s="368">
        <f>BA218*CL218</f>
        <v>0.57156034737088091</v>
      </c>
      <c r="Q218" s="368">
        <f>BB218*CM218</f>
        <v>0.6376161583135459</v>
      </c>
      <c r="R218" s="368">
        <f>BC218*CN218</f>
        <v>0.75367470303323159</v>
      </c>
      <c r="S218" s="368">
        <f>BD218*CO218</f>
        <v>0.93616539924309961</v>
      </c>
      <c r="T218" s="368">
        <f>BE218*CP218</f>
        <v>1.1784027207949768</v>
      </c>
      <c r="U218" s="368">
        <f>BF218*CQ218</f>
        <v>1.4366700456861317</v>
      </c>
      <c r="V218" s="368">
        <f>BG218*CR218</f>
        <v>1.6549968189444704</v>
      </c>
      <c r="W218" s="368">
        <f>BH218*CS218</f>
        <v>1.806176122995367</v>
      </c>
      <c r="X218" s="368">
        <f>BI218*CT218</f>
        <v>1.8969757443089579</v>
      </c>
      <c r="Y218" s="368">
        <f>BJ218*CU218</f>
        <v>1.9469238110554579</v>
      </c>
      <c r="Z218" s="368">
        <f>BK218*CV218</f>
        <v>1.9730785437762779</v>
      </c>
      <c r="AA218" s="368">
        <f>BL218*CW218</f>
        <v>1.9864212254374873</v>
      </c>
      <c r="AB218" s="368">
        <f>BM218*CX218</f>
        <v>1.9931372849336797</v>
      </c>
      <c r="AC218" s="368">
        <f>BN218*CY218</f>
        <v>1.9964950150333827</v>
      </c>
      <c r="AD218" s="368">
        <f>BO218*CZ218</f>
        <v>1.998168047283553</v>
      </c>
      <c r="AE218" s="368">
        <f>BP218*DA218</f>
        <v>1.999000247971253</v>
      </c>
      <c r="AF218" s="368">
        <f>BQ218*DB218</f>
        <v>1.9994138529977876</v>
      </c>
      <c r="AG218" s="368">
        <f>BR218*DC218</f>
        <v>1.9996193291025317</v>
      </c>
      <c r="AH218" s="368">
        <f>BS218*DD218</f>
        <v>1.9997972485151125</v>
      </c>
      <c r="AI218" s="368">
        <f>BT218*DE218</f>
        <v>1.9998993009490023</v>
      </c>
      <c r="AJ218" s="369">
        <f>BU218*DF218</f>
        <v>1.9999499842055053</v>
      </c>
      <c r="AK218" s="278"/>
      <c r="AL218" s="189"/>
      <c r="AM218" s="276"/>
      <c r="AN218" s="245"/>
      <c r="AO218" s="222">
        <v>1.4</v>
      </c>
      <c r="AP218" s="227">
        <f>$E$217-($E$217-$E$247)*1/(1+EXP(-($E$216*(-AO218+$C$215))))</f>
        <v>1.9996441839343344</v>
      </c>
      <c r="AQ218" s="368">
        <f>2*(1/(1+EXP(-4/0.5*(POWER(POWER((ABS(AQ$215-(-1))),3)+POWER(ABS($AO218-(0)),3),1/3))))-0.5)*2*(1/(1+EXP(-4/0.5*(POWER(POWER((ABS(AQ$215-(1))),3)+POWER(ABS($AO218-(-1)),3),1/3))))-0.5)</f>
        <v>0.99997687073385988</v>
      </c>
      <c r="AR218" s="368">
        <f>2*(1/(1+EXP(-4/0.5*(POWER(POWER((ABS(AR$215-(-1))),3)+POWER(ABS($AO218-(0)),3),1/3))))-0.5)*2*(1/(1+EXP(-4/0.5*(POWER(POWER((ABS(AR$215-(1))),3)+POWER(ABS($AO218-(-1)),3),1/3))))-0.5)</f>
        <v>0.99997491572431385</v>
      </c>
      <c r="AS218" s="368">
        <f>2*(1/(1+EXP(-4/0.5*(POWER(POWER((ABS(AS$215-(-1))),3)+POWER(ABS($AO218-(0)),3),1/3))))-0.5)*2*(1/(1+EXP(-4/0.5*(POWER(POWER((ABS(AS$215-(1))),3)+POWER(ABS($AO218-(-1)),3),1/3))))-0.5)</f>
        <v>0.99997363510027526</v>
      </c>
      <c r="AT218" s="368">
        <f>2*(1/(1+EXP(-4/0.5*(POWER(POWER((ABS(AT$215-(-1))),3)+POWER(ABS($AO218-(0)),3),1/3))))-0.5)*2*(1/(1+EXP(-4/0.5*(POWER(POWER((ABS(AT$215-(1))),3)+POWER(ABS($AO218-(-1)),3),1/3))))-0.5)</f>
        <v>0.99997294757989352</v>
      </c>
      <c r="AU218" s="368">
        <f>2*(1/(1+EXP(-4/0.5*(POWER(POWER((ABS(AU$215-(-1))),3)+POWER(ABS($AO218-(0)),3),1/3))))-0.5)*2*(1/(1+EXP(-4/0.5*(POWER(POWER((ABS(AU$215-(1))),3)+POWER(ABS($AO218-(-1)),3),1/3))))-0.5)</f>
        <v>0.99997268890368873</v>
      </c>
      <c r="AV218" s="368">
        <f>2*(1/(1+EXP(-4/0.5*(POWER(POWER((ABS(AV$215-(-1))),3)+POWER(ABS($AO218-(0)),3),1/3))))-0.5)*2*(1/(1+EXP(-4/0.5*(POWER(POWER((ABS(AV$215-(1))),3)+POWER(ABS($AO218-(-1)),3),1/3))))-0.5)</f>
        <v>0.99997265159119975</v>
      </c>
      <c r="AW218" s="368">
        <f>2*(1/(1+EXP(-4/0.5*(POWER(POWER((ABS(AW$215-(-1))),3)+POWER(ABS($AO218-(0)),3),1/3))))-0.5)*2*(1/(1+EXP(-4/0.5*(POWER(POWER((ABS(AW$215-(1))),3)+POWER(ABS($AO218-(-1)),3),1/3))))-0.5)</f>
        <v>0.99997268857891963</v>
      </c>
      <c r="AX218" s="368">
        <f>2*(1/(1+EXP(-4/0.5*(POWER(POWER((ABS(AX$215-(-1))),3)+POWER(ABS($AO218-(0)),3),1/3))))-0.5)*2*(1/(1+EXP(-4/0.5*(POWER(POWER((ABS(AX$215-(1))),3)+POWER(ABS($AO218-(-1)),3),1/3))))-0.5)</f>
        <v>0.99997294690304217</v>
      </c>
      <c r="AY218" s="368">
        <f>2*(1/(1+EXP(-4/0.5*(POWER(POWER((ABS(AY$215-(-1))),3)+POWER(ABS($AO218-(0)),3),1/3))))-0.5)*2*(1/(1+EXP(-4/0.5*(POWER(POWER((ABS(AY$215-(1))),3)+POWER(ABS($AO218-(-1)),3),1/3))))-0.5)</f>
        <v>0.99997363401938488</v>
      </c>
      <c r="AZ218" s="368">
        <f>2*(1/(1+EXP(-4/0.5*(POWER(POWER((ABS(AZ$215-(-1))),3)+POWER(ABS($AO218-(0)),3),1/3))))-0.5)*2*(1/(1+EXP(-4/0.5*(POWER(POWER((ABS(AZ$215-(1))),3)+POWER(ABS($AO218-(-1)),3),1/3))))-0.5)</f>
        <v>0.99997491416811646</v>
      </c>
      <c r="BA218" s="368">
        <f>2*(1/(1+EXP(-4/0.5*(POWER(POWER((ABS(BA$215-(-1))),3)+POWER(ABS($AO218-(0)),3),1/3))))-0.5)*2*(1/(1+EXP(-4/0.5*(POWER(POWER((ABS(BA$215-(1))),3)+POWER(ABS($AO218-(-1)),3),1/3))))-0.5)</f>
        <v>0.99997686861963508</v>
      </c>
      <c r="BB218" s="368">
        <f>2*(1/(1+EXP(-4/0.5*(POWER(POWER((ABS(BB$215-(-1))),3)+POWER(ABS($AO218-(0)),3),1/3))))-0.5)*2*(1/(1+EXP(-4/0.5*(POWER(POWER((ABS(BB$215-(1))),3)+POWER(ABS($AO218-(-1)),3),1/3))))-0.5)</f>
        <v>0.99997946161045981</v>
      </c>
      <c r="BC218" s="368">
        <f>2*(1/(1+EXP(-4/0.5*(POWER(POWER((ABS(BC$215-(-1))),3)+POWER(ABS($AO218-(0)),3),1/3))))-0.5)*2*(1/(1+EXP(-4/0.5*(POWER(POWER((ABS(BC$215-(1))),3)+POWER(ABS($AO218-(-1)),3),1/3))))-0.5)</f>
        <v>0.9999825318504354</v>
      </c>
      <c r="BD218" s="368">
        <f>2*(1/(1+EXP(-4/0.5*(POWER(POWER((ABS(BD$215-(-1))),3)+POWER(ABS($AO218-(0)),3),1/3))))-0.5)*2*(1/(1+EXP(-4/0.5*(POWER(POWER((ABS(BD$215-(1))),3)+POWER(ABS($AO218-(-1)),3),1/3))))-0.5)</f>
        <v>0.99998582218279364</v>
      </c>
      <c r="BE218" s="368">
        <f>2*(1/(1+EXP(-4/0.5*(POWER(POWER((ABS(BE$215-(-1))),3)+POWER(ABS($AO218-(0)),3),1/3))))-0.5)*2*(1/(1+EXP(-4/0.5*(POWER(POWER((ABS(BE$215-(1))),3)+POWER(ABS($AO218-(-1)),3),1/3))))-0.5)</f>
        <v>0.99998904198349003</v>
      </c>
      <c r="BF218" s="368">
        <f>2*(1/(1+EXP(-4/0.5*(POWER(POWER((ABS(BF$215-(-1))),3)+POWER(ABS($AO218-(0)),3),1/3))))-0.5)*2*(1/(1+EXP(-4/0.5*(POWER(POWER((ABS(BF$215-(1))),3)+POWER(ABS($AO218-(-1)),3),1/3))))-0.5)</f>
        <v>0.99999193865598079</v>
      </c>
      <c r="BG218" s="368">
        <f>2*(1/(1+EXP(-4/0.5*(POWER(POWER((ABS(BG$215-(-1))),3)+POWER(ABS($AO218-(0)),3),1/3))))-0.5)*2*(1/(1+EXP(-4/0.5*(POWER(POWER((ABS(BG$215-(1))),3)+POWER(ABS($AO218-(-1)),3),1/3))))-0.5)</f>
        <v>0.99999434956043898</v>
      </c>
      <c r="BH218" s="368">
        <f>2*(1/(1+EXP(-4/0.5*(POWER(POWER((ABS(BH$215-(-1))),3)+POWER(ABS($AO218-(0)),3),1/3))))-0.5)*2*(1/(1+EXP(-4/0.5*(POWER(POWER((ABS(BH$215-(1))),3)+POWER(ABS($AO218-(-1)),3),1/3))))-0.5)</f>
        <v>0.99999621775138448</v>
      </c>
      <c r="BI218" s="368">
        <f>2*(1/(1+EXP(-4/0.5*(POWER(POWER((ABS(BI$215-(-1))),3)+POWER(ABS($AO218-(0)),3),1/3))))-0.5)*2*(1/(1+EXP(-4/0.5*(POWER(POWER((ABS(BI$215-(1))),3)+POWER(ABS($AO218-(-1)),3),1/3))))-0.5)</f>
        <v>0.99999757433549019</v>
      </c>
      <c r="BJ218" s="368">
        <f>2*(1/(1+EXP(-4/0.5*(POWER(POWER((ABS(BJ$215-(-1))),3)+POWER(ABS($AO218-(0)),3),1/3))))-0.5)*2*(1/(1+EXP(-4/0.5*(POWER(POWER((ABS(BJ$215-(1))),3)+POWER(ABS($AO218-(-1)),3),1/3))))-0.5)</f>
        <v>0.99999850353325936</v>
      </c>
      <c r="BK218" s="368">
        <f>2*(1/(1+EXP(-4/0.5*(POWER(POWER((ABS(BK$215-(-1))),3)+POWER(ABS($AO218-(0)),3),1/3))))-0.5)*2*(1/(1+EXP(-4/0.5*(POWER(POWER((ABS(BK$215-(1))),3)+POWER(ABS($AO218-(-1)),3),1/3))))-0.5)</f>
        <v>0.99999910776974821</v>
      </c>
      <c r="BL218" s="368">
        <f>2*(1/(1+EXP(-4/0.5*(POWER(POWER((ABS(BL$215-(-1))),3)+POWER(ABS($AO218-(0)),3),1/3))))-0.5)*2*(1/(1+EXP(-4/0.5*(POWER(POWER((ABS(BL$215-(1))),3)+POWER(ABS($AO218-(-1)),3),1/3))))-0.5)</f>
        <v>0.99999948310355335</v>
      </c>
      <c r="BM218" s="368">
        <f>2*(1/(1+EXP(-4/0.5*(POWER(POWER((ABS(BM$215-(-1))),3)+POWER(ABS($AO218-(0)),3),1/3))))-0.5)*2*(1/(1+EXP(-4/0.5*(POWER(POWER((ABS(BM$215-(1))),3)+POWER(ABS($AO218-(-1)),3),1/3))))-0.5)</f>
        <v>0.99999970709470276</v>
      </c>
      <c r="BN218" s="368">
        <f>2*(1/(1+EXP(-4/0.5*(POWER(POWER((ABS(BN$215-(-1))),3)+POWER(ABS($AO218-(0)),3),1/3))))-0.5)*2*(1/(1+EXP(-4/0.5*(POWER(POWER((ABS(BN$215-(1))),3)+POWER(ABS($AO218-(-1)),3),1/3))))-0.5)</f>
        <v>0.99999983619213151</v>
      </c>
      <c r="BO218" s="368">
        <f>2*(1/(1+EXP(-4/0.5*(POWER(POWER((ABS(BO$215-(-1))),3)+POWER(ABS($AO218-(0)),3),1/3))))-0.5)*2*(1/(1+EXP(-4/0.5*(POWER(POWER((ABS(BO$215-(1))),3)+POWER(ABS($AO218-(-1)),3),1/3))))-0.5)</f>
        <v>0.99999990838706421</v>
      </c>
      <c r="BP218" s="368">
        <f>2*(1/(1+EXP(-4/0.5*(POWER(POWER((ABS(BP$215-(-1))),3)+POWER(ABS($AO218-(0)),3),1/3))))-0.5)*2*(1/(1+EXP(-4/0.5*(POWER(POWER((ABS(BP$215-(1))),3)+POWER(ABS($AO218-(-1)),3),1/3))))-0.5)</f>
        <v>0.99999994771892986</v>
      </c>
      <c r="BQ218" s="368">
        <f>2*(1/(1+EXP(-4/0.5*(POWER(POWER((ABS(BQ$215-(-1))),3)+POWER(ABS($AO218-(0)),3),1/3))))-0.5)*2*(1/(1+EXP(-4/0.5*(POWER(POWER((ABS(BQ$215-(1))),3)+POWER(ABS($AO218-(-1)),3),1/3))))-0.5)</f>
        <v>0.99999996866649665</v>
      </c>
      <c r="BR218" s="368">
        <f>2*(1/(1+EXP(-4/0.5*(POWER(POWER((ABS(BR$215-(-1))),3)+POWER(ABS($AO218-(0)),3),1/3))))-0.5)*2*(1/(1+EXP(-4/0.5*(POWER(POWER((ABS(BR$215-(1))),3)+POWER(ABS($AO218-(-1)),3),1/3))))-0.5)</f>
        <v>0.9999999796301694</v>
      </c>
      <c r="BS218" s="368">
        <f>2*(1/(1+EXP(-4/0.5*(POWER(POWER((ABS(BS$215-(-1))),3)+POWER(ABS($AO218-(0)),3),1/3))))-0.5)*2*(1/(1+EXP(-4/0.5*(POWER(POWER((ABS(BS$215-(1))),3)+POWER(ABS($AO218-(-1)),3),1/3))))-0.5)</f>
        <v>0.99999998532243239</v>
      </c>
      <c r="BT218" s="368">
        <f>2*(1/(1+EXP(-4/0.5*(POWER(POWER((ABS(BT$215-(-1))),3)+POWER(ABS($AO218-(0)),3),1/3))))-0.5)*2*(1/(1+EXP(-4/0.5*(POWER(POWER((ABS(BT$215-(1))),3)+POWER(ABS($AO218-(-1)),3),1/3))))-0.5)</f>
        <v>0.99999998831460779</v>
      </c>
      <c r="BU218" s="368">
        <f>2*(1/(1+EXP(-4/0.5*(POWER(POWER((ABS(BU$215-(-1))),3)+POWER(ABS($AO218-(0)),3),1/3))))-0.5)*2*(1/(1+EXP(-4/0.5*(POWER(POWER((ABS(BU$215-(1))),3)+POWER(ABS($AO218-(-1)),3),1/3))))-0.5)</f>
        <v>0.99999998997903772</v>
      </c>
      <c r="BV218" s="278"/>
      <c r="BW218" s="189"/>
      <c r="BX218" s="276"/>
      <c r="BY218" s="245"/>
      <c r="BZ218" s="222">
        <v>1.4</v>
      </c>
      <c r="CA218" s="227">
        <f>$E$217-($E$217-$E$247)*1/(1+EXP(-($E$216*(-BZ218+$C$215))))</f>
        <v>1.9996441839343344</v>
      </c>
      <c r="CB218" s="367">
        <f>MIN((CB$216+$E218)/2,CA217)</f>
        <v>0.4998220919671672</v>
      </c>
      <c r="CC218" s="368">
        <f>_xlfn.IFS(($D218-$C$215)&lt;-(CC$215-$D$214),MIN((CC$216+$E218)/2,CB217),($D218-$C$215)&gt;-(CC$215-$D$214),MAX((CC$216+$E218)/2,CB217),TRUE,(CC$216+$E218)/2)</f>
        <v>0.4999604559391076</v>
      </c>
      <c r="CD218" s="368">
        <f>_xlfn.IFS(($D218-$C$215)&lt;-(CD$215-$D$214),MIN((CD$216+$E218)/2,CC217),($D218-$C$215)&gt;-(CD$215-$D$214),MAX((CD$216+$E218)/2,CC217),TRUE,(CD$216+$E218)/2)</f>
        <v>0.50013836397194034</v>
      </c>
      <c r="CE218" s="368">
        <f>_xlfn.IFS(($D218-$C$215)&lt;-(CE$215-$D$214),MIN((CE$216+$E218)/2,CD217),($D218-$C$215)&gt;-(CE$215-$D$214),MAX((CE$216+$E218)/2,CD217),TRUE,(CE$216+$E218)/2)</f>
        <v>0.50038302745890073</v>
      </c>
      <c r="CF218" s="368">
        <f>_xlfn.IFS(($D218-$C$215)&lt;-(CF$215-$D$214),MIN((CF$216+$E218)/2,CE217),($D218-$C$215)&gt;-(CF$215-$D$214),MAX((CF$216+$E218)/2,CE217),TRUE,(CF$216+$E218)/2)</f>
        <v>0.50095124926892398</v>
      </c>
      <c r="CG218" s="368">
        <f>_xlfn.IFS(($D218-$C$215)&lt;-(CG$215-$D$214),MIN((CG$216+$E218)/2,CF217),($D218-$C$215)&gt;-(CG$215-$D$214),MAX((CG$216+$E218)/2,CF217),TRUE,(CG$216+$E218)/2)</f>
        <v>0.50209420163890706</v>
      </c>
      <c r="CH218" s="368">
        <f>_xlfn.IFS(($D218-$C$215)&lt;-(CH$215-$D$214),MIN((CH$216+$E218)/2,CG217),($D218-$C$215)&gt;-(CH$215-$D$214),MAX((CH$216+$E218)/2,CG217),TRUE,(CH$216+$E218)/2)</f>
        <v>0.50439054378564374</v>
      </c>
      <c r="CI218" s="368">
        <f>_xlfn.IFS(($D218-$C$215)&lt;-(CI$215-$D$214),MIN((CI$216+$E218)/2,CH217),($D218-$C$215)&gt;-(CI$215-$D$214),MAX((CI$216+$E218)/2,CH217),TRUE,(CI$216+$E218)/2)</f>
        <v>0.50899350725499792</v>
      </c>
      <c r="CJ218" s="368">
        <f>_xlfn.IFS(($D218-$C$215)&lt;-(CJ$215-$D$214),MIN((CJ$216+$E218)/2,CI217),($D218-$C$215)&gt;-(CJ$215-$D$214),MAX((CJ$216+$E218)/2,CI217),TRUE,(CJ$216+$E218)/2)</f>
        <v>0.51817728217099179</v>
      </c>
      <c r="CK218" s="368">
        <f>_xlfn.IFS(($D218-$C$215)&lt;-(CK$215-$D$214),MIN((CK$216+$E218)/2,CJ217),($D218-$C$215)&gt;-(CK$215-$D$214),MAX((CK$216+$E218)/2,CJ217),TRUE,(CK$216+$E218)/2)</f>
        <v>0.5363319975451214</v>
      </c>
      <c r="CL218" s="368">
        <f>_xlfn.IFS(($D218-$C$215)&lt;-(CL$215-$D$214),MIN((CL$216+$E218)/2,CK217),($D218-$C$215)&gt;-(CL$215-$D$214),MAX((CL$216+$E218)/2,CK217),TRUE,(CL$216+$E218)/2)</f>
        <v>0.57157356865650399</v>
      </c>
      <c r="CM218" s="368">
        <f>_xlfn.IFS(($D218-$C$215)&lt;-(CM$215-$D$214),MIN((CM$216+$E218)/2,CL217),($D218-$C$215)&gt;-(CM$215-$D$214),MAX((CM$216+$E218)/2,CL217),TRUE,(CM$216+$E218)/2)</f>
        <v>0.6376292541915507</v>
      </c>
      <c r="CN218" s="368">
        <f>_xlfn.IFS(($D218-$C$215)&lt;-(CN$215-$D$214),MIN((CN$216+$E218)/2,CM217),($D218-$C$215)&gt;-(CN$215-$D$214),MAX((CN$216+$E218)/2,CM217),TRUE,(CN$216+$E218)/2)</f>
        <v>0.75368786856564474</v>
      </c>
      <c r="CO218" s="368">
        <f>_xlfn.IFS(($D218-$C$215)&lt;-(CO$215-$D$214),MIN((CO$216+$E218)/2,CN217),($D218-$C$215)&gt;-(CO$215-$D$214),MAX((CO$216+$E218)/2,CN217),TRUE,(CO$216+$E218)/2)</f>
        <v>0.93617867221318674</v>
      </c>
      <c r="CP218" s="368">
        <f>_xlfn.IFS(($D218-$C$215)&lt;-(CP$215-$D$214),MIN((CP$216+$E218)/2,CO217),($D218-$C$215)&gt;-(CP$215-$D$214),MAX((CP$216+$E218)/2,CO217),TRUE,(CP$216+$E218)/2)</f>
        <v>1.1784156338929486</v>
      </c>
      <c r="CQ218" s="368">
        <f>_xlfn.IFS(($D218-$C$215)&lt;-(CQ$215-$D$214),MIN((CQ$216+$E218)/2,CP217),($D218-$C$215)&gt;-(CQ$215-$D$214),MAX((CQ$216+$E218)/2,CP217),TRUE,(CQ$216+$E218)/2)</f>
        <v>1.4366816272709753</v>
      </c>
      <c r="CR218" s="368">
        <f>_xlfn.IFS(($D218-$C$215)&lt;-(CR$215-$D$214),MIN((CR$216+$E218)/2,CQ217),($D218-$C$215)&gt;-(CR$215-$D$214),MAX((CR$216+$E218)/2,CQ217),TRUE,(CR$216+$E218)/2)</f>
        <v>1.6550061704568098</v>
      </c>
      <c r="CS218" s="368">
        <f>_xlfn.IFS(($D218-$C$215)&lt;-(CS$215-$D$214),MIN((CS$216+$E218)/2,CR217),($D218-$C$215)&gt;-(CS$215-$D$214),MAX((CS$216+$E218)/2,CR217),TRUE,(CS$216+$E218)/2)</f>
        <v>1.8061829544283459</v>
      </c>
      <c r="CT218" s="368">
        <f>_xlfn.IFS(($D218-$C$215)&lt;-(CT$215-$D$214),MIN((CT$216+$E218)/2,CS217),($D218-$C$215)&gt;-(CT$215-$D$214),MAX((CT$216+$E218)/2,CS217),TRUE,(CT$216+$E218)/2)</f>
        <v>1.8969803457468584</v>
      </c>
      <c r="CU218" s="368">
        <f>_xlfn.IFS(($D218-$C$215)&lt;-(CU$215-$D$214),MIN((CU$216+$E218)/2,CT217),($D218-$C$215)&gt;-(CU$215-$D$214),MAX((CU$216+$E218)/2,CT217),TRUE,(CU$216+$E218)/2)</f>
        <v>1.9469267245665476</v>
      </c>
      <c r="CV218" s="368">
        <f>_xlfn.IFS(($D218-$C$215)&lt;-(CV$215-$D$214),MIN((CV$216+$E218)/2,CU217),($D218-$C$215)&gt;-(CV$215-$D$214),MAX((CV$216+$E218)/2,CU217),TRUE,(CV$216+$E218)/2)</f>
        <v>1.9730803042182146</v>
      </c>
      <c r="CW218" s="368">
        <f>_xlfn.IFS(($D218-$C$215)&lt;-(CW$215-$D$214),MIN((CW$216+$E218)/2,CV217),($D218-$C$215)&gt;-(CW$215-$D$214),MAX((CW$216+$E218)/2,CV217),TRUE,(CW$216+$E218)/2)</f>
        <v>1.9864222522120911</v>
      </c>
      <c r="CX218" s="368">
        <f>_xlfn.IFS(($D218-$C$215)&lt;-(CX$215-$D$214),MIN((CX$216+$E218)/2,CW217),($D218-$C$215)&gt;-(CX$215-$D$214),MAX((CX$216+$E218)/2,CW217),TRUE,(CX$216+$E218)/2)</f>
        <v>1.9931378687343195</v>
      </c>
      <c r="CY218" s="368">
        <f>_xlfn.IFS(($D218-$C$215)&lt;-(CY$215-$D$214),MIN((CY$216+$E218)/2,CX217),($D218-$C$215)&gt;-(CY$215-$D$214),MAX((CY$216+$E218)/2,CX217),TRUE,(CY$216+$E218)/2)</f>
        <v>1.9964953420750291</v>
      </c>
      <c r="CZ218" s="368">
        <f>_xlfn.IFS(($D218-$C$215)&lt;-(CZ$215-$D$214),MIN((CZ$216+$E218)/2,CY217),($D218-$C$215)&gt;-(CZ$215-$D$214),MAX((CZ$216+$E218)/2,CY217),TRUE,(CZ$216+$E218)/2)</f>
        <v>1.9981682303416108</v>
      </c>
      <c r="DA218" s="368">
        <f>_xlfn.IFS(($D218-$C$215)&lt;-(DA$215-$D$214),MIN((DA$216+$E218)/2,CZ217),($D218-$C$215)&gt;-(DA$215-$D$214),MAX((DA$216+$E218)/2,CZ217),TRUE,(DA$216+$E218)/2)</f>
        <v>1.9990003524811306</v>
      </c>
      <c r="DB218" s="368">
        <f>_xlfn.IFS(($D218-$C$215)&lt;-(DB$215-$D$214),MIN((DB$216+$E218)/2,DA217),($D218-$C$215)&gt;-(DB$215-$D$214),MAX((DB$216+$E218)/2,DA217),TRUE,(DB$216+$E218)/2)</f>
        <v>1.9994139156464303</v>
      </c>
      <c r="DC218" s="368">
        <f>_xlfn.IFS(($D218-$C$215)&lt;-(DC$215-$D$214),MIN((DC$216+$E218)/2,DB217),($D218-$C$215)&gt;-(DC$215-$D$214),MAX((DC$216+$E218)/2,DB217),TRUE,(DC$216+$E218)/2)</f>
        <v>1.9996193698344396</v>
      </c>
      <c r="DD218" s="368">
        <f>_xlfn.IFS(($D218-$C$215)&lt;-(DD$215-$D$214),MIN((DD$216+$E218)/2,DC217),($D218-$C$215)&gt;-(DD$215-$D$214),MAX((DD$216+$E218)/2,DC217),TRUE,(DD$216+$E218)/2)</f>
        <v>1.9997972778672723</v>
      </c>
      <c r="DE218" s="368">
        <f>_xlfn.IFS(($D218-$C$215)&lt;-(DE$215-$D$214),MIN((DE$216+$E218)/2,DD217),($D218-$C$215)&gt;-(DE$215-$D$214),MAX((DE$216+$E218)/2,DD217),TRUE,(DE$216+$E218)/2)</f>
        <v>1.9998993243186103</v>
      </c>
      <c r="DF218" s="369">
        <f>_xlfn.IFS(($D218-$C$215)&lt;-(DF$215-$D$214),MIN((DF$216+$E218)/2,DE217),($D218-$C$215)&gt;-(DF$215-$D$214),MAX((DF$216+$E218)/2,DE217),TRUE,(DF$216+$E218)/2)</f>
        <v>1.9999500042469289</v>
      </c>
      <c r="DG218" s="278"/>
      <c r="DH218"/>
      <c r="DI218"/>
      <c r="DJ218"/>
      <c r="DK218" s="646">
        <v>0.8</v>
      </c>
      <c r="DL218" s="368">
        <f>2*(1/(1+EXP(-4*(ABS(DL$215-$DJ$213)+ABS($DK218-$DI$214))))-0.5)</f>
        <v>0.99850794233232665</v>
      </c>
      <c r="DM218" s="368">
        <f>2*(1/(1+EXP(-4*(ABS(DM$215-$DJ$213)+ABS($DK218-$DI$214))))-0.5)</f>
        <v>0.99777492793427958</v>
      </c>
      <c r="DN218" s="368">
        <f>2*(1/(1+EXP(-4*(ABS(DN$215-$DJ$213)+ABS($DK218-$DI$214))))-0.5)</f>
        <v>0.99668239783965107</v>
      </c>
      <c r="DO218" s="368">
        <f>2*(1/(1+EXP(-4*(ABS(DO$215-$DJ$213)+ABS($DK218-$DI$214))))-0.5)</f>
        <v>0.99505475368673069</v>
      </c>
      <c r="DP218" s="368">
        <f>2*(1/(1+EXP(-4*(ABS(DP$215-$DJ$213)+ABS($DK218-$DI$214))))-0.5)</f>
        <v>0.99263152020112821</v>
      </c>
      <c r="DQ218" s="368">
        <f>2*(1/(1+EXP(-4*(ABS(DQ$215-$DJ$213)+ABS($DK218-$DI$214))))-0.5)</f>
        <v>0.98902740220109897</v>
      </c>
      <c r="DR218" s="368">
        <f>2*(1/(1+EXP(-4*(ABS(DR$215-$DJ$213)+ABS($DK218-$DI$214))))-0.5)</f>
        <v>0.98367485769368024</v>
      </c>
      <c r="DS218" s="368">
        <f>2*(1/(1+EXP(-4*(ABS(DS$215-$DJ$213)+ABS($DK218-$DI$214))))-0.5)</f>
        <v>0.97574313003145141</v>
      </c>
      <c r="DT218" s="368">
        <f>2*(1/(1+EXP(-4*(ABS(DT$215-$DJ$213)+ABS($DK218-$DI$214))))-0.5)</f>
        <v>0.9640275800758169</v>
      </c>
      <c r="DU218" s="368">
        <f>2*(1/(1+EXP(-4*(ABS(DU$215-$DJ$213)+ABS($DK218-$DI$214))))-0.5)</f>
        <v>0.94680601284626809</v>
      </c>
      <c r="DV218" s="368">
        <f>2*(1/(1+EXP(-4*(ABS(DV$215-$DJ$213)+ABS($DK218-$DI$214))))-0.5)</f>
        <v>0.92166855440647133</v>
      </c>
      <c r="DW218" s="368">
        <f>2*(1/(1+EXP(-4*(ABS(DW$215-$DJ$213)+ABS($DK218-$DI$214))))-0.5)</f>
        <v>0.94680601284626809</v>
      </c>
      <c r="DX218" s="368">
        <f>2*(1/(1+EXP(-4*(ABS(DX$215-$DJ$213)+ABS($DK218-$DI$214))))-0.5)</f>
        <v>0.9640275800758169</v>
      </c>
      <c r="DY218" s="368">
        <f>2*(1/(1+EXP(-4*(ABS(DY$215-$DJ$213)+ABS($DK218-$DI$214))))-0.5)</f>
        <v>0.97574313003145141</v>
      </c>
      <c r="DZ218" s="368">
        <f>2*(1/(1+EXP(-4*(ABS(DZ$215-$DJ$213)+ABS($DK218-$DI$214))))-0.5)</f>
        <v>0.98367485769368024</v>
      </c>
      <c r="EA218" s="368">
        <f>2*(1/(1+EXP(-4*(ABS(EA$215-$DJ$213)+ABS($DK218-$DI$214))))-0.5)</f>
        <v>0.98902740220109897</v>
      </c>
      <c r="EB218" s="368">
        <f>2*(1/(1+EXP(-4*(ABS(EB$215-$DJ$213)+ABS($DK218-$DI$214))))-0.5)</f>
        <v>0.99263152020112821</v>
      </c>
      <c r="EC218" s="368">
        <f>2*(1/(1+EXP(-4*(ABS(EC$215-$DJ$213)+ABS($DK218-$DI$214))))-0.5)</f>
        <v>0.99505475368673069</v>
      </c>
      <c r="ED218" s="368">
        <f>2*(1/(1+EXP(-4*(ABS(ED$215-$DJ$213)+ABS($DK218-$DI$214))))-0.5)</f>
        <v>0.99668239783965107</v>
      </c>
      <c r="EE218" s="368">
        <f>2*(1/(1+EXP(-4*(ABS(EE$215-$DJ$213)+ABS($DK218-$DI$214))))-0.5)</f>
        <v>0.99777492793427958</v>
      </c>
      <c r="EF218" s="368">
        <f>2*(1/(1+EXP(-4*(ABS(EF$215-$DJ$213)+ABS($DK218-$DI$214))))-0.5)</f>
        <v>0.99850794233232665</v>
      </c>
      <c r="EG218"/>
      <c r="EH218"/>
      <c r="EI218"/>
      <c r="EJ218" s="646">
        <v>0.8</v>
      </c>
      <c r="EK218" s="368">
        <f>2*(1/(1+EXP(-4*(SQRT(POWER((EK$215-$DJ$213),2)+POWER(($DK218-$DI$214),2)))))-0.5)</f>
        <v>0.9881484381384964</v>
      </c>
      <c r="EL218" s="368">
        <f>2*(1/(1+EXP(-4*(SQRT(POWER((EL$215-$DJ$213),2)+POWER(($DK218-$DI$214),2)))))-0.5)</f>
        <v>0.98394206285173436</v>
      </c>
      <c r="EM218" s="368">
        <f>2*(1/(1+EXP(-4*(SQRT(POWER((EM$215-$DJ$213),2)+POWER(($DK218-$DI$214),2)))))-0.5)</f>
        <v>0.97857308588823533</v>
      </c>
      <c r="EN218" s="368">
        <f>2*(1/(1+EXP(-4*(SQRT(POWER((EN$215-$DJ$213),2)+POWER(($DK218-$DI$214),2)))))-0.5)</f>
        <v>0.97192976967610911</v>
      </c>
      <c r="EO218" s="368">
        <f>2*(1/(1+EXP(-4*(SQRT(POWER((EO$215-$DJ$213),2)+POWER(($DK218-$DI$214),2)))))-0.5)</f>
        <v>0.9640275800758169</v>
      </c>
      <c r="EP218" s="368">
        <f>2*(1/(1+EXP(-4*(SQRT(POWER((EP$215-$DJ$213),2)+POWER(($DK218-$DI$214),2)))))-0.5)</f>
        <v>0.95509269691387622</v>
      </c>
      <c r="EQ218" s="368">
        <f>2*(1/(1+EXP(-4*(SQRT(POWER((EQ$215-$DJ$213),2)+POWER(($DK218-$DI$214),2)))))-0.5)</f>
        <v>0.94563952947663132</v>
      </c>
      <c r="ER218" s="368">
        <f>2*(1/(1+EXP(-4*(SQRT(POWER((ER$215-$DJ$213),2)+POWER(($DK218-$DI$214),2)))))-0.5)</f>
        <v>0.93650024009844923</v>
      </c>
      <c r="ES218" s="368">
        <f>2*(1/(1+EXP(-4*(SQRT(POWER((ES$215-$DJ$213),2)+POWER(($DK218-$DI$214),2)))))-0.5)</f>
        <v>0.92875356714922219</v>
      </c>
      <c r="ET218" s="368">
        <f>2*(1/(1+EXP(-4*(SQRT(POWER((ET$215-$DJ$213),2)+POWER(($DK218-$DI$214),2)))))-0.5)</f>
        <v>0.92352148935148781</v>
      </c>
      <c r="EU218" s="368">
        <f>2*(1/(1+EXP(-4*(SQRT(POWER((EU$215-$DJ$213),2)+POWER(($DK218-$DI$214),2)))))-0.5)</f>
        <v>0.92166855440647133</v>
      </c>
      <c r="EV218" s="368">
        <f>2*(1/(1+EXP(-4*(SQRT(POWER((EV$215-$DJ$213),2)+POWER(($DK218-$DI$214),2)))))-0.5)</f>
        <v>0.92352148935148781</v>
      </c>
      <c r="EW218" s="368">
        <f>2*(1/(1+EXP(-4*(SQRT(POWER((EW$215-$DJ$213),2)+POWER(($DK218-$DI$214),2)))))-0.5)</f>
        <v>0.92875356714922219</v>
      </c>
      <c r="EX218" s="368">
        <f>2*(1/(1+EXP(-4*(SQRT(POWER((EX$215-$DJ$213),2)+POWER(($DK218-$DI$214),2)))))-0.5)</f>
        <v>0.93650024009844923</v>
      </c>
      <c r="EY218" s="368">
        <f>2*(1/(1+EXP(-4*(SQRT(POWER((EY$215-$DJ$213),2)+POWER(($DK218-$DI$214),2)))))-0.5)</f>
        <v>0.94563952947663132</v>
      </c>
      <c r="EZ218" s="368">
        <f>2*(1/(1+EXP(-4*(SQRT(POWER((EZ$215-$DJ$213),2)+POWER(($DK218-$DI$214),2)))))-0.5)</f>
        <v>0.95509269691387622</v>
      </c>
      <c r="FA218" s="368">
        <f>2*(1/(1+EXP(-4*(SQRT(POWER((FA$215-$DJ$213),2)+POWER(($DK218-$DI$214),2)))))-0.5)</f>
        <v>0.9640275800758169</v>
      </c>
      <c r="FB218" s="368">
        <f>2*(1/(1+EXP(-4*(SQRT(POWER((FB$215-$DJ$213),2)+POWER(($DK218-$DI$214),2)))))-0.5)</f>
        <v>0.97192976967610911</v>
      </c>
      <c r="FC218" s="368">
        <f>2*(1/(1+EXP(-4*(SQRT(POWER((FC$215-$DJ$213),2)+POWER(($DK218-$DI$214),2)))))-0.5)</f>
        <v>0.97857308588823533</v>
      </c>
      <c r="FD218" s="368">
        <f>2*(1/(1+EXP(-4*(SQRT(POWER((FD$215-$DJ$213),2)+POWER(($DK218-$DI$214),2)))))-0.5)</f>
        <v>0.98394206285173436</v>
      </c>
      <c r="FE218" s="368">
        <f>2*(1/(1+EXP(-4*(SQRT(POWER((FE$215-$DJ$213),2)+POWER(($DK218-$DI$214),2)))))-0.5)</f>
        <v>0.9881484381384964</v>
      </c>
      <c r="FF218"/>
      <c r="FG218"/>
      <c r="FH218"/>
      <c r="FI218" s="646">
        <v>0.8</v>
      </c>
      <c r="FJ218" s="368">
        <f>2*(1/(1+EXP(-4*(MAX(ABS(FJ$215-$DJ$213),ABS($DK218-$DI$214)))))-0.5)</f>
        <v>0.9640275800758169</v>
      </c>
      <c r="FK218" s="368">
        <f>2*(1/(1+EXP(-4*(MAX(ABS(FK$215-$DJ$213),ABS($DK218-$DI$214)))))-0.5)</f>
        <v>0.94680601284626809</v>
      </c>
      <c r="FL218" s="368">
        <f>2*(1/(1+EXP(-4*(MAX(ABS(FL$215-$DJ$213),ABS($DK218-$DI$214)))))-0.5)</f>
        <v>0.92166855440647133</v>
      </c>
      <c r="FM218" s="368">
        <f>2*(1/(1+EXP(-4*(MAX(ABS(FM$215-$DJ$213),ABS($DK218-$DI$214)))))-0.5)</f>
        <v>0.92166855440647133</v>
      </c>
      <c r="FN218" s="368">
        <f>2*(1/(1+EXP(-4*(MAX(ABS(FN$215-$DJ$213),ABS($DK218-$DI$214)))))-0.5)</f>
        <v>0.92166855440647133</v>
      </c>
      <c r="FO218" s="368">
        <f>2*(1/(1+EXP(-4*(MAX(ABS(FO$215-$DJ$213),ABS($DK218-$DI$214)))))-0.5)</f>
        <v>0.92166855440647133</v>
      </c>
      <c r="FP218" s="368">
        <f>2*(1/(1+EXP(-4*(MAX(ABS(FP$215-$DJ$213),ABS($DK218-$DI$214)))))-0.5)</f>
        <v>0.92166855440647133</v>
      </c>
      <c r="FQ218" s="368">
        <f>2*(1/(1+EXP(-4*(MAX(ABS(FQ$215-$DJ$213),ABS($DK218-$DI$214)))))-0.5)</f>
        <v>0.92166855440647133</v>
      </c>
      <c r="FR218" s="368">
        <f>2*(1/(1+EXP(-4*(MAX(ABS(FR$215-$DJ$213),ABS($DK218-$DI$214)))))-0.5)</f>
        <v>0.92166855440647133</v>
      </c>
      <c r="FS218" s="368">
        <f>2*(1/(1+EXP(-4*(MAX(ABS(FS$215-$DJ$213),ABS($DK218-$DI$214)))))-0.5)</f>
        <v>0.92166855440647133</v>
      </c>
      <c r="FT218" s="368">
        <f>2*(1/(1+EXP(-4*(MAX(ABS(FT$215-$DJ$213),ABS($DK218-$DI$214)))))-0.5)</f>
        <v>0.92166855440647133</v>
      </c>
      <c r="FU218" s="368">
        <f>2*(1/(1+EXP(-4*(MAX(ABS(FU$215-$DJ$213),ABS($DK218-$DI$214)))))-0.5)</f>
        <v>0.92166855440647133</v>
      </c>
      <c r="FV218" s="368">
        <f>2*(1/(1+EXP(-4*(MAX(ABS(FV$215-$DJ$213),ABS($DK218-$DI$214)))))-0.5)</f>
        <v>0.92166855440647133</v>
      </c>
      <c r="FW218" s="368">
        <f>2*(1/(1+EXP(-4*(MAX(ABS(FW$215-$DJ$213),ABS($DK218-$DI$214)))))-0.5)</f>
        <v>0.92166855440647133</v>
      </c>
      <c r="FX218" s="368">
        <f>2*(1/(1+EXP(-4*(MAX(ABS(FX$215-$DJ$213),ABS($DK218-$DI$214)))))-0.5)</f>
        <v>0.92166855440647133</v>
      </c>
      <c r="FY218" s="368">
        <f>2*(1/(1+EXP(-4*(MAX(ABS(FY$215-$DJ$213),ABS($DK218-$DI$214)))))-0.5)</f>
        <v>0.92166855440647133</v>
      </c>
      <c r="FZ218" s="368">
        <f>2*(1/(1+EXP(-4*(MAX(ABS(FZ$215-$DJ$213),ABS($DK218-$DI$214)))))-0.5)</f>
        <v>0.92166855440647133</v>
      </c>
      <c r="GA218" s="368">
        <f>2*(1/(1+EXP(-4*(MAX(ABS(GA$215-$DJ$213),ABS($DK218-$DI$214)))))-0.5)</f>
        <v>0.92166855440647133</v>
      </c>
      <c r="GB218" s="368">
        <f>2*(1/(1+EXP(-4*(MAX(ABS(GB$215-$DJ$213),ABS($DK218-$DI$214)))))-0.5)</f>
        <v>0.92166855440647133</v>
      </c>
      <c r="GC218" s="368">
        <f>2*(1/(1+EXP(-4*(MAX(ABS(GC$215-$DJ$213),ABS($DK218-$DI$214)))))-0.5)</f>
        <v>0.94680601284626809</v>
      </c>
      <c r="GD218" s="368">
        <f>2*(1/(1+EXP(-4*(MAX(ABS(GD$215-$DJ$213),ABS($DK218-$DI$214)))))-0.5)</f>
        <v>0.9640275800758169</v>
      </c>
      <c r="GE218"/>
      <c r="GF218"/>
      <c r="GG218"/>
    </row>
    <row r="219" spans="1:189" ht="42" customHeight="1">
      <c r="A219"/>
      <c r="B219" s="276"/>
      <c r="C219" s="245"/>
      <c r="D219" s="222">
        <v>1.3</v>
      </c>
      <c r="E219" s="227">
        <f>$E$217-($E$217-$E$247)*1/(1+EXP(-($E$216*(-D219+$C$215))))</f>
        <v>1.9992835605765731</v>
      </c>
      <c r="F219" s="367">
        <f>AQ219*CB219</f>
        <v>0.49961672316700573</v>
      </c>
      <c r="G219" s="368">
        <f>AR219*CC219</f>
        <v>0.49975262120828318</v>
      </c>
      <c r="H219" s="368">
        <f>AS219*CD219</f>
        <v>0.49979293487346566</v>
      </c>
      <c r="I219" s="368">
        <f>AT219*CE219</f>
        <v>0.50024853758972487</v>
      </c>
      <c r="J219" s="368">
        <f>AU219*CF219</f>
        <v>0.50074050693297123</v>
      </c>
      <c r="K219" s="368">
        <f>AV219*CG219</f>
        <v>0.50188334156739156</v>
      </c>
      <c r="L219" s="368">
        <f>AW219*CH219</f>
        <v>0.50417959214254093</v>
      </c>
      <c r="M219" s="368">
        <f>AX219*CI219</f>
        <v>0.50878261480283027</v>
      </c>
      <c r="N219" s="368">
        <f>AY219*CJ219</f>
        <v>0.51796675208751619</v>
      </c>
      <c r="O219" s="368">
        <f>AZ219*CK219</f>
        <v>0.53612215818719744</v>
      </c>
      <c r="P219" s="368">
        <f>BA219*CL219</f>
        <v>0.57136459910123094</v>
      </c>
      <c r="Q219" s="368">
        <f>BB219*CM219</f>
        <v>0.63742105297580287</v>
      </c>
      <c r="R219" s="368">
        <f>BC219*CN219</f>
        <v>0.75348015673539093</v>
      </c>
      <c r="S219" s="368">
        <f>BD219*CO219</f>
        <v>0.93597150064100854</v>
      </c>
      <c r="T219" s="368">
        <f>BE219*CP219</f>
        <v>1.1782100217003624</v>
      </c>
      <c r="U219" s="368">
        <f>BF219*CQ219</f>
        <v>1.4364794160632144</v>
      </c>
      <c r="V219" s="368">
        <f>BG219*CR219</f>
        <v>1.6548088271394625</v>
      </c>
      <c r="W219" s="368">
        <f>BH219*CS219</f>
        <v>1.8059906677226727</v>
      </c>
      <c r="X219" s="368">
        <f>BI219*CT219</f>
        <v>1.8967922672907953</v>
      </c>
      <c r="Y219" s="368">
        <f>BJ219*CU219</f>
        <v>1.9467416703209759</v>
      </c>
      <c r="Z219" s="368">
        <f>BK219*CV219</f>
        <v>1.9728972216686469</v>
      </c>
      <c r="AA219" s="368">
        <f>BL219*CW219</f>
        <v>1.9862403715843124</v>
      </c>
      <c r="AB219" s="368">
        <f>BM219*CX219</f>
        <v>1.9929566857396999</v>
      </c>
      <c r="AC219" s="368">
        <f>BN219*CY219</f>
        <v>1.9963145490812704</v>
      </c>
      <c r="AD219" s="368">
        <f>BO219*CZ219</f>
        <v>1.9979876489530204</v>
      </c>
      <c r="AE219" s="368">
        <f>BP219*DA219</f>
        <v>1.9988198831221571</v>
      </c>
      <c r="AF219" s="368">
        <f>BQ219*DB219</f>
        <v>1.9992335043905567</v>
      </c>
      <c r="AG219" s="368">
        <f>BR219*DC219</f>
        <v>1.9995917538286072</v>
      </c>
      <c r="AH219" s="368">
        <f>BS219*DD219</f>
        <v>1.9997972232529877</v>
      </c>
      <c r="AI219" s="368">
        <f>BT219*DE219</f>
        <v>1.9998992778065681</v>
      </c>
      <c r="AJ219" s="369">
        <f>BU219*DF219</f>
        <v>1.9999499625342028</v>
      </c>
      <c r="AK219" s="278"/>
      <c r="AL219" s="189"/>
      <c r="AM219" s="276"/>
      <c r="AN219" s="245"/>
      <c r="AO219" s="222">
        <v>1.3</v>
      </c>
      <c r="AP219" s="227">
        <f>$E$217-($E$217-$E$247)*1/(1+EXP(-($E$216*(-AO219+$C$215))))</f>
        <v>1.9992835605765731</v>
      </c>
      <c r="AQ219" s="368">
        <f>2*(1/(1+EXP(-4/0.5*(POWER(POWER((ABS(AQ$215-(-1))),3)+POWER(ABS($AO219-(0)),3),1/3))))-0.5)*2*(1/(1+EXP(-4/0.5*(POWER(POWER((ABS(AQ$215-(1))),3)+POWER(ABS($AO219-(-1)),3),1/3))))-0.5)</f>
        <v>0.99994984982787793</v>
      </c>
      <c r="AR219" s="368">
        <f>2*(1/(1+EXP(-4/0.5*(POWER(POWER((ABS(AR$215-(-1))),3)+POWER(ABS($AO219-(0)),3),1/3))))-0.5)*2*(1/(1+EXP(-4/0.5*(POWER(POWER((ABS(AR$215-(1))),3)+POWER(ABS($AO219-(-1)),3),1/3))))-0.5)</f>
        <v>0.99994492968106108</v>
      </c>
      <c r="AS219" s="368">
        <f>2*(1/(1+EXP(-4/0.5*(POWER(POWER((ABS(AS$215-(-1))),3)+POWER(ABS($AO219-(0)),3),1/3))))-0.5)*2*(1/(1+EXP(-4/0.5*(POWER(POWER((ABS(AS$215-(1))),3)+POWER(ABS($AO219-(-1)),3),1/3))))-0.5)</f>
        <v>0.99994166505608661</v>
      </c>
      <c r="AT219" s="368">
        <f>2*(1/(1+EXP(-4/0.5*(POWER(POWER((ABS(AT$215-(-1))),3)+POWER(ABS($AO219-(0)),3),1/3))))-0.5)*2*(1/(1+EXP(-4/0.5*(POWER(POWER((ABS(AT$215-(1))),3)+POWER(ABS($AO219-(-1)),3),1/3))))-0.5)</f>
        <v>0.9999398991273587</v>
      </c>
      <c r="AU219" s="368">
        <f>2*(1/(1+EXP(-4/0.5*(POWER(POWER((ABS(AU$215-(-1))),3)+POWER(ABS($AO219-(0)),3),1/3))))-0.5)*2*(1/(1+EXP(-4/0.5*(POWER(POWER((ABS(AU$215-(1))),3)+POWER(ABS($AO219-(-1)),3),1/3))))-0.5)</f>
        <v>0.99993923238193794</v>
      </c>
      <c r="AV219" s="368">
        <f>2*(1/(1+EXP(-4/0.5*(POWER(POWER((ABS(AV$215-(-1))),3)+POWER(ABS($AO219-(0)),3),1/3))))-0.5)*2*(1/(1+EXP(-4/0.5*(POWER(POWER((ABS(AV$215-(1))),3)+POWER(ABS($AO219-(-1)),3),1/3))))-0.5)</f>
        <v>0.99993913618800778</v>
      </c>
      <c r="AW219" s="368">
        <f>2*(1/(1+EXP(-4/0.5*(POWER(POWER((ABS(AW$215-(-1))),3)+POWER(ABS($AO219-(0)),3),1/3))))-0.5)*2*(1/(1+EXP(-4/0.5*(POWER(POWER((ABS(AW$215-(1))),3)+POWER(ABS($AO219-(-1)),3),1/3))))-0.5)</f>
        <v>0.99993923176827637</v>
      </c>
      <c r="AX219" s="368">
        <f>2*(1/(1+EXP(-4/0.5*(POWER(POWER((ABS(AX$215-(-1))),3)+POWER(ABS($AO219-(0)),3),1/3))))-0.5)*2*(1/(1+EXP(-4/0.5*(POWER(POWER((ABS(AX$215-(1))),3)+POWER(ABS($AO219-(-1)),3),1/3))))-0.5)</f>
        <v>0.99993989783764881</v>
      </c>
      <c r="AY219" s="368">
        <f>2*(1/(1+EXP(-4/0.5*(POWER(POWER((ABS(AY$215-(-1))),3)+POWER(ABS($AO219-(0)),3),1/3))))-0.5)*2*(1/(1+EXP(-4/0.5*(POWER(POWER((ABS(AY$215-(1))),3)+POWER(ABS($AO219-(-1)),3),1/3))))-0.5)</f>
        <v>0.99994166297041009</v>
      </c>
      <c r="AZ219" s="368">
        <f>2*(1/(1+EXP(-4/0.5*(POWER(POWER((ABS(AZ$215-(-1))),3)+POWER(ABS($AO219-(0)),3),1/3))))-0.5)*2*(1/(1+EXP(-4/0.5*(POWER(POWER((ABS(AZ$215-(1))),3)+POWER(ABS($AO219-(-1)),3),1/3))))-0.5)</f>
        <v>0.99994492663210488</v>
      </c>
      <c r="BA219" s="368">
        <f>2*(1/(1+EXP(-4/0.5*(POWER(POWER((ABS(BA$215-(-1))),3)+POWER(ABS($AO219-(0)),3),1/3))))-0.5)*2*(1/(1+EXP(-4/0.5*(POWER(POWER((ABS(BA$215-(1))),3)+POWER(ABS($AO219-(-1)),3),1/3))))-0.5)</f>
        <v>0.99994984561675782</v>
      </c>
      <c r="BB219" s="368">
        <f>2*(1/(1+EXP(-4/0.5*(POWER(POWER((ABS(BB$215-(-1))),3)+POWER(ABS($AO219-(0)),3),1/3))))-0.5)*2*(1/(1+EXP(-4/0.5*(POWER(POWER((ABS(BB$215-(1))),3)+POWER(ABS($AO219-(-1)),3),1/3))))-0.5)</f>
        <v>0.99995624820278584</v>
      </c>
      <c r="BC219" s="368">
        <f>2*(1/(1+EXP(-4/0.5*(POWER(POWER((ABS(BC$215-(-1))),3)+POWER(ABS($AO219-(0)),3),1/3))))-0.5)*2*(1/(1+EXP(-4/0.5*(POWER(POWER((ABS(BC$215-(1))),3)+POWER(ABS($AO219-(-1)),3),1/3))))-0.5)</f>
        <v>0.99996363652743392</v>
      </c>
      <c r="BD219" s="368">
        <f>2*(1/(1+EXP(-4/0.5*(POWER(POWER((ABS(BD$215-(-1))),3)+POWER(ABS($AO219-(0)),3),1/3))))-0.5)*2*(1/(1+EXP(-4/0.5*(POWER(POWER((ABS(BD$215-(1))),3)+POWER(ABS($AO219-(-1)),3),1/3))))-0.5)</f>
        <v>0.99997130348253793</v>
      </c>
      <c r="BE219" s="368">
        <f>2*(1/(1+EXP(-4/0.5*(POWER(POWER((ABS(BE$215-(-1))),3)+POWER(ABS($AO219-(0)),3),1/3))))-0.5)*2*(1/(1+EXP(-4/0.5*(POWER(POWER((ABS(BE$215-(1))),3)+POWER(ABS($AO219-(-1)),3),1/3))))-0.5)</f>
        <v>0.99997852677370258</v>
      </c>
      <c r="BF219" s="368">
        <f>2*(1/(1+EXP(-4/0.5*(POWER(POWER((ABS(BF$215-(-1))),3)+POWER(ABS($AO219-(0)),3),1/3))))-0.5)*2*(1/(1+EXP(-4/0.5*(POWER(POWER((ABS(BF$215-(1))),3)+POWER(ABS($AO219-(-1)),3),1/3))))-0.5)</f>
        <v>0.99998475495382955</v>
      </c>
      <c r="BG219" s="368">
        <f>2*(1/(1+EXP(-4/0.5*(POWER(POWER((ABS(BG$215-(-1))),3)+POWER(ABS($AO219-(0)),3),1/3))))-0.5)*2*(1/(1+EXP(-4/0.5*(POWER(POWER((ABS(BG$215-(1))),3)+POWER(ABS($AO219-(-1)),3),1/3))))-0.5)</f>
        <v>0.99998970789683028</v>
      </c>
      <c r="BH219" s="368">
        <f>2*(1/(1+EXP(-4/0.5*(POWER(POWER((ABS(BH$215-(-1))),3)+POWER(ABS($AO219-(0)),3),1/3))))-0.5)*2*(1/(1+EXP(-4/0.5*(POWER(POWER((ABS(BH$215-(1))),3)+POWER(ABS($AO219-(-1)),3),1/3))))-0.5)</f>
        <v>0.99999336931934157</v>
      </c>
      <c r="BI219" s="368">
        <f>2*(1/(1+EXP(-4/0.5*(POWER(POWER((ABS(BI$215-(-1))),3)+POWER(ABS($AO219-(0)),3),1/3))))-0.5)*2*(1/(1+EXP(-4/0.5*(POWER(POWER((ABS(BI$215-(1))),3)+POWER(ABS($AO219-(-1)),3),1/3))))-0.5)</f>
        <v>0.99999590532631655</v>
      </c>
      <c r="BJ219" s="368">
        <f>2*(1/(1+EXP(-4/0.5*(POWER(POWER((ABS(BJ$215-(-1))),3)+POWER(ABS($AO219-(0)),3),1/3))))-0.5)*2*(1/(1+EXP(-4/0.5*(POWER(POWER((ABS(BJ$215-(1))),3)+POWER(ABS($AO219-(-1)),3),1/3))))-0.5)</f>
        <v>0.99999756384978566</v>
      </c>
      <c r="BK219" s="368">
        <f>2*(1/(1+EXP(-4/0.5*(POWER(POWER((ABS(BK$215-(-1))),3)+POWER(ABS($AO219-(0)),3),1/3))))-0.5)*2*(1/(1+EXP(-4/0.5*(POWER(POWER((ABS(BK$215-(1))),3)+POWER(ABS($AO219-(-1)),3),1/3))))-0.5)</f>
        <v>0.99999859553413895</v>
      </c>
      <c r="BL219" s="368">
        <f>2*(1/(1+EXP(-4/0.5*(POWER(POWER((ABS(BL$215-(-1))),3)+POWER(ABS($AO219-(0)),3),1/3))))-0.5)*2*(1/(1+EXP(-4/0.5*(POWER(POWER((ABS(BL$215-(1))),3)+POWER(ABS($AO219-(-1)),3),1/3))))-0.5)</f>
        <v>0.99999921009174864</v>
      </c>
      <c r="BM219" s="368">
        <f>2*(1/(1+EXP(-4/0.5*(POWER(POWER((ABS(BM$215-(-1))),3)+POWER(ABS($AO219-(0)),3),1/3))))-0.5)*2*(1/(1+EXP(-4/0.5*(POWER(POWER((ABS(BM$215-(1))),3)+POWER(ABS($AO219-(-1)),3),1/3))))-0.5)</f>
        <v>0.99999956280266189</v>
      </c>
      <c r="BN219" s="368">
        <f>2*(1/(1+EXP(-4/0.5*(POWER(POWER((ABS(BN$215-(-1))),3)+POWER(ABS($AO219-(0)),3),1/3))))-0.5)*2*(1/(1+EXP(-4/0.5*(POWER(POWER((ABS(BN$215-(1))),3)+POWER(ABS($AO219-(-1)),3),1/3))))-0.5)</f>
        <v>0.99999975889833492</v>
      </c>
      <c r="BO219" s="368">
        <f>2*(1/(1+EXP(-4/0.5*(POWER(POWER((ABS(BO$215-(-1))),3)+POWER(ABS($AO219-(0)),3),1/3))))-0.5)*2*(1/(1+EXP(-4/0.5*(POWER(POWER((ABS(BO$215-(1))),3)+POWER(ABS($AO219-(-1)),3),1/3))))-0.5)</f>
        <v>0.99999986500933902</v>
      </c>
      <c r="BP219" s="368">
        <f>2*(1/(1+EXP(-4/0.5*(POWER(POWER((ABS(BP$215-(-1))),3)+POWER(ABS($AO219-(0)),3),1/3))))-0.5)*2*(1/(1+EXP(-4/0.5*(POWER(POWER((ABS(BP$215-(1))),3)+POWER(ABS($AO219-(-1)),3),1/3))))-0.5)</f>
        <v>0.99999992111341218</v>
      </c>
      <c r="BQ219" s="368">
        <f>2*(1/(1+EXP(-4/0.5*(POWER(POWER((ABS(BQ$215-(-1))),3)+POWER(ABS($AO219-(0)),3),1/3))))-0.5)*2*(1/(1+EXP(-4/0.5*(POWER(POWER((ABS(BQ$215-(1))),3)+POWER(ABS($AO219-(-1)),3),1/3))))-0.5)</f>
        <v>0.99999995019241739</v>
      </c>
      <c r="BR219" s="368">
        <f>2*(1/(1+EXP(-4/0.5*(POWER(POWER((ABS(BR$215-(-1))),3)+POWER(ABS($AO219-(0)),3),1/3))))-0.5)*2*(1/(1+EXP(-4/0.5*(POWER(POWER((ABS(BR$215-(1))),3)+POWER(ABS($AO219-(-1)),3),1/3))))-0.5)</f>
        <v>0.99999996506754274</v>
      </c>
      <c r="BS219" s="368">
        <f>2*(1/(1+EXP(-4/0.5*(POWER(POWER((ABS(BS$215-(-1))),3)+POWER(ABS($AO219-(0)),3),1/3))))-0.5)*2*(1/(1+EXP(-4/0.5*(POWER(POWER((ABS(BS$215-(1))),3)+POWER(ABS($AO219-(-1)),3),1/3))))-0.5)</f>
        <v>0.99999997269008956</v>
      </c>
      <c r="BT219" s="368">
        <f>2*(1/(1+EXP(-4/0.5*(POWER(POWER((ABS(BT$215-(-1))),3)+POWER(ABS($AO219-(0)),3),1/3))))-0.5)*2*(1/(1+EXP(-4/0.5*(POWER(POWER((ABS(BT$215-(1))),3)+POWER(ABS($AO219-(-1)),3),1/3))))-0.5)</f>
        <v>0.99999997674280816</v>
      </c>
      <c r="BU219" s="368">
        <f>2*(1/(1+EXP(-4/0.5*(POWER(POWER((ABS(BU$215-(-1))),3)+POWER(ABS($AO219-(0)),3),1/3))))-0.5)*2*(1/(1+EXP(-4/0.5*(POWER(POWER((ABS(BU$215-(1))),3)+POWER(ABS($AO219-(-1)),3),1/3))))-0.5)</f>
        <v>0.99999997914311556</v>
      </c>
      <c r="BV219" s="278"/>
      <c r="BW219" s="189"/>
      <c r="BX219" s="276"/>
      <c r="BY219" s="245"/>
      <c r="BZ219" s="222">
        <v>1.3</v>
      </c>
      <c r="CA219" s="227">
        <f>$E$217-($E$217-$E$247)*1/(1+EXP(-($E$216*(-BZ219+$C$215))))</f>
        <v>1.9992835605765731</v>
      </c>
      <c r="CB219" s="367">
        <f>MIN((CB$216+$E219)/2,CA218)</f>
        <v>0.49964178028828654</v>
      </c>
      <c r="CC219" s="368">
        <f>_xlfn.IFS(($D219-$C$215)&lt;-(CC$215-$D$214),MIN((CC$216+$E219)/2,CB218),($D219-$C$215)&gt;-(CC$215-$D$214),MAX((CC$216+$E219)/2,CB218),TRUE,(CC$216+$E219)/2)</f>
        <v>0.49978014426022693</v>
      </c>
      <c r="CD219" s="368">
        <f>_xlfn.IFS(($D219-$C$215)&lt;-(CD$215-$D$214),MIN((CD$216+$E219)/2,CB218),($D219-$C$215)&gt;-(CD$215-$D$214),MAX((CD$216+$E219)/2,CC217),TRUE,(CD$216+$E219)/2)</f>
        <v>0.4998220919671672</v>
      </c>
      <c r="CE219" s="368">
        <f>_xlfn.IFS(($D219-$C$215)&lt;-(CE$215-$D$214),MIN((CE$216+$E219)/2,CC218),($D219-$C$215)&gt;-(CE$215-$D$214),MAX((CE$216+$E219)/2,CD217),TRUE,(CE$216+$E219)/2)</f>
        <v>0.5002786047704354</v>
      </c>
      <c r="CF219" s="368">
        <f>_xlfn.IFS(($D219-$C$215)&lt;-(CF$215-$D$214),MIN((CF$216+$E219)/2,CD218),($D219-$C$215)&gt;-(CF$215-$D$214),MAX((CF$216+$E219)/2,CE217),TRUE,(CF$216+$E219)/2)</f>
        <v>0.50077093759004332</v>
      </c>
      <c r="CG219" s="368">
        <f>_xlfn.IFS(($D219-$C$215)&lt;-(CG$215-$D$214),MIN((CG$216+$E219)/2,CE218),($D219-$C$215)&gt;-(CG$215-$D$214),MAX((CG$216+$E219)/2,CF217),TRUE,(CG$216+$E219)/2)</f>
        <v>0.50191388996002639</v>
      </c>
      <c r="CH219" s="368">
        <f>_xlfn.IFS(($D219-$C$215)&lt;-(CH$215-$D$214),MIN((CH$216+$E219)/2,CF218),($D219-$C$215)&gt;-(CH$215-$D$214),MAX((CH$216+$E219)/2,CG217),TRUE,(CH$216+$E219)/2)</f>
        <v>0.50421023210676297</v>
      </c>
      <c r="CI219" s="368">
        <f>_xlfn.IFS(($D219-$C$215)&lt;-(CI$215-$D$214),MIN((CI$216+$E219)/2,CG218),($D219-$C$215)&gt;-(CI$215-$D$214),MAX((CI$216+$E219)/2,CH217),TRUE,(CI$216+$E219)/2)</f>
        <v>0.50881319557611726</v>
      </c>
      <c r="CJ219" s="368">
        <f>_xlfn.IFS(($D219-$C$215)&lt;-(CJ$215-$D$214),MIN((CJ$216+$E219)/2,CH218),($D219-$C$215)&gt;-(CJ$215-$D$214),MAX((CJ$216+$E219)/2,CI217),TRUE,(CJ$216+$E219)/2)</f>
        <v>0.51799697049211124</v>
      </c>
      <c r="CK219" s="368">
        <f>_xlfn.IFS(($D219-$C$215)&lt;-(CK$215-$D$214),MIN((CK$216+$E219)/2,CI218),($D219-$C$215)&gt;-(CK$215-$D$214),MAX((CK$216+$E219)/2,CJ217),TRUE,(CK$216+$E219)/2)</f>
        <v>0.53615168586624073</v>
      </c>
      <c r="CL219" s="368">
        <f>_xlfn.IFS(($D219-$C$215)&lt;-(CL$215-$D$214),MIN((CL$216+$E219)/2,CJ218),($D219-$C$215)&gt;-(CL$215-$D$214),MAX((CL$216+$E219)/2,CK217),TRUE,(CL$216+$E219)/2)</f>
        <v>0.57139325697762344</v>
      </c>
      <c r="CM219" s="368">
        <f>_xlfn.IFS(($D219-$C$215)&lt;-(CM$215-$D$214),MIN((CM$216+$E219)/2,CK218),($D219-$C$215)&gt;-(CM$215-$D$214),MAX((CM$216+$E219)/2,CL217),TRUE,(CM$216+$E219)/2)</f>
        <v>0.63744894251267004</v>
      </c>
      <c r="CN219" s="368">
        <f>_xlfn.IFS(($D219-$C$215)&lt;-(CN$215-$D$214),MIN((CN$216+$E219)/2,CL218),($D219-$C$215)&gt;-(CN$215-$D$214),MAX((CN$216+$E219)/2,CM217),TRUE,(CN$216+$E219)/2)</f>
        <v>0.75350755688676407</v>
      </c>
      <c r="CO219" s="368">
        <f>_xlfn.IFS(($D219-$C$215)&lt;-(CO$215-$D$214),MIN((CO$216+$E219)/2,CM218),($D219-$C$215)&gt;-(CO$215-$D$214),MAX((CO$216+$E219)/2,CN217),TRUE,(CO$216+$E219)/2)</f>
        <v>0.93599836053430607</v>
      </c>
      <c r="CP219" s="368">
        <f>_xlfn.IFS(($D219-$C$215)&lt;-(CP$215-$D$214),MIN((CP$216+$E219)/2,CN218),($D219-$C$215)&gt;-(CP$215-$D$214),MAX((CP$216+$E219)/2,CO217),TRUE,(CP$216+$E219)/2)</f>
        <v>1.1782353222140678</v>
      </c>
      <c r="CQ219" s="368">
        <f>_xlfn.IFS(($D219-$C$215)&lt;-(CQ$215-$D$214),MIN((CQ$216+$E219)/2,CO218),($D219-$C$215)&gt;-(CQ$215-$D$214),MAX((CQ$216+$E219)/2,CP217),TRUE,(CQ$216+$E219)/2)</f>
        <v>1.4365013155920945</v>
      </c>
      <c r="CR219" s="368">
        <f>_xlfn.IFS(($D219-$C$215)&lt;-(CR$215-$D$214),MIN((CR$216+$E219)/2,CP218),($D219-$C$215)&gt;-(CR$215-$D$214),MAX((CR$216+$E219)/2,CQ217),TRUE,(CR$216+$E219)/2)</f>
        <v>1.654825858777929</v>
      </c>
      <c r="CS219" s="368">
        <f>_xlfn.IFS(($D219-$C$215)&lt;-(CS$215-$D$214),MIN((CS$216+$E219)/2,CQ218),($D219-$C$215)&gt;-(CS$215-$D$214),MAX((CS$216+$E219)/2,CR217),TRUE,(CS$216+$E219)/2)</f>
        <v>1.8060026427494651</v>
      </c>
      <c r="CT219" s="368">
        <f>_xlfn.IFS(($D219-$C$215)&lt;-(CT$215-$D$214),MIN((CT$216+$E219)/2,CR218),($D219-$C$215)&gt;-(CT$215-$D$214),MAX((CT$216+$E219)/2,CS217),TRUE,(CT$216+$E219)/2)</f>
        <v>1.8968000340679776</v>
      </c>
      <c r="CU219" s="368">
        <f>_xlfn.IFS(($D219-$C$215)&lt;-(CU$215-$D$214),MIN((CU$216+$E219)/2,CS218),($D219-$C$215)&gt;-(CU$215-$D$214),MAX((CU$216+$E219)/2,CT217),TRUE,(CU$216+$E219)/2)</f>
        <v>1.9467464128876668</v>
      </c>
      <c r="CV219" s="368">
        <f>_xlfn.IFS(($D219-$C$215)&lt;-(CV$215-$D$214),MIN((CV$216+$E219)/2,CT218),($D219-$C$215)&gt;-(CV$215-$D$214),MAX((CV$216+$E219)/2,CU217),TRUE,(CV$216+$E219)/2)</f>
        <v>1.9728999925393338</v>
      </c>
      <c r="CW219" s="368">
        <f>_xlfn.IFS(($D219-$C$215)&lt;-(CW$215-$D$214),MIN((CW$216+$E219)/2,CU218),($D219-$C$215)&gt;-(CW$215-$D$214),MAX((CW$216+$E219)/2,CV217),TRUE,(CW$216+$E219)/2)</f>
        <v>1.9862419405332106</v>
      </c>
      <c r="CX219" s="368">
        <f>_xlfn.IFS(($D219-$C$215)&lt;-(CX$215-$D$214),MIN((CX$216+$E219)/2,CV218),($D219-$C$215)&gt;-(CX$215-$D$214),MAX((CX$216+$E219)/2,CW217),TRUE,(CX$216+$E219)/2)</f>
        <v>1.9929575570554388</v>
      </c>
      <c r="CY219" s="368">
        <f>_xlfn.IFS(($D219-$C$215)&lt;-(CY$215-$D$214),MIN((CY$216+$E219)/2,CW218),($D219-$C$215)&gt;-(CY$215-$D$214),MAX((CY$216+$E219)/2,CX217),TRUE,(CY$216+$E219)/2)</f>
        <v>1.9963150303961483</v>
      </c>
      <c r="CZ219" s="368">
        <f>_xlfn.IFS(($D219-$C$215)&lt;-(CZ$215-$D$214),MIN((CZ$216+$E219)/2,CX218),($D219-$C$215)&gt;-(CZ$215-$D$214),MAX((CZ$216+$E219)/2,CY217),TRUE,(CZ$216+$E219)/2)</f>
        <v>1.9979879186627301</v>
      </c>
      <c r="DA219" s="368">
        <f>_xlfn.IFS(($D219-$C$215)&lt;-(DA$215-$D$214),MIN((DA$216+$E219)/2,CY218),($D219-$C$215)&gt;-(DA$215-$D$214),MAX((DA$216+$E219)/2,CZ217),TRUE,(DA$216+$E219)/2)</f>
        <v>1.9988200408022498</v>
      </c>
      <c r="DB219" s="368">
        <f>_xlfn.IFS(($D219-$C$215)&lt;-(DB$215-$D$214),MIN((DB$216+$E219)/2,CZ218),($D219-$C$215)&gt;-(DB$215-$D$214),MAX((DB$216+$E219)/2,DA217),TRUE,(DB$216+$E219)/2)</f>
        <v>1.9992336039675496</v>
      </c>
      <c r="DC219" s="368">
        <f>_xlfn.IFS(($D219-$C$215)&lt;-(DC$215-$D$214),MIN((DC$216+$E219)/2,DA218),($D219-$C$215)&gt;-(DC$215-$D$214),MAX((DC$216+$E219)/2,DB217),TRUE,(DC$216+$E219)/2)</f>
        <v>1.9995918236792631</v>
      </c>
      <c r="DD219" s="368">
        <f>_xlfn.IFS(($D219-$C$215)&lt;-(DD$215-$D$214),MIN((DD$216+$E219)/2,DB218),($D219-$C$215)&gt;-(DD$215-$D$214),MAX((DD$216+$E219)/2,DC217),TRUE,(DD$216+$E219)/2)</f>
        <v>1.9997972778672723</v>
      </c>
      <c r="DE219" s="368">
        <f>_xlfn.IFS(($D219-$C$215)&lt;-(DE$215-$D$214),MIN((DE$216+$E219)/2,DC218),($D219-$C$215)&gt;-(DE$215-$D$214),MAX((DE$216+$E219)/2,DD217),TRUE,(DE$216+$E219)/2)</f>
        <v>1.9998993243186103</v>
      </c>
      <c r="DF219" s="369">
        <f>_xlfn.IFS(($D219-$C$215)&lt;-(DF$215-$D$214),MIN((DF$216+$E219)/2,DD218),($D219-$C$215)&gt;-(DF$215-$D$214),MAX((DF$216+$E219)/2,DE217),TRUE,(DF$216+$E219)/2)</f>
        <v>1.9999500042469289</v>
      </c>
      <c r="DG219" s="278"/>
      <c r="DH219"/>
      <c r="DI219"/>
      <c r="DJ219"/>
      <c r="DK219" s="647">
        <v>0.7</v>
      </c>
      <c r="DL219" s="368">
        <f>2*(1/(1+EXP(-4*(ABS(DL$215-$DJ$213)+ABS($DK219-$DI$214))))-0.5)</f>
        <v>0.99777492793427958</v>
      </c>
      <c r="DM219" s="368">
        <f>2*(1/(1+EXP(-4*(ABS(DM$215-$DJ$213)+ABS($DK219-$DI$214))))-0.5)</f>
        <v>0.99668239783965107</v>
      </c>
      <c r="DN219" s="368">
        <f>2*(1/(1+EXP(-4*(ABS(DN$215-$DJ$213)+ABS($DK219-$DI$214))))-0.5)</f>
        <v>0.99505475368673069</v>
      </c>
      <c r="DO219" s="368">
        <f>2*(1/(1+EXP(-4*(ABS(DO$215-$DJ$213)+ABS($DK219-$DI$214))))-0.5)</f>
        <v>0.99263152020112821</v>
      </c>
      <c r="DP219" s="368">
        <f>2*(1/(1+EXP(-4*(ABS(DP$215-$DJ$213)+ABS($DK219-$DI$214))))-0.5)</f>
        <v>0.98902740220109897</v>
      </c>
      <c r="DQ219" s="368">
        <f>2*(1/(1+EXP(-4*(ABS(DQ$215-$DJ$213)+ABS($DK219-$DI$214))))-0.5)</f>
        <v>0.98367485769368024</v>
      </c>
      <c r="DR219" s="368">
        <f>2*(1/(1+EXP(-4*(ABS(DR$215-$DJ$213)+ABS($DK219-$DI$214))))-0.5)</f>
        <v>0.97574313003145141</v>
      </c>
      <c r="DS219" s="368">
        <f>2*(1/(1+EXP(-4*(ABS(DS$215-$DJ$213)+ABS($DK219-$DI$214))))-0.5)</f>
        <v>0.9640275800758169</v>
      </c>
      <c r="DT219" s="368">
        <f>2*(1/(1+EXP(-4*(ABS(DT$215-$DJ$213)+ABS($DK219-$DI$214))))-0.5)</f>
        <v>0.94680601284626809</v>
      </c>
      <c r="DU219" s="368">
        <f>2*(1/(1+EXP(-4*(ABS(DU$215-$DJ$213)+ABS($DK219-$DI$214))))-0.5)</f>
        <v>0.92166855440647133</v>
      </c>
      <c r="DV219" s="368">
        <f>2*(1/(1+EXP(-4*(ABS(DV$215-$DJ$213)+ABS($DK219-$DI$214))))-0.5)</f>
        <v>0.88535164820226253</v>
      </c>
      <c r="DW219" s="368">
        <f>2*(1/(1+EXP(-4*(ABS(DW$215-$DJ$213)+ABS($DK219-$DI$214))))-0.5)</f>
        <v>0.92166855440647133</v>
      </c>
      <c r="DX219" s="368">
        <f>2*(1/(1+EXP(-4*(ABS(DX$215-$DJ$213)+ABS($DK219-$DI$214))))-0.5)</f>
        <v>0.94680601284626809</v>
      </c>
      <c r="DY219" s="368">
        <f>2*(1/(1+EXP(-4*(ABS(DY$215-$DJ$213)+ABS($DK219-$DI$214))))-0.5)</f>
        <v>0.9640275800758169</v>
      </c>
      <c r="DZ219" s="368">
        <f>2*(1/(1+EXP(-4*(ABS(DZ$215-$DJ$213)+ABS($DK219-$DI$214))))-0.5)</f>
        <v>0.97574313003145141</v>
      </c>
      <c r="EA219" s="368">
        <f>2*(1/(1+EXP(-4*(ABS(EA$215-$DJ$213)+ABS($DK219-$DI$214))))-0.5)</f>
        <v>0.98367485769368024</v>
      </c>
      <c r="EB219" s="368">
        <f>2*(1/(1+EXP(-4*(ABS(EB$215-$DJ$213)+ABS($DK219-$DI$214))))-0.5)</f>
        <v>0.98902740220109897</v>
      </c>
      <c r="EC219" s="368">
        <f>2*(1/(1+EXP(-4*(ABS(EC$215-$DJ$213)+ABS($DK219-$DI$214))))-0.5)</f>
        <v>0.99263152020112821</v>
      </c>
      <c r="ED219" s="368">
        <f>2*(1/(1+EXP(-4*(ABS(ED$215-$DJ$213)+ABS($DK219-$DI$214))))-0.5)</f>
        <v>0.99505475368673069</v>
      </c>
      <c r="EE219" s="368">
        <f>2*(1/(1+EXP(-4*(ABS(EE$215-$DJ$213)+ABS($DK219-$DI$214))))-0.5)</f>
        <v>0.99668239783965107</v>
      </c>
      <c r="EF219" s="368">
        <f>2*(1/(1+EXP(-4*(ABS(EF$215-$DJ$213)+ABS($DK219-$DI$214))))-0.5)</f>
        <v>0.99777492793427958</v>
      </c>
      <c r="EG219"/>
      <c r="EH219"/>
      <c r="EI219"/>
      <c r="EJ219" s="647">
        <v>0.7</v>
      </c>
      <c r="EK219" s="368">
        <f>2*(1/(1+EXP(-4*(SQRT(POWER((EK$215-$DJ$213),2)+POWER(($DK219-$DI$214),2)))))-0.5)</f>
        <v>0.98495972419362809</v>
      </c>
      <c r="EL219" s="368">
        <f>2*(1/(1+EXP(-4*(SQRT(POWER((EL$215-$DJ$213),2)+POWER(($DK219-$DI$214),2)))))-0.5)</f>
        <v>0.97930689999723741</v>
      </c>
      <c r="EM219" s="368">
        <f>2*(1/(1+EXP(-4*(SQRT(POWER((EM$215-$DJ$213),2)+POWER(($DK219-$DI$214),2)))))-0.5)</f>
        <v>0.97192976967610911</v>
      </c>
      <c r="EN219" s="368">
        <f>2*(1/(1+EXP(-4*(SQRT(POWER((EN$215-$DJ$213),2)+POWER(($DK219-$DI$214),2)))))-0.5)</f>
        <v>0.96257956238231035</v>
      </c>
      <c r="EO219" s="368">
        <f>2*(1/(1+EXP(-4*(SQRT(POWER((EO$215-$DJ$213),2)+POWER(($DK219-$DI$214),2)))))-0.5)</f>
        <v>0.95116896097802295</v>
      </c>
      <c r="EP219" s="368">
        <f>2*(1/(1+EXP(-4*(SQRT(POWER((EP$215-$DJ$213),2)+POWER(($DK219-$DI$214),2)))))-0.5)</f>
        <v>0.93791900570849696</v>
      </c>
      <c r="EQ219" s="368">
        <f>2*(1/(1+EXP(-4*(SQRT(POWER((EQ$215-$DJ$213),2)+POWER(($DK219-$DI$214),2)))))-0.5)</f>
        <v>0.92352148935148781</v>
      </c>
      <c r="ER219" s="368">
        <f>2*(1/(1+EXP(-4*(SQRT(POWER((ER$215-$DJ$213),2)+POWER(($DK219-$DI$214),2)))))-0.5)</f>
        <v>0.90924583651378499</v>
      </c>
      <c r="ES219" s="368">
        <f>2*(1/(1+EXP(-4*(SQRT(POWER((ES$215-$DJ$213),2)+POWER(($DK219-$DI$214),2)))))-0.5)</f>
        <v>0.89687722276491311</v>
      </c>
      <c r="ET219" s="368">
        <f>2*(1/(1+EXP(-4*(SQRT(POWER((ET$215-$DJ$213),2)+POWER(($DK219-$DI$214),2)))))-0.5)</f>
        <v>0.88838556158566062</v>
      </c>
      <c r="EU219" s="368">
        <f>2*(1/(1+EXP(-4*(SQRT(POWER((EU$215-$DJ$213),2)+POWER(($DK219-$DI$214),2)))))-0.5)</f>
        <v>0.88535164820226253</v>
      </c>
      <c r="EV219" s="368">
        <f>2*(1/(1+EXP(-4*(SQRT(POWER((EV$215-$DJ$213),2)+POWER(($DK219-$DI$214),2)))))-0.5)</f>
        <v>0.88838556158566062</v>
      </c>
      <c r="EW219" s="368">
        <f>2*(1/(1+EXP(-4*(SQRT(POWER((EW$215-$DJ$213),2)+POWER(($DK219-$DI$214),2)))))-0.5)</f>
        <v>0.89687722276491311</v>
      </c>
      <c r="EX219" s="368">
        <f>2*(1/(1+EXP(-4*(SQRT(POWER((EX$215-$DJ$213),2)+POWER(($DK219-$DI$214),2)))))-0.5)</f>
        <v>0.90924583651378499</v>
      </c>
      <c r="EY219" s="368">
        <f>2*(1/(1+EXP(-4*(SQRT(POWER((EY$215-$DJ$213),2)+POWER(($DK219-$DI$214),2)))))-0.5)</f>
        <v>0.92352148935148781</v>
      </c>
      <c r="EZ219" s="368">
        <f>2*(1/(1+EXP(-4*(SQRT(POWER((EZ$215-$DJ$213),2)+POWER(($DK219-$DI$214),2)))))-0.5)</f>
        <v>0.93791900570849696</v>
      </c>
      <c r="FA219" s="368">
        <f>2*(1/(1+EXP(-4*(SQRT(POWER((FA$215-$DJ$213),2)+POWER(($DK219-$DI$214),2)))))-0.5)</f>
        <v>0.95116896097802295</v>
      </c>
      <c r="FB219" s="368">
        <f>2*(1/(1+EXP(-4*(SQRT(POWER((FB$215-$DJ$213),2)+POWER(($DK219-$DI$214),2)))))-0.5)</f>
        <v>0.96257956238231035</v>
      </c>
      <c r="FC219" s="368">
        <f>2*(1/(1+EXP(-4*(SQRT(POWER((FC$215-$DJ$213),2)+POWER(($DK219-$DI$214),2)))))-0.5)</f>
        <v>0.97192976967610911</v>
      </c>
      <c r="FD219" s="368">
        <f>2*(1/(1+EXP(-4*(SQRT(POWER((FD$215-$DJ$213),2)+POWER(($DK219-$DI$214),2)))))-0.5)</f>
        <v>0.97930689999723741</v>
      </c>
      <c r="FE219" s="368">
        <f>2*(1/(1+EXP(-4*(SQRT(POWER((FE$215-$DJ$213),2)+POWER(($DK219-$DI$214),2)))))-0.5)</f>
        <v>0.98495972419362809</v>
      </c>
      <c r="FF219"/>
      <c r="FG219"/>
      <c r="FH219"/>
      <c r="FI219" s="647">
        <v>0.7</v>
      </c>
      <c r="FJ219" s="368">
        <f>2*(1/(1+EXP(-4*(MAX(ABS(FJ$215-$DJ$213),ABS($DK219-$DI$214)))))-0.5)</f>
        <v>0.9640275800758169</v>
      </c>
      <c r="FK219" s="368">
        <f>2*(1/(1+EXP(-4*(MAX(ABS(FK$215-$DJ$213),ABS($DK219-$DI$214)))))-0.5)</f>
        <v>0.94680601284626809</v>
      </c>
      <c r="FL219" s="368">
        <f>2*(1/(1+EXP(-4*(MAX(ABS(FL$215-$DJ$213),ABS($DK219-$DI$214)))))-0.5)</f>
        <v>0.92166855440647133</v>
      </c>
      <c r="FM219" s="368">
        <f>2*(1/(1+EXP(-4*(MAX(ABS(FM$215-$DJ$213),ABS($DK219-$DI$214)))))-0.5)</f>
        <v>0.88535164820226253</v>
      </c>
      <c r="FN219" s="368">
        <f>2*(1/(1+EXP(-4*(MAX(ABS(FN$215-$DJ$213),ABS($DK219-$DI$214)))))-0.5)</f>
        <v>0.88535164820226253</v>
      </c>
      <c r="FO219" s="368">
        <f>2*(1/(1+EXP(-4*(MAX(ABS(FO$215-$DJ$213),ABS($DK219-$DI$214)))))-0.5)</f>
        <v>0.88535164820226253</v>
      </c>
      <c r="FP219" s="368">
        <f>2*(1/(1+EXP(-4*(MAX(ABS(FP$215-$DJ$213),ABS($DK219-$DI$214)))))-0.5)</f>
        <v>0.88535164820226253</v>
      </c>
      <c r="FQ219" s="368">
        <f>2*(1/(1+EXP(-4*(MAX(ABS(FQ$215-$DJ$213),ABS($DK219-$DI$214)))))-0.5)</f>
        <v>0.88535164820226253</v>
      </c>
      <c r="FR219" s="368">
        <f>2*(1/(1+EXP(-4*(MAX(ABS(FR$215-$DJ$213),ABS($DK219-$DI$214)))))-0.5)</f>
        <v>0.88535164820226253</v>
      </c>
      <c r="FS219" s="368">
        <f>2*(1/(1+EXP(-4*(MAX(ABS(FS$215-$DJ$213),ABS($DK219-$DI$214)))))-0.5)</f>
        <v>0.88535164820226253</v>
      </c>
      <c r="FT219" s="368">
        <f>2*(1/(1+EXP(-4*(MAX(ABS(FT$215-$DJ$213),ABS($DK219-$DI$214)))))-0.5)</f>
        <v>0.88535164820226253</v>
      </c>
      <c r="FU219" s="368">
        <f>2*(1/(1+EXP(-4*(MAX(ABS(FU$215-$DJ$213),ABS($DK219-$DI$214)))))-0.5)</f>
        <v>0.88535164820226253</v>
      </c>
      <c r="FV219" s="368">
        <f>2*(1/(1+EXP(-4*(MAX(ABS(FV$215-$DJ$213),ABS($DK219-$DI$214)))))-0.5)</f>
        <v>0.88535164820226253</v>
      </c>
      <c r="FW219" s="368">
        <f>2*(1/(1+EXP(-4*(MAX(ABS(FW$215-$DJ$213),ABS($DK219-$DI$214)))))-0.5)</f>
        <v>0.88535164820226253</v>
      </c>
      <c r="FX219" s="368">
        <f>2*(1/(1+EXP(-4*(MAX(ABS(FX$215-$DJ$213),ABS($DK219-$DI$214)))))-0.5)</f>
        <v>0.88535164820226253</v>
      </c>
      <c r="FY219" s="368">
        <f>2*(1/(1+EXP(-4*(MAX(ABS(FY$215-$DJ$213),ABS($DK219-$DI$214)))))-0.5)</f>
        <v>0.88535164820226253</v>
      </c>
      <c r="FZ219" s="368">
        <f>2*(1/(1+EXP(-4*(MAX(ABS(FZ$215-$DJ$213),ABS($DK219-$DI$214)))))-0.5)</f>
        <v>0.88535164820226253</v>
      </c>
      <c r="GA219" s="368">
        <f>2*(1/(1+EXP(-4*(MAX(ABS(GA$215-$DJ$213),ABS($DK219-$DI$214)))))-0.5)</f>
        <v>0.88535164820226253</v>
      </c>
      <c r="GB219" s="368">
        <f>2*(1/(1+EXP(-4*(MAX(ABS(GB$215-$DJ$213),ABS($DK219-$DI$214)))))-0.5)</f>
        <v>0.92166855440647133</v>
      </c>
      <c r="GC219" s="368">
        <f>2*(1/(1+EXP(-4*(MAX(ABS(GC$215-$DJ$213),ABS($DK219-$DI$214)))))-0.5)</f>
        <v>0.94680601284626809</v>
      </c>
      <c r="GD219" s="368">
        <f>2*(1/(1+EXP(-4*(MAX(ABS(GD$215-$DJ$213),ABS($DK219-$DI$214)))))-0.5)</f>
        <v>0.9640275800758169</v>
      </c>
      <c r="GE219"/>
      <c r="GF219"/>
      <c r="GG219"/>
    </row>
    <row r="220" spans="1:189" ht="42" customHeight="1">
      <c r="A220"/>
      <c r="B220" s="276"/>
      <c r="C220" s="245"/>
      <c r="D220" s="222">
        <v>1.2</v>
      </c>
      <c r="E220" s="227">
        <f>$E$217-($E$217-$E$247)*1/(1+EXP(-($E$216*(-D220+$C$215))))</f>
        <v>1.9985576173685191</v>
      </c>
      <c r="F220" s="367">
        <f>AQ220*CB220</f>
        <v>0.49922486718598053</v>
      </c>
      <c r="G220" s="368">
        <f>AR220*CC220</f>
        <v>0.4993570010472993</v>
      </c>
      <c r="H220" s="368">
        <f>AS220*CD220</f>
        <v>0.49949303230371456</v>
      </c>
      <c r="I220" s="368">
        <f>AT220*CE220</f>
        <v>0.49971344355561897</v>
      </c>
      <c r="J220" s="368">
        <f>AU220*CF220</f>
        <v>0.50034031156323389</v>
      </c>
      <c r="K220" s="368">
        <f>AV220*CG220</f>
        <v>0.50148298352347875</v>
      </c>
      <c r="L220" s="368">
        <f>AW220*CH220</f>
        <v>0.50377914051960115</v>
      </c>
      <c r="M220" s="368">
        <f>AX220*CI220</f>
        <v>0.50838236493146527</v>
      </c>
      <c r="N220" s="368">
        <f>AY220*CJ220</f>
        <v>0.51756728604435798</v>
      </c>
      <c r="O220" s="368">
        <f>AZ220*CK220</f>
        <v>0.53572415732488987</v>
      </c>
      <c r="P220" s="368">
        <f>BA220*CL220</f>
        <v>0.57096858720397747</v>
      </c>
      <c r="Q220" s="368">
        <f>BB220*CM220</f>
        <v>0.63702720979228766</v>
      </c>
      <c r="R220" s="368">
        <f>BC220*CN220</f>
        <v>0.75308843332950359</v>
      </c>
      <c r="S220" s="368">
        <f>BD220*CO220</f>
        <v>0.93558213823924807</v>
      </c>
      <c r="T220" s="368">
        <f>BE220*CP220</f>
        <v>1.1778240311159338</v>
      </c>
      <c r="U220" s="368">
        <f>BF220*CQ220</f>
        <v>1.4360981641712196</v>
      </c>
      <c r="V220" s="368">
        <f>BG220*CR220</f>
        <v>1.6544329028325355</v>
      </c>
      <c r="W220" s="368">
        <f>BH220*CS220</f>
        <v>1.80561943639586</v>
      </c>
      <c r="X220" s="368">
        <f>BI220*CT220</f>
        <v>1.896424446335748</v>
      </c>
      <c r="Y220" s="368">
        <f>BJ220*CU220</f>
        <v>1.9463760151222034</v>
      </c>
      <c r="Z220" s="368">
        <f>BK220*CV220</f>
        <v>1.9725328212819795</v>
      </c>
      <c r="AA220" s="368">
        <f>BL220*CW220</f>
        <v>1.9858766533597849</v>
      </c>
      <c r="AB220" s="368">
        <f>BM220*CX220</f>
        <v>1.992593321714383</v>
      </c>
      <c r="AC220" s="368">
        <f>BN220*CY220</f>
        <v>1.9959513627743144</v>
      </c>
      <c r="AD220" s="368">
        <f>BO220*CZ220</f>
        <v>1.9976245495219791</v>
      </c>
      <c r="AE220" s="368">
        <f>BP220*DA220</f>
        <v>1.9984568252977502</v>
      </c>
      <c r="AF220" s="368">
        <f>BQ220*DB220</f>
        <v>1.9990001862687496</v>
      </c>
      <c r="AG220" s="368">
        <f>BR220*DC220</f>
        <v>1.9994137884270933</v>
      </c>
      <c r="AH220" s="368">
        <f>BS220*DD220</f>
        <v>1.9996192625574547</v>
      </c>
      <c r="AI220" s="368">
        <f>BT220*DE220</f>
        <v>1.9997971816319577</v>
      </c>
      <c r="AJ220" s="369">
        <f>BU220*DF220</f>
        <v>1.9998992354202352</v>
      </c>
      <c r="AK220" s="278"/>
      <c r="AL220" s="189"/>
      <c r="AM220" s="276"/>
      <c r="AN220" s="245"/>
      <c r="AO220" s="222">
        <v>1.2</v>
      </c>
      <c r="AP220" s="227">
        <f>$E$217-($E$217-$E$247)*1/(1+EXP(-($E$216*(-AO220+$C$215))))</f>
        <v>1.9985576173685191</v>
      </c>
      <c r="AQ220" s="368">
        <f>2*(1/(1+EXP(-4/0.5*(POWER(POWER((ABS(AQ$215-(-1))),3)+POWER(ABS($AO220-(0)),3),1/3))))-0.5)*2*(1/(1+EXP(-4/0.5*(POWER(POWER((ABS(AQ$215-(1))),3)+POWER(ABS($AO220-(-1)),3),1/3))))-0.5)</f>
        <v>0.99989196117011014</v>
      </c>
      <c r="AR220" s="368">
        <f>2*(1/(1+EXP(-4/0.5*(POWER(POWER((ABS(AR$215-(-1))),3)+POWER(ABS($AO220-(0)),3),1/3))))-0.5)*2*(1/(1+EXP(-4/0.5*(POWER(POWER((ABS(AR$215-(1))),3)+POWER(ABS($AO220-(-1)),3),1/3))))-0.5)</f>
        <v>0.9998795163398555</v>
      </c>
      <c r="AS220" s="368">
        <f>2*(1/(1+EXP(-4/0.5*(POWER(POWER((ABS(AS$215-(-1))),3)+POWER(ABS($AO220-(0)),3),1/3))))-0.5)*2*(1/(1+EXP(-4/0.5*(POWER(POWER((ABS(AS$215-(1))),3)+POWER(ABS($AO220-(-1)),3),1/3))))-0.5)</f>
        <v>0.99987112362013575</v>
      </c>
      <c r="AT220" s="368">
        <f>2*(1/(1+EXP(-4/0.5*(POWER(POWER((ABS(AT$215-(-1))),3)+POWER(ABS($AO220-(0)),3),1/3))))-0.5)*2*(1/(1+EXP(-4/0.5*(POWER(POWER((ABS(AT$215-(1))),3)+POWER(ABS($AO220-(-1)),3),1/3))))-0.5)</f>
        <v>0.99986653990684904</v>
      </c>
      <c r="AU220" s="368">
        <f>2*(1/(1+EXP(-4/0.5*(POWER(POWER((ABS(AU$215-(-1))),3)+POWER(ABS($AO220-(0)),3),1/3))))-0.5)*2*(1/(1+EXP(-4/0.5*(POWER(POWER((ABS(AU$215-(1))),3)+POWER(ABS($AO220-(-1)),3),1/3))))-0.5)</f>
        <v>0.99986480146724055</v>
      </c>
      <c r="AV220" s="368">
        <f>2*(1/(1+EXP(-4/0.5*(POWER(POWER((ABS(AV$215-(-1))),3)+POWER(ABS($AO220-(0)),3),1/3))))-0.5)*2*(1/(1+EXP(-4/0.5*(POWER(POWER((ABS(AV$215-(1))),3)+POWER(ABS($AO220-(-1)),3),1/3))))-0.5)</f>
        <v>0.99986455047726086</v>
      </c>
      <c r="AW220" s="368">
        <f>2*(1/(1+EXP(-4/0.5*(POWER(POWER((ABS(AW$215-(-1))),3)+POWER(ABS($AO220-(0)),3),1/3))))-0.5)*2*(1/(1+EXP(-4/0.5*(POWER(POWER((ABS(AW$215-(1))),3)+POWER(ABS($AO220-(-1)),3),1/3))))-0.5)</f>
        <v>0.99986480033042779</v>
      </c>
      <c r="AX220" s="368">
        <f>2*(1/(1+EXP(-4/0.5*(POWER(POWER((ABS(AX$215-(-1))),3)+POWER(ABS($AO220-(0)),3),1/3))))-0.5)*2*(1/(1+EXP(-4/0.5*(POWER(POWER((ABS(AX$215-(1))),3)+POWER(ABS($AO220-(-1)),3),1/3))))-0.5)</f>
        <v>0.99986653749487042</v>
      </c>
      <c r="AY220" s="368">
        <f>2*(1/(1+EXP(-4/0.5*(POWER(POWER((ABS(AY$215-(-1))),3)+POWER(ABS($AO220-(0)),3),1/3))))-0.5)*2*(1/(1+EXP(-4/0.5*(POWER(POWER((ABS(AY$215-(1))),3)+POWER(ABS($AO220-(-1)),3),1/3))))-0.5)</f>
        <v>0.99987111966395248</v>
      </c>
      <c r="AZ220" s="368">
        <f>2*(1/(1+EXP(-4/0.5*(POWER(POWER((ABS(AZ$215-(-1))),3)+POWER(ABS($AO220-(0)),3),1/3))))-0.5)*2*(1/(1+EXP(-4/0.5*(POWER(POWER((ABS(AZ$215-(1))),3)+POWER(ABS($AO220-(-1)),3),1/3))))-0.5)</f>
        <v>0.99987951045700407</v>
      </c>
      <c r="BA220" s="368">
        <f>2*(1/(1+EXP(-4/0.5*(POWER(POWER((ABS(BA$215-(-1))),3)+POWER(ABS($AO220-(0)),3),1/3))))-0.5)*2*(1/(1+EXP(-4/0.5*(POWER(POWER((ABS(BA$215-(1))),3)+POWER(ABS($AO220-(-1)),3),1/3))))-0.5)</f>
        <v>0.99989195289426958</v>
      </c>
      <c r="BB220" s="368">
        <f>2*(1/(1+EXP(-4/0.5*(POWER(POWER((ABS(BB$215-(-1))),3)+POWER(ABS($AO220-(0)),3),1/3))))-0.5)*2*(1/(1+EXP(-4/0.5*(POWER(POWER((ABS(BB$215-(1))),3)+POWER(ABS($AO220-(-1)),3),1/3))))-0.5)</f>
        <v>0.99990776579764962</v>
      </c>
      <c r="BC220" s="368">
        <f>2*(1/(1+EXP(-4/0.5*(POWER(POWER((ABS(BC$215-(-1))),3)+POWER(ABS($AO220-(0)),3),1/3))))-0.5)*2*(1/(1+EXP(-4/0.5*(POWER(POWER((ABS(BC$215-(1))),3)+POWER(ABS($AO220-(-1)),3),1/3))))-0.5)</f>
        <v>0.99992544332877009</v>
      </c>
      <c r="BD220" s="368">
        <f>2*(1/(1+EXP(-4/0.5*(POWER(POWER((ABS(BD$215-(-1))),3)+POWER(ABS($AO220-(0)),3),1/3))))-0.5)*2*(1/(1+EXP(-4/0.5*(POWER(POWER((ABS(BD$215-(1))),3)+POWER(ABS($AO220-(-1)),3),1/3))))-0.5)</f>
        <v>0.99994308606572491</v>
      </c>
      <c r="BE220" s="368">
        <f>2*(1/(1+EXP(-4/0.5*(POWER(POWER((ABS(BE$215-(-1))),3)+POWER(ABS($AO220-(0)),3),1/3))))-0.5)*2*(1/(1+EXP(-4/0.5*(POWER(POWER((ABS(BE$215-(1))),3)+POWER(ABS($AO220-(-1)),3),1/3))))-0.5)</f>
        <v>0.99995897730846472</v>
      </c>
      <c r="BF220" s="368">
        <f>2*(1/(1+EXP(-4/0.5*(POWER(POWER((ABS(BF$215-(-1))),3)+POWER(ABS($AO220-(0)),3),1/3))))-0.5)*2*(1/(1+EXP(-4/0.5*(POWER(POWER((ABS(BF$215-(1))),3)+POWER(ABS($AO220-(-1)),3),1/3))))-0.5)</f>
        <v>0.99997202232151505</v>
      </c>
      <c r="BG220" s="368">
        <f>2*(1/(1+EXP(-4/0.5*(POWER(POWER((ABS(BG$215-(-1))),3)+POWER(ABS($AO220-(0)),3),1/3))))-0.5)*2*(1/(1+EXP(-4/0.5*(POWER(POWER((ABS(BG$215-(1))),3)+POWER(ABS($AO220-(-1)),3),1/3))))-0.5)</f>
        <v>0.99998187669146343</v>
      </c>
      <c r="BH220" s="368">
        <f>2*(1/(1+EXP(-4/0.5*(POWER(POWER((ABS(BH$215-(-1))),3)+POWER(ABS($AO220-(0)),3),1/3))))-0.5)*2*(1/(1+EXP(-4/0.5*(POWER(POWER((ABS(BH$215-(1))),3)+POWER(ABS($AO220-(-1)),3),1/3))))-0.5)</f>
        <v>0.99998879358384651</v>
      </c>
      <c r="BI220" s="368">
        <f>2*(1/(1+EXP(-4/0.5*(POWER(POWER((ABS(BI$215-(-1))),3)+POWER(ABS($AO220-(0)),3),1/3))))-0.5)*2*(1/(1+EXP(-4/0.5*(POWER(POWER((ABS(BI$215-(1))),3)+POWER(ABS($AO220-(-1)),3),1/3))))-0.5)</f>
        <v>0.99999334745747581</v>
      </c>
      <c r="BJ220" s="368">
        <f>2*(1/(1+EXP(-4/0.5*(POWER(POWER((ABS(BJ$215-(-1))),3)+POWER(ABS($AO220-(0)),3),1/3))))-0.5)*2*(1/(1+EXP(-4/0.5*(POWER(POWER((ABS(BJ$215-(1))),3)+POWER(ABS($AO220-(-1)),3),1/3))))-0.5)</f>
        <v>0.99999618463593609</v>
      </c>
      <c r="BK220" s="368">
        <f>2*(1/(1+EXP(-4/0.5*(POWER(POWER((ABS(BK$215-(-1))),3)+POWER(ABS($AO220-(0)),3),1/3))))-0.5)*2*(1/(1+EXP(-4/0.5*(POWER(POWER((ABS(BK$215-(1))),3)+POWER(ABS($AO220-(-1)),3),1/3))))-0.5)</f>
        <v>0.99999787093814574</v>
      </c>
      <c r="BL220" s="368">
        <f>2*(1/(1+EXP(-4/0.5*(POWER(POWER((ABS(BL$215-(-1))),3)+POWER(ABS($AO220-(0)),3),1/3))))-0.5)*2*(1/(1+EXP(-4/0.5*(POWER(POWER((ABS(BL$215-(1))),3)+POWER(ABS($AO220-(-1)),3),1/3))))-0.5)</f>
        <v>0.9999988339826168</v>
      </c>
      <c r="BM220" s="368">
        <f>2*(1/(1+EXP(-4/0.5*(POWER(POWER((ABS(BM$215-(-1))),3)+POWER(ABS($AO220-(0)),3),1/3))))-0.5)*2*(1/(1+EXP(-4/0.5*(POWER(POWER((ABS(BM$215-(1))),3)+POWER(ABS($AO220-(-1)),3),1/3))))-0.5)</f>
        <v>0.99999936578316628</v>
      </c>
      <c r="BN220" s="368">
        <f>2*(1/(1+EXP(-4/0.5*(POWER(POWER((ABS(BN$215-(-1))),3)+POWER(ABS($AO220-(0)),3),1/3))))-0.5)*2*(1/(1+EXP(-4/0.5*(POWER(POWER((ABS(BN$215-(1))),3)+POWER(ABS($AO220-(-1)),3),1/3))))-0.5)</f>
        <v>0.99999965128530821</v>
      </c>
      <c r="BO220" s="368">
        <f>2*(1/(1+EXP(-4/0.5*(POWER(POWER((ABS(BO$215-(-1))),3)+POWER(ABS($AO220-(0)),3),1/3))))-0.5)*2*(1/(1+EXP(-4/0.5*(POWER(POWER((ABS(BO$215-(1))),3)+POWER(ABS($AO220-(-1)),3),1/3))))-0.5)</f>
        <v>0.99999980099531471</v>
      </c>
      <c r="BP220" s="368">
        <f>2*(1/(1+EXP(-4/0.5*(POWER(POWER((ABS(BP$215-(-1))),3)+POWER(ABS($AO220-(0)),3),1/3))))-0.5)*2*(1/(1+EXP(-4/0.5*(POWER(POWER((ABS(BP$215-(1))),3)+POWER(ABS($AO220-(-1)),3),1/3))))-0.5)</f>
        <v>0.99999987795561063</v>
      </c>
      <c r="BQ220" s="368">
        <f>2*(1/(1+EXP(-4/0.5*(POWER(POWER((ABS(BQ$215-(-1))),3)+POWER(ABS($AO220-(0)),3),1/3))))-0.5)*2*(1/(1+EXP(-4/0.5*(POWER(POWER((ABS(BQ$215-(1))),3)+POWER(ABS($AO220-(-1)),3),1/3))))-0.5)</f>
        <v>0.99999991685225031</v>
      </c>
      <c r="BR220" s="368">
        <f>2*(1/(1+EXP(-4/0.5*(POWER(POWER((ABS(BR$215-(-1))),3)+POWER(ABS($AO220-(0)),3),1/3))))-0.5)*2*(1/(1+EXP(-4/0.5*(POWER(POWER((ABS(BR$215-(1))),3)+POWER(ABS($AO220-(-1)),3),1/3))))-0.5)</f>
        <v>0.99999993637168572</v>
      </c>
      <c r="BS220" s="368">
        <f>2*(1/(1+EXP(-4/0.5*(POWER(POWER((ABS(BS$215-(-1))),3)+POWER(ABS($AO220-(0)),3),1/3))))-0.5)*2*(1/(1+EXP(-4/0.5*(POWER(POWER((ABS(BS$215-(1))),3)+POWER(ABS($AO220-(-1)),3),1/3))))-0.5)</f>
        <v>0.99999994635129741</v>
      </c>
      <c r="BT220" s="368">
        <f>2*(1/(1+EXP(-4/0.5*(POWER(POWER((ABS(BT$215-(-1))),3)+POWER(ABS($AO220-(0)),3),1/3))))-0.5)*2*(1/(1+EXP(-4/0.5*(POWER(POWER((ABS(BT$215-(1))),3)+POWER(ABS($AO220-(-1)),3),1/3))))-0.5)</f>
        <v>0.99999995187746493</v>
      </c>
      <c r="BU220" s="368">
        <f>2*(1/(1+EXP(-4/0.5*(POWER(POWER((ABS(BU$215-(-1))),3)+POWER(ABS($AO220-(0)),3),1/3))))-0.5)*2*(1/(1+EXP(-4/0.5*(POWER(POWER((ABS(BU$215-(1))),3)+POWER(ABS($AO220-(-1)),3),1/3))))-0.5)</f>
        <v>0.9999999555485749</v>
      </c>
      <c r="BV220" s="278"/>
      <c r="BW220" s="189"/>
      <c r="BX220" s="276"/>
      <c r="BY220" s="245"/>
      <c r="BZ220" s="222">
        <v>1.2</v>
      </c>
      <c r="CA220" s="227">
        <f>$E$217-($E$217-$E$247)*1/(1+EXP(-($E$216*(-BZ220+$C$215))))</f>
        <v>1.9985576173685191</v>
      </c>
      <c r="CB220" s="367">
        <f>MIN((CB$216+$E220)/2,CA219)</f>
        <v>0.49927880868425956</v>
      </c>
      <c r="CC220" s="368">
        <f>_xlfn.IFS(($D220-$C$215)&lt;-(CC$215-$D$214),MIN((CC$216+$E220)/2,CB219),($D220-$C$215)&gt;-(CC$215-$D$214),MAX((CC$216+$E220)/2,CB219),TRUE,(CC$216+$E220)/2)</f>
        <v>0.49941717265619995</v>
      </c>
      <c r="CD220" s="368">
        <f>_xlfn.IFS(($D220-$C$215)&lt;-(CD$215-$D$214),MIN((CD$216+$E220)/2,CB219),($D220-$C$215)&gt;-(CD$215-$D$214),MAX((CD$216+$E220)/2,CC218),TRUE,(CD$216+$E220)/2)</f>
        <v>0.49955741345469495</v>
      </c>
      <c r="CE220" s="368">
        <f>_xlfn.IFS(($D220-$C$215)&lt;-(CE$215-$D$214),MIN((CE$216+$E220)/2,CC219),($D220-$C$215)&gt;-(CE$215-$D$214),MAX((CE$216+$E220)/2,CD218),TRUE,(CE$216+$E220)/2)</f>
        <v>0.49978014426022693</v>
      </c>
      <c r="CF220" s="368">
        <f>_xlfn.IFS(($D220-$C$215)&lt;-(CF$215-$D$214),MIN((CF$216+$E220)/2,CD219),($D220-$C$215)&gt;-(CF$215-$D$214),MAX((CF$216+$E220)/2,CE218),TRUE,(CF$216+$E220)/2)</f>
        <v>0.50040796598601633</v>
      </c>
      <c r="CG220" s="368">
        <f>_xlfn.IFS(($D220-$C$215)&lt;-(CG$215-$D$214),MIN((CG$216+$E220)/2,CE219),($D220-$C$215)&gt;-(CG$215-$D$214),MAX((CG$216+$E220)/2,CF218),TRUE,(CG$216+$E220)/2)</f>
        <v>0.50155091835599941</v>
      </c>
      <c r="CH220" s="368">
        <f>_xlfn.IFS(($D220-$C$215)&lt;-(CH$215-$D$214),MIN((CH$216+$E220)/2,CF219),($D220-$C$215)&gt;-(CH$215-$D$214),MAX((CH$216+$E220)/2,CG218),TRUE,(CH$216+$E220)/2)</f>
        <v>0.50384726050273598</v>
      </c>
      <c r="CI220" s="368">
        <f>_xlfn.IFS(($D220-$C$215)&lt;-(CI$215-$D$214),MIN((CI$216+$E220)/2,CG219),($D220-$C$215)&gt;-(CI$215-$D$214),MAX((CI$216+$E220)/2,CH218),TRUE,(CI$216+$E220)/2)</f>
        <v>0.50845022397209028</v>
      </c>
      <c r="CJ220" s="368">
        <f>_xlfn.IFS(($D220-$C$215)&lt;-(CJ$215-$D$214),MIN((CJ$216+$E220)/2,CH219),($D220-$C$215)&gt;-(CJ$215-$D$214),MAX((CJ$216+$E220)/2,CI218),TRUE,(CJ$216+$E220)/2)</f>
        <v>0.51763399888808426</v>
      </c>
      <c r="CK220" s="368">
        <f>_xlfn.IFS(($D220-$C$215)&lt;-(CK$215-$D$214),MIN((CK$216+$E220)/2,CI219),($D220-$C$215)&gt;-(CK$215-$D$214),MAX((CK$216+$E220)/2,CJ218),TRUE,(CK$216+$E220)/2)</f>
        <v>0.53578871426221375</v>
      </c>
      <c r="CL220" s="368">
        <f>_xlfn.IFS(($D220-$C$215)&lt;-(CL$215-$D$214),MIN((CL$216+$E220)/2,CJ219),($D220-$C$215)&gt;-(CL$215-$D$214),MAX((CL$216+$E220)/2,CK218),TRUE,(CL$216+$E220)/2)</f>
        <v>0.57103028537359646</v>
      </c>
      <c r="CM220" s="368">
        <f>_xlfn.IFS(($D220-$C$215)&lt;-(CM$215-$D$214),MIN((CM$216+$E220)/2,CK219),($D220-$C$215)&gt;-(CM$215-$D$214),MAX((CM$216+$E220)/2,CL218),TRUE,(CM$216+$E220)/2)</f>
        <v>0.63708597090864305</v>
      </c>
      <c r="CN220" s="368">
        <f>_xlfn.IFS(($D220-$C$215)&lt;-(CN$215-$D$214),MIN((CN$216+$E220)/2,CL219),($D220-$C$215)&gt;-(CN$215-$D$214),MAX((CN$216+$E220)/2,CM218),TRUE,(CN$216+$E220)/2)</f>
        <v>0.75314458528273709</v>
      </c>
      <c r="CO220" s="368">
        <f>_xlfn.IFS(($D220-$C$215)&lt;-(CO$215-$D$214),MIN((CO$216+$E220)/2,CM219),($D220-$C$215)&gt;-(CO$215-$D$214),MAX((CO$216+$E220)/2,CN218),TRUE,(CO$216+$E220)/2)</f>
        <v>0.93563538893027909</v>
      </c>
      <c r="CP220" s="368">
        <f>_xlfn.IFS(($D220-$C$215)&lt;-(CP$215-$D$214),MIN((CP$216+$E220)/2,CN219),($D220-$C$215)&gt;-(CP$215-$D$214),MAX((CP$216+$E220)/2,CO218),TRUE,(CP$216+$E220)/2)</f>
        <v>1.1778723506100408</v>
      </c>
      <c r="CQ220" s="368">
        <f>_xlfn.IFS(($D220-$C$215)&lt;-(CQ$215-$D$214),MIN((CQ$216+$E220)/2,CO219),($D220-$C$215)&gt;-(CQ$215-$D$214),MAX((CQ$216+$E220)/2,CP218),TRUE,(CQ$216+$E220)/2)</f>
        <v>1.4361383439880675</v>
      </c>
      <c r="CR220" s="368">
        <f>_xlfn.IFS(($D220-$C$215)&lt;-(CR$215-$D$214),MIN((CR$216+$E220)/2,CP219),($D220-$C$215)&gt;-(CR$215-$D$214),MAX((CR$216+$E220)/2,CQ218),TRUE,(CR$216+$E220)/2)</f>
        <v>1.654462887173902</v>
      </c>
      <c r="CS220" s="368">
        <f>_xlfn.IFS(($D220-$C$215)&lt;-(CS$215-$D$214),MIN((CS$216+$E220)/2,CQ219),($D220-$C$215)&gt;-(CS$215-$D$214),MAX((CS$216+$E220)/2,CR218),TRUE,(CS$216+$E220)/2)</f>
        <v>1.8056396711454381</v>
      </c>
      <c r="CT220" s="368">
        <f>_xlfn.IFS(($D220-$C$215)&lt;-(CT$215-$D$214),MIN((CT$216+$E220)/2,CR219),($D220-$C$215)&gt;-(CT$215-$D$214),MAX((CT$216+$E220)/2,CS218),TRUE,(CT$216+$E220)/2)</f>
        <v>1.8964370624639506</v>
      </c>
      <c r="CU220" s="368">
        <f>_xlfn.IFS(($D220-$C$215)&lt;-(CU$215-$D$214),MIN((CU$216+$E220)/2,CS219),($D220-$C$215)&gt;-(CU$215-$D$214),MAX((CU$216+$E220)/2,CT218),TRUE,(CU$216+$E220)/2)</f>
        <v>1.9463834412836398</v>
      </c>
      <c r="CV220" s="368">
        <f>_xlfn.IFS(($D220-$C$215)&lt;-(CV$215-$D$214),MIN((CV$216+$E220)/2,CT219),($D220-$C$215)&gt;-(CV$215-$D$214),MAX((CV$216+$E220)/2,CU218),TRUE,(CV$216+$E220)/2)</f>
        <v>1.9725370209353068</v>
      </c>
      <c r="CW220" s="368">
        <f>_xlfn.IFS(($D220-$C$215)&lt;-(CW$215-$D$214),MIN((CW$216+$E220)/2,CU219),($D220-$C$215)&gt;-(CW$215-$D$214),MAX((CW$216+$E220)/2,CV218),TRUE,(CW$216+$E220)/2)</f>
        <v>1.9858789689291836</v>
      </c>
      <c r="CX220" s="368">
        <f>_xlfn.IFS(($D220-$C$215)&lt;-(CX$215-$D$214),MIN((CX$216+$E220)/2,CV219),($D220-$C$215)&gt;-(CX$215-$D$214),MAX((CX$216+$E220)/2,CW218),TRUE,(CX$216+$E220)/2)</f>
        <v>1.9925945854514118</v>
      </c>
      <c r="CY220" s="368">
        <f>_xlfn.IFS(($D220-$C$215)&lt;-(CY$215-$D$214),MIN((CY$216+$E220)/2,CW219),($D220-$C$215)&gt;-(CY$215-$D$214),MAX((CY$216+$E220)/2,CX218),TRUE,(CY$216+$E220)/2)</f>
        <v>1.9959520587921213</v>
      </c>
      <c r="CZ220" s="368">
        <f>_xlfn.IFS(($D220-$C$215)&lt;-(CZ$215-$D$214),MIN((CZ$216+$E220)/2,CX219),($D220-$C$215)&gt;-(CZ$215-$D$214),MAX((CZ$216+$E220)/2,CY218),TRUE,(CZ$216+$E220)/2)</f>
        <v>1.9976249470587031</v>
      </c>
      <c r="DA220" s="368">
        <f>_xlfn.IFS(($D220-$C$215)&lt;-(DA$215-$D$214),MIN((DA$216+$E220)/2,CY219),($D220-$C$215)&gt;-(DA$215-$D$214),MAX((DA$216+$E220)/2,CZ218),TRUE,(DA$216+$E220)/2)</f>
        <v>1.9984570691982229</v>
      </c>
      <c r="DB220" s="368">
        <f>_xlfn.IFS(($D220-$C$215)&lt;-(DB$215-$D$214),MIN((DB$216+$E220)/2,CZ219),($D220-$C$215)&gt;-(DB$215-$D$214),MAX((DB$216+$E220)/2,DA218),TRUE,(DB$216+$E220)/2)</f>
        <v>1.9990003524811306</v>
      </c>
      <c r="DC220" s="368">
        <f>_xlfn.IFS(($D220-$C$215)&lt;-(DC$215-$D$214),MIN((DC$216+$E220)/2,DA219),($D220-$C$215)&gt;-(DC$215-$D$214),MAX((DC$216+$E220)/2,DB218),TRUE,(DC$216+$E220)/2)</f>
        <v>1.9994139156464303</v>
      </c>
      <c r="DD220" s="368">
        <f>_xlfn.IFS(($D220-$C$215)&lt;-(DD$215-$D$214),MIN((DD$216+$E220)/2,DB219),($D220-$C$215)&gt;-(DD$215-$D$214),MAX((DD$216+$E220)/2,DC218),TRUE,(DD$216+$E220)/2)</f>
        <v>1.9996193698344396</v>
      </c>
      <c r="DE220" s="368">
        <f>_xlfn.IFS(($D220-$C$215)&lt;-(DE$215-$D$214),MIN((DE$216+$E220)/2,DC219),($D220-$C$215)&gt;-(DE$215-$D$214),MAX((DE$216+$E220)/2,DD218),TRUE,(DE$216+$E220)/2)</f>
        <v>1.9997972778672723</v>
      </c>
      <c r="DF220" s="369">
        <f>_xlfn.IFS(($D220-$C$215)&lt;-(DF$215-$D$214),MIN((DF$216+$E220)/2,DD219),($D220-$C$215)&gt;-(DF$215-$D$214),MAX((DF$216+$E220)/2,DE218),TRUE,(DF$216+$E220)/2)</f>
        <v>1.9998993243186103</v>
      </c>
      <c r="DG220" s="278"/>
      <c r="DH220"/>
      <c r="DI220"/>
      <c r="DJ220"/>
      <c r="DK220" s="646">
        <v>0.6</v>
      </c>
      <c r="DL220" s="368">
        <f>2*(1/(1+EXP(-4*(ABS(DL$215-$DJ$213)+ABS($DK220-$DI$214))))-0.5)</f>
        <v>0.99668239783965107</v>
      </c>
      <c r="DM220" s="368">
        <f>2*(1/(1+EXP(-4*(ABS(DM$215-$DJ$213)+ABS($DK220-$DI$214))))-0.5)</f>
        <v>0.99505475368673069</v>
      </c>
      <c r="DN220" s="368">
        <f>2*(1/(1+EXP(-4*(ABS(DN$215-$DJ$213)+ABS($DK220-$DI$214))))-0.5)</f>
        <v>0.99263152020112821</v>
      </c>
      <c r="DO220" s="368">
        <f>2*(1/(1+EXP(-4*(ABS(DO$215-$DJ$213)+ABS($DK220-$DI$214))))-0.5)</f>
        <v>0.98902740220109897</v>
      </c>
      <c r="DP220" s="368">
        <f>2*(1/(1+EXP(-4*(ABS(DP$215-$DJ$213)+ABS($DK220-$DI$214))))-0.5)</f>
        <v>0.98367485769368024</v>
      </c>
      <c r="DQ220" s="368">
        <f>2*(1/(1+EXP(-4*(ABS(DQ$215-$DJ$213)+ABS($DK220-$DI$214))))-0.5)</f>
        <v>0.97574313003145141</v>
      </c>
      <c r="DR220" s="368">
        <f>2*(1/(1+EXP(-4*(ABS(DR$215-$DJ$213)+ABS($DK220-$DI$214))))-0.5)</f>
        <v>0.9640275800758169</v>
      </c>
      <c r="DS220" s="368">
        <f>2*(1/(1+EXP(-4*(ABS(DS$215-$DJ$213)+ABS($DK220-$DI$214))))-0.5)</f>
        <v>0.94680601284626809</v>
      </c>
      <c r="DT220" s="368">
        <f>2*(1/(1+EXP(-4*(ABS(DT$215-$DJ$213)+ABS($DK220-$DI$214))))-0.5)</f>
        <v>0.92166855440647133</v>
      </c>
      <c r="DU220" s="368">
        <f>2*(1/(1+EXP(-4*(ABS(DU$215-$DJ$213)+ABS($DK220-$DI$214))))-0.5)</f>
        <v>0.88535164820226253</v>
      </c>
      <c r="DV220" s="368">
        <f>2*(1/(1+EXP(-4*(ABS(DV$215-$DJ$213)+ABS($DK220-$DI$214))))-0.5)</f>
        <v>0.83365460701215532</v>
      </c>
      <c r="DW220" s="368">
        <f>2*(1/(1+EXP(-4*(ABS(DW$215-$DJ$213)+ABS($DK220-$DI$214))))-0.5)</f>
        <v>0.88535164820226253</v>
      </c>
      <c r="DX220" s="368">
        <f>2*(1/(1+EXP(-4*(ABS(DX$215-$DJ$213)+ABS($DK220-$DI$214))))-0.5)</f>
        <v>0.92166855440647133</v>
      </c>
      <c r="DY220" s="368">
        <f>2*(1/(1+EXP(-4*(ABS(DY$215-$DJ$213)+ABS($DK220-$DI$214))))-0.5)</f>
        <v>0.94680601284626809</v>
      </c>
      <c r="DZ220" s="368">
        <f>2*(1/(1+EXP(-4*(ABS(DZ$215-$DJ$213)+ABS($DK220-$DI$214))))-0.5)</f>
        <v>0.9640275800758169</v>
      </c>
      <c r="EA220" s="368">
        <f>2*(1/(1+EXP(-4*(ABS(EA$215-$DJ$213)+ABS($DK220-$DI$214))))-0.5)</f>
        <v>0.97574313003145141</v>
      </c>
      <c r="EB220" s="368">
        <f>2*(1/(1+EXP(-4*(ABS(EB$215-$DJ$213)+ABS($DK220-$DI$214))))-0.5)</f>
        <v>0.98367485769368024</v>
      </c>
      <c r="EC220" s="368">
        <f>2*(1/(1+EXP(-4*(ABS(EC$215-$DJ$213)+ABS($DK220-$DI$214))))-0.5)</f>
        <v>0.98902740220109897</v>
      </c>
      <c r="ED220" s="368">
        <f>2*(1/(1+EXP(-4*(ABS(ED$215-$DJ$213)+ABS($DK220-$DI$214))))-0.5)</f>
        <v>0.99263152020112821</v>
      </c>
      <c r="EE220" s="368">
        <f>2*(1/(1+EXP(-4*(ABS(EE$215-$DJ$213)+ABS($DK220-$DI$214))))-0.5)</f>
        <v>0.99505475368673069</v>
      </c>
      <c r="EF220" s="368">
        <f>2*(1/(1+EXP(-4*(ABS(EF$215-$DJ$213)+ABS($DK220-$DI$214))))-0.5)</f>
        <v>0.99668239783965107</v>
      </c>
      <c r="EG220"/>
      <c r="EH220"/>
      <c r="EI220"/>
      <c r="EJ220" s="646">
        <v>0.6</v>
      </c>
      <c r="EK220" s="368">
        <f>2*(1/(1+EXP(-4*(SQRT(POWER((EK$215-$DJ$213),2)+POWER(($DK220-$DI$214),2)))))-0.5)</f>
        <v>0.98133288248609807</v>
      </c>
      <c r="EL220" s="368">
        <f>2*(1/(1+EXP(-4*(SQRT(POWER((EL$215-$DJ$213),2)+POWER(($DK220-$DI$214),2)))))-0.5)</f>
        <v>0.97392137898758402</v>
      </c>
      <c r="EM220" s="368">
        <f>2*(1/(1+EXP(-4*(SQRT(POWER((EM$215-$DJ$213),2)+POWER(($DK220-$DI$214),2)))))-0.5)</f>
        <v>0.9640275800758169</v>
      </c>
      <c r="EN220" s="368">
        <f>2*(1/(1+EXP(-4*(SQRT(POWER((EN$215-$DJ$213),2)+POWER(($DK220-$DI$214),2)))))-0.5)</f>
        <v>0.95116896097802295</v>
      </c>
      <c r="EO220" s="368">
        <f>2*(1/(1+EXP(-4*(SQRT(POWER((EO$215-$DJ$213),2)+POWER(($DK220-$DI$214),2)))))-0.5)</f>
        <v>0.93504006086803115</v>
      </c>
      <c r="EP220" s="368">
        <f>2*(1/(1+EXP(-4*(SQRT(POWER((EP$215-$DJ$213),2)+POWER(($DK220-$DI$214),2)))))-0.5)</f>
        <v>0.91575193436038127</v>
      </c>
      <c r="EQ220" s="368">
        <f>2*(1/(1+EXP(-4*(SQRT(POWER((EQ$215-$DJ$213),2)+POWER(($DK220-$DI$214),2)))))-0.5)</f>
        <v>0.8941438395855954</v>
      </c>
      <c r="ER220" s="368">
        <f>2*(1/(1+EXP(-4*(SQRT(POWER((ER$215-$DJ$213),2)+POWER(($DK220-$DI$214),2)))))-0.5)</f>
        <v>0.87206578039101212</v>
      </c>
      <c r="ES220" s="368">
        <f>2*(1/(1+EXP(-4*(SQRT(POWER((ES$215-$DJ$213),2)+POWER(($DK220-$DI$214),2)))))-0.5)</f>
        <v>0.85241239416703474</v>
      </c>
      <c r="ET220" s="368">
        <f>2*(1/(1+EXP(-4*(SQRT(POWER((ET$215-$DJ$213),2)+POWER(($DK220-$DI$214),2)))))-0.5)</f>
        <v>0.8386342826622768</v>
      </c>
      <c r="EU220" s="368">
        <f>2*(1/(1+EXP(-4*(SQRT(POWER((EU$215-$DJ$213),2)+POWER(($DK220-$DI$214),2)))))-0.5)</f>
        <v>0.83365460701215532</v>
      </c>
      <c r="EV220" s="368">
        <f>2*(1/(1+EXP(-4*(SQRT(POWER((EV$215-$DJ$213),2)+POWER(($DK220-$DI$214),2)))))-0.5)</f>
        <v>0.8386342826622768</v>
      </c>
      <c r="EW220" s="368">
        <f>2*(1/(1+EXP(-4*(SQRT(POWER((EW$215-$DJ$213),2)+POWER(($DK220-$DI$214),2)))))-0.5)</f>
        <v>0.85241239416703474</v>
      </c>
      <c r="EX220" s="368">
        <f>2*(1/(1+EXP(-4*(SQRT(POWER((EX$215-$DJ$213),2)+POWER(($DK220-$DI$214),2)))))-0.5)</f>
        <v>0.87206578039101212</v>
      </c>
      <c r="EY220" s="368">
        <f>2*(1/(1+EXP(-4*(SQRT(POWER((EY$215-$DJ$213),2)+POWER(($DK220-$DI$214),2)))))-0.5)</f>
        <v>0.8941438395855954</v>
      </c>
      <c r="EZ220" s="368">
        <f>2*(1/(1+EXP(-4*(SQRT(POWER((EZ$215-$DJ$213),2)+POWER(($DK220-$DI$214),2)))))-0.5)</f>
        <v>0.91575193436038127</v>
      </c>
      <c r="FA220" s="368">
        <f>2*(1/(1+EXP(-4*(SQRT(POWER((FA$215-$DJ$213),2)+POWER(($DK220-$DI$214),2)))))-0.5)</f>
        <v>0.93504006086803115</v>
      </c>
      <c r="FB220" s="368">
        <f>2*(1/(1+EXP(-4*(SQRT(POWER((FB$215-$DJ$213),2)+POWER(($DK220-$DI$214),2)))))-0.5)</f>
        <v>0.95116896097802295</v>
      </c>
      <c r="FC220" s="368">
        <f>2*(1/(1+EXP(-4*(SQRT(POWER((FC$215-$DJ$213),2)+POWER(($DK220-$DI$214),2)))))-0.5)</f>
        <v>0.9640275800758169</v>
      </c>
      <c r="FD220" s="368">
        <f>2*(1/(1+EXP(-4*(SQRT(POWER((FD$215-$DJ$213),2)+POWER(($DK220-$DI$214),2)))))-0.5)</f>
        <v>0.97392137898758402</v>
      </c>
      <c r="FE220" s="368">
        <f>2*(1/(1+EXP(-4*(SQRT(POWER((FE$215-$DJ$213),2)+POWER(($DK220-$DI$214),2)))))-0.5)</f>
        <v>0.98133288248609807</v>
      </c>
      <c r="FF220"/>
      <c r="FG220"/>
      <c r="FH220"/>
      <c r="FI220" s="646">
        <v>0.6</v>
      </c>
      <c r="FJ220" s="368">
        <f>2*(1/(1+EXP(-4*(MAX(ABS(FJ$215-$DJ$213),ABS($DK220-$DI$214)))))-0.5)</f>
        <v>0.9640275800758169</v>
      </c>
      <c r="FK220" s="368">
        <f>2*(1/(1+EXP(-4*(MAX(ABS(FK$215-$DJ$213),ABS($DK220-$DI$214)))))-0.5)</f>
        <v>0.94680601284626809</v>
      </c>
      <c r="FL220" s="368">
        <f>2*(1/(1+EXP(-4*(MAX(ABS(FL$215-$DJ$213),ABS($DK220-$DI$214)))))-0.5)</f>
        <v>0.92166855440647133</v>
      </c>
      <c r="FM220" s="368">
        <f>2*(1/(1+EXP(-4*(MAX(ABS(FM$215-$DJ$213),ABS($DK220-$DI$214)))))-0.5)</f>
        <v>0.88535164820226253</v>
      </c>
      <c r="FN220" s="368">
        <f>2*(1/(1+EXP(-4*(MAX(ABS(FN$215-$DJ$213),ABS($DK220-$DI$214)))))-0.5)</f>
        <v>0.83365460701215532</v>
      </c>
      <c r="FO220" s="368">
        <f>2*(1/(1+EXP(-4*(MAX(ABS(FO$215-$DJ$213),ABS($DK220-$DI$214)))))-0.5)</f>
        <v>0.83365460701215532</v>
      </c>
      <c r="FP220" s="368">
        <f>2*(1/(1+EXP(-4*(MAX(ABS(FP$215-$DJ$213),ABS($DK220-$DI$214)))))-0.5)</f>
        <v>0.83365460701215532</v>
      </c>
      <c r="FQ220" s="368">
        <f>2*(1/(1+EXP(-4*(MAX(ABS(FQ$215-$DJ$213),ABS($DK220-$DI$214)))))-0.5)</f>
        <v>0.83365460701215532</v>
      </c>
      <c r="FR220" s="368">
        <f>2*(1/(1+EXP(-4*(MAX(ABS(FR$215-$DJ$213),ABS($DK220-$DI$214)))))-0.5)</f>
        <v>0.83365460701215532</v>
      </c>
      <c r="FS220" s="368">
        <f>2*(1/(1+EXP(-4*(MAX(ABS(FS$215-$DJ$213),ABS($DK220-$DI$214)))))-0.5)</f>
        <v>0.83365460701215532</v>
      </c>
      <c r="FT220" s="368">
        <f>2*(1/(1+EXP(-4*(MAX(ABS(FT$215-$DJ$213),ABS($DK220-$DI$214)))))-0.5)</f>
        <v>0.83365460701215532</v>
      </c>
      <c r="FU220" s="368">
        <f>2*(1/(1+EXP(-4*(MAX(ABS(FU$215-$DJ$213),ABS($DK220-$DI$214)))))-0.5)</f>
        <v>0.83365460701215532</v>
      </c>
      <c r="FV220" s="368">
        <f>2*(1/(1+EXP(-4*(MAX(ABS(FV$215-$DJ$213),ABS($DK220-$DI$214)))))-0.5)</f>
        <v>0.83365460701215532</v>
      </c>
      <c r="FW220" s="368">
        <f>2*(1/(1+EXP(-4*(MAX(ABS(FW$215-$DJ$213),ABS($DK220-$DI$214)))))-0.5)</f>
        <v>0.83365460701215532</v>
      </c>
      <c r="FX220" s="368">
        <f>2*(1/(1+EXP(-4*(MAX(ABS(FX$215-$DJ$213),ABS($DK220-$DI$214)))))-0.5)</f>
        <v>0.83365460701215532</v>
      </c>
      <c r="FY220" s="368">
        <f>2*(1/(1+EXP(-4*(MAX(ABS(FY$215-$DJ$213),ABS($DK220-$DI$214)))))-0.5)</f>
        <v>0.83365460701215532</v>
      </c>
      <c r="FZ220" s="368">
        <f>2*(1/(1+EXP(-4*(MAX(ABS(FZ$215-$DJ$213),ABS($DK220-$DI$214)))))-0.5)</f>
        <v>0.83365460701215532</v>
      </c>
      <c r="GA220" s="368">
        <f>2*(1/(1+EXP(-4*(MAX(ABS(GA$215-$DJ$213),ABS($DK220-$DI$214)))))-0.5)</f>
        <v>0.88535164820226253</v>
      </c>
      <c r="GB220" s="368">
        <f>2*(1/(1+EXP(-4*(MAX(ABS(GB$215-$DJ$213),ABS($DK220-$DI$214)))))-0.5)</f>
        <v>0.92166855440647133</v>
      </c>
      <c r="GC220" s="368">
        <f>2*(1/(1+EXP(-4*(MAX(ABS(GC$215-$DJ$213),ABS($DK220-$DI$214)))))-0.5)</f>
        <v>0.94680601284626809</v>
      </c>
      <c r="GD220" s="368">
        <f>2*(1/(1+EXP(-4*(MAX(ABS(GD$215-$DJ$213),ABS($DK220-$DI$214)))))-0.5)</f>
        <v>0.9640275800758169</v>
      </c>
      <c r="GE220"/>
      <c r="GF220"/>
      <c r="GG220"/>
    </row>
    <row r="221" spans="1:189" ht="42" customHeight="1">
      <c r="A221"/>
      <c r="B221" s="276"/>
      <c r="C221" s="245"/>
      <c r="D221" s="222">
        <v>1.1000000000000001</v>
      </c>
      <c r="E221" s="227">
        <f>$E$217-($E$217-$E$247)*1/(1+EXP(-($E$216*(-D221+$C$215))))</f>
        <v>1.9970968131026161</v>
      </c>
      <c r="F221" s="367">
        <f>AQ221*CB221</f>
        <v>0.49843337497983869</v>
      </c>
      <c r="G221" s="368">
        <f>AR221*CC221</f>
        <v>0.49855593960514649</v>
      </c>
      <c r="H221" s="368">
        <f>AS221*CD221</f>
        <v>0.49868528256343547</v>
      </c>
      <c r="I221" s="368">
        <f>AT221*CE221</f>
        <v>0.49896152334643623</v>
      </c>
      <c r="J221" s="368">
        <f>AU221*CF221</f>
        <v>0.49940716721220646</v>
      </c>
      <c r="K221" s="368">
        <f>AV221*CG221</f>
        <v>0.50066955749353503</v>
      </c>
      <c r="L221" s="368">
        <f>AW221*CH221</f>
        <v>0.50296554055657694</v>
      </c>
      <c r="M221" s="368">
        <f>AX221*CI221</f>
        <v>0.50756945077678084</v>
      </c>
      <c r="N221" s="368">
        <f>AY221*CJ221</f>
        <v>0.51675672819801133</v>
      </c>
      <c r="O221" s="368">
        <f>AZ221*CK221</f>
        <v>0.53491793313467018</v>
      </c>
      <c r="P221" s="368">
        <f>BA221*CL221</f>
        <v>0.57016828709948708</v>
      </c>
      <c r="Q221" s="368">
        <f>BB221*CM221</f>
        <v>0.63623353469102473</v>
      </c>
      <c r="R221" s="368">
        <f>BC221*CN221</f>
        <v>0.75230141084755386</v>
      </c>
      <c r="S221" s="368">
        <f>BD221*CO221</f>
        <v>0.93480214113421833</v>
      </c>
      <c r="T221" s="368">
        <f>BE221*CP221</f>
        <v>1.1770525453353839</v>
      </c>
      <c r="U221" s="368">
        <f>BF221*CQ221</f>
        <v>1.4353368523184153</v>
      </c>
      <c r="V221" s="368">
        <f>BG221*CR221</f>
        <v>1.6536817549419498</v>
      </c>
      <c r="W221" s="368">
        <f>BH221*CS221</f>
        <v>1.8048764787855263</v>
      </c>
      <c r="X221" s="368">
        <f>BI221*CT221</f>
        <v>1.8956870203228509</v>
      </c>
      <c r="Y221" s="368">
        <f>BJ221*CU221</f>
        <v>1.9456418853213415</v>
      </c>
      <c r="Z221" s="368">
        <f>BK221*CV221</f>
        <v>1.9718004959386897</v>
      </c>
      <c r="AA221" s="368">
        <f>BL221*CW221</f>
        <v>1.9851452602505919</v>
      </c>
      <c r="AB221" s="368">
        <f>BM221*CX221</f>
        <v>1.9918623910230433</v>
      </c>
      <c r="AC221" s="368">
        <f>BN221*CY221</f>
        <v>1.9952206548676146</v>
      </c>
      <c r="AD221" s="368">
        <f>BO221*CZ221</f>
        <v>1.9968939467381568</v>
      </c>
      <c r="AE221" s="368">
        <f>BP221*DA221</f>
        <v>1.9979875229008839</v>
      </c>
      <c r="AF221" s="368">
        <f>BQ221*DB221</f>
        <v>1.9988197451031413</v>
      </c>
      <c r="AG221" s="368">
        <f>BR221*DC221</f>
        <v>1.9992333578591699</v>
      </c>
      <c r="AH221" s="368">
        <f>BS221*DD221</f>
        <v>1.9995916033716588</v>
      </c>
      <c r="AI221" s="368">
        <f>BT221*DE221</f>
        <v>1.9997970731914725</v>
      </c>
      <c r="AJ221" s="369">
        <f>BU221*DF221</f>
        <v>1.9998991319834205</v>
      </c>
      <c r="AK221" s="278"/>
      <c r="AL221" s="189"/>
      <c r="AM221" s="276"/>
      <c r="AN221" s="245"/>
      <c r="AO221" s="222">
        <v>1.1000000000000001</v>
      </c>
      <c r="AP221" s="227">
        <f>$E$217-($E$217-$E$247)*1/(1+EXP(-($E$216*(-AO221+$C$215))))</f>
        <v>1.9970968131026161</v>
      </c>
      <c r="AQ221" s="368">
        <f>2*(1/(1+EXP(-4/0.5*(POWER(POWER((ABS(AQ$215-(-1))),3)+POWER(ABS($AO221-(0)),3),1/3))))-0.5)*2*(1/(1+EXP(-4/0.5*(POWER(POWER((ABS(AQ$215-(1))),3)+POWER(ABS($AO221-(-1)),3),1/3))))-0.5)</f>
        <v>0.99976926699602731</v>
      </c>
      <c r="AR221" s="368">
        <f>2*(1/(1+EXP(-4/0.5*(POWER(POWER((ABS(AR$215-(-1))),3)+POWER(ABS($AO221-(0)),3),1/3))))-0.5)*2*(1/(1+EXP(-4/0.5*(POWER(POWER((ABS(AR$215-(1))),3)+POWER(ABS($AO221-(-1)),3),1/3))))-0.5)</f>
        <v>0.999737649109952</v>
      </c>
      <c r="AS221" s="368">
        <f>2*(1/(1+EXP(-4/0.5*(POWER(POWER((ABS(AS$215-(-1))),3)+POWER(ABS($AO221-(0)),3),1/3))))-0.5)*2*(1/(1+EXP(-4/0.5*(POWER(POWER((ABS(AS$215-(1))),3)+POWER(ABS($AO221-(-1)),3),1/3))))-0.5)</f>
        <v>0.99971587593476052</v>
      </c>
      <c r="AT221" s="368">
        <f>2*(1/(1+EXP(-4/0.5*(POWER(POWER((ABS(AT$215-(-1))),3)+POWER(ABS($AO221-(0)),3),1/3))))-0.5)*2*(1/(1+EXP(-4/0.5*(POWER(POWER((ABS(AT$215-(1))),3)+POWER(ABS($AO221-(-1)),3),1/3))))-0.5)</f>
        <v>0.99970383504343918</v>
      </c>
      <c r="AU221" s="368">
        <f>2*(1/(1+EXP(-4/0.5*(POWER(POWER((ABS(AU$215-(-1))),3)+POWER(ABS($AO221-(0)),3),1/3))))-0.5)*2*(1/(1+EXP(-4/0.5*(POWER(POWER((ABS(AU$215-(1))),3)+POWER(ABS($AO221-(-1)),3),1/3))))-0.5)</f>
        <v>0.99969924129150745</v>
      </c>
      <c r="AV221" s="368">
        <f>2*(1/(1+EXP(-4/0.5*(POWER(POWER((ABS(AV$215-(-1))),3)+POWER(ABS($AO221-(0)),3),1/3))))-0.5)*2*(1/(1+EXP(-4/0.5*(POWER(POWER((ABS(AV$215-(1))),3)+POWER(ABS($AO221-(-1)),3),1/3))))-0.5)</f>
        <v>0.99969857718559263</v>
      </c>
      <c r="AW221" s="368">
        <f>2*(1/(1+EXP(-4/0.5*(POWER(POWER((ABS(AW$215-(-1))),3)+POWER(ABS($AO221-(0)),3),1/3))))-0.5)*2*(1/(1+EXP(-4/0.5*(POWER(POWER((ABS(AW$215-(1))),3)+POWER(ABS($AO221-(-1)),3),1/3))))-0.5)</f>
        <v>0.99969923923102499</v>
      </c>
      <c r="AX221" s="368">
        <f>2*(1/(1+EXP(-4/0.5*(POWER(POWER((ABS(AX$215-(-1))),3)+POWER(ABS($AO221-(0)),3),1/3))))-0.5)*2*(1/(1+EXP(-4/0.5*(POWER(POWER((ABS(AX$215-(1))),3)+POWER(ABS($AO221-(-1)),3),1/3))))-0.5)</f>
        <v>0.99970383062490409</v>
      </c>
      <c r="AY221" s="368">
        <f>2*(1/(1+EXP(-4/0.5*(POWER(POWER((ABS(AY$215-(-1))),3)+POWER(ABS($AO221-(0)),3),1/3))))-0.5)*2*(1/(1+EXP(-4/0.5*(POWER(POWER((ABS(AY$215-(1))),3)+POWER(ABS($AO221-(-1)),3),1/3))))-0.5)</f>
        <v>0.9997158685719284</v>
      </c>
      <c r="AZ221" s="368">
        <f>2*(1/(1+EXP(-4/0.5*(POWER(POWER((ABS(AZ$215-(-1))),3)+POWER(ABS($AO221-(0)),3),1/3))))-0.5)*2*(1/(1+EXP(-4/0.5*(POWER(POWER((ABS(AZ$215-(1))),3)+POWER(ABS($AO221-(-1)),3),1/3))))-0.5)</f>
        <v>0.99973763795195814</v>
      </c>
      <c r="BA221" s="368">
        <f>2*(1/(1+EXP(-4/0.5*(POWER(POWER((ABS(BA$215-(-1))),3)+POWER(ABS($AO221-(0)),3),1/3))))-0.5)*2*(1/(1+EXP(-4/0.5*(POWER(POWER((ABS(BA$215-(1))),3)+POWER(ABS($AO221-(-1)),3),1/3))))-0.5)</f>
        <v>0.9997692509765036</v>
      </c>
      <c r="BB221" s="368">
        <f>2*(1/(1+EXP(-4/0.5*(POWER(POWER((ABS(BB$215-(-1))),3)+POWER(ABS($AO221-(0)),3),1/3))))-0.5)*2*(1/(1+EXP(-4/0.5*(POWER(POWER((ABS(BB$215-(1))),3)+POWER(ABS($AO221-(-1)),3),1/3))))-0.5)</f>
        <v>0.99980822972147221</v>
      </c>
      <c r="BC221" s="368">
        <f>2*(1/(1+EXP(-4/0.5*(POWER(POWER((ABS(BC$215-(-1))),3)+POWER(ABS($AO221-(0)),3),1/3))))-0.5)*2*(1/(1+EXP(-4/0.5*(POWER(POWER((ABS(BC$215-(1))),3)+POWER(ABS($AO221-(-1)),3),1/3))))-0.5)</f>
        <v>0.9998501193827054</v>
      </c>
      <c r="BD221" s="368">
        <f>2*(1/(1+EXP(-4/0.5*(POWER(POWER((ABS(BD$215-(-1))),3)+POWER(ABS($AO221-(0)),3),1/3))))-0.5)*2*(1/(1+EXP(-4/0.5*(POWER(POWER((ABS(BD$215-(1))),3)+POWER(ABS($AO221-(-1)),3),1/3))))-0.5)</f>
        <v>0.99988999345969742</v>
      </c>
      <c r="BE221" s="368">
        <f>2*(1/(1+EXP(-4/0.5*(POWER(POWER((ABS(BE$215-(-1))),3)+POWER(ABS($AO221-(0)),3),1/3))))-0.5)*2*(1/(1+EXP(-4/0.5*(POWER(POWER((ABS(BE$215-(1))),3)+POWER(ABS($AO221-(-1)),3),1/3))))-0.5)</f>
        <v>0.99992405067050649</v>
      </c>
      <c r="BF221" s="368">
        <f>2*(1/(1+EXP(-4/0.5*(POWER(POWER((ABS(BF$215-(-1))),3)+POWER(ABS($AO221-(0)),3),1/3))))-0.5)*2*(1/(1+EXP(-4/0.5*(POWER(POWER((ABS(BF$215-(1))),3)+POWER(ABS($AO221-(-1)),3),1/3))))-0.5)</f>
        <v>0.99995047433232886</v>
      </c>
      <c r="BG221" s="368">
        <f>2*(1/(1+EXP(-4/0.5*(POWER(POWER((ABS(BG$215-(-1))),3)+POWER(ABS($AO221-(0)),3),1/3))))-0.5)*2*(1/(1+EXP(-4/0.5*(POWER(POWER((ABS(BG$215-(1))),3)+POWER(ABS($AO221-(-1)),3),1/3))))-0.5)</f>
        <v>0.99996932387828152</v>
      </c>
      <c r="BH221" s="368">
        <f>2*(1/(1+EXP(-4/0.5*(POWER(POWER((ABS(BH$215-(-1))),3)+POWER(ABS($AO221-(0)),3),1/3))))-0.5)*2*(1/(1+EXP(-4/0.5*(POWER(POWER((ABS(BH$215-(1))),3)+POWER(ABS($AO221-(-1)),3),1/3))))-0.5)</f>
        <v>0.99998183275607055</v>
      </c>
      <c r="BI221" s="368">
        <f>2*(1/(1+EXP(-4/0.5*(POWER(POWER((ABS(BI$215-(-1))),3)+POWER(ABS($AO221-(0)),3),1/3))))-0.5)*2*(1/(1+EXP(-4/0.5*(POWER(POWER((ABS(BI$215-(1))),3)+POWER(ABS($AO221-(-1)),3),1/3))))-0.5)</f>
        <v>0.9999896397430259</v>
      </c>
      <c r="BJ221" s="368">
        <f>2*(1/(1+EXP(-4/0.5*(POWER(POWER((ABS(BJ$215-(-1))),3)+POWER(ABS($AO221-(0)),3),1/3))))-0.5)*2*(1/(1+EXP(-4/0.5*(POWER(POWER((ABS(BJ$215-(1))),3)+POWER(ABS($AO221-(-1)),3),1/3))))-0.5)</f>
        <v>0.99999426730813634</v>
      </c>
      <c r="BK221" s="368">
        <f>2*(1/(1+EXP(-4/0.5*(POWER(POWER((ABS(BK$215-(-1))),3)+POWER(ABS($AO221-(0)),3),1/3))))-0.5)*2*(1/(1+EXP(-4/0.5*(POWER(POWER((ABS(BK$215-(1))),3)+POWER(ABS($AO221-(-1)),3),1/3))))-0.5)</f>
        <v>0.99999689479505371</v>
      </c>
      <c r="BL221" s="368">
        <f>2*(1/(1+EXP(-4/0.5*(POWER(POWER((ABS(BL$215-(-1))),3)+POWER(ABS($AO221-(0)),3),1/3))))-0.5)*2*(1/(1+EXP(-4/0.5*(POWER(POWER((ABS(BL$215-(1))),3)+POWER(ABS($AO221-(-1)),3),1/3))))-0.5)</f>
        <v>0.99999833435859897</v>
      </c>
      <c r="BM221" s="368">
        <f>2*(1/(1+EXP(-4/0.5*(POWER(POWER((ABS(BM$215-(-1))),3)+POWER(ABS($AO221-(0)),3),1/3))))-0.5)*2*(1/(1+EXP(-4/0.5*(POWER(POWER((ABS(BM$215-(1))),3)+POWER(ABS($AO221-(-1)),3),1/3))))-0.5)</f>
        <v>0.9999991001919547</v>
      </c>
      <c r="BN221" s="368">
        <f>2*(1/(1+EXP(-4/0.5*(POWER(POWER((ABS(BN$215-(-1))),3)+POWER(ABS($AO221-(0)),3),1/3))))-0.5)*2*(1/(1+EXP(-4/0.5*(POWER(POWER((ABS(BN$215-(1))),3)+POWER(ABS($AO221-(-1)),3),1/3))))-0.5)</f>
        <v>0.99999949790463027</v>
      </c>
      <c r="BO221" s="368">
        <f>2*(1/(1+EXP(-4/0.5*(POWER(POWER((ABS(BO$215-(-1))),3)+POWER(ABS($AO221-(0)),3),1/3))))-0.5)*2*(1/(1+EXP(-4/0.5*(POWER(POWER((ABS(BO$215-(1))),3)+POWER(ABS($AO221-(-1)),3),1/3))))-0.5)</f>
        <v>0.99999970044106912</v>
      </c>
      <c r="BP221" s="368">
        <f>2*(1/(1+EXP(-4/0.5*(POWER(POWER((ABS(BP$215-(-1))),3)+POWER(ABS($AO221-(0)),3),1/3))))-0.5)*2*(1/(1+EXP(-4/0.5*(POWER(POWER((ABS(BP$215-(1))),3)+POWER(ABS($AO221-(-1)),3),1/3))))-0.5)</f>
        <v>0.9999998019198002</v>
      </c>
      <c r="BQ221" s="368">
        <f>2*(1/(1+EXP(-4/0.5*(POWER(POWER((ABS(BQ$215-(-1))),3)+POWER(ABS($AO221-(0)),3),1/3))))-0.5)*2*(1/(1+EXP(-4/0.5*(POWER(POWER((ABS(BQ$215-(1))),3)+POWER(ABS($AO221-(-1)),3),1/3))))-0.5)</f>
        <v>0.99999985206316599</v>
      </c>
      <c r="BR221" s="368">
        <f>2*(1/(1+EXP(-4/0.5*(POWER(POWER((ABS(BR$215-(-1))),3)+POWER(ABS($AO221-(0)),3),1/3))))-0.5)*2*(1/(1+EXP(-4/0.5*(POWER(POWER((ABS(BR$215-(1))),3)+POWER(ABS($AO221-(-1)),3),1/3))))-0.5)</f>
        <v>0.99999987689863801</v>
      </c>
      <c r="BS221" s="368">
        <f>2*(1/(1+EXP(-4/0.5*(POWER(POWER((ABS(BS$215-(-1))),3)+POWER(ABS($AO221-(0)),3),1/3))))-0.5)*2*(1/(1+EXP(-4/0.5*(POWER(POWER((ABS(BS$215-(1))),3)+POWER(ABS($AO221-(-1)),3),1/3))))-0.5)</f>
        <v>0.99999988982371213</v>
      </c>
      <c r="BT221" s="368">
        <f>2*(1/(1+EXP(-4/0.5*(POWER(POWER((ABS(BT$215-(-1))),3)+POWER(ABS($AO221-(0)),3),1/3))))-0.5)*2*(1/(1+EXP(-4/0.5*(POWER(POWER((ABS(BT$215-(1))),3)+POWER(ABS($AO221-(-1)),3),1/3))))-0.5)</f>
        <v>0.99999989765172592</v>
      </c>
      <c r="BU221" s="368">
        <f>2*(1/(1+EXP(-4/0.5*(POWER(POWER((ABS(BU$215-(-1))),3)+POWER(ABS($AO221-(0)),3),1/3))))-0.5)*2*(1/(1+EXP(-4/0.5*(POWER(POWER((ABS(BU$215-(1))),3)+POWER(ABS($AO221-(-1)),3),1/3))))-0.5)</f>
        <v>0.99999990382756399</v>
      </c>
      <c r="BV221" s="278"/>
      <c r="BW221" s="189"/>
      <c r="BX221" s="276"/>
      <c r="BY221" s="245"/>
      <c r="BZ221" s="222">
        <v>1.1000000000000001</v>
      </c>
      <c r="CA221" s="227">
        <f>$E$217-($E$217-$E$247)*1/(1+EXP(-($E$216*(-BZ221+$C$215))))</f>
        <v>1.9970968131026161</v>
      </c>
      <c r="CB221" s="367">
        <f>MIN((CB$216+$E221)/2,CA220)</f>
        <v>0.49854840655130805</v>
      </c>
      <c r="CC221" s="368">
        <f>_xlfn.IFS(($D221-$C$215)&lt;-(CC$215-$D$214),MIN((CC$216+$E221)/2,CB220),($D221-$C$215)&gt;-(CC$215-$D$214),MAX((CC$216+$E221)/2,CB220),TRUE,(CC$216+$E221)/2)</f>
        <v>0.49868677052324845</v>
      </c>
      <c r="CD221" s="368">
        <f>_xlfn.IFS(($D221-$C$215)&lt;-(CD$215-$D$214),MIN((CD$216+$E221)/2,CB220),($D221-$C$215)&gt;-(CD$215-$D$214),MAX((CD$216+$E221)/2,CC219),TRUE,(CD$216+$E221)/2)</f>
        <v>0.49882701132174345</v>
      </c>
      <c r="CE221" s="368">
        <f>_xlfn.IFS(($D221-$C$215)&lt;-(CE$215-$D$214),MIN((CE$216+$E221)/2,CC220),($D221-$C$215)&gt;-(CE$215-$D$214),MAX((CE$216+$E221)/2,CD219),TRUE,(CE$216+$E221)/2)</f>
        <v>0.49910934204304153</v>
      </c>
      <c r="CF221" s="368">
        <f>_xlfn.IFS(($D221-$C$215)&lt;-(CF$215-$D$214),MIN((CF$216+$E221)/2,CD220),($D221-$C$215)&gt;-(CF$215-$D$214),MAX((CF$216+$E221)/2,CE219),TRUE,(CF$216+$E221)/2)</f>
        <v>0.49955741345469495</v>
      </c>
      <c r="CG221" s="368">
        <f>_xlfn.IFS(($D221-$C$215)&lt;-(CG$215-$D$214),MIN((CG$216+$E221)/2,CE220),($D221-$C$215)&gt;-(CG$215-$D$214),MAX((CG$216+$E221)/2,CF219),TRUE,(CG$216+$E221)/2)</f>
        <v>0.50082051622304791</v>
      </c>
      <c r="CH221" s="368">
        <f>_xlfn.IFS(($D221-$C$215)&lt;-(CH$215-$D$214),MIN((CH$216+$E221)/2,CF220),($D221-$C$215)&gt;-(CH$215-$D$214),MAX((CH$216+$E221)/2,CG219),TRUE,(CH$216+$E221)/2)</f>
        <v>0.50311685836978448</v>
      </c>
      <c r="CI221" s="368">
        <f>_xlfn.IFS(($D221-$C$215)&lt;-(CI$215-$D$214),MIN((CI$216+$E221)/2,CG220),($D221-$C$215)&gt;-(CI$215-$D$214),MAX((CI$216+$E221)/2,CH219),TRUE,(CI$216+$E221)/2)</f>
        <v>0.50771982183913877</v>
      </c>
      <c r="CJ221" s="368">
        <f>_xlfn.IFS(($D221-$C$215)&lt;-(CJ$215-$D$214),MIN((CJ$216+$E221)/2,CH220),($D221-$C$215)&gt;-(CJ$215-$D$214),MAX((CJ$216+$E221)/2,CI219),TRUE,(CJ$216+$E221)/2)</f>
        <v>0.51690359675513275</v>
      </c>
      <c r="CK221" s="368">
        <f>_xlfn.IFS(($D221-$C$215)&lt;-(CK$215-$D$214),MIN((CK$216+$E221)/2,CI220),($D221-$C$215)&gt;-(CK$215-$D$214),MAX((CK$216+$E221)/2,CJ219),TRUE,(CK$216+$E221)/2)</f>
        <v>0.53505831212926225</v>
      </c>
      <c r="CL221" s="368">
        <f>_xlfn.IFS(($D221-$C$215)&lt;-(CL$215-$D$214),MIN((CL$216+$E221)/2,CJ220),($D221-$C$215)&gt;-(CL$215-$D$214),MAX((CL$216+$E221)/2,CK219),TRUE,(CL$216+$E221)/2)</f>
        <v>0.57029988324064496</v>
      </c>
      <c r="CM221" s="368">
        <f>_xlfn.IFS(($D221-$C$215)&lt;-(CM$215-$D$214),MIN((CM$216+$E221)/2,CK220),($D221-$C$215)&gt;-(CM$215-$D$214),MAX((CM$216+$E221)/2,CL219),TRUE,(CM$216+$E221)/2)</f>
        <v>0.63635556877569155</v>
      </c>
      <c r="CN221" s="368">
        <f>_xlfn.IFS(($D221-$C$215)&lt;-(CN$215-$D$214),MIN((CN$216+$E221)/2,CL220),($D221-$C$215)&gt;-(CN$215-$D$214),MAX((CN$216+$E221)/2,CM219),TRUE,(CN$216+$E221)/2)</f>
        <v>0.75241418314978559</v>
      </c>
      <c r="CO221" s="368">
        <f>_xlfn.IFS(($D221-$C$215)&lt;-(CO$215-$D$214),MIN((CO$216+$E221)/2,CM220),($D221-$C$215)&gt;-(CO$215-$D$214),MAX((CO$216+$E221)/2,CN219),TRUE,(CO$216+$E221)/2)</f>
        <v>0.93490498679732759</v>
      </c>
      <c r="CP221" s="368">
        <f>_xlfn.IFS(($D221-$C$215)&lt;-(CP$215-$D$214),MIN((CP$216+$E221)/2,CN220),($D221-$C$215)&gt;-(CP$215-$D$214),MAX((CP$216+$E221)/2,CO219),TRUE,(CP$216+$E221)/2)</f>
        <v>1.1771419484770895</v>
      </c>
      <c r="CQ221" s="368">
        <f>_xlfn.IFS(($D221-$C$215)&lt;-(CQ$215-$D$214),MIN((CQ$216+$E221)/2,CO220),($D221-$C$215)&gt;-(CQ$215-$D$214),MAX((CQ$216+$E221)/2,CP219),TRUE,(CQ$216+$E221)/2)</f>
        <v>1.4354079418551162</v>
      </c>
      <c r="CR221" s="368">
        <f>_xlfn.IFS(($D221-$C$215)&lt;-(CR$215-$D$214),MIN((CR$216+$E221)/2,CP220),($D221-$C$215)&gt;-(CR$215-$D$214),MAX((CR$216+$E221)/2,CQ219),TRUE,(CR$216+$E221)/2)</f>
        <v>1.6537324850409507</v>
      </c>
      <c r="CS221" s="368">
        <f>_xlfn.IFS(($D221-$C$215)&lt;-(CS$215-$D$214),MIN((CS$216+$E221)/2,CQ220),($D221-$C$215)&gt;-(CS$215-$D$214),MAX((CS$216+$E221)/2,CR219),TRUE,(CS$216+$E221)/2)</f>
        <v>1.8049092690124868</v>
      </c>
      <c r="CT221" s="368">
        <f>_xlfn.IFS(($D221-$C$215)&lt;-(CT$215-$D$214),MIN((CT$216+$E221)/2,CR220),($D221-$C$215)&gt;-(CT$215-$D$214),MAX((CT$216+$E221)/2,CS219),TRUE,(CT$216+$E221)/2)</f>
        <v>1.8957066603309993</v>
      </c>
      <c r="CU221" s="368">
        <f>_xlfn.IFS(($D221-$C$215)&lt;-(CU$215-$D$214),MIN((CU$216+$E221)/2,CS220),($D221-$C$215)&gt;-(CU$215-$D$214),MAX((CU$216+$E221)/2,CT219),TRUE,(CU$216+$E221)/2)</f>
        <v>1.9456530391506885</v>
      </c>
      <c r="CV221" s="368">
        <f>_xlfn.IFS(($D221-$C$215)&lt;-(CV$215-$D$214),MIN((CV$216+$E221)/2,CT220),($D221-$C$215)&gt;-(CV$215-$D$214),MAX((CV$216+$E221)/2,CU219),TRUE,(CV$216+$E221)/2)</f>
        <v>1.9718066188023555</v>
      </c>
      <c r="CW221" s="368">
        <f>_xlfn.IFS(($D221-$C$215)&lt;-(CW$215-$D$214),MIN((CW$216+$E221)/2,CU220),($D221-$C$215)&gt;-(CW$215-$D$214),MAX((CW$216+$E221)/2,CV219),TRUE,(CW$216+$E221)/2)</f>
        <v>1.9851485667962319</v>
      </c>
      <c r="CX221" s="368">
        <f>_xlfn.IFS(($D221-$C$215)&lt;-(CX$215-$D$214),MIN((CX$216+$E221)/2,CV220),($D221-$C$215)&gt;-(CX$215-$D$214),MAX((CX$216+$E221)/2,CW219),TRUE,(CX$216+$E221)/2)</f>
        <v>1.9918641833184605</v>
      </c>
      <c r="CY221" s="368">
        <f>_xlfn.IFS(($D221-$C$215)&lt;-(CY$215-$D$214),MIN((CY$216+$E221)/2,CW220),($D221-$C$215)&gt;-(CY$215-$D$214),MAX((CY$216+$E221)/2,CX219),TRUE,(CY$216+$E221)/2)</f>
        <v>1.9952216566591701</v>
      </c>
      <c r="CZ221" s="368">
        <f>_xlfn.IFS(($D221-$C$215)&lt;-(CZ$215-$D$214),MIN((CZ$216+$E221)/2,CX220),($D221-$C$215)&gt;-(CZ$215-$D$214),MAX((CZ$216+$E221)/2,CY219),TRUE,(CZ$216+$E221)/2)</f>
        <v>1.9968945449257518</v>
      </c>
      <c r="DA221" s="368">
        <f>_xlfn.IFS(($D221-$C$215)&lt;-(DA$215-$D$214),MIN((DA$216+$E221)/2,CY220),($D221-$C$215)&gt;-(DA$215-$D$214),MAX((DA$216+$E221)/2,CZ219),TRUE,(DA$216+$E221)/2)</f>
        <v>1.9979879186627301</v>
      </c>
      <c r="DB221" s="368">
        <f>_xlfn.IFS(($D221-$C$215)&lt;-(DB$215-$D$214),MIN((DB$216+$E221)/2,CZ220),($D221-$C$215)&gt;-(DB$215-$D$214),MAX((DB$216+$E221)/2,DA219),TRUE,(DB$216+$E221)/2)</f>
        <v>1.9988200408022498</v>
      </c>
      <c r="DC221" s="368">
        <f>_xlfn.IFS(($D221-$C$215)&lt;-(DC$215-$D$214),MIN((DC$216+$E221)/2,DA220),($D221-$C$215)&gt;-(DC$215-$D$214),MAX((DC$216+$E221)/2,DB219),TRUE,(DC$216+$E221)/2)</f>
        <v>1.9992336039675496</v>
      </c>
      <c r="DD221" s="368">
        <f>_xlfn.IFS(($D221-$C$215)&lt;-(DD$215-$D$214),MIN((DD$216+$E221)/2,DB220),($D221-$C$215)&gt;-(DD$215-$D$214),MAX((DD$216+$E221)/2,DC219),TRUE,(DD$216+$E221)/2)</f>
        <v>1.9995918236792631</v>
      </c>
      <c r="DE221" s="368">
        <f>_xlfn.IFS(($D221-$C$215)&lt;-(DE$215-$D$214),MIN((DE$216+$E221)/2,DC220),($D221-$C$215)&gt;-(DE$215-$D$214),MAX((DE$216+$E221)/2,DD219),TRUE,(DE$216+$E221)/2)</f>
        <v>1.9997972778672723</v>
      </c>
      <c r="DF221" s="369">
        <f>_xlfn.IFS(($D221-$C$215)&lt;-(DF$215-$D$214),MIN((DF$216+$E221)/2,DD220),($D221-$C$215)&gt;-(DF$215-$D$214),MAX((DF$216+$E221)/2,DE219),TRUE,(DF$216+$E221)/2)</f>
        <v>1.9998993243186103</v>
      </c>
      <c r="DG221" s="278"/>
      <c r="DH221"/>
      <c r="DI221"/>
      <c r="DJ221"/>
      <c r="DK221" s="647">
        <v>0.5</v>
      </c>
      <c r="DL221" s="368">
        <f>2*(1/(1+EXP(-4*(ABS(DL$215-$DJ$213)+ABS($DK221-$DI$214))))-0.5)</f>
        <v>0.99505475368673069</v>
      </c>
      <c r="DM221" s="368">
        <f>2*(1/(1+EXP(-4*(ABS(DM$215-$DJ$213)+ABS($DK221-$DI$214))))-0.5)</f>
        <v>0.99263152020112821</v>
      </c>
      <c r="DN221" s="368">
        <f>2*(1/(1+EXP(-4*(ABS(DN$215-$DJ$213)+ABS($DK221-$DI$214))))-0.5)</f>
        <v>0.98902740220109897</v>
      </c>
      <c r="DO221" s="368">
        <f>2*(1/(1+EXP(-4*(ABS(DO$215-$DJ$213)+ABS($DK221-$DI$214))))-0.5)</f>
        <v>0.98367485769368024</v>
      </c>
      <c r="DP221" s="368">
        <f>2*(1/(1+EXP(-4*(ABS(DP$215-$DJ$213)+ABS($DK221-$DI$214))))-0.5)</f>
        <v>0.97574313003145141</v>
      </c>
      <c r="DQ221" s="368">
        <f>2*(1/(1+EXP(-4*(ABS(DQ$215-$DJ$213)+ABS($DK221-$DI$214))))-0.5)</f>
        <v>0.9640275800758169</v>
      </c>
      <c r="DR221" s="368">
        <f>2*(1/(1+EXP(-4*(ABS(DR$215-$DJ$213)+ABS($DK221-$DI$214))))-0.5)</f>
        <v>0.94680601284626809</v>
      </c>
      <c r="DS221" s="368">
        <f>2*(1/(1+EXP(-4*(ABS(DS$215-$DJ$213)+ABS($DK221-$DI$214))))-0.5)</f>
        <v>0.92166855440647133</v>
      </c>
      <c r="DT221" s="368">
        <f>2*(1/(1+EXP(-4*(ABS(DT$215-$DJ$213)+ABS($DK221-$DI$214))))-0.5)</f>
        <v>0.88535164820226253</v>
      </c>
      <c r="DU221" s="368">
        <f>2*(1/(1+EXP(-4*(ABS(DU$215-$DJ$213)+ABS($DK221-$DI$214))))-0.5)</f>
        <v>0.83365460701215532</v>
      </c>
      <c r="DV221" s="368">
        <f>2*(1/(1+EXP(-4*(ABS(DV$215-$DJ$213)+ABS($DK221-$DI$214))))-0.5)</f>
        <v>0.76159415595576463</v>
      </c>
      <c r="DW221" s="368">
        <f>2*(1/(1+EXP(-4*(ABS(DW$215-$DJ$213)+ABS($DK221-$DI$214))))-0.5)</f>
        <v>0.83365460701215532</v>
      </c>
      <c r="DX221" s="368">
        <f>2*(1/(1+EXP(-4*(ABS(DX$215-$DJ$213)+ABS($DK221-$DI$214))))-0.5)</f>
        <v>0.88535164820226253</v>
      </c>
      <c r="DY221" s="368">
        <f>2*(1/(1+EXP(-4*(ABS(DY$215-$DJ$213)+ABS($DK221-$DI$214))))-0.5)</f>
        <v>0.92166855440647133</v>
      </c>
      <c r="DZ221" s="368">
        <f>2*(1/(1+EXP(-4*(ABS(DZ$215-$DJ$213)+ABS($DK221-$DI$214))))-0.5)</f>
        <v>0.94680601284626809</v>
      </c>
      <c r="EA221" s="368">
        <f>2*(1/(1+EXP(-4*(ABS(EA$215-$DJ$213)+ABS($DK221-$DI$214))))-0.5)</f>
        <v>0.9640275800758169</v>
      </c>
      <c r="EB221" s="368">
        <f>2*(1/(1+EXP(-4*(ABS(EB$215-$DJ$213)+ABS($DK221-$DI$214))))-0.5)</f>
        <v>0.97574313003145141</v>
      </c>
      <c r="EC221" s="368">
        <f>2*(1/(1+EXP(-4*(ABS(EC$215-$DJ$213)+ABS($DK221-$DI$214))))-0.5)</f>
        <v>0.98367485769368024</v>
      </c>
      <c r="ED221" s="368">
        <f>2*(1/(1+EXP(-4*(ABS(ED$215-$DJ$213)+ABS($DK221-$DI$214))))-0.5)</f>
        <v>0.98902740220109897</v>
      </c>
      <c r="EE221" s="368">
        <f>2*(1/(1+EXP(-4*(ABS(EE$215-$DJ$213)+ABS($DK221-$DI$214))))-0.5)</f>
        <v>0.99263152020112821</v>
      </c>
      <c r="EF221" s="368">
        <f>2*(1/(1+EXP(-4*(ABS(EF$215-$DJ$213)+ABS($DK221-$DI$214))))-0.5)</f>
        <v>0.99505475368673069</v>
      </c>
      <c r="EG221"/>
      <c r="EH221"/>
      <c r="EI221"/>
      <c r="EJ221" s="647">
        <v>0.5</v>
      </c>
      <c r="EK221" s="368">
        <f>2*(1/(1+EXP(-4*(SQRT(POWER((EK$215-$DJ$213),2)+POWER(($DK221-$DI$214),2)))))-0.5)</f>
        <v>0.97741223558377843</v>
      </c>
      <c r="EL221" s="368">
        <f>2*(1/(1+EXP(-4*(SQRT(POWER((EL$215-$DJ$213),2)+POWER(($DK221-$DI$214),2)))))-0.5)</f>
        <v>0.96797526879474338</v>
      </c>
      <c r="EM221" s="368">
        <f>2*(1/(1+EXP(-4*(SQRT(POWER((EM$215-$DJ$213),2)+POWER(($DK221-$DI$214),2)))))-0.5)</f>
        <v>0.95509269691387622</v>
      </c>
      <c r="EN221" s="368">
        <f>2*(1/(1+EXP(-4*(SQRT(POWER((EN$215-$DJ$213),2)+POWER(($DK221-$DI$214),2)))))-0.5)</f>
        <v>0.93791900570849696</v>
      </c>
      <c r="EO221" s="368">
        <f>2*(1/(1+EXP(-4*(SQRT(POWER((EO$215-$DJ$213),2)+POWER(($DK221-$DI$214),2)))))-0.5)</f>
        <v>0.91575193436038127</v>
      </c>
      <c r="EP221" s="368">
        <f>2*(1/(1+EXP(-4*(SQRT(POWER((EP$215-$DJ$213),2)+POWER(($DK221-$DI$214),2)))))-0.5)</f>
        <v>0.88838556158566062</v>
      </c>
      <c r="EQ221" s="368">
        <f>2*(1/(1+EXP(-4*(SQRT(POWER((EQ$215-$DJ$213),2)+POWER(($DK221-$DI$214),2)))))-0.5)</f>
        <v>0.85665130676158863</v>
      </c>
      <c r="ER221" s="368">
        <f>2*(1/(1+EXP(-4*(SQRT(POWER((ER$215-$DJ$213),2)+POWER(($DK221-$DI$214),2)))))-0.5)</f>
        <v>0.82304705847053827</v>
      </c>
      <c r="ES221" s="368">
        <f>2*(1/(1+EXP(-4*(SQRT(POWER((ES$215-$DJ$213),2)+POWER(($DK221-$DI$214),2)))))-0.5)</f>
        <v>0.79209622243685329</v>
      </c>
      <c r="ET221" s="368">
        <f>2*(1/(1+EXP(-4*(SQRT(POWER((ET$215-$DJ$213),2)+POWER(($DK221-$DI$214),2)))))-0.5)</f>
        <v>0.76978665234542532</v>
      </c>
      <c r="EU221" s="368">
        <f>2*(1/(1+EXP(-4*(SQRT(POWER((EU$215-$DJ$213),2)+POWER(($DK221-$DI$214),2)))))-0.5)</f>
        <v>0.76159415595576463</v>
      </c>
      <c r="EV221" s="368">
        <f>2*(1/(1+EXP(-4*(SQRT(POWER((EV$215-$DJ$213),2)+POWER(($DK221-$DI$214),2)))))-0.5)</f>
        <v>0.76978665234542532</v>
      </c>
      <c r="EW221" s="368">
        <f>2*(1/(1+EXP(-4*(SQRT(POWER((EW$215-$DJ$213),2)+POWER(($DK221-$DI$214),2)))))-0.5)</f>
        <v>0.79209622243685329</v>
      </c>
      <c r="EX221" s="368">
        <f>2*(1/(1+EXP(-4*(SQRT(POWER((EX$215-$DJ$213),2)+POWER(($DK221-$DI$214),2)))))-0.5)</f>
        <v>0.82304705847053827</v>
      </c>
      <c r="EY221" s="368">
        <f>2*(1/(1+EXP(-4*(SQRT(POWER((EY$215-$DJ$213),2)+POWER(($DK221-$DI$214),2)))))-0.5)</f>
        <v>0.85665130676158863</v>
      </c>
      <c r="EZ221" s="368">
        <f>2*(1/(1+EXP(-4*(SQRT(POWER((EZ$215-$DJ$213),2)+POWER(($DK221-$DI$214),2)))))-0.5)</f>
        <v>0.88838556158566062</v>
      </c>
      <c r="FA221" s="368">
        <f>2*(1/(1+EXP(-4*(SQRT(POWER((FA$215-$DJ$213),2)+POWER(($DK221-$DI$214),2)))))-0.5)</f>
        <v>0.91575193436038127</v>
      </c>
      <c r="FB221" s="368">
        <f>2*(1/(1+EXP(-4*(SQRT(POWER((FB$215-$DJ$213),2)+POWER(($DK221-$DI$214),2)))))-0.5)</f>
        <v>0.93791900570849696</v>
      </c>
      <c r="FC221" s="368">
        <f>2*(1/(1+EXP(-4*(SQRT(POWER((FC$215-$DJ$213),2)+POWER(($DK221-$DI$214),2)))))-0.5)</f>
        <v>0.95509269691387622</v>
      </c>
      <c r="FD221" s="368">
        <f>2*(1/(1+EXP(-4*(SQRT(POWER((FD$215-$DJ$213),2)+POWER(($DK221-$DI$214),2)))))-0.5)</f>
        <v>0.96797526879474338</v>
      </c>
      <c r="FE221" s="368">
        <f>2*(1/(1+EXP(-4*(SQRT(POWER((FE$215-$DJ$213),2)+POWER(($DK221-$DI$214),2)))))-0.5)</f>
        <v>0.97741223558377843</v>
      </c>
      <c r="FF221"/>
      <c r="FG221"/>
      <c r="FH221"/>
      <c r="FI221" s="647">
        <v>0.5</v>
      </c>
      <c r="FJ221" s="368">
        <f>2*(1/(1+EXP(-4*(MAX(ABS(FJ$215-$DJ$213),ABS($DK221-$DI$214)))))-0.5)</f>
        <v>0.9640275800758169</v>
      </c>
      <c r="FK221" s="368">
        <f>2*(1/(1+EXP(-4*(MAX(ABS(FK$215-$DJ$213),ABS($DK221-$DI$214)))))-0.5)</f>
        <v>0.94680601284626809</v>
      </c>
      <c r="FL221" s="368">
        <f>2*(1/(1+EXP(-4*(MAX(ABS(FL$215-$DJ$213),ABS($DK221-$DI$214)))))-0.5)</f>
        <v>0.92166855440647133</v>
      </c>
      <c r="FM221" s="368">
        <f>2*(1/(1+EXP(-4*(MAX(ABS(FM$215-$DJ$213),ABS($DK221-$DI$214)))))-0.5)</f>
        <v>0.88535164820226253</v>
      </c>
      <c r="FN221" s="368">
        <f>2*(1/(1+EXP(-4*(MAX(ABS(FN$215-$DJ$213),ABS($DK221-$DI$214)))))-0.5)</f>
        <v>0.83365460701215532</v>
      </c>
      <c r="FO221" s="368">
        <f>2*(1/(1+EXP(-4*(MAX(ABS(FO$215-$DJ$213),ABS($DK221-$DI$214)))))-0.5)</f>
        <v>0.76159415595576463</v>
      </c>
      <c r="FP221" s="368">
        <f>2*(1/(1+EXP(-4*(MAX(ABS(FP$215-$DJ$213),ABS($DK221-$DI$214)))))-0.5)</f>
        <v>0.76159415595576463</v>
      </c>
      <c r="FQ221" s="368">
        <f>2*(1/(1+EXP(-4*(MAX(ABS(FQ$215-$DJ$213),ABS($DK221-$DI$214)))))-0.5)</f>
        <v>0.76159415595576463</v>
      </c>
      <c r="FR221" s="368">
        <f>2*(1/(1+EXP(-4*(MAX(ABS(FR$215-$DJ$213),ABS($DK221-$DI$214)))))-0.5)</f>
        <v>0.76159415595576463</v>
      </c>
      <c r="FS221" s="368">
        <f>2*(1/(1+EXP(-4*(MAX(ABS(FS$215-$DJ$213),ABS($DK221-$DI$214)))))-0.5)</f>
        <v>0.76159415595576463</v>
      </c>
      <c r="FT221" s="368">
        <f>2*(1/(1+EXP(-4*(MAX(ABS(FT$215-$DJ$213),ABS($DK221-$DI$214)))))-0.5)</f>
        <v>0.76159415595576463</v>
      </c>
      <c r="FU221" s="368">
        <f>2*(1/(1+EXP(-4*(MAX(ABS(FU$215-$DJ$213),ABS($DK221-$DI$214)))))-0.5)</f>
        <v>0.76159415595576463</v>
      </c>
      <c r="FV221" s="368">
        <f>2*(1/(1+EXP(-4*(MAX(ABS(FV$215-$DJ$213),ABS($DK221-$DI$214)))))-0.5)</f>
        <v>0.76159415595576463</v>
      </c>
      <c r="FW221" s="368">
        <f>2*(1/(1+EXP(-4*(MAX(ABS(FW$215-$DJ$213),ABS($DK221-$DI$214)))))-0.5)</f>
        <v>0.76159415595576463</v>
      </c>
      <c r="FX221" s="368">
        <f>2*(1/(1+EXP(-4*(MAX(ABS(FX$215-$DJ$213),ABS($DK221-$DI$214)))))-0.5)</f>
        <v>0.76159415595576463</v>
      </c>
      <c r="FY221" s="368">
        <f>2*(1/(1+EXP(-4*(MAX(ABS(FY$215-$DJ$213),ABS($DK221-$DI$214)))))-0.5)</f>
        <v>0.76159415595576463</v>
      </c>
      <c r="FZ221" s="368">
        <f>2*(1/(1+EXP(-4*(MAX(ABS(FZ$215-$DJ$213),ABS($DK221-$DI$214)))))-0.5)</f>
        <v>0.83365460701215532</v>
      </c>
      <c r="GA221" s="368">
        <f>2*(1/(1+EXP(-4*(MAX(ABS(GA$215-$DJ$213),ABS($DK221-$DI$214)))))-0.5)</f>
        <v>0.88535164820226253</v>
      </c>
      <c r="GB221" s="368">
        <f>2*(1/(1+EXP(-4*(MAX(ABS(GB$215-$DJ$213),ABS($DK221-$DI$214)))))-0.5)</f>
        <v>0.92166855440647133</v>
      </c>
      <c r="GC221" s="368">
        <f>2*(1/(1+EXP(-4*(MAX(ABS(GC$215-$DJ$213),ABS($DK221-$DI$214)))))-0.5)</f>
        <v>0.94680601284626809</v>
      </c>
      <c r="GD221" s="368">
        <f>2*(1/(1+EXP(-4*(MAX(ABS(GD$215-$DJ$213),ABS($DK221-$DI$214)))))-0.5)</f>
        <v>0.9640275800758169</v>
      </c>
      <c r="GE221"/>
      <c r="GF221"/>
      <c r="GG221"/>
    </row>
    <row r="222" spans="1:189" ht="42" customHeight="1">
      <c r="A222"/>
      <c r="B222" s="276"/>
      <c r="C222" s="245"/>
      <c r="D222" s="222">
        <v>1</v>
      </c>
      <c r="E222" s="227">
        <f>$E$217-($E$217-$E$247)*1/(1+EXP(-($E$216*(-D222+$C$215))))</f>
        <v>1.994159429346031</v>
      </c>
      <c r="F222" s="367">
        <f>AQ222*CB222</f>
        <v>0.49683768156462532</v>
      </c>
      <c r="G222" s="368">
        <f>AR222*CC222</f>
        <v>0.49693591191796554</v>
      </c>
      <c r="H222" s="368">
        <f>AS222*CD222</f>
        <v>0.49704770871520354</v>
      </c>
      <c r="I222" s="368">
        <f>AT222*CE222</f>
        <v>0.49731390599472874</v>
      </c>
      <c r="J222" s="368">
        <f>AU222*CF222</f>
        <v>0.49787561139223735</v>
      </c>
      <c r="K222" s="368">
        <f>AV222*CG222</f>
        <v>0.49877458752279008</v>
      </c>
      <c r="L222" s="368">
        <f>AW222*CH222</f>
        <v>0.5013126034760359</v>
      </c>
      <c r="M222" s="368">
        <f>AX222*CI222</f>
        <v>0.50591872826013706</v>
      </c>
      <c r="N222" s="368">
        <f>AY222*CJ222</f>
        <v>0.51511299802572252</v>
      </c>
      <c r="O222" s="368">
        <f>AZ222*CK222</f>
        <v>0.53328680192783851</v>
      </c>
      <c r="P222" s="368">
        <f>BA222*CL222</f>
        <v>0.56855420439961812</v>
      </c>
      <c r="Q222" s="368">
        <f>BB222*CM222</f>
        <v>0.63463839290333335</v>
      </c>
      <c r="R222" s="368">
        <f>BC222*CN222</f>
        <v>0.75072498621885875</v>
      </c>
      <c r="S222" s="368">
        <f>BD222*CO222</f>
        <v>0.93324420283320442</v>
      </c>
      <c r="T222" s="368">
        <f>BE222*CP222</f>
        <v>1.1755141942348843</v>
      </c>
      <c r="U222" s="368">
        <f>BF222*CQ222</f>
        <v>1.4338188179180105</v>
      </c>
      <c r="V222" s="368">
        <f>BG222*CR222</f>
        <v>1.6521818248993572</v>
      </c>
      <c r="W222" s="368">
        <f>BH222*CS222</f>
        <v>1.8033898785171205</v>
      </c>
      <c r="X222" s="368">
        <f>BI222*CT222</f>
        <v>1.8942087741101254</v>
      </c>
      <c r="Y222" s="368">
        <f>BJ222*CU222</f>
        <v>1.9441683065066164</v>
      </c>
      <c r="Z222" s="368">
        <f>BK222*CV222</f>
        <v>1.9703293313504171</v>
      </c>
      <c r="AA222" s="368">
        <f>BL222*CW222</f>
        <v>1.983675281676075</v>
      </c>
      <c r="AB222" s="368">
        <f>BM222*CX222</f>
        <v>1.9903929750555398</v>
      </c>
      <c r="AC222" s="368">
        <f>BN222*CY222</f>
        <v>1.9937514996105405</v>
      </c>
      <c r="AD222" s="368">
        <f>BO222*CZ222</f>
        <v>1.9959511160811905</v>
      </c>
      <c r="AE222" s="368">
        <f>BP222*DA222</f>
        <v>1.9976242605376866</v>
      </c>
      <c r="AF222" s="368">
        <f>BQ222*DB222</f>
        <v>1.9984565070137714</v>
      </c>
      <c r="AG222" s="368">
        <f>BR222*DC222</f>
        <v>1.9989998517345307</v>
      </c>
      <c r="AH222" s="368">
        <f>BS222*DD222</f>
        <v>1.9994134486687527</v>
      </c>
      <c r="AI222" s="368">
        <f>BT222*DE222</f>
        <v>1.9996189268576594</v>
      </c>
      <c r="AJ222" s="369">
        <f>BU222*DF222</f>
        <v>1.999796858153559</v>
      </c>
      <c r="AK222" s="278"/>
      <c r="AL222" s="189"/>
      <c r="AM222" s="276"/>
      <c r="AN222" s="245"/>
      <c r="AO222" s="222">
        <v>1</v>
      </c>
      <c r="AP222" s="227">
        <f>$E$217-($E$217-$E$247)*1/(1+EXP(-($E$216*(-AO222+$C$215))))</f>
        <v>1.994159429346031</v>
      </c>
      <c r="AQ222" s="368">
        <f>2*(1/(1+EXP(-4/0.5*(POWER(POWER((ABS(AQ$215-(-1))),3)+POWER(ABS($AO222-(0)),3),1/3))))-0.5)*2*(1/(1+EXP(-4/0.5*(POWER(POWER((ABS(AQ$215-(1))),3)+POWER(ABS($AO222-(-1)),3),1/3))))-0.5)</f>
        <v>0.99951308995067445</v>
      </c>
      <c r="AR222" s="368">
        <f>2*(1/(1+EXP(-4/0.5*(POWER(POWER((ABS(AR$215-(-1))),3)+POWER(ABS($AO222-(0)),3),1/3))))-0.5)*2*(1/(1+EXP(-4/0.5*(POWER(POWER((ABS(AR$215-(1))),3)+POWER(ABS($AO222-(-1)),3),1/3))))-0.5)</f>
        <v>0.99943250911600134</v>
      </c>
      <c r="AS222" s="368">
        <f>2*(1/(1+EXP(-4/0.5*(POWER(POWER((ABS(AS$215-(-1))),3)+POWER(ABS($AO222-(0)),3),1/3))))-0.5)*2*(1/(1+EXP(-4/0.5*(POWER(POWER((ABS(AS$215-(1))),3)+POWER(ABS($AO222-(-1)),3),1/3))))-0.5)</f>
        <v>0.99937547897339907</v>
      </c>
      <c r="AT222" s="368">
        <f>2*(1/(1+EXP(-4/0.5*(POWER(POWER((ABS(AT$215-(-1))),3)+POWER(ABS($AO222-(0)),3),1/3))))-0.5)*2*(1/(1+EXP(-4/0.5*(POWER(POWER((ABS(AT$215-(1))),3)+POWER(ABS($AO222-(-1)),3),1/3))))-0.5)</f>
        <v>0.99934341342510502</v>
      </c>
      <c r="AU222" s="368">
        <f>2*(1/(1+EXP(-4/0.5*(POWER(POWER((ABS(AU$215-(-1))),3)+POWER(ABS($AO222-(0)),3),1/3))))-0.5)*2*(1/(1+EXP(-4/0.5*(POWER(POWER((ABS(AU$215-(1))),3)+POWER(ABS($AO222-(-1)),3),1/3))))-0.5)</f>
        <v>0.99933108260153225</v>
      </c>
      <c r="AV222" s="368">
        <f>2*(1/(1+EXP(-4/0.5*(POWER(POWER((ABS(AV$215-(-1))),3)+POWER(ABS($AO222-(0)),3),1/3))))-0.5)*2*(1/(1+EXP(-4/0.5*(POWER(POWER((ABS(AV$215-(1))),3)+POWER(ABS($AO222-(-1)),3),1/3))))-0.5)</f>
        <v>0.99932929622418776</v>
      </c>
      <c r="AW222" s="368">
        <f>2*(1/(1+EXP(-4/0.5*(POWER(POWER((ABS(AW$215-(-1))),3)+POWER(ABS($AO222-(0)),3),1/3))))-0.5)*2*(1/(1+EXP(-4/0.5*(POWER(POWER((ABS(AW$215-(1))),3)+POWER(ABS($AO222-(-1)),3),1/3))))-0.5)</f>
        <v>0.99933107895558937</v>
      </c>
      <c r="AX222" s="368">
        <f>2*(1/(1+EXP(-4/0.5*(POWER(POWER((ABS(AX$215-(-1))),3)+POWER(ABS($AO222-(0)),3),1/3))))-0.5)*2*(1/(1+EXP(-4/0.5*(POWER(POWER((ABS(AX$215-(1))),3)+POWER(ABS($AO222-(-1)),3),1/3))))-0.5)</f>
        <v>0.99934340551351497</v>
      </c>
      <c r="AY222" s="368">
        <f>2*(1/(1+EXP(-4/0.5*(POWER(POWER((ABS(AY$215-(-1))),3)+POWER(ABS($AO222-(0)),3),1/3))))-0.5)*2*(1/(1+EXP(-4/0.5*(POWER(POWER((ABS(AY$215-(1))),3)+POWER(ABS($AO222-(-1)),3),1/3))))-0.5)</f>
        <v>0.99937546555719881</v>
      </c>
      <c r="AZ222" s="368">
        <f>2*(1/(1+EXP(-4/0.5*(POWER(POWER((ABS(AZ$215-(-1))),3)+POWER(ABS($AO222-(0)),3),1/3))))-0.5)*2*(1/(1+EXP(-4/0.5*(POWER(POWER((ABS(AZ$215-(1))),3)+POWER(ABS($AO222-(-1)),3),1/3))))-0.5)</f>
        <v>0.9994324883550233</v>
      </c>
      <c r="BA222" s="368">
        <f>2*(1/(1+EXP(-4/0.5*(POWER(POWER((ABS(BA$215-(-1))),3)+POWER(ABS($AO222-(0)),3),1/3))))-0.5)*2*(1/(1+EXP(-4/0.5*(POWER(POWER((ABS(BA$215-(1))),3)+POWER(ABS($AO222-(-1)),3),1/3))))-0.5)</f>
        <v>0.99951305946836222</v>
      </c>
      <c r="BB222" s="368">
        <f>2*(1/(1+EXP(-4/0.5*(POWER(POWER((ABS(BB$215-(-1))),3)+POWER(ABS($AO222-(0)),3),1/3))))-0.5)*2*(1/(1+EXP(-4/0.5*(POWER(POWER((ABS(BB$215-(1))),3)+POWER(ABS($AO222-(-1)),3),1/3))))-0.5)</f>
        <v>0.99960861689994296</v>
      </c>
      <c r="BC222" s="368">
        <f>2*(1/(1+EXP(-4/0.5*(POWER(POWER((ABS(BC$215-(-1))),3)+POWER(ABS($AO222-(0)),3),1/3))))-0.5)*2*(1/(1+EXP(-4/0.5*(POWER(POWER((ABS(BC$215-(1))),3)+POWER(ABS($AO222-(-1)),3),1/3))))-0.5)</f>
        <v>0.99970636343756336</v>
      </c>
      <c r="BD222" s="368">
        <f>2*(1/(1+EXP(-4/0.5*(POWER(POWER((ABS(BD$215-(-1))),3)+POWER(ABS($AO222-(0)),3),1/3))))-0.5)*2*(1/(1+EXP(-4/0.5*(POWER(POWER((ABS(BD$215-(1))),3)+POWER(ABS($AO222-(-1)),3),1/3))))-0.5)</f>
        <v>0.99979420975284949</v>
      </c>
      <c r="BE222" s="368">
        <f>2*(1/(1+EXP(-4/0.5*(POWER(POWER((ABS(BE$215-(-1))),3)+POWER(ABS($AO222-(0)),3),1/3))))-0.5)*2*(1/(1+EXP(-4/0.5*(POWER(POWER((ABS(BE$215-(1))),3)+POWER(ABS($AO222-(-1)),3),1/3))))-0.5)</f>
        <v>0.99986470529713956</v>
      </c>
      <c r="BF222" s="368">
        <f>2*(1/(1+EXP(-4/0.5*(POWER(POWER((ABS(BF$215-(-1))),3)+POWER(ABS($AO222-(0)),3),1/3))))-0.5)*2*(1/(1+EXP(-4/0.5*(POWER(POWER((ABS(BF$215-(1))),3)+POWER(ABS($AO222-(-1)),3),1/3))))-0.5)</f>
        <v>0.99991601313736622</v>
      </c>
      <c r="BG222" s="368">
        <f>2*(1/(1+EXP(-4/0.5*(POWER(POWER((ABS(BG$215-(-1))),3)+POWER(ABS($AO222-(0)),3),1/3))))-0.5)*2*(1/(1+EXP(-4/0.5*(POWER(POWER((ABS(BG$215-(1))),3)+POWER(ABS($AO222-(-1)),3),1/3))))-0.5)</f>
        <v>0.99995039032892929</v>
      </c>
      <c r="BH222" s="368">
        <f>2*(1/(1+EXP(-4/0.5*(POWER(POWER((ABS(BH$215-(-1))),3)+POWER(ABS($AO222-(0)),3),1/3))))-0.5)*2*(1/(1+EXP(-4/0.5*(POWER(POWER((ABS(BH$215-(1))),3)+POWER(ABS($AO222-(-1)),3),1/3))))-0.5)</f>
        <v>0.99997188783610813</v>
      </c>
      <c r="BI222" s="368">
        <f>2*(1/(1+EXP(-4/0.5*(POWER(POWER((ABS(BI$215-(-1))),3)+POWER(ABS($AO222-(0)),3),1/3))))-0.5)*2*(1/(1+EXP(-4/0.5*(POWER(POWER((ABS(BI$215-(1))),3)+POWER(ABS($AO222-(-1)),3),1/3))))-0.5)</f>
        <v>0.99998458781680688</v>
      </c>
      <c r="BJ222" s="368">
        <f>2*(1/(1+EXP(-4/0.5*(POWER(POWER((ABS(BJ$215-(-1))),3)+POWER(ABS($AO222-(0)),3),1/3))))-0.5)*2*(1/(1+EXP(-4/0.5*(POWER(POWER((ABS(BJ$215-(1))),3)+POWER(ABS($AO222-(-1)),3),1/3))))-0.5)</f>
        <v>0.99999174935967261</v>
      </c>
      <c r="BK222" s="368">
        <f>2*(1/(1+EXP(-4/0.5*(POWER(POWER((ABS(BK$215-(-1))),3)+POWER(ABS($AO222-(0)),3),1/3))))-0.5)*2*(1/(1+EXP(-4/0.5*(POWER(POWER((ABS(BK$215-(1))),3)+POWER(ABS($AO222-(-1)),3),1/3))))-0.5)</f>
        <v>0.9999956375129726</v>
      </c>
      <c r="BL222" s="368">
        <f>2*(1/(1+EXP(-4/0.5*(POWER(POWER((ABS(BL$215-(-1))),3)+POWER(ABS($AO222-(0)),3),1/3))))-0.5)*2*(1/(1+EXP(-4/0.5*(POWER(POWER((ABS(BL$215-(1))),3)+POWER(ABS($AO222-(-1)),3),1/3))))-0.5)</f>
        <v>0.99999768448431503</v>
      </c>
      <c r="BM222" s="368">
        <f>2*(1/(1+EXP(-4/0.5*(POWER(POWER((ABS(BM$215-(-1))),3)+POWER(ABS($AO222-(0)),3),1/3))))-0.5)*2*(1/(1+EXP(-4/0.5*(POWER(POWER((ABS(BM$215-(1))),3)+POWER(ABS($AO222-(-1)),3),1/3))))-0.5)</f>
        <v>0.99999873573637055</v>
      </c>
      <c r="BN222" s="368">
        <f>2*(1/(1+EXP(-4/0.5*(POWER(POWER((ABS(BN$215-(-1))),3)+POWER(ABS($AO222-(0)),3),1/3))))-0.5)*2*(1/(1+EXP(-4/0.5*(POWER(POWER((ABS(BN$215-(1))),3)+POWER(ABS($AO222-(-1)),3),1/3))))-0.5)</f>
        <v>0.99999926511941917</v>
      </c>
      <c r="BO222" s="368">
        <f>2*(1/(1+EXP(-4/0.5*(POWER(POWER((ABS(BO$215-(-1))),3)+POWER(ABS($AO222-(0)),3),1/3))))-0.5)*2*(1/(1+EXP(-4/0.5*(POWER(POWER((ABS(BO$215-(1))),3)+POWER(ABS($AO222-(-1)),3),1/3))))-0.5)</f>
        <v>0.99999952768859013</v>
      </c>
      <c r="BP222" s="368">
        <f>2*(1/(1+EXP(-4/0.5*(POWER(POWER((ABS(BP$215-(-1))),3)+POWER(ABS($AO222-(0)),3),1/3))))-0.5)*2*(1/(1+EXP(-4/0.5*(POWER(POWER((ABS(BP$215-(1))),3)+POWER(ABS($AO222-(-1)),3),1/3))))-0.5)</f>
        <v>0.99999965633137622</v>
      </c>
      <c r="BQ222" s="368">
        <f>2*(1/(1+EXP(-4/0.5*(POWER(POWER((ABS(BQ$215-(-1))),3)+POWER(ABS($AO222-(0)),3),1/3))))-0.5)*2*(1/(1+EXP(-4/0.5*(POWER(POWER((ABS(BQ$215-(1))),3)+POWER(ABS($AO222-(-1)),3),1/3))))-0.5)</f>
        <v>0.99999971869075388</v>
      </c>
      <c r="BR222" s="368">
        <f>2*(1/(1+EXP(-4/0.5*(POWER(POWER((ABS(BR$215-(-1))),3)+POWER(ABS($AO222-(0)),3),1/3))))-0.5)*2*(1/(1+EXP(-4/0.5*(POWER(POWER((ABS(BR$215-(1))),3)+POWER(ABS($AO222-(-1)),3),1/3))))-0.5)</f>
        <v>0.99999974950149495</v>
      </c>
      <c r="BS222" s="368">
        <f>2*(1/(1+EXP(-4/0.5*(POWER(POWER((ABS(BS$215-(-1))),3)+POWER(ABS($AO222-(0)),3),1/3))))-0.5)*2*(1/(1+EXP(-4/0.5*(POWER(POWER((ABS(BS$215-(1))),3)+POWER(ABS($AO222-(-1)),3),1/3))))-0.5)</f>
        <v>0.99999976644271904</v>
      </c>
      <c r="BT222" s="368">
        <f>2*(1/(1+EXP(-4/0.5*(POWER(POWER((ABS(BT$215-(-1))),3)+POWER(ABS($AO222-(0)),3),1/3))))-0.5)*2*(1/(1+EXP(-4/0.5*(POWER(POWER((ABS(BT$215-(1))),3)+POWER(ABS($AO222-(-1)),3),1/3))))-0.5)</f>
        <v>0.99999977846944932</v>
      </c>
      <c r="BU222" s="368">
        <f>2*(1/(1+EXP(-4/0.5*(POWER(POWER((ABS(BU$215-(-1))),3)+POWER(ABS($AO222-(0)),3),1/3))))-0.5)*2*(1/(1+EXP(-4/0.5*(POWER(POWER((ABS(BU$215-(1))),3)+POWER(ABS($AO222-(-1)),3),1/3))))-0.5)</f>
        <v>0.9999997901218699</v>
      </c>
      <c r="BV222" s="278"/>
      <c r="BW222" s="189"/>
      <c r="BX222" s="276"/>
      <c r="BY222" s="245"/>
      <c r="BZ222" s="222">
        <v>1</v>
      </c>
      <c r="CA222" s="227">
        <f>$E$217-($E$217-$E$247)*1/(1+EXP(-($E$216*(-BZ222+$C$215))))</f>
        <v>1.994159429346031</v>
      </c>
      <c r="CB222" s="367">
        <f>MIN((CB$216+$E222)/2,CA221)</f>
        <v>0.49707971467301548</v>
      </c>
      <c r="CC222" s="368">
        <f>_xlfn.IFS(($D222-$C$215)&lt;-(CC$215-$D$214),MIN((CC$216+$E222)/2,CB221),($D222-$C$215)&gt;-(CC$215-$D$214),MAX((CC$216+$E222)/2,CB221),TRUE,(CC$216+$E222)/2)</f>
        <v>0.49721807864495587</v>
      </c>
      <c r="CD222" s="368">
        <f>_xlfn.IFS(($D222-$C$215)&lt;-(CD$215-$D$214),MIN((CD$216+$E222)/2,CB221),($D222-$C$215)&gt;-(CD$215-$D$214),MAX((CD$216+$E222)/2,CC220),TRUE,(CD$216+$E222)/2)</f>
        <v>0.49735831944345088</v>
      </c>
      <c r="CE222" s="368">
        <f>_xlfn.IFS(($D222-$C$215)&lt;-(CE$215-$D$214),MIN((CE$216+$E222)/2,CC221),($D222-$C$215)&gt;-(CE$215-$D$214),MAX((CE$216+$E222)/2,CD220),TRUE,(CE$216+$E222)/2)</f>
        <v>0.49764065016474895</v>
      </c>
      <c r="CF222" s="368">
        <f>_xlfn.IFS(($D222-$C$215)&lt;-(CF$215-$D$214),MIN((CF$216+$E222)/2,CD221),($D222-$C$215)&gt;-(CF$215-$D$214),MAX((CF$216+$E222)/2,CE220),TRUE,(CF$216+$E222)/2)</f>
        <v>0.49820887197477226</v>
      </c>
      <c r="CG222" s="368">
        <f>_xlfn.IFS(($D222-$C$215)&lt;-(CG$215-$D$214),MIN((CG$216+$E222)/2,CE221),($D222-$C$215)&gt;-(CG$215-$D$214),MAX((CG$216+$E222)/2,CF220),TRUE,(CG$216+$E222)/2)</f>
        <v>0.49910934204304153</v>
      </c>
      <c r="CH222" s="368">
        <f>_xlfn.IFS(($D222-$C$215)&lt;-(CH$215-$D$214),MIN((CH$216+$E222)/2,CF221),($D222-$C$215)&gt;-(CH$215-$D$214),MAX((CH$216+$E222)/2,CG220),TRUE,(CH$216+$E222)/2)</f>
        <v>0.50164816649149202</v>
      </c>
      <c r="CI222" s="368">
        <f>_xlfn.IFS(($D222-$C$215)&lt;-(CI$215-$D$214),MIN((CI$216+$E222)/2,CG221),($D222-$C$215)&gt;-(CI$215-$D$214),MAX((CI$216+$E222)/2,CH220),TRUE,(CI$216+$E222)/2)</f>
        <v>0.5062511299608462</v>
      </c>
      <c r="CJ222" s="368">
        <f>_xlfn.IFS(($D222-$C$215)&lt;-(CJ$215-$D$214),MIN((CJ$216+$E222)/2,CH221),($D222-$C$215)&gt;-(CJ$215-$D$214),MAX((CJ$216+$E222)/2,CI220),TRUE,(CJ$216+$E222)/2)</f>
        <v>0.51543490487684007</v>
      </c>
      <c r="CK222" s="368">
        <f>_xlfn.IFS(($D222-$C$215)&lt;-(CK$215-$D$214),MIN((CK$216+$E222)/2,CI221),($D222-$C$215)&gt;-(CK$215-$D$214),MAX((CK$216+$E222)/2,CJ220),TRUE,(CK$216+$E222)/2)</f>
        <v>0.53358962025096968</v>
      </c>
      <c r="CL222" s="368">
        <f>_xlfn.IFS(($D222-$C$215)&lt;-(CL$215-$D$214),MIN((CL$216+$E222)/2,CJ221),($D222-$C$215)&gt;-(CL$215-$D$214),MAX((CL$216+$E222)/2,CK220),TRUE,(CL$216+$E222)/2)</f>
        <v>0.56883119136235227</v>
      </c>
      <c r="CM222" s="368">
        <f>_xlfn.IFS(($D222-$C$215)&lt;-(CM$215-$D$214),MIN((CM$216+$E222)/2,CK221),($D222-$C$215)&gt;-(CM$215-$D$214),MAX((CM$216+$E222)/2,CL220),TRUE,(CM$216+$E222)/2)</f>
        <v>0.63488687689739898</v>
      </c>
      <c r="CN222" s="368">
        <f>_xlfn.IFS(($D222-$C$215)&lt;-(CN$215-$D$214),MIN((CN$216+$E222)/2,CL221),($D222-$C$215)&gt;-(CN$215-$D$214),MAX((CN$216+$E222)/2,CM220),TRUE,(CN$216+$E222)/2)</f>
        <v>0.75094549127149302</v>
      </c>
      <c r="CO222" s="368">
        <f>_xlfn.IFS(($D222-$C$215)&lt;-(CO$215-$D$214),MIN((CO$216+$E222)/2,CM221),($D222-$C$215)&gt;-(CO$215-$D$214),MAX((CO$216+$E222)/2,CN220),TRUE,(CO$216+$E222)/2)</f>
        <v>0.93343629491903501</v>
      </c>
      <c r="CP222" s="368">
        <f>_xlfn.IFS(($D222-$C$215)&lt;-(CP$215-$D$214),MIN((CP$216+$E222)/2,CN221),($D222-$C$215)&gt;-(CP$215-$D$214),MAX((CP$216+$E222)/2,CO220),TRUE,(CP$216+$E222)/2)</f>
        <v>1.1756732565987968</v>
      </c>
      <c r="CQ222" s="368">
        <f>_xlfn.IFS(($D222-$C$215)&lt;-(CQ$215-$D$214),MIN((CQ$216+$E222)/2,CO221),($D222-$C$215)&gt;-(CQ$215-$D$214),MAX((CQ$216+$E222)/2,CP220),TRUE,(CQ$216+$E222)/2)</f>
        <v>1.4339392499768235</v>
      </c>
      <c r="CR222" s="368">
        <f>_xlfn.IFS(($D222-$C$215)&lt;-(CR$215-$D$214),MIN((CR$216+$E222)/2,CP221),($D222-$C$215)&gt;-(CR$215-$D$214),MAX((CR$216+$E222)/2,CQ220),TRUE,(CR$216+$E222)/2)</f>
        <v>1.652263793162658</v>
      </c>
      <c r="CS222" s="368">
        <f>_xlfn.IFS(($D222-$C$215)&lt;-(CS$215-$D$214),MIN((CS$216+$E222)/2,CQ221),($D222-$C$215)&gt;-(CS$215-$D$214),MAX((CS$216+$E222)/2,CR220),TRUE,(CS$216+$E222)/2)</f>
        <v>1.8034405771341941</v>
      </c>
      <c r="CT222" s="368">
        <f>_xlfn.IFS(($D222-$C$215)&lt;-(CT$215-$D$214),MIN((CT$216+$E222)/2,CR221),($D222-$C$215)&gt;-(CT$215-$D$214),MAX((CT$216+$E222)/2,CS220),TRUE,(CT$216+$E222)/2)</f>
        <v>1.8942379684527066</v>
      </c>
      <c r="CU222" s="368">
        <f>_xlfn.IFS(($D222-$C$215)&lt;-(CU$215-$D$214),MIN((CU$216+$E222)/2,CS221),($D222-$C$215)&gt;-(CU$215-$D$214),MAX((CU$216+$E222)/2,CT220),TRUE,(CU$216+$E222)/2)</f>
        <v>1.9441843472723959</v>
      </c>
      <c r="CV222" s="368">
        <f>_xlfn.IFS(($D222-$C$215)&lt;-(CV$215-$D$214),MIN((CV$216+$E222)/2,CT221),($D222-$C$215)&gt;-(CV$215-$D$214),MAX((CV$216+$E222)/2,CU220),TRUE,(CV$216+$E222)/2)</f>
        <v>1.9703379269240628</v>
      </c>
      <c r="CW222" s="368">
        <f>_xlfn.IFS(($D222-$C$215)&lt;-(CW$215-$D$214),MIN((CW$216+$E222)/2,CU221),($D222-$C$215)&gt;-(CW$215-$D$214),MAX((CW$216+$E222)/2,CV220),TRUE,(CW$216+$E222)/2)</f>
        <v>1.9836798749179394</v>
      </c>
      <c r="CX222" s="368">
        <f>_xlfn.IFS(($D222-$C$215)&lt;-(CX$215-$D$214),MIN((CX$216+$E222)/2,CV221),($D222-$C$215)&gt;-(CX$215-$D$214),MAX((CX$216+$E222)/2,CW220),TRUE,(CX$216+$E222)/2)</f>
        <v>1.9903954914401678</v>
      </c>
      <c r="CY222" s="368">
        <f>_xlfn.IFS(($D222-$C$215)&lt;-(CY$215-$D$214),MIN((CY$216+$E222)/2,CW221),($D222-$C$215)&gt;-(CY$215-$D$214),MAX((CY$216+$E222)/2,CX220),TRUE,(CY$216+$E222)/2)</f>
        <v>1.9937529647808774</v>
      </c>
      <c r="CZ222" s="368">
        <f>_xlfn.IFS(($D222-$C$215)&lt;-(CZ$215-$D$214),MIN((CZ$216+$E222)/2,CX221),($D222-$C$215)&gt;-(CZ$215-$D$214),MAX((CZ$216+$E222)/2,CY220),TRUE,(CZ$216+$E222)/2)</f>
        <v>1.9959520587921213</v>
      </c>
      <c r="DA222" s="368">
        <f>_xlfn.IFS(($D222-$C$215)&lt;-(DA$215-$D$214),MIN((DA$216+$E222)/2,CY221),($D222-$C$215)&gt;-(DA$215-$D$214),MAX((DA$216+$E222)/2,CZ220),TRUE,(DA$216+$E222)/2)</f>
        <v>1.9976249470587031</v>
      </c>
      <c r="DB222" s="368">
        <f>_xlfn.IFS(($D222-$C$215)&lt;-(DB$215-$D$214),MIN((DB$216+$E222)/2,CZ221),($D222-$C$215)&gt;-(DB$215-$D$214),MAX((DB$216+$E222)/2,DA220),TRUE,(DB$216+$E222)/2)</f>
        <v>1.9984570691982229</v>
      </c>
      <c r="DC222" s="368">
        <f>_xlfn.IFS(($D222-$C$215)&lt;-(DC$215-$D$214),MIN((DC$216+$E222)/2,DA221),($D222-$C$215)&gt;-(DC$215-$D$214),MAX((DC$216+$E222)/2,DB220),TRUE,(DC$216+$E222)/2)</f>
        <v>1.9990003524811306</v>
      </c>
      <c r="DD222" s="368">
        <f>_xlfn.IFS(($D222-$C$215)&lt;-(DD$215-$D$214),MIN((DD$216+$E222)/2,DB221),($D222-$C$215)&gt;-(DD$215-$D$214),MAX((DD$216+$E222)/2,DC220),TRUE,(DD$216+$E222)/2)</f>
        <v>1.9994139156464303</v>
      </c>
      <c r="DE222" s="368">
        <f>_xlfn.IFS(($D222-$C$215)&lt;-(DE$215-$D$214),MIN((DE$216+$E222)/2,DC221),($D222-$C$215)&gt;-(DE$215-$D$214),MAX((DE$216+$E222)/2,DD220),TRUE,(DE$216+$E222)/2)</f>
        <v>1.9996193698344396</v>
      </c>
      <c r="DF222" s="369">
        <f>_xlfn.IFS(($D222-$C$215)&lt;-(DF$215-$D$214),MIN((DF$216+$E222)/2,DD221),($D222-$C$215)&gt;-(DF$215-$D$214),MAX((DF$216+$E222)/2,DE220),TRUE,(DF$216+$E222)/2)</f>
        <v>1.9997972778672723</v>
      </c>
      <c r="DG222" s="278"/>
      <c r="DH222"/>
      <c r="DI222"/>
      <c r="DJ222"/>
      <c r="DK222" s="646">
        <v>0.4</v>
      </c>
      <c r="DL222" s="368">
        <f>2*(1/(1+EXP(-4*(ABS(DL$215-$DJ$213)+ABS($DK222-$DI$214))))-0.5)</f>
        <v>0.99263152020112821</v>
      </c>
      <c r="DM222" s="368">
        <f>2*(1/(1+EXP(-4*(ABS(DM$215-$DJ$213)+ABS($DK222-$DI$214))))-0.5)</f>
        <v>0.98902740220109897</v>
      </c>
      <c r="DN222" s="368">
        <f>2*(1/(1+EXP(-4*(ABS(DN$215-$DJ$213)+ABS($DK222-$DI$214))))-0.5)</f>
        <v>0.98367485769368024</v>
      </c>
      <c r="DO222" s="368">
        <f>2*(1/(1+EXP(-4*(ABS(DO$215-$DJ$213)+ABS($DK222-$DI$214))))-0.5)</f>
        <v>0.97574313003145141</v>
      </c>
      <c r="DP222" s="368">
        <f>2*(1/(1+EXP(-4*(ABS(DP$215-$DJ$213)+ABS($DK222-$DI$214))))-0.5)</f>
        <v>0.9640275800758169</v>
      </c>
      <c r="DQ222" s="368">
        <f>2*(1/(1+EXP(-4*(ABS(DQ$215-$DJ$213)+ABS($DK222-$DI$214))))-0.5)</f>
        <v>0.94680601284626809</v>
      </c>
      <c r="DR222" s="368">
        <f>2*(1/(1+EXP(-4*(ABS(DR$215-$DJ$213)+ABS($DK222-$DI$214))))-0.5)</f>
        <v>0.92166855440647133</v>
      </c>
      <c r="DS222" s="368">
        <f>2*(1/(1+EXP(-4*(ABS(DS$215-$DJ$213)+ABS($DK222-$DI$214))))-0.5)</f>
        <v>0.88535164820226253</v>
      </c>
      <c r="DT222" s="368">
        <f>2*(1/(1+EXP(-4*(ABS(DT$215-$DJ$213)+ABS($DK222-$DI$214))))-0.5)</f>
        <v>0.83365460701215532</v>
      </c>
      <c r="DU222" s="368">
        <f>2*(1/(1+EXP(-4*(ABS(DU$215-$DJ$213)+ABS($DK222-$DI$214))))-0.5)</f>
        <v>0.76159415595576463</v>
      </c>
      <c r="DV222" s="368">
        <f>2*(1/(1+EXP(-4*(ABS(DV$215-$DJ$213)+ABS($DK222-$DI$214))))-0.5)</f>
        <v>0.66403677026784891</v>
      </c>
      <c r="DW222" s="368">
        <f>2*(1/(1+EXP(-4*(ABS(DW$215-$DJ$213)+ABS($DK222-$DI$214))))-0.5)</f>
        <v>0.76159415595576463</v>
      </c>
      <c r="DX222" s="368">
        <f>2*(1/(1+EXP(-4*(ABS(DX$215-$DJ$213)+ABS($DK222-$DI$214))))-0.5)</f>
        <v>0.83365460701215532</v>
      </c>
      <c r="DY222" s="368">
        <f>2*(1/(1+EXP(-4*(ABS(DY$215-$DJ$213)+ABS($DK222-$DI$214))))-0.5)</f>
        <v>0.88535164820226253</v>
      </c>
      <c r="DZ222" s="368">
        <f>2*(1/(1+EXP(-4*(ABS(DZ$215-$DJ$213)+ABS($DK222-$DI$214))))-0.5)</f>
        <v>0.92166855440647133</v>
      </c>
      <c r="EA222" s="368">
        <f>2*(1/(1+EXP(-4*(ABS(EA$215-$DJ$213)+ABS($DK222-$DI$214))))-0.5)</f>
        <v>0.94680601284626809</v>
      </c>
      <c r="EB222" s="368">
        <f>2*(1/(1+EXP(-4*(ABS(EB$215-$DJ$213)+ABS($DK222-$DI$214))))-0.5)</f>
        <v>0.9640275800758169</v>
      </c>
      <c r="EC222" s="368">
        <f>2*(1/(1+EXP(-4*(ABS(EC$215-$DJ$213)+ABS($DK222-$DI$214))))-0.5)</f>
        <v>0.97574313003145141</v>
      </c>
      <c r="ED222" s="368">
        <f>2*(1/(1+EXP(-4*(ABS(ED$215-$DJ$213)+ABS($DK222-$DI$214))))-0.5)</f>
        <v>0.98367485769368024</v>
      </c>
      <c r="EE222" s="368">
        <f>2*(1/(1+EXP(-4*(ABS(EE$215-$DJ$213)+ABS($DK222-$DI$214))))-0.5)</f>
        <v>0.98902740220109897</v>
      </c>
      <c r="EF222" s="368">
        <f>2*(1/(1+EXP(-4*(ABS(EF$215-$DJ$213)+ABS($DK222-$DI$214))))-0.5)</f>
        <v>0.99263152020112821</v>
      </c>
      <c r="EG222"/>
      <c r="EH222"/>
      <c r="EI222"/>
      <c r="EJ222" s="646">
        <v>0.4</v>
      </c>
      <c r="EK222" s="368">
        <f>2*(1/(1+EXP(-4*(SQRT(POWER((EK$215-$DJ$213),2)+POWER(($DK222-$DI$214),2)))))-0.5)</f>
        <v>0.97344012261082846</v>
      </c>
      <c r="EL222" s="368">
        <f>2*(1/(1+EXP(-4*(SQRT(POWER((EL$215-$DJ$213),2)+POWER(($DK222-$DI$214),2)))))-0.5)</f>
        <v>0.96182850221220129</v>
      </c>
      <c r="EM222" s="368">
        <f>2*(1/(1+EXP(-4*(SQRT(POWER((EM$215-$DJ$213),2)+POWER(($DK222-$DI$214),2)))))-0.5)</f>
        <v>0.94563952947663132</v>
      </c>
      <c r="EN222" s="368">
        <f>2*(1/(1+EXP(-4*(SQRT(POWER((EN$215-$DJ$213),2)+POWER(($DK222-$DI$214),2)))))-0.5)</f>
        <v>0.92352148935148781</v>
      </c>
      <c r="EO222" s="368">
        <f>2*(1/(1+EXP(-4*(SQRT(POWER((EO$215-$DJ$213),2)+POWER(($DK222-$DI$214),2)))))-0.5)</f>
        <v>0.8941438395855954</v>
      </c>
      <c r="EP222" s="368">
        <f>2*(1/(1+EXP(-4*(SQRT(POWER((EP$215-$DJ$213),2)+POWER(($DK222-$DI$214),2)))))-0.5)</f>
        <v>0.85665130676158863</v>
      </c>
      <c r="EQ222" s="368">
        <f>2*(1/(1+EXP(-4*(SQRT(POWER((EQ$215-$DJ$213),2)+POWER(($DK222-$DI$214),2)))))-0.5)</f>
        <v>0.81148791107115925</v>
      </c>
      <c r="ER222" s="368">
        <f>2*(1/(1+EXP(-4*(SQRT(POWER((ER$215-$DJ$213),2)+POWER(($DK222-$DI$214),2)))))-0.5)</f>
        <v>0.76159415595576463</v>
      </c>
      <c r="ES222" s="368">
        <f>2*(1/(1+EXP(-4*(SQRT(POWER((ES$215-$DJ$213),2)+POWER(($DK222-$DI$214),2)))))-0.5)</f>
        <v>0.71357352593554979</v>
      </c>
      <c r="ET222" s="368">
        <f>2*(1/(1+EXP(-4*(SQRT(POWER((ET$215-$DJ$213),2)+POWER(($DK222-$DI$214),2)))))-0.5)</f>
        <v>0.67757722415900501</v>
      </c>
      <c r="EU222" s="368">
        <f>2*(1/(1+EXP(-4*(SQRT(POWER((EU$215-$DJ$213),2)+POWER(($DK222-$DI$214),2)))))-0.5)</f>
        <v>0.66403677026784891</v>
      </c>
      <c r="EV222" s="368">
        <f>2*(1/(1+EXP(-4*(SQRT(POWER((EV$215-$DJ$213),2)+POWER(($DK222-$DI$214),2)))))-0.5)</f>
        <v>0.67757722415900501</v>
      </c>
      <c r="EW222" s="368">
        <f>2*(1/(1+EXP(-4*(SQRT(POWER((EW$215-$DJ$213),2)+POWER(($DK222-$DI$214),2)))))-0.5)</f>
        <v>0.71357352593554979</v>
      </c>
      <c r="EX222" s="368">
        <f>2*(1/(1+EXP(-4*(SQRT(POWER((EX$215-$DJ$213),2)+POWER(($DK222-$DI$214),2)))))-0.5)</f>
        <v>0.76159415595576463</v>
      </c>
      <c r="EY222" s="368">
        <f>2*(1/(1+EXP(-4*(SQRT(POWER((EY$215-$DJ$213),2)+POWER(($DK222-$DI$214),2)))))-0.5)</f>
        <v>0.81148791107115925</v>
      </c>
      <c r="EZ222" s="368">
        <f>2*(1/(1+EXP(-4*(SQRT(POWER((EZ$215-$DJ$213),2)+POWER(($DK222-$DI$214),2)))))-0.5)</f>
        <v>0.85665130676158863</v>
      </c>
      <c r="FA222" s="368">
        <f>2*(1/(1+EXP(-4*(SQRT(POWER((FA$215-$DJ$213),2)+POWER(($DK222-$DI$214),2)))))-0.5)</f>
        <v>0.8941438395855954</v>
      </c>
      <c r="FB222" s="368">
        <f>2*(1/(1+EXP(-4*(SQRT(POWER((FB$215-$DJ$213),2)+POWER(($DK222-$DI$214),2)))))-0.5)</f>
        <v>0.92352148935148781</v>
      </c>
      <c r="FC222" s="368">
        <f>2*(1/(1+EXP(-4*(SQRT(POWER((FC$215-$DJ$213),2)+POWER(($DK222-$DI$214),2)))))-0.5)</f>
        <v>0.94563952947663132</v>
      </c>
      <c r="FD222" s="368">
        <f>2*(1/(1+EXP(-4*(SQRT(POWER((FD$215-$DJ$213),2)+POWER(($DK222-$DI$214),2)))))-0.5)</f>
        <v>0.96182850221220129</v>
      </c>
      <c r="FE222" s="368">
        <f>2*(1/(1+EXP(-4*(SQRT(POWER((FE$215-$DJ$213),2)+POWER(($DK222-$DI$214),2)))))-0.5)</f>
        <v>0.97344012261082846</v>
      </c>
      <c r="FF222"/>
      <c r="FG222"/>
      <c r="FH222"/>
      <c r="FI222" s="646">
        <v>0.4</v>
      </c>
      <c r="FJ222" s="368">
        <f>2*(1/(1+EXP(-4*(MAX(ABS(FJ$215-$DJ$213),ABS($DK222-$DI$214)))))-0.5)</f>
        <v>0.9640275800758169</v>
      </c>
      <c r="FK222" s="368">
        <f>2*(1/(1+EXP(-4*(MAX(ABS(FK$215-$DJ$213),ABS($DK222-$DI$214)))))-0.5)</f>
        <v>0.94680601284626809</v>
      </c>
      <c r="FL222" s="368">
        <f>2*(1/(1+EXP(-4*(MAX(ABS(FL$215-$DJ$213),ABS($DK222-$DI$214)))))-0.5)</f>
        <v>0.92166855440647133</v>
      </c>
      <c r="FM222" s="368">
        <f>2*(1/(1+EXP(-4*(MAX(ABS(FM$215-$DJ$213),ABS($DK222-$DI$214)))))-0.5)</f>
        <v>0.88535164820226253</v>
      </c>
      <c r="FN222" s="368">
        <f>2*(1/(1+EXP(-4*(MAX(ABS(FN$215-$DJ$213),ABS($DK222-$DI$214)))))-0.5)</f>
        <v>0.83365460701215532</v>
      </c>
      <c r="FO222" s="368">
        <f>2*(1/(1+EXP(-4*(MAX(ABS(FO$215-$DJ$213),ABS($DK222-$DI$214)))))-0.5)</f>
        <v>0.76159415595576463</v>
      </c>
      <c r="FP222" s="368">
        <f>2*(1/(1+EXP(-4*(MAX(ABS(FP$215-$DJ$213),ABS($DK222-$DI$214)))))-0.5)</f>
        <v>0.66403677026784891</v>
      </c>
      <c r="FQ222" s="368">
        <f>2*(1/(1+EXP(-4*(MAX(ABS(FQ$215-$DJ$213),ABS($DK222-$DI$214)))))-0.5)</f>
        <v>0.66403677026784891</v>
      </c>
      <c r="FR222" s="368">
        <f>2*(1/(1+EXP(-4*(MAX(ABS(FR$215-$DJ$213),ABS($DK222-$DI$214)))))-0.5)</f>
        <v>0.66403677026784891</v>
      </c>
      <c r="FS222" s="368">
        <f>2*(1/(1+EXP(-4*(MAX(ABS(FS$215-$DJ$213),ABS($DK222-$DI$214)))))-0.5)</f>
        <v>0.66403677026784891</v>
      </c>
      <c r="FT222" s="368">
        <f>2*(1/(1+EXP(-4*(MAX(ABS(FT$215-$DJ$213),ABS($DK222-$DI$214)))))-0.5)</f>
        <v>0.66403677026784891</v>
      </c>
      <c r="FU222" s="368">
        <f>2*(1/(1+EXP(-4*(MAX(ABS(FU$215-$DJ$213),ABS($DK222-$DI$214)))))-0.5)</f>
        <v>0.66403677026784891</v>
      </c>
      <c r="FV222" s="368">
        <f>2*(1/(1+EXP(-4*(MAX(ABS(FV$215-$DJ$213),ABS($DK222-$DI$214)))))-0.5)</f>
        <v>0.66403677026784891</v>
      </c>
      <c r="FW222" s="368">
        <f>2*(1/(1+EXP(-4*(MAX(ABS(FW$215-$DJ$213),ABS($DK222-$DI$214)))))-0.5)</f>
        <v>0.66403677026784891</v>
      </c>
      <c r="FX222" s="368">
        <f>2*(1/(1+EXP(-4*(MAX(ABS(FX$215-$DJ$213),ABS($DK222-$DI$214)))))-0.5)</f>
        <v>0.66403677026784891</v>
      </c>
      <c r="FY222" s="368">
        <f>2*(1/(1+EXP(-4*(MAX(ABS(FY$215-$DJ$213),ABS($DK222-$DI$214)))))-0.5)</f>
        <v>0.76159415595576463</v>
      </c>
      <c r="FZ222" s="368">
        <f>2*(1/(1+EXP(-4*(MAX(ABS(FZ$215-$DJ$213),ABS($DK222-$DI$214)))))-0.5)</f>
        <v>0.83365460701215532</v>
      </c>
      <c r="GA222" s="368">
        <f>2*(1/(1+EXP(-4*(MAX(ABS(GA$215-$DJ$213),ABS($DK222-$DI$214)))))-0.5)</f>
        <v>0.88535164820226253</v>
      </c>
      <c r="GB222" s="368">
        <f>2*(1/(1+EXP(-4*(MAX(ABS(GB$215-$DJ$213),ABS($DK222-$DI$214)))))-0.5)</f>
        <v>0.92166855440647133</v>
      </c>
      <c r="GC222" s="368">
        <f>2*(1/(1+EXP(-4*(MAX(ABS(GC$215-$DJ$213),ABS($DK222-$DI$214)))))-0.5)</f>
        <v>0.94680601284626809</v>
      </c>
      <c r="GD222" s="368">
        <f>2*(1/(1+EXP(-4*(MAX(ABS(GD$215-$DJ$213),ABS($DK222-$DI$214)))))-0.5)</f>
        <v>0.9640275800758169</v>
      </c>
      <c r="GE222"/>
      <c r="GF222"/>
      <c r="GG222"/>
    </row>
    <row r="223" spans="1:189" ht="42" customHeight="1">
      <c r="A223"/>
      <c r="B223" s="277"/>
      <c r="C223" s="276"/>
      <c r="D223" s="222">
        <v>0.9</v>
      </c>
      <c r="E223" s="227">
        <f>$E$217-($E$217-$E$247)*1/(1+EXP(-($E$216*(-D223+$C$215))))</f>
        <v>1.9882617021061479</v>
      </c>
      <c r="F223" s="367">
        <f>AQ223*CB223</f>
        <v>0.49363156299579436</v>
      </c>
      <c r="G223" s="368">
        <f>AR223*CC223</f>
        <v>0.49366823767580131</v>
      </c>
      <c r="H223" s="368">
        <f>AS223*CD223</f>
        <v>0.49373374166347284</v>
      </c>
      <c r="I223" s="368">
        <f>AT223*CE223</f>
        <v>0.49397278032524389</v>
      </c>
      <c r="J223" s="368">
        <f>AU223*CF223</f>
        <v>0.49452347607314018</v>
      </c>
      <c r="K223" s="368">
        <f>AV223*CG223</f>
        <v>0.49566229603228673</v>
      </c>
      <c r="L223" s="368">
        <f>AW223*CH223</f>
        <v>0.4974679511224927</v>
      </c>
      <c r="M223" s="368">
        <f>AX223*CI223</f>
        <v>0.50257073832941412</v>
      </c>
      <c r="N223" s="368">
        <f>AY223*CJ223</f>
        <v>0.51178560941684759</v>
      </c>
      <c r="O223" s="368">
        <f>AZ223*CK223</f>
        <v>0.52999553540159539</v>
      </c>
      <c r="P223" s="368">
        <f>BA223*CL223</f>
        <v>0.56531050715292042</v>
      </c>
      <c r="Q223" s="368">
        <f>BB223*CM223</f>
        <v>0.63144583010869559</v>
      </c>
      <c r="R223" s="368">
        <f>BC223*CN223</f>
        <v>0.74758063778402384</v>
      </c>
      <c r="S223" s="368">
        <f>BD223*CO223</f>
        <v>0.93014370841992322</v>
      </c>
      <c r="T223" s="368">
        <f>BE223*CP223</f>
        <v>1.1724546946242829</v>
      </c>
      <c r="U223" s="368">
        <f>BF223*CQ223</f>
        <v>1.4307965656864654</v>
      </c>
      <c r="V223" s="368">
        <f>BG223*CR223</f>
        <v>1.6491892515836315</v>
      </c>
      <c r="W223" s="368">
        <f>BH223*CS223</f>
        <v>1.8004172694872551</v>
      </c>
      <c r="X223" s="368">
        <f>BI223*CT223</f>
        <v>1.8912477746266676</v>
      </c>
      <c r="Y223" s="368">
        <f>BJ223*CU223</f>
        <v>1.9412133910373097</v>
      </c>
      <c r="Z223" s="368">
        <f>BK223*CV223</f>
        <v>1.9673773913511219</v>
      </c>
      <c r="AA223" s="368">
        <f>BL223*CW223</f>
        <v>1.9807247323671244</v>
      </c>
      <c r="AB223" s="368">
        <f>BM223*CX223</f>
        <v>1.9874430568596613</v>
      </c>
      <c r="AC223" s="368">
        <f>BN223*CY223</f>
        <v>1.9918619439852756</v>
      </c>
      <c r="AD223" s="368">
        <f>BO223*CZ223</f>
        <v>1.9952200640973363</v>
      </c>
      <c r="AE223" s="368">
        <f>BP223*DA223</f>
        <v>1.9968932643181601</v>
      </c>
      <c r="AF223" s="368">
        <f>BQ223*DB223</f>
        <v>1.9979867871274772</v>
      </c>
      <c r="AG223" s="368">
        <f>BR223*DC223</f>
        <v>1.9988189841612991</v>
      </c>
      <c r="AH223" s="368">
        <f>BS223*DD223</f>
        <v>1.9992325938261997</v>
      </c>
      <c r="AI223" s="368">
        <f>BT223*DE223</f>
        <v>1.9995908550218193</v>
      </c>
      <c r="AJ223" s="369">
        <f>BU223*DF223</f>
        <v>1.9997963579382507</v>
      </c>
      <c r="AK223" s="278"/>
      <c r="AL223" s="189"/>
      <c r="AM223" s="277"/>
      <c r="AN223" s="276"/>
      <c r="AO223" s="222">
        <v>0.9</v>
      </c>
      <c r="AP223" s="227">
        <f>$E$217-($E$217-$E$247)*1/(1+EXP(-($E$216*(-AO223+$C$215))))</f>
        <v>1.9882617021061479</v>
      </c>
      <c r="AQ223" s="368">
        <f>2*(1/(1+EXP(-4/0.5*(POWER(POWER((ABS(AQ$215-(-1))),3)+POWER(ABS($AO223-(0)),3),1/3))))-0.5)*2*(1/(1+EXP(-4/0.5*(POWER(POWER((ABS(AQ$215-(1))),3)+POWER(ABS($AO223-(-1)),3),1/3))))-0.5)</f>
        <v>0.99898956307582187</v>
      </c>
      <c r="AR223" s="368">
        <f>2*(1/(1+EXP(-4/0.5*(POWER(POWER((ABS(AR$215-(-1))),3)+POWER(ABS($AO223-(0)),3),1/3))))-0.5)*2*(1/(1+EXP(-4/0.5*(POWER(POWER((ABS(AR$215-(1))),3)+POWER(ABS($AO223-(-1)),3),1/3))))-0.5)</f>
        <v>0.99878410928509342</v>
      </c>
      <c r="AS223" s="368">
        <f>2*(1/(1+EXP(-4/0.5*(POWER(POWER((ABS(AS$215-(-1))),3)+POWER(ABS($AO223-(0)),3),1/3))))-0.5)*2*(1/(1+EXP(-4/0.5*(POWER(POWER((ABS(AS$215-(1))),3)+POWER(ABS($AO223-(-1)),3),1/3))))-0.5)</f>
        <v>0.99863329037890058</v>
      </c>
      <c r="AT223" s="368">
        <f>2*(1/(1+EXP(-4/0.5*(POWER(POWER((ABS(AT$215-(-1))),3)+POWER(ABS($AO223-(0)),3),1/3))))-0.5)*2*(1/(1+EXP(-4/0.5*(POWER(POWER((ABS(AT$215-(1))),3)+POWER(ABS($AO223-(-1)),3),1/3))))-0.5)</f>
        <v>0.99854655719152829</v>
      </c>
      <c r="AU223" s="368">
        <f>2*(1/(1+EXP(-4/0.5*(POWER(POWER((ABS(AU$215-(-1))),3)+POWER(ABS($AO223-(0)),3),1/3))))-0.5)*2*(1/(1+EXP(-4/0.5*(POWER(POWER((ABS(AU$215-(1))),3)+POWER(ABS($AO223-(-1)),3),1/3))))-0.5)</f>
        <v>0.9985128371577241</v>
      </c>
      <c r="AV223" s="368">
        <f>2*(1/(1+EXP(-4/0.5*(POWER(POWER((ABS(AV$215-(-1))),3)+POWER(ABS($AO223-(0)),3),1/3))))-0.5)*2*(1/(1+EXP(-4/0.5*(POWER(POWER((ABS(AV$215-(1))),3)+POWER(ABS($AO223-(-1)),3),1/3))))-0.5)</f>
        <v>0.99850793659359804</v>
      </c>
      <c r="AW223" s="368">
        <f>2*(1/(1+EXP(-4/0.5*(POWER(POWER((ABS(AW$215-(-1))),3)+POWER(ABS($AO223-(0)),3),1/3))))-0.5)*2*(1/(1+EXP(-4/0.5*(POWER(POWER((ABS(AW$215-(1))),3)+POWER(ABS($AO223-(-1)),3),1/3))))-0.5)</f>
        <v>0.99851283087484421</v>
      </c>
      <c r="AX223" s="368">
        <f>2*(1/(1+EXP(-4/0.5*(POWER(POWER((ABS(AX$215-(-1))),3)+POWER(ABS($AO223-(0)),3),1/3))))-0.5)*2*(1/(1+EXP(-4/0.5*(POWER(POWER((ABS(AX$215-(1))),3)+POWER(ABS($AO223-(-1)),3),1/3))))-0.5)</f>
        <v>0.99854654337877535</v>
      </c>
      <c r="AY223" s="368">
        <f>2*(1/(1+EXP(-4/0.5*(POWER(POWER((ABS(AY$215-(-1))),3)+POWER(ABS($AO223-(0)),3),1/3))))-0.5)*2*(1/(1+EXP(-4/0.5*(POWER(POWER((ABS(AY$215-(1))),3)+POWER(ABS($AO223-(-1)),3),1/3))))-0.5)</f>
        <v>0.99863326650159467</v>
      </c>
      <c r="AZ223" s="368">
        <f>2*(1/(1+EXP(-4/0.5*(POWER(POWER((ABS(AZ$215-(-1))),3)+POWER(ABS($AO223-(0)),3),1/3))))-0.5)*2*(1/(1+EXP(-4/0.5*(POWER(POWER((ABS(AZ$215-(1))),3)+POWER(ABS($AO223-(-1)),3),1/3))))-0.5)</f>
        <v>0.99878407148080894</v>
      </c>
      <c r="BA223" s="368">
        <f>2*(1/(1+EXP(-4/0.5*(POWER(POWER((ABS(BA$215-(-1))),3)+POWER(ABS($AO223-(0)),3),1/3))))-0.5)*2*(1/(1+EXP(-4/0.5*(POWER(POWER((ABS(BA$215-(1))),3)+POWER(ABS($AO223-(-1)),3),1/3))))-0.5)</f>
        <v>0.99898950618979099</v>
      </c>
      <c r="BB223" s="368">
        <f>2*(1/(1+EXP(-4/0.5*(POWER(POWER((ABS(BB$215-(-1))),3)+POWER(ABS($AO223-(0)),3),1/3))))-0.5)*2*(1/(1+EXP(-4/0.5*(POWER(POWER((ABS(BB$215-(1))),3)+POWER(ABS($AO223-(-1)),3),1/3))))-0.5)</f>
        <v>0.99922115277381529</v>
      </c>
      <c r="BC223" s="368">
        <f>2*(1/(1+EXP(-4/0.5*(POWER(POWER((ABS(BC$215-(-1))),3)+POWER(ABS($AO223-(0)),3),1/3))))-0.5)*2*(1/(1+EXP(-4/0.5*(POWER(POWER((ABS(BC$215-(1))),3)+POWER(ABS($AO223-(-1)),3),1/3))))-0.5)</f>
        <v>0.99944386130612151</v>
      </c>
      <c r="BD223" s="368">
        <f>2*(1/(1+EXP(-4/0.5*(POWER(POWER((ABS(BD$215-(-1))),3)+POWER(ABS($AO223-(0)),3),1/3))))-0.5)*2*(1/(1+EXP(-4/0.5*(POWER(POWER((ABS(BD$215-(1))),3)+POWER(ABS($AO223-(-1)),3),1/3))))-0.5)</f>
        <v>0.99963059911654006</v>
      </c>
      <c r="BE223" s="368">
        <f>2*(1/(1+EXP(-4/0.5*(POWER(POWER((ABS(BE$215-(-1))),3)+POWER(ABS($AO223-(0)),3),1/3))))-0.5)*2*(1/(1+EXP(-4/0.5*(POWER(POWER((ABS(BE$215-(1))),3)+POWER(ABS($AO223-(-1)),3),1/3))))-0.5)</f>
        <v>0.99977002409416293</v>
      </c>
      <c r="BF223" s="368">
        <f>2*(1/(1+EXP(-4/0.5*(POWER(POWER((ABS(BF$215-(-1))),3)+POWER(ABS($AO223-(0)),3),1/3))))-0.5)*2*(1/(1+EXP(-4/0.5*(POWER(POWER((ABS(BF$215-(1))),3)+POWER(ABS($AO223-(-1)),3),1/3))))-0.5)</f>
        <v>0.99986455487593451</v>
      </c>
      <c r="BG223" s="368">
        <f>2*(1/(1+EXP(-4/0.5*(POWER(POWER((ABS(BG$215-(-1))),3)+POWER(ABS($AO223-(0)),3),1/3))))-0.5)*2*(1/(1+EXP(-4/0.5*(POWER(POWER((ABS(BG$215-(1))),3)+POWER(ABS($AO223-(-1)),3),1/3))))-0.5)</f>
        <v>0.99992379990210856</v>
      </c>
      <c r="BH223" s="368">
        <f>2*(1/(1+EXP(-4/0.5*(POWER(POWER((ABS(BH$215-(-1))),3)+POWER(ABS($AO223-(0)),3),1/3))))-0.5)*2*(1/(1+EXP(-4/0.5*(POWER(POWER((ABS(BH$215-(1))),3)+POWER(ABS($AO223-(-1)),3),1/3))))-0.5)</f>
        <v>0.99995865350201907</v>
      </c>
      <c r="BI223" s="368">
        <f>2*(1/(1+EXP(-4/0.5*(POWER(POWER((ABS(BI$215-(-1))),3)+POWER(ABS($AO223-(0)),3),1/3))))-0.5)*2*(1/(1+EXP(-4/0.5*(POWER(POWER((ABS(BI$215-(1))),3)+POWER(ABS($AO223-(-1)),3),1/3))))-0.5)</f>
        <v>0.99997814707122679</v>
      </c>
      <c r="BJ223" s="368">
        <f>2*(1/(1+EXP(-4/0.5*(POWER(POWER((ABS(BJ$215-(-1))),3)+POWER(ABS($AO223-(0)),3),1/3))))-0.5)*2*(1/(1+EXP(-4/0.5*(POWER(POWER((ABS(BJ$215-(1))),3)+POWER(ABS($AO223-(-1)),3),1/3))))-0.5)</f>
        <v>0.99998861930181548</v>
      </c>
      <c r="BK223" s="368">
        <f>2*(1/(1+EXP(-4/0.5*(POWER(POWER((ABS(BK$215-(-1))),3)+POWER(ABS($AO223-(0)),3),1/3))))-0.5)*2*(1/(1+EXP(-4/0.5*(POWER(POWER((ABS(BK$215-(1))),3)+POWER(ABS($AO223-(-1)),3),1/3))))-0.5)</f>
        <v>0.99999406728785012</v>
      </c>
      <c r="BL223" s="368">
        <f>2*(1/(1+EXP(-4/0.5*(POWER(POWER((ABS(BL$215-(-1))),3)+POWER(ABS($AO223-(0)),3),1/3))))-0.5)*2*(1/(1+EXP(-4/0.5*(POWER(POWER((ABS(BL$215-(1))),3)+POWER(ABS($AO223-(-1)),3),1/3))))-0.5)</f>
        <v>0.9999968299931502</v>
      </c>
      <c r="BM223" s="368">
        <f>2*(1/(1+EXP(-4/0.5*(POWER(POWER((ABS(BM$215-(-1))),3)+POWER(ABS($AO223-(0)),3),1/3))))-0.5)*2*(1/(1+EXP(-4/0.5*(POWER(POWER((ABS(BM$215-(1))),3)+POWER(ABS($AO223-(-1)),3),1/3))))-0.5)</f>
        <v>0.9999982032420317</v>
      </c>
      <c r="BN223" s="368">
        <f>2*(1/(1+EXP(-4/0.5*(POWER(POWER((ABS(BN$215-(-1))),3)+POWER(ABS($AO223-(0)),3),1/3))))-0.5)*2*(1/(1+EXP(-4/0.5*(POWER(POWER((ABS(BN$215-(1))),3)+POWER(ABS($AO223-(-1)),3),1/3))))-0.5)</f>
        <v>0.99999887576010271</v>
      </c>
      <c r="BO223" s="368">
        <f>2*(1/(1+EXP(-4/0.5*(POWER(POWER((ABS(BO$215-(-1))),3)+POWER(ABS($AO223-(0)),3),1/3))))-0.5)*2*(1/(1+EXP(-4/0.5*(POWER(POWER((ABS(BO$215-(1))),3)+POWER(ABS($AO223-(-1)),3),1/3))))-0.5)</f>
        <v>0.99999920181207513</v>
      </c>
      <c r="BP223" s="368">
        <f>2*(1/(1+EXP(-4/0.5*(POWER(POWER((ABS(BP$215-(-1))),3)+POWER(ABS($AO223-(0)),3),1/3))))-0.5)*2*(1/(1+EXP(-4/0.5*(POWER(POWER((ABS(BP$215-(1))),3)+POWER(ABS($AO223-(-1)),3),1/3))))-0.5)</f>
        <v>0.99999935870044065</v>
      </c>
      <c r="BQ223" s="368">
        <f>2*(1/(1+EXP(-4/0.5*(POWER(POWER((ABS(BQ$215-(-1))),3)+POWER(ABS($AO223-(0)),3),1/3))))-0.5)*2*(1/(1+EXP(-4/0.5*(POWER(POWER((ABS(BQ$215-(1))),3)+POWER(ABS($AO223-(-1)),3),1/3))))-0.5)</f>
        <v>0.99999943366261512</v>
      </c>
      <c r="BR223" s="368">
        <f>2*(1/(1+EXP(-4/0.5*(POWER(POWER((ABS(BR$215-(-1))),3)+POWER(ABS($AO223-(0)),3),1/3))))-0.5)*2*(1/(1+EXP(-4/0.5*(POWER(POWER((ABS(BR$215-(1))),3)+POWER(ABS($AO223-(-1)),3),1/3))))-0.5)</f>
        <v>0.99999947136764233</v>
      </c>
      <c r="BS223" s="368">
        <f>2*(1/(1+EXP(-4/0.5*(POWER(POWER((ABS(BS$215-(-1))),3)+POWER(ABS($AO223-(0)),3),1/3))))-0.5)*2*(1/(1+EXP(-4/0.5*(POWER(POWER((ABS(BS$215-(1))),3)+POWER(ABS($AO223-(-1)),3),1/3))))-0.5)</f>
        <v>0.99999949473570882</v>
      </c>
      <c r="BT223" s="368">
        <f>2*(1/(1+EXP(-4/0.5*(POWER(POWER((ABS(BT$215-(-1))),3)+POWER(ABS($AO223-(0)),3),1/3))))-0.5)*2*(1/(1+EXP(-4/0.5*(POWER(POWER((ABS(BT$215-(1))),3)+POWER(ABS($AO223-(-1)),3),1/3))))-0.5)</f>
        <v>0.99999951557241218</v>
      </c>
      <c r="BU223" s="368">
        <f>2*(1/(1+EXP(-4/0.5*(POWER(POWER((ABS(BU$215-(-1))),3)+POWER(ABS($AO223-(0)),3),1/3))))-0.5)*2*(1/(1+EXP(-4/0.5*(POWER(POWER((ABS(BU$215-(1))),3)+POWER(ABS($AO223-(-1)),3),1/3))))-0.5)</f>
        <v>0.99999953998886193</v>
      </c>
      <c r="BV223" s="278"/>
      <c r="BW223" s="189"/>
      <c r="BX223" s="277"/>
      <c r="BY223" s="276"/>
      <c r="BZ223" s="222">
        <v>0.9</v>
      </c>
      <c r="CA223" s="227">
        <f>$E$217-($E$217-$E$247)*1/(1+EXP(-($E$216*(-BZ223+$C$215))))</f>
        <v>1.9882617021061479</v>
      </c>
      <c r="CB223" s="367">
        <f>MIN((CB$216+$E223)/2,CA222)</f>
        <v>0.49413085105307397</v>
      </c>
      <c r="CC223" s="368">
        <f>_xlfn.IFS(($D223-$C$215)&lt;-(CC$215-$D$214),MIN((CC$216+$E223)/2,CB222),($D223-$C$215)&gt;-(CC$215-$D$214),MAX((CC$216+$E223)/2,CB222),TRUE,(CC$216+$E223)/2)</f>
        <v>0.49426921502501436</v>
      </c>
      <c r="CD223" s="368">
        <f>_xlfn.IFS(($D223-$C$215)&lt;-(CD$215-$D$214),MIN((CD$216+$E223)/2,CB222),($D223-$C$215)&gt;-(CD$215-$D$214),MAX((CD$216+$E223)/2,CC221),TRUE,(CD$216+$E223)/2)</f>
        <v>0.49440945582350937</v>
      </c>
      <c r="CE223" s="368">
        <f>_xlfn.IFS(($D223-$C$215)&lt;-(CE$215-$D$214),MIN((CE$216+$E223)/2,CC222),($D223-$C$215)&gt;-(CE$215-$D$214),MAX((CE$216+$E223)/2,CD221),TRUE,(CE$216+$E223)/2)</f>
        <v>0.49469178654480744</v>
      </c>
      <c r="CF223" s="368">
        <f>_xlfn.IFS(($D223-$C$215)&lt;-(CF$215-$D$214),MIN((CF$216+$E223)/2,CD222),($D223-$C$215)&gt;-(CF$215-$D$214),MAX((CF$216+$E223)/2,CE221),TRUE,(CF$216+$E223)/2)</f>
        <v>0.49526000835483075</v>
      </c>
      <c r="CG223" s="368">
        <f>_xlfn.IFS(($D223-$C$215)&lt;-(CG$215-$D$214),MIN((CG$216+$E223)/2,CE222),($D223-$C$215)&gt;-(CG$215-$D$214),MAX((CG$216+$E223)/2,CF221),TRUE,(CG$216+$E223)/2)</f>
        <v>0.49640296072481382</v>
      </c>
      <c r="CH223" s="368">
        <f>_xlfn.IFS(($D223-$C$215)&lt;-(CH$215-$D$214),MIN((CH$216+$E223)/2,CF222),($D223-$C$215)&gt;-(CH$215-$D$214),MAX((CH$216+$E223)/2,CG221),TRUE,(CH$216+$E223)/2)</f>
        <v>0.49820887197477226</v>
      </c>
      <c r="CI223" s="368">
        <f>_xlfn.IFS(($D223-$C$215)&lt;-(CI$215-$D$214),MIN((CI$216+$E223)/2,CG222),($D223-$C$215)&gt;-(CI$215-$D$214),MAX((CI$216+$E223)/2,CH221),TRUE,(CI$216+$E223)/2)</f>
        <v>0.50330226634090469</v>
      </c>
      <c r="CJ223" s="368">
        <f>_xlfn.IFS(($D223-$C$215)&lt;-(CJ$215-$D$214),MIN((CJ$216+$E223)/2,CH222),($D223-$C$215)&gt;-(CJ$215-$D$214),MAX((CJ$216+$E223)/2,CI221),TRUE,(CJ$216+$E223)/2)</f>
        <v>0.51248604125689856</v>
      </c>
      <c r="CK223" s="368">
        <f>_xlfn.IFS(($D223-$C$215)&lt;-(CK$215-$D$214),MIN((CK$216+$E223)/2,CI222),($D223-$C$215)&gt;-(CK$215-$D$214),MAX((CK$216+$E223)/2,CJ221),TRUE,(CK$216+$E223)/2)</f>
        <v>0.53064075663102817</v>
      </c>
      <c r="CL223" s="368">
        <f>_xlfn.IFS(($D223-$C$215)&lt;-(CL$215-$D$214),MIN((CL$216+$E223)/2,CJ222),($D223-$C$215)&gt;-(CL$215-$D$214),MAX((CL$216+$E223)/2,CK221),TRUE,(CL$216+$E223)/2)</f>
        <v>0.56588232774241076</v>
      </c>
      <c r="CM223" s="368">
        <f>_xlfn.IFS(($D223-$C$215)&lt;-(CM$215-$D$214),MIN((CM$216+$E223)/2,CK222),($D223-$C$215)&gt;-(CM$215-$D$214),MAX((CM$216+$E223)/2,CL221),TRUE,(CM$216+$E223)/2)</f>
        <v>0.63193801327745747</v>
      </c>
      <c r="CN223" s="368">
        <f>_xlfn.IFS(($D223-$C$215)&lt;-(CN$215-$D$214),MIN((CN$216+$E223)/2,CL222),($D223-$C$215)&gt;-(CN$215-$D$214),MAX((CN$216+$E223)/2,CM221),TRUE,(CN$216+$E223)/2)</f>
        <v>0.7479966276515515</v>
      </c>
      <c r="CO223" s="368">
        <f>_xlfn.IFS(($D223-$C$215)&lt;-(CO$215-$D$214),MIN((CO$216+$E223)/2,CM222),($D223-$C$215)&gt;-(CO$215-$D$214),MAX((CO$216+$E223)/2,CN221),TRUE,(CO$216+$E223)/2)</f>
        <v>0.9304874312990935</v>
      </c>
      <c r="CP223" s="368">
        <f>_xlfn.IFS(($D223-$C$215)&lt;-(CP$215-$D$214),MIN((CP$216+$E223)/2,CN222),($D223-$C$215)&gt;-(CP$215-$D$214),MAX((CP$216+$E223)/2,CO221),TRUE,(CP$216+$E223)/2)</f>
        <v>1.1727243929788553</v>
      </c>
      <c r="CQ223" s="368">
        <f>_xlfn.IFS(($D223-$C$215)&lt;-(CQ$215-$D$214),MIN((CQ$216+$E223)/2,CO222),($D223-$C$215)&gt;-(CQ$215-$D$214),MAX((CQ$216+$E223)/2,CP221),TRUE,(CQ$216+$E223)/2)</f>
        <v>1.430990386356882</v>
      </c>
      <c r="CR223" s="368">
        <f>_xlfn.IFS(($D223-$C$215)&lt;-(CR$215-$D$214),MIN((CR$216+$E223)/2,CP222),($D223-$C$215)&gt;-(CR$215-$D$214),MAX((CR$216+$E223)/2,CQ221),TRUE,(CR$216+$E223)/2)</f>
        <v>1.6493149295427165</v>
      </c>
      <c r="CS223" s="368">
        <f>_xlfn.IFS(($D223-$C$215)&lt;-(CS$215-$D$214),MIN((CS$216+$E223)/2,CQ222),($D223-$C$215)&gt;-(CS$215-$D$214),MAX((CS$216+$E223)/2,CR221),TRUE,(CS$216+$E223)/2)</f>
        <v>1.8004917135142526</v>
      </c>
      <c r="CT223" s="368">
        <f>_xlfn.IFS(($D223-$C$215)&lt;-(CT$215-$D$214),MIN((CT$216+$E223)/2,CR222),($D223-$C$215)&gt;-(CT$215-$D$214),MAX((CT$216+$E223)/2,CS221),TRUE,(CT$216+$E223)/2)</f>
        <v>1.8912891048327651</v>
      </c>
      <c r="CU223" s="368">
        <f>_xlfn.IFS(($D223-$C$215)&lt;-(CU$215-$D$214),MIN((CU$216+$E223)/2,CS222),($D223-$C$215)&gt;-(CU$215-$D$214),MAX((CU$216+$E223)/2,CT221),TRUE,(CU$216+$E223)/2)</f>
        <v>1.9412354836524544</v>
      </c>
      <c r="CV223" s="368">
        <f>_xlfn.IFS(($D223-$C$215)&lt;-(CV$215-$D$214),MIN((CV$216+$E223)/2,CT222),($D223-$C$215)&gt;-(CV$215-$D$214),MAX((CV$216+$E223)/2,CU221),TRUE,(CV$216+$E223)/2)</f>
        <v>1.9673890633041213</v>
      </c>
      <c r="CW223" s="368">
        <f>_xlfn.IFS(($D223-$C$215)&lt;-(CW$215-$D$214),MIN((CW$216+$E223)/2,CU222),($D223-$C$215)&gt;-(CW$215-$D$214),MAX((CW$216+$E223)/2,CV221),TRUE,(CW$216+$E223)/2)</f>
        <v>1.9807310112979979</v>
      </c>
      <c r="CX223" s="368">
        <f>_xlfn.IFS(($D223-$C$215)&lt;-(CX$215-$D$214),MIN((CX$216+$E223)/2,CV222),($D223-$C$215)&gt;-(CX$215-$D$214),MAX((CX$216+$E223)/2,CW221),TRUE,(CX$216+$E223)/2)</f>
        <v>1.9874466278202263</v>
      </c>
      <c r="CY223" s="368">
        <f>_xlfn.IFS(($D223-$C$215)&lt;-(CY$215-$D$214),MIN((CY$216+$E223)/2,CW222),($D223-$C$215)&gt;-(CY$215-$D$214),MAX((CY$216+$E223)/2,CX221),TRUE,(CY$216+$E223)/2)</f>
        <v>1.9918641833184605</v>
      </c>
      <c r="CZ223" s="368">
        <f>_xlfn.IFS(($D223-$C$215)&lt;-(CZ$215-$D$214),MIN((CZ$216+$E223)/2,CX222),($D223-$C$215)&gt;-(CZ$215-$D$214),MAX((CZ$216+$E223)/2,CY221),TRUE,(CZ$216+$E223)/2)</f>
        <v>1.9952216566591701</v>
      </c>
      <c r="DA223" s="368">
        <f>_xlfn.IFS(($D223-$C$215)&lt;-(DA$215-$D$214),MIN((DA$216+$E223)/2,CY222),($D223-$C$215)&gt;-(DA$215-$D$214),MAX((DA$216+$E223)/2,CZ221),TRUE,(DA$216+$E223)/2)</f>
        <v>1.9968945449257518</v>
      </c>
      <c r="DB223" s="368">
        <f>_xlfn.IFS(($D223-$C$215)&lt;-(DB$215-$D$214),MIN((DB$216+$E223)/2,CZ222),($D223-$C$215)&gt;-(DB$215-$D$214),MAX((DB$216+$E223)/2,DA221),TRUE,(DB$216+$E223)/2)</f>
        <v>1.9979879186627301</v>
      </c>
      <c r="DC223" s="368">
        <f>_xlfn.IFS(($D223-$C$215)&lt;-(DC$215-$D$214),MIN((DC$216+$E223)/2,DA222),($D223-$C$215)&gt;-(DC$215-$D$214),MAX((DC$216+$E223)/2,DB221),TRUE,(DC$216+$E223)/2)</f>
        <v>1.9988200408022498</v>
      </c>
      <c r="DD223" s="368">
        <f>_xlfn.IFS(($D223-$C$215)&lt;-(DD$215-$D$214),MIN((DD$216+$E223)/2,DB222),($D223-$C$215)&gt;-(DD$215-$D$214),MAX((DD$216+$E223)/2,DC221),TRUE,(DD$216+$E223)/2)</f>
        <v>1.9992336039675496</v>
      </c>
      <c r="DE223" s="368">
        <f>_xlfn.IFS(($D223-$C$215)&lt;-(DE$215-$D$214),MIN((DE$216+$E223)/2,DC222),($D223-$C$215)&gt;-(DE$215-$D$214),MAX((DE$216+$E223)/2,DD221),TRUE,(DE$216+$E223)/2)</f>
        <v>1.9995918236792631</v>
      </c>
      <c r="DF223" s="369">
        <f>_xlfn.IFS(($D223-$C$215)&lt;-(DF$215-$D$214),MIN((DF$216+$E223)/2,DD222),($D223-$C$215)&gt;-(DF$215-$D$214),MAX((DF$216+$E223)/2,DE221),TRUE,(DF$216+$E223)/2)</f>
        <v>1.9997972778672723</v>
      </c>
      <c r="DG223" s="278"/>
      <c r="DH223"/>
      <c r="DI223"/>
      <c r="DJ223"/>
      <c r="DK223" s="647">
        <v>0.3</v>
      </c>
      <c r="DL223" s="368">
        <f>2*(1/(1+EXP(-4*(ABS(DL$215-$DJ$213)+ABS($DK223-$DI$214))))-0.5)</f>
        <v>0.98902740220109897</v>
      </c>
      <c r="DM223" s="368">
        <f>2*(1/(1+EXP(-4*(ABS(DM$215-$DJ$213)+ABS($DK223-$DI$214))))-0.5)</f>
        <v>0.98367485769368024</v>
      </c>
      <c r="DN223" s="368">
        <f>2*(1/(1+EXP(-4*(ABS(DN$215-$DJ$213)+ABS($DK223-$DI$214))))-0.5)</f>
        <v>0.97574313003145141</v>
      </c>
      <c r="DO223" s="368">
        <f>2*(1/(1+EXP(-4*(ABS(DO$215-$DJ$213)+ABS($DK223-$DI$214))))-0.5)</f>
        <v>0.9640275800758169</v>
      </c>
      <c r="DP223" s="368">
        <f>2*(1/(1+EXP(-4*(ABS(DP$215-$DJ$213)+ABS($DK223-$DI$214))))-0.5)</f>
        <v>0.94680601284626809</v>
      </c>
      <c r="DQ223" s="368">
        <f>2*(1/(1+EXP(-4*(ABS(DQ$215-$DJ$213)+ABS($DK223-$DI$214))))-0.5)</f>
        <v>0.92166855440647133</v>
      </c>
      <c r="DR223" s="368">
        <f>2*(1/(1+EXP(-4*(ABS(DR$215-$DJ$213)+ABS($DK223-$DI$214))))-0.5)</f>
        <v>0.88535164820226253</v>
      </c>
      <c r="DS223" s="368">
        <f>2*(1/(1+EXP(-4*(ABS(DS$215-$DJ$213)+ABS($DK223-$DI$214))))-0.5)</f>
        <v>0.83365460701215532</v>
      </c>
      <c r="DT223" s="368">
        <f>2*(1/(1+EXP(-4*(ABS(DT$215-$DJ$213)+ABS($DK223-$DI$214))))-0.5)</f>
        <v>0.76159415595576463</v>
      </c>
      <c r="DU223" s="368">
        <f>2*(1/(1+EXP(-4*(ABS(DU$215-$DJ$213)+ABS($DK223-$DI$214))))-0.5)</f>
        <v>0.66403677026784891</v>
      </c>
      <c r="DV223" s="368">
        <f>2*(1/(1+EXP(-4*(ABS(DV$215-$DJ$213)+ABS($DK223-$DI$214))))-0.5)</f>
        <v>0.53704956699803508</v>
      </c>
      <c r="DW223" s="368">
        <f>2*(1/(1+EXP(-4*(ABS(DW$215-$DJ$213)+ABS($DK223-$DI$214))))-0.5)</f>
        <v>0.66403677026784891</v>
      </c>
      <c r="DX223" s="368">
        <f>2*(1/(1+EXP(-4*(ABS(DX$215-$DJ$213)+ABS($DK223-$DI$214))))-0.5)</f>
        <v>0.76159415595576463</v>
      </c>
      <c r="DY223" s="368">
        <f>2*(1/(1+EXP(-4*(ABS(DY$215-$DJ$213)+ABS($DK223-$DI$214))))-0.5)</f>
        <v>0.83365460701215532</v>
      </c>
      <c r="DZ223" s="368">
        <f>2*(1/(1+EXP(-4*(ABS(DZ$215-$DJ$213)+ABS($DK223-$DI$214))))-0.5)</f>
        <v>0.88535164820226253</v>
      </c>
      <c r="EA223" s="368">
        <f>2*(1/(1+EXP(-4*(ABS(EA$215-$DJ$213)+ABS($DK223-$DI$214))))-0.5)</f>
        <v>0.92166855440647133</v>
      </c>
      <c r="EB223" s="368">
        <f>2*(1/(1+EXP(-4*(ABS(EB$215-$DJ$213)+ABS($DK223-$DI$214))))-0.5)</f>
        <v>0.94680601284626809</v>
      </c>
      <c r="EC223" s="368">
        <f>2*(1/(1+EXP(-4*(ABS(EC$215-$DJ$213)+ABS($DK223-$DI$214))))-0.5)</f>
        <v>0.9640275800758169</v>
      </c>
      <c r="ED223" s="368">
        <f>2*(1/(1+EXP(-4*(ABS(ED$215-$DJ$213)+ABS($DK223-$DI$214))))-0.5)</f>
        <v>0.97574313003145141</v>
      </c>
      <c r="EE223" s="368">
        <f>2*(1/(1+EXP(-4*(ABS(EE$215-$DJ$213)+ABS($DK223-$DI$214))))-0.5)</f>
        <v>0.98367485769368024</v>
      </c>
      <c r="EF223" s="368">
        <f>2*(1/(1+EXP(-4*(ABS(EF$215-$DJ$213)+ABS($DK223-$DI$214))))-0.5)</f>
        <v>0.98902740220109897</v>
      </c>
      <c r="EG223"/>
      <c r="EH223"/>
      <c r="EI223"/>
      <c r="EJ223" s="647">
        <v>0.3</v>
      </c>
      <c r="EK223" s="368">
        <f>2*(1/(1+EXP(-4*(SQRT(POWER((EK$215-$DJ$213),2)+POWER(($DK223-$DI$214),2)))))-0.5)</f>
        <v>0.96974871525977591</v>
      </c>
      <c r="EL223" s="368">
        <f>2*(1/(1+EXP(-4*(SQRT(POWER((EL$215-$DJ$213),2)+POWER(($DK223-$DI$214),2)))))-0.5)</f>
        <v>0.95601144400379967</v>
      </c>
      <c r="EM223" s="368">
        <f>2*(1/(1+EXP(-4*(SQRT(POWER((EM$215-$DJ$213),2)+POWER(($DK223-$DI$214),2)))))-0.5)</f>
        <v>0.93650024009844923</v>
      </c>
      <c r="EN223" s="368">
        <f>2*(1/(1+EXP(-4*(SQRT(POWER((EN$215-$DJ$213),2)+POWER(($DK223-$DI$214),2)))))-0.5)</f>
        <v>0.90924583651378499</v>
      </c>
      <c r="EO223" s="368">
        <f>2*(1/(1+EXP(-4*(SQRT(POWER((EO$215-$DJ$213),2)+POWER(($DK223-$DI$214),2)))))-0.5)</f>
        <v>0.87206578039101212</v>
      </c>
      <c r="EP223" s="368">
        <f>2*(1/(1+EXP(-4*(SQRT(POWER((EP$215-$DJ$213),2)+POWER(($DK223-$DI$214),2)))))-0.5)</f>
        <v>0.82304705847053827</v>
      </c>
      <c r="EQ223" s="368">
        <f>2*(1/(1+EXP(-4*(SQRT(POWER((EQ$215-$DJ$213),2)+POWER(($DK223-$DI$214),2)))))-0.5)</f>
        <v>0.76159415595576463</v>
      </c>
      <c r="ER223" s="368">
        <f>2*(1/(1+EXP(-4*(SQRT(POWER((ER$215-$DJ$213),2)+POWER(($DK223-$DI$214),2)))))-0.5)</f>
        <v>0.69029975261899379</v>
      </c>
      <c r="ES223" s="368">
        <f>2*(1/(1+EXP(-4*(SQRT(POWER((ES$215-$DJ$213),2)+POWER(($DK223-$DI$214),2)))))-0.5)</f>
        <v>0.6175965493239155</v>
      </c>
      <c r="ET223" s="368">
        <f>2*(1/(1+EXP(-4*(SQRT(POWER((ET$215-$DJ$213),2)+POWER(($DK223-$DI$214),2)))))-0.5)</f>
        <v>0.5597407230393463</v>
      </c>
      <c r="EU223" s="368">
        <f>2*(1/(1+EXP(-4*(SQRT(POWER((EU$215-$DJ$213),2)+POWER(($DK223-$DI$214),2)))))-0.5)</f>
        <v>0.53704956699803508</v>
      </c>
      <c r="EV223" s="368">
        <f>2*(1/(1+EXP(-4*(SQRT(POWER((EV$215-$DJ$213),2)+POWER(($DK223-$DI$214),2)))))-0.5)</f>
        <v>0.5597407230393463</v>
      </c>
      <c r="EW223" s="368">
        <f>2*(1/(1+EXP(-4*(SQRT(POWER((EW$215-$DJ$213),2)+POWER(($DK223-$DI$214),2)))))-0.5)</f>
        <v>0.6175965493239155</v>
      </c>
      <c r="EX223" s="368">
        <f>2*(1/(1+EXP(-4*(SQRT(POWER((EX$215-$DJ$213),2)+POWER(($DK223-$DI$214),2)))))-0.5)</f>
        <v>0.69029975261899379</v>
      </c>
      <c r="EY223" s="368">
        <f>2*(1/(1+EXP(-4*(SQRT(POWER((EY$215-$DJ$213),2)+POWER(($DK223-$DI$214),2)))))-0.5)</f>
        <v>0.76159415595576463</v>
      </c>
      <c r="EZ223" s="368">
        <f>2*(1/(1+EXP(-4*(SQRT(POWER((EZ$215-$DJ$213),2)+POWER(($DK223-$DI$214),2)))))-0.5)</f>
        <v>0.82304705847053827</v>
      </c>
      <c r="FA223" s="368">
        <f>2*(1/(1+EXP(-4*(SQRT(POWER((FA$215-$DJ$213),2)+POWER(($DK223-$DI$214),2)))))-0.5)</f>
        <v>0.87206578039101212</v>
      </c>
      <c r="FB223" s="368">
        <f>2*(1/(1+EXP(-4*(SQRT(POWER((FB$215-$DJ$213),2)+POWER(($DK223-$DI$214),2)))))-0.5)</f>
        <v>0.90924583651378499</v>
      </c>
      <c r="FC223" s="368">
        <f>2*(1/(1+EXP(-4*(SQRT(POWER((FC$215-$DJ$213),2)+POWER(($DK223-$DI$214),2)))))-0.5)</f>
        <v>0.93650024009844923</v>
      </c>
      <c r="FD223" s="368">
        <f>2*(1/(1+EXP(-4*(SQRT(POWER((FD$215-$DJ$213),2)+POWER(($DK223-$DI$214),2)))))-0.5)</f>
        <v>0.95601144400379967</v>
      </c>
      <c r="FE223" s="368">
        <f>2*(1/(1+EXP(-4*(SQRT(POWER((FE$215-$DJ$213),2)+POWER(($DK223-$DI$214),2)))))-0.5)</f>
        <v>0.96974871525977591</v>
      </c>
      <c r="FF223"/>
      <c r="FG223"/>
      <c r="FH223"/>
      <c r="FI223" s="647">
        <v>0.3</v>
      </c>
      <c r="FJ223" s="368">
        <f>2*(1/(1+EXP(-4*(MAX(ABS(FJ$215-$DJ$213),ABS($DK223-$DI$214)))))-0.5)</f>
        <v>0.9640275800758169</v>
      </c>
      <c r="FK223" s="368">
        <f>2*(1/(1+EXP(-4*(MAX(ABS(FK$215-$DJ$213),ABS($DK223-$DI$214)))))-0.5)</f>
        <v>0.94680601284626809</v>
      </c>
      <c r="FL223" s="368">
        <f>2*(1/(1+EXP(-4*(MAX(ABS(FL$215-$DJ$213),ABS($DK223-$DI$214)))))-0.5)</f>
        <v>0.92166855440647133</v>
      </c>
      <c r="FM223" s="368">
        <f>2*(1/(1+EXP(-4*(MAX(ABS(FM$215-$DJ$213),ABS($DK223-$DI$214)))))-0.5)</f>
        <v>0.88535164820226253</v>
      </c>
      <c r="FN223" s="368">
        <f>2*(1/(1+EXP(-4*(MAX(ABS(FN$215-$DJ$213),ABS($DK223-$DI$214)))))-0.5)</f>
        <v>0.83365460701215532</v>
      </c>
      <c r="FO223" s="368">
        <f>2*(1/(1+EXP(-4*(MAX(ABS(FO$215-$DJ$213),ABS($DK223-$DI$214)))))-0.5)</f>
        <v>0.76159415595576463</v>
      </c>
      <c r="FP223" s="368">
        <f>2*(1/(1+EXP(-4*(MAX(ABS(FP$215-$DJ$213),ABS($DK223-$DI$214)))))-0.5)</f>
        <v>0.66403677026784891</v>
      </c>
      <c r="FQ223" s="368">
        <f>2*(1/(1+EXP(-4*(MAX(ABS(FQ$215-$DJ$213),ABS($DK223-$DI$214)))))-0.5)</f>
        <v>0.53704956699803508</v>
      </c>
      <c r="FR223" s="368">
        <f>2*(1/(1+EXP(-4*(MAX(ABS(FR$215-$DJ$213),ABS($DK223-$DI$214)))))-0.5)</f>
        <v>0.53704956699803508</v>
      </c>
      <c r="FS223" s="368">
        <f>2*(1/(1+EXP(-4*(MAX(ABS(FS$215-$DJ$213),ABS($DK223-$DI$214)))))-0.5)</f>
        <v>0.53704956699803508</v>
      </c>
      <c r="FT223" s="368">
        <f>2*(1/(1+EXP(-4*(MAX(ABS(FT$215-$DJ$213),ABS($DK223-$DI$214)))))-0.5)</f>
        <v>0.53704956699803508</v>
      </c>
      <c r="FU223" s="368">
        <f>2*(1/(1+EXP(-4*(MAX(ABS(FU$215-$DJ$213),ABS($DK223-$DI$214)))))-0.5)</f>
        <v>0.53704956699803508</v>
      </c>
      <c r="FV223" s="368">
        <f>2*(1/(1+EXP(-4*(MAX(ABS(FV$215-$DJ$213),ABS($DK223-$DI$214)))))-0.5)</f>
        <v>0.53704956699803508</v>
      </c>
      <c r="FW223" s="368">
        <f>2*(1/(1+EXP(-4*(MAX(ABS(FW$215-$DJ$213),ABS($DK223-$DI$214)))))-0.5)</f>
        <v>0.53704956699803508</v>
      </c>
      <c r="FX223" s="368">
        <f>2*(1/(1+EXP(-4*(MAX(ABS(FX$215-$DJ$213),ABS($DK223-$DI$214)))))-0.5)</f>
        <v>0.66403677026784891</v>
      </c>
      <c r="FY223" s="368">
        <f>2*(1/(1+EXP(-4*(MAX(ABS(FY$215-$DJ$213),ABS($DK223-$DI$214)))))-0.5)</f>
        <v>0.76159415595576463</v>
      </c>
      <c r="FZ223" s="368">
        <f>2*(1/(1+EXP(-4*(MAX(ABS(FZ$215-$DJ$213),ABS($DK223-$DI$214)))))-0.5)</f>
        <v>0.83365460701215532</v>
      </c>
      <c r="GA223" s="368">
        <f>2*(1/(1+EXP(-4*(MAX(ABS(GA$215-$DJ$213),ABS($DK223-$DI$214)))))-0.5)</f>
        <v>0.88535164820226253</v>
      </c>
      <c r="GB223" s="368">
        <f>2*(1/(1+EXP(-4*(MAX(ABS(GB$215-$DJ$213),ABS($DK223-$DI$214)))))-0.5)</f>
        <v>0.92166855440647133</v>
      </c>
      <c r="GC223" s="368">
        <f>2*(1/(1+EXP(-4*(MAX(ABS(GC$215-$DJ$213),ABS($DK223-$DI$214)))))-0.5)</f>
        <v>0.94680601284626809</v>
      </c>
      <c r="GD223" s="368">
        <f>2*(1/(1+EXP(-4*(MAX(ABS(GD$215-$DJ$213),ABS($DK223-$DI$214)))))-0.5)</f>
        <v>0.9640275800758169</v>
      </c>
      <c r="GE223"/>
      <c r="GF223"/>
      <c r="GG223"/>
    </row>
    <row r="224" spans="1:189" ht="42" customHeight="1">
      <c r="A224"/>
      <c r="B224" s="277"/>
      <c r="C224" s="276"/>
      <c r="D224" s="222">
        <v>0.8</v>
      </c>
      <c r="E224" s="227">
        <f>$E$217-($E$217-$E$247)*1/(1+EXP(-($E$216*(-D224+$C$215))))</f>
        <v>1.9764553624550463</v>
      </c>
      <c r="F224" s="367">
        <f>AQ224*CB224</f>
        <v>0.48722817793746631</v>
      </c>
      <c r="G224" s="368">
        <f>AR224*CC224</f>
        <v>0.48711164267843754</v>
      </c>
      <c r="H224" s="368">
        <f>AS224*CD224</f>
        <v>0.48705502171237419</v>
      </c>
      <c r="I224" s="368">
        <f>AT224*CE224</f>
        <v>0.4872198168544597</v>
      </c>
      <c r="J224" s="368">
        <f>AU224*CF224</f>
        <v>0.48774007964391664</v>
      </c>
      <c r="K224" s="368">
        <f>AV224*CG224</f>
        <v>0.48887250326480836</v>
      </c>
      <c r="L224" s="368">
        <f>AW224*CH224</f>
        <v>0.49116800608464978</v>
      </c>
      <c r="M224" s="368">
        <f>AX224*CI224</f>
        <v>0.49480971047202987</v>
      </c>
      <c r="N224" s="368">
        <f>AY224*CJ224</f>
        <v>0.50507788389519304</v>
      </c>
      <c r="O224" s="368">
        <f>AZ224*CK224</f>
        <v>0.52338972616911394</v>
      </c>
      <c r="P224" s="368">
        <f>BA224*CL224</f>
        <v>0.55883270633039328</v>
      </c>
      <c r="Q224" s="368">
        <f>BB224*CM224</f>
        <v>0.62509758734767062</v>
      </c>
      <c r="R224" s="368">
        <f>BC224*CN224</f>
        <v>0.74134567191718959</v>
      </c>
      <c r="S224" s="368">
        <f>BD224*CO224</f>
        <v>0.92400200043957692</v>
      </c>
      <c r="T224" s="368">
        <f>BE224*CP224</f>
        <v>1.1663899092565839</v>
      </c>
      <c r="U224" s="368">
        <f>BF224*CQ224</f>
        <v>1.42479332854505</v>
      </c>
      <c r="V224" s="368">
        <f>BG224*CR224</f>
        <v>1.6432300065426577</v>
      </c>
      <c r="W224" s="368">
        <f>BH224*CS224</f>
        <v>1.794485111501676</v>
      </c>
      <c r="X224" s="368">
        <f>BI224*CT224</f>
        <v>1.8853302544196999</v>
      </c>
      <c r="Y224" s="368">
        <f>BJ224*CU224</f>
        <v>1.935303073327332</v>
      </c>
      <c r="Z224" s="368">
        <f>BK224*CV224</f>
        <v>1.9614704031779426</v>
      </c>
      <c r="AA224" s="368">
        <f>BL224*CW224</f>
        <v>1.9748192212766282</v>
      </c>
      <c r="AB224" s="368">
        <f>BM224*CX224</f>
        <v>1.9836745956147712</v>
      </c>
      <c r="AC224" s="368">
        <f>BN224*CY224</f>
        <v>1.9903918140643471</v>
      </c>
      <c r="AD224" s="368">
        <f>BO224*CZ224</f>
        <v>1.9937500536204122</v>
      </c>
      <c r="AE224" s="368">
        <f>BP224*DA224</f>
        <v>1.9959495121687207</v>
      </c>
      <c r="AF224" s="368">
        <f>BQ224*DB224</f>
        <v>1.9976225729242416</v>
      </c>
      <c r="AG224" s="368">
        <f>BR224*DC224</f>
        <v>1.9984547871793448</v>
      </c>
      <c r="AH224" s="368">
        <f>BS224*DD224</f>
        <v>1.998998141293078</v>
      </c>
      <c r="AI224" s="368">
        <f>BT224*DE224</f>
        <v>1.9994117861895431</v>
      </c>
      <c r="AJ224" s="369">
        <f>BU224*DF224</f>
        <v>1.9996173505282406</v>
      </c>
      <c r="AK224" s="278"/>
      <c r="AL224" s="189"/>
      <c r="AM224" s="277"/>
      <c r="AN224" s="276"/>
      <c r="AO224" s="222">
        <v>0.8</v>
      </c>
      <c r="AP224" s="227">
        <f>$E$217-($E$217-$E$247)*1/(1+EXP(-($E$216*(-AO224+$C$215))))</f>
        <v>1.9764553624550463</v>
      </c>
      <c r="AQ224" s="368">
        <f>2*(1/(1+EXP(-4/0.5*(POWER(POWER((ABS(AQ$215-(-1))),3)+POWER(ABS($AO224-(0)),3),1/3))))-0.5)*2*(1/(1+EXP(-4/0.5*(POWER(POWER((ABS(AQ$215-(1))),3)+POWER(ABS($AO224-(-1)),3),1/3))))-0.5)</f>
        <v>0.99795279266520931</v>
      </c>
      <c r="AR224" s="368">
        <f>2*(1/(1+EXP(-4/0.5*(POWER(POWER((ABS(AR$215-(-1))),3)+POWER(ABS($AO224-(0)),3),1/3))))-0.5)*2*(1/(1+EXP(-4/0.5*(POWER(POWER((ABS(AR$215-(1))),3)+POWER(ABS($AO224-(-1)),3),1/3))))-0.5)</f>
        <v>0.99743142969631793</v>
      </c>
      <c r="AS224" s="368">
        <f>2*(1/(1+EXP(-4/0.5*(POWER(POWER((ABS(AS$215-(-1))),3)+POWER(ABS($AO224-(0)),3),1/3))))-0.5)*2*(1/(1+EXP(-4/0.5*(POWER(POWER((ABS(AS$215-(1))),3)+POWER(ABS($AO224-(-1)),3),1/3))))-0.5)</f>
        <v>0.99702917991603812</v>
      </c>
      <c r="AT224" s="368">
        <f>2*(1/(1+EXP(-4/0.5*(POWER(POWER((ABS(AT$215-(-1))),3)+POWER(ABS($AO224-(0)),3),1/3))))-0.5)*2*(1/(1+EXP(-4/0.5*(POWER(POWER((ABS(AT$215-(1))),3)+POWER(ABS($AO224-(-1)),3),1/3))))-0.5)</f>
        <v>0.9967904328964805</v>
      </c>
      <c r="AU224" s="368">
        <f>2*(1/(1+EXP(-4/0.5*(POWER(POWER((ABS(AU$215-(-1))),3)+POWER(ABS($AO224-(0)),3),1/3))))-0.5)*2*(1/(1+EXP(-4/0.5*(POWER(POWER((ABS(AU$215-(1))),3)+POWER(ABS($AO224-(-1)),3),1/3))))-0.5)</f>
        <v>0.99669615552891355</v>
      </c>
      <c r="AV224" s="368">
        <f>2*(1/(1+EXP(-4/0.5*(POWER(POWER((ABS(AV$215-(-1))),3)+POWER(ABS($AO224-(0)),3),1/3))))-0.5)*2*(1/(1+EXP(-4/0.5*(POWER(POWER((ABS(AV$215-(1))),3)+POWER(ABS($AO224-(-1)),3),1/3))))-0.5)</f>
        <v>0.99668238872952175</v>
      </c>
      <c r="AW224" s="368">
        <f>2*(1/(1+EXP(-4/0.5*(POWER(POWER((ABS(AW$215-(-1))),3)+POWER(ABS($AO224-(0)),3),1/3))))-0.5)*2*(1/(1+EXP(-4/0.5*(POWER(POWER((ABS(AW$215-(1))),3)+POWER(ABS($AO224-(-1)),3),1/3))))-0.5)</f>
        <v>0.99669614501378834</v>
      </c>
      <c r="AX224" s="368">
        <f>2*(1/(1+EXP(-4/0.5*(POWER(POWER((ABS(AX$215-(-1))),3)+POWER(ABS($AO224-(0)),3),1/3))))-0.5)*2*(1/(1+EXP(-4/0.5*(POWER(POWER((ABS(AX$215-(1))),3)+POWER(ABS($AO224-(-1)),3),1/3))))-0.5)</f>
        <v>0.99679040944788566</v>
      </c>
      <c r="AY224" s="368">
        <f>2*(1/(1+EXP(-4/0.5*(POWER(POWER((ABS(AY$215-(-1))),3)+POWER(ABS($AO224-(0)),3),1/3))))-0.5)*2*(1/(1+EXP(-4/0.5*(POWER(POWER((ABS(AY$215-(1))),3)+POWER(ABS($AO224-(-1)),3),1/3))))-0.5)</f>
        <v>0.99702913852593866</v>
      </c>
      <c r="AZ224" s="368">
        <f>2*(1/(1+EXP(-4/0.5*(POWER(POWER((ABS(AZ$215-(-1))),3)+POWER(ABS($AO224-(0)),3),1/3))))-0.5)*2*(1/(1+EXP(-4/0.5*(POWER(POWER((ABS(AZ$215-(1))),3)+POWER(ABS($AO224-(-1)),3),1/3))))-0.5)</f>
        <v>0.99743136251289155</v>
      </c>
      <c r="BA224" s="368">
        <f>2*(1/(1+EXP(-4/0.5*(POWER(POWER((ABS(BA$215-(-1))),3)+POWER(ABS($AO224-(0)),3),1/3))))-0.5)*2*(1/(1+EXP(-4/0.5*(POWER(POWER((ABS(BA$215-(1))),3)+POWER(ABS($AO224-(-1)),3),1/3))))-0.5)</f>
        <v>0.99795268882732779</v>
      </c>
      <c r="BB224" s="368">
        <f>2*(1/(1+EXP(-4/0.5*(POWER(POWER((ABS(BB$215-(-1))),3)+POWER(ABS($AO224-(0)),3),1/3))))-0.5)*2*(1/(1+EXP(-4/0.5*(POWER(POWER((ABS(BB$215-(1))),3)+POWER(ABS($AO224-(-1)),3),1/3))))-0.5)</f>
        <v>0.99850286910698438</v>
      </c>
      <c r="BC224" s="368">
        <f>2*(1/(1+EXP(-4/0.5*(POWER(POWER((ABS(BC$215-(-1))),3)+POWER(ABS($AO224-(0)),3),1/3))))-0.5)*2*(1/(1+EXP(-4/0.5*(POWER(POWER((ABS(BC$215-(1))),3)+POWER(ABS($AO224-(-1)),3),1/3))))-0.5)</f>
        <v>0.99899232919934133</v>
      </c>
      <c r="BD224" s="368">
        <f>2*(1/(1+EXP(-4/0.5*(POWER(POWER((ABS(BD$215-(-1))),3)+POWER(ABS($AO224-(0)),3),1/3))))-0.5)*2*(1/(1+EXP(-4/0.5*(POWER(POWER((ABS(BD$215-(1))),3)+POWER(ABS($AO224-(-1)),3),1/3))))-0.5)</f>
        <v>0.9993702455706549</v>
      </c>
      <c r="BE224" s="368">
        <f>2*(1/(1+EXP(-4/0.5*(POWER(POWER((ABS(BE$215-(-1))),3)+POWER(ABS($AO224-(0)),3),1/3))))-0.5)*2*(1/(1+EXP(-4/0.5*(POWER(POWER((ABS(BE$215-(1))),3)+POWER(ABS($AO224-(-1)),3),1/3))))-0.5)</f>
        <v>0.99963035134418032</v>
      </c>
      <c r="BF224" s="368">
        <f>2*(1/(1+EXP(-4/0.5*(POWER(POWER((ABS(BF$215-(-1))),3)+POWER(ABS($AO224-(0)),3),1/3))))-0.5)*2*(1/(1+EXP(-4/0.5*(POWER(POWER((ABS(BF$215-(1))),3)+POWER(ABS($AO224-(-1)),3),1/3))))-0.5)</f>
        <v>0.99979377543853321</v>
      </c>
      <c r="BG224" s="368">
        <f>2*(1/(1+EXP(-4/0.5*(POWER(POWER((ABS(BG$215-(-1))),3)+POWER(ABS($AO224-(0)),3),1/3))))-0.5)*2*(1/(1+EXP(-4/0.5*(POWER(POWER((ABS(BG$215-(1))),3)+POWER(ABS($AO224-(-1)),3),1/3))))-0.5)</f>
        <v>0.99988940496900236</v>
      </c>
      <c r="BH224" s="368">
        <f>2*(1/(1+EXP(-4/0.5*(POWER(POWER((ABS(BH$215-(-1))),3)+POWER(ABS($AO224-(0)),3),1/3))))-0.5)*2*(1/(1+EXP(-4/0.5*(POWER(POWER((ABS(BH$215-(1))),3)+POWER(ABS($AO224-(-1)),3),1/3))))-0.5)</f>
        <v>0.99994236440024686</v>
      </c>
      <c r="BI224" s="368">
        <f>2*(1/(1+EXP(-4/0.5*(POWER(POWER((ABS(BI$215-(-1))),3)+POWER(ABS($AO224-(0)),3),1/3))))-0.5)*2*(1/(1+EXP(-4/0.5*(POWER(POWER((ABS(BI$215-(1))),3)+POWER(ABS($AO224-(-1)),3),1/3))))-0.5)</f>
        <v>0.99997046727331507</v>
      </c>
      <c r="BJ224" s="368">
        <f>2*(1/(1+EXP(-4/0.5*(POWER(POWER((ABS(BJ$215-(-1))),3)+POWER(ABS($AO224-(0)),3),1/3))))-0.5)*2*(1/(1+EXP(-4/0.5*(POWER(POWER((ABS(BJ$215-(1))),3)+POWER(ABS($AO224-(-1)),3),1/3))))-0.5)</f>
        <v>0.99998489122546941</v>
      </c>
      <c r="BK224" s="368">
        <f>2*(1/(1+EXP(-4/0.5*(POWER(POWER((ABS(BK$215-(-1))),3)+POWER(ABS($AO224-(0)),3),1/3))))-0.5)*2*(1/(1+EXP(-4/0.5*(POWER(POWER((ABS(BK$215-(1))),3)+POWER(ABS($AO224-(-1)),3),1/3))))-0.5)</f>
        <v>0.99999210277235273</v>
      </c>
      <c r="BL224" s="368">
        <f>2*(1/(1+EXP(-4/0.5*(POWER(POWER((ABS(BL$215-(-1))),3)+POWER(ABS($AO224-(0)),3),1/3))))-0.5)*2*(1/(1+EXP(-4/0.5*(POWER(POWER((ABS(BL$215-(1))),3)+POWER(ABS($AO224-(-1)),3),1/3))))-0.5)</f>
        <v>0.99999563496339383</v>
      </c>
      <c r="BM224" s="368">
        <f>2*(1/(1+EXP(-4/0.5*(POWER(POWER((ABS(BM$215-(-1))),3)+POWER(ABS($AO224-(0)),3),1/3))))-0.5)*2*(1/(1+EXP(-4/0.5*(POWER(POWER((ABS(BM$215-(1))),3)+POWER(ABS($AO224-(-1)),3),1/3))))-0.5)</f>
        <v>0.99999733863148232</v>
      </c>
      <c r="BN224" s="368">
        <f>2*(1/(1+EXP(-4/0.5*(POWER(POWER((ABS(BN$215-(-1))),3)+POWER(ABS($AO224-(0)),3),1/3))))-0.5)*2*(1/(1+EXP(-4/0.5*(POWER(POWER((ABS(BN$215-(1))),3)+POWER(ABS($AO224-(-1)),3),1/3))))-0.5)</f>
        <v>0.99999815243963497</v>
      </c>
      <c r="BO224" s="368">
        <f>2*(1/(1+EXP(-4/0.5*(POWER(POWER((ABS(BO$215-(-1))),3)+POWER(ABS($AO224-(0)),3),1/3))))-0.5)*2*(1/(1+EXP(-4/0.5*(POWER(POWER((ABS(BO$215-(1))),3)+POWER(ABS($AO224-(-1)),3),1/3))))-0.5)</f>
        <v>0.99999853985899123</v>
      </c>
      <c r="BP224" s="368">
        <f>2*(1/(1+EXP(-4/0.5*(POWER(POWER((ABS(BP$215-(-1))),3)+POWER(ABS($AO224-(0)),3),1/3))))-0.5)*2*(1/(1+EXP(-4/0.5*(POWER(POWER((ABS(BP$215-(1))),3)+POWER(ABS($AO224-(-1)),3),1/3))))-0.5)</f>
        <v>0.99999872410592761</v>
      </c>
      <c r="BQ224" s="368">
        <f>2*(1/(1+EXP(-4/0.5*(POWER(POWER((ABS(BQ$215-(-1))),3)+POWER(ABS($AO224-(0)),3),1/3))))-0.5)*2*(1/(1+EXP(-4/0.5*(POWER(POWER((ABS(BQ$215-(1))),3)+POWER(ABS($AO224-(-1)),3),1/3))))-0.5)</f>
        <v>0.99999881152141945</v>
      </c>
      <c r="BR224" s="368">
        <f>2*(1/(1+EXP(-4/0.5*(POWER(POWER((ABS(BR$215-(-1))),3)+POWER(ABS($AO224-(0)),3),1/3))))-0.5)*2*(1/(1+EXP(-4/0.5*(POWER(POWER((ABS(BR$215-(1))),3)+POWER(ABS($AO224-(-1)),3),1/3))))-0.5)</f>
        <v>0.99999885810963207</v>
      </c>
      <c r="BS224" s="368">
        <f>2*(1/(1+EXP(-4/0.5*(POWER(POWER((ABS(BS$215-(-1))),3)+POWER(ABS($AO224-(0)),3),1/3))))-0.5)*2*(1/(1+EXP(-4/0.5*(POWER(POWER((ABS(BS$215-(1))),3)+POWER(ABS($AO224-(-1)),3),1/3))))-0.5)</f>
        <v>0.99999889385309515</v>
      </c>
      <c r="BT224" s="368">
        <f>2*(1/(1+EXP(-4/0.5*(POWER(POWER((ABS(BT$215-(-1))),3)+POWER(ABS($AO224-(0)),3),1/3))))-0.5)*2*(1/(1+EXP(-4/0.5*(POWER(POWER((ABS(BT$215-(1))),3)+POWER(ABS($AO224-(-1)),3),1/3))))-0.5)</f>
        <v>0.99999893495945458</v>
      </c>
      <c r="BU224" s="368">
        <f>2*(1/(1+EXP(-4/0.5*(POWER(POWER((ABS(BU$215-(-1))),3)+POWER(ABS($AO224-(0)),3),1/3))))-0.5)*2*(1/(1+EXP(-4/0.5*(POWER(POWER((ABS(BU$215-(1))),3)+POWER(ABS($AO224-(-1)),3),1/3))))-0.5)</f>
        <v>0.99999899015471172</v>
      </c>
      <c r="BV224" s="278"/>
      <c r="BW224" s="189"/>
      <c r="BX224" s="277"/>
      <c r="BY224" s="276"/>
      <c r="BZ224" s="222">
        <v>0.8</v>
      </c>
      <c r="CA224" s="227">
        <f>$E$217-($E$217-$E$247)*1/(1+EXP(-($E$216*(-BZ224+$C$215))))</f>
        <v>1.9764553624550463</v>
      </c>
      <c r="CB224" s="367">
        <f>MIN((CB$216+$E224)/2,CA223)</f>
        <v>0.48822768122752314</v>
      </c>
      <c r="CC224" s="368">
        <f>_xlfn.IFS(($D224-$C$215)&lt;-(CC$215-$D$214),MIN((CC$216+$E224)/2,CB223),($D224-$C$215)&gt;-(CC$215-$D$214),MAX((CC$216+$E224)/2,CB223),TRUE,(CC$216+$E224)/2)</f>
        <v>0.48836604519946353</v>
      </c>
      <c r="CD224" s="368">
        <f>_xlfn.IFS(($D224-$C$215)&lt;-(CD$215-$D$214),MIN((CD$216+$E224)/2,CB223),($D224-$C$215)&gt;-(CD$215-$D$214),MAX((CD$216+$E224)/2,CC222),TRUE,(CD$216+$E224)/2)</f>
        <v>0.48850628599795853</v>
      </c>
      <c r="CE224" s="368">
        <f>_xlfn.IFS(($D224-$C$215)&lt;-(CE$215-$D$214),MIN((CE$216+$E224)/2,CC223),($D224-$C$215)&gt;-(CE$215-$D$214),MAX((CE$216+$E224)/2,CD222),TRUE,(CE$216+$E224)/2)</f>
        <v>0.48878861671925661</v>
      </c>
      <c r="CF224" s="368">
        <f>_xlfn.IFS(($D224-$C$215)&lt;-(CF$215-$D$214),MIN((CF$216+$E224)/2,CD223),($D224-$C$215)&gt;-(CF$215-$D$214),MAX((CF$216+$E224)/2,CE222),TRUE,(CF$216+$E224)/2)</f>
        <v>0.48935683852927991</v>
      </c>
      <c r="CG224" s="368">
        <f>_xlfn.IFS(($D224-$C$215)&lt;-(CG$215-$D$214),MIN((CG$216+$E224)/2,CE223),($D224-$C$215)&gt;-(CG$215-$D$214),MAX((CG$216+$E224)/2,CF222),TRUE,(CG$216+$E224)/2)</f>
        <v>0.49049979089926299</v>
      </c>
      <c r="CH224" s="368">
        <f>_xlfn.IFS(($D224-$C$215)&lt;-(CH$215-$D$214),MIN((CH$216+$E224)/2,CF223),($D224-$C$215)&gt;-(CH$215-$D$214),MAX((CH$216+$E224)/2,CG222),TRUE,(CH$216+$E224)/2)</f>
        <v>0.49279613304599962</v>
      </c>
      <c r="CI224" s="368">
        <f>_xlfn.IFS(($D224-$C$215)&lt;-(CI$215-$D$214),MIN((CI$216+$E224)/2,CG223),($D224-$C$215)&gt;-(CI$215-$D$214),MAX((CI$216+$E224)/2,CH222),TRUE,(CI$216+$E224)/2)</f>
        <v>0.49640296072481382</v>
      </c>
      <c r="CJ224" s="368">
        <f>_xlfn.IFS(($D224-$C$215)&lt;-(CJ$215-$D$214),MIN((CJ$216+$E224)/2,CH223),($D224-$C$215)&gt;-(CJ$215-$D$214),MAX((CJ$216+$E224)/2,CI222),TRUE,(CJ$216+$E224)/2)</f>
        <v>0.50658287143134784</v>
      </c>
      <c r="CK224" s="368">
        <f>_xlfn.IFS(($D224-$C$215)&lt;-(CK$215-$D$214),MIN((CK$216+$E224)/2,CI223),($D224-$C$215)&gt;-(CK$215-$D$214),MAX((CK$216+$E224)/2,CJ222),TRUE,(CK$216+$E224)/2)</f>
        <v>0.52473758680547733</v>
      </c>
      <c r="CL224" s="368">
        <f>_xlfn.IFS(($D224-$C$215)&lt;-(CL$215-$D$214),MIN((CL$216+$E224)/2,CJ223),($D224-$C$215)&gt;-(CL$215-$D$214),MAX((CL$216+$E224)/2,CK222),TRUE,(CL$216+$E224)/2)</f>
        <v>0.55997915791686004</v>
      </c>
      <c r="CM224" s="368">
        <f>_xlfn.IFS(($D224-$C$215)&lt;-(CM$215-$D$214),MIN((CM$216+$E224)/2,CK223),($D224-$C$215)&gt;-(CM$215-$D$214),MAX((CM$216+$E224)/2,CL222),TRUE,(CM$216+$E224)/2)</f>
        <v>0.62603484345190663</v>
      </c>
      <c r="CN224" s="368">
        <f>_xlfn.IFS(($D224-$C$215)&lt;-(CN$215-$D$214),MIN((CN$216+$E224)/2,CL223),($D224-$C$215)&gt;-(CN$215-$D$214),MAX((CN$216+$E224)/2,CM222),TRUE,(CN$216+$E224)/2)</f>
        <v>0.74209345782600067</v>
      </c>
      <c r="CO224" s="368">
        <f>_xlfn.IFS(($D224-$C$215)&lt;-(CO$215-$D$214),MIN((CO$216+$E224)/2,CM223),($D224-$C$215)&gt;-(CO$215-$D$214),MAX((CO$216+$E224)/2,CN222),TRUE,(CO$216+$E224)/2)</f>
        <v>0.92458426147354267</v>
      </c>
      <c r="CP224" s="368">
        <f>_xlfn.IFS(($D224-$C$215)&lt;-(CP$215-$D$214),MIN((CP$216+$E224)/2,CN223),($D224-$C$215)&gt;-(CP$215-$D$214),MAX((CP$216+$E224)/2,CO222),TRUE,(CP$216+$E224)/2)</f>
        <v>1.1668212231533044</v>
      </c>
      <c r="CQ224" s="368">
        <f>_xlfn.IFS(($D224-$C$215)&lt;-(CQ$215-$D$214),MIN((CQ$216+$E224)/2,CO223),($D224-$C$215)&gt;-(CQ$215-$D$214),MAX((CQ$216+$E224)/2,CP222),TRUE,(CQ$216+$E224)/2)</f>
        <v>1.4250872165313311</v>
      </c>
      <c r="CR224" s="368">
        <f>_xlfn.IFS(($D224-$C$215)&lt;-(CR$215-$D$214),MIN((CR$216+$E224)/2,CP223),($D224-$C$215)&gt;-(CR$215-$D$214),MAX((CR$216+$E224)/2,CQ222),TRUE,(CR$216+$E224)/2)</f>
        <v>1.6434117597171656</v>
      </c>
      <c r="CS224" s="368">
        <f>_xlfn.IFS(($D224-$C$215)&lt;-(CS$215-$D$214),MIN((CS$216+$E224)/2,CQ223),($D224-$C$215)&gt;-(CS$215-$D$214),MAX((CS$216+$E224)/2,CR222),TRUE,(CS$216+$E224)/2)</f>
        <v>1.7945885436887017</v>
      </c>
      <c r="CT224" s="368">
        <f>_xlfn.IFS(($D224-$C$215)&lt;-(CT$215-$D$214),MIN((CT$216+$E224)/2,CR223),($D224-$C$215)&gt;-(CT$215-$D$214),MAX((CT$216+$E224)/2,CS222),TRUE,(CT$216+$E224)/2)</f>
        <v>1.8853859350072142</v>
      </c>
      <c r="CU224" s="368">
        <f>_xlfn.IFS(($D224-$C$215)&lt;-(CU$215-$D$214),MIN((CU$216+$E224)/2,CS223),($D224-$C$215)&gt;-(CU$215-$D$214),MAX((CU$216+$E224)/2,CT222),TRUE,(CU$216+$E224)/2)</f>
        <v>1.9353323138269034</v>
      </c>
      <c r="CV224" s="368">
        <f>_xlfn.IFS(($D224-$C$215)&lt;-(CV$215-$D$214),MIN((CV$216+$E224)/2,CT223),($D224-$C$215)&gt;-(CV$215-$D$214),MAX((CV$216+$E224)/2,CU222),TRUE,(CV$216+$E224)/2)</f>
        <v>1.9614858934785704</v>
      </c>
      <c r="CW224" s="368">
        <f>_xlfn.IFS(($D224-$C$215)&lt;-(CW$215-$D$214),MIN((CW$216+$E224)/2,CU223),($D224-$C$215)&gt;-(CW$215-$D$214),MAX((CW$216+$E224)/2,CV222),TRUE,(CW$216+$E224)/2)</f>
        <v>1.9748278414724472</v>
      </c>
      <c r="CX224" s="368">
        <f>_xlfn.IFS(($D224-$C$215)&lt;-(CX$215-$D$214),MIN((CX$216+$E224)/2,CV223),($D224-$C$215)&gt;-(CX$215-$D$214),MAX((CX$216+$E224)/2,CW222),TRUE,(CX$216+$E224)/2)</f>
        <v>1.9836798749179394</v>
      </c>
      <c r="CY224" s="368">
        <f>_xlfn.IFS(($D224-$C$215)&lt;-(CY$215-$D$214),MIN((CY$216+$E224)/2,CW223),($D224-$C$215)&gt;-(CY$215-$D$214),MAX((CY$216+$E224)/2,CX222),TRUE,(CY$216+$E224)/2)</f>
        <v>1.9903954914401678</v>
      </c>
      <c r="CZ224" s="368">
        <f>_xlfn.IFS(($D224-$C$215)&lt;-(CZ$215-$D$214),MIN((CZ$216+$E224)/2,CX223),($D224-$C$215)&gt;-(CZ$215-$D$214),MAX((CZ$216+$E224)/2,CY222),TRUE,(CZ$216+$E224)/2)</f>
        <v>1.9937529647808774</v>
      </c>
      <c r="DA224" s="368">
        <f>_xlfn.IFS(($D224-$C$215)&lt;-(DA$215-$D$214),MIN((DA$216+$E224)/2,CY223),($D224-$C$215)&gt;-(DA$215-$D$214),MAX((DA$216+$E224)/2,CZ222),TRUE,(DA$216+$E224)/2)</f>
        <v>1.9959520587921213</v>
      </c>
      <c r="DB224" s="368">
        <f>_xlfn.IFS(($D224-$C$215)&lt;-(DB$215-$D$214),MIN((DB$216+$E224)/2,CZ223),($D224-$C$215)&gt;-(DB$215-$D$214),MAX((DB$216+$E224)/2,DA222),TRUE,(DB$216+$E224)/2)</f>
        <v>1.9976249470587031</v>
      </c>
      <c r="DC224" s="368">
        <f>_xlfn.IFS(($D224-$C$215)&lt;-(DC$215-$D$214),MIN((DC$216+$E224)/2,DA223),($D224-$C$215)&gt;-(DC$215-$D$214),MAX((DC$216+$E224)/2,DB222),TRUE,(DC$216+$E224)/2)</f>
        <v>1.9984570691982229</v>
      </c>
      <c r="DD224" s="368">
        <f>_xlfn.IFS(($D224-$C$215)&lt;-(DD$215-$D$214),MIN((DD$216+$E224)/2,DB223),($D224-$C$215)&gt;-(DD$215-$D$214),MAX((DD$216+$E224)/2,DC222),TRUE,(DD$216+$E224)/2)</f>
        <v>1.9990003524811306</v>
      </c>
      <c r="DE224" s="368">
        <f>_xlfn.IFS(($D224-$C$215)&lt;-(DE$215-$D$214),MIN((DE$216+$E224)/2,DC223),($D224-$C$215)&gt;-(DE$215-$D$214),MAX((DE$216+$E224)/2,DD222),TRUE,(DE$216+$E224)/2)</f>
        <v>1.9994139156464303</v>
      </c>
      <c r="DF224" s="369">
        <f>_xlfn.IFS(($D224-$C$215)&lt;-(DF$215-$D$214),MIN((DF$216+$E224)/2,DD223),($D224-$C$215)&gt;-(DF$215-$D$214),MAX((DF$216+$E224)/2,DE222),TRUE,(DF$216+$E224)/2)</f>
        <v>1.9996193698344396</v>
      </c>
      <c r="DG224" s="278"/>
      <c r="DH224"/>
      <c r="DI224"/>
      <c r="DJ224"/>
      <c r="DK224" s="646">
        <v>0.2</v>
      </c>
      <c r="DL224" s="368">
        <f>2*(1/(1+EXP(-4*(ABS(DL$215-$DJ$213)+ABS($DK224-$DI$214))))-0.5)</f>
        <v>0.98367485769368024</v>
      </c>
      <c r="DM224" s="368">
        <f>2*(1/(1+EXP(-4*(ABS(DM$215-$DJ$213)+ABS($DK224-$DI$214))))-0.5)</f>
        <v>0.97574313003145141</v>
      </c>
      <c r="DN224" s="368">
        <f>2*(1/(1+EXP(-4*(ABS(DN$215-$DJ$213)+ABS($DK224-$DI$214))))-0.5)</f>
        <v>0.9640275800758169</v>
      </c>
      <c r="DO224" s="368">
        <f>2*(1/(1+EXP(-4*(ABS(DO$215-$DJ$213)+ABS($DK224-$DI$214))))-0.5)</f>
        <v>0.94680601284626809</v>
      </c>
      <c r="DP224" s="368">
        <f>2*(1/(1+EXP(-4*(ABS(DP$215-$DJ$213)+ABS($DK224-$DI$214))))-0.5)</f>
        <v>0.92166855440647133</v>
      </c>
      <c r="DQ224" s="368">
        <f>2*(1/(1+EXP(-4*(ABS(DQ$215-$DJ$213)+ABS($DK224-$DI$214))))-0.5)</f>
        <v>0.88535164820226253</v>
      </c>
      <c r="DR224" s="368">
        <f>2*(1/(1+EXP(-4*(ABS(DR$215-$DJ$213)+ABS($DK224-$DI$214))))-0.5)</f>
        <v>0.83365460701215532</v>
      </c>
      <c r="DS224" s="368">
        <f>2*(1/(1+EXP(-4*(ABS(DS$215-$DJ$213)+ABS($DK224-$DI$214))))-0.5)</f>
        <v>0.76159415595576463</v>
      </c>
      <c r="DT224" s="368">
        <f>2*(1/(1+EXP(-4*(ABS(DT$215-$DJ$213)+ABS($DK224-$DI$214))))-0.5)</f>
        <v>0.66403677026784891</v>
      </c>
      <c r="DU224" s="368">
        <f>2*(1/(1+EXP(-4*(ABS(DU$215-$DJ$213)+ABS($DK224-$DI$214))))-0.5)</f>
        <v>0.53704956699803552</v>
      </c>
      <c r="DV224" s="368">
        <f>2*(1/(1+EXP(-4*(ABS(DV$215-$DJ$213)+ABS($DK224-$DI$214))))-0.5)</f>
        <v>0.37994896225522501</v>
      </c>
      <c r="DW224" s="368">
        <f>2*(1/(1+EXP(-4*(ABS(DW$215-$DJ$213)+ABS($DK224-$DI$214))))-0.5)</f>
        <v>0.53704956699803552</v>
      </c>
      <c r="DX224" s="368">
        <f>2*(1/(1+EXP(-4*(ABS(DX$215-$DJ$213)+ABS($DK224-$DI$214))))-0.5)</f>
        <v>0.66403677026784891</v>
      </c>
      <c r="DY224" s="368">
        <f>2*(1/(1+EXP(-4*(ABS(DY$215-$DJ$213)+ABS($DK224-$DI$214))))-0.5)</f>
        <v>0.76159415595576463</v>
      </c>
      <c r="DZ224" s="368">
        <f>2*(1/(1+EXP(-4*(ABS(DZ$215-$DJ$213)+ABS($DK224-$DI$214))))-0.5)</f>
        <v>0.83365460701215532</v>
      </c>
      <c r="EA224" s="368">
        <f>2*(1/(1+EXP(-4*(ABS(EA$215-$DJ$213)+ABS($DK224-$DI$214))))-0.5)</f>
        <v>0.88535164820226253</v>
      </c>
      <c r="EB224" s="368">
        <f>2*(1/(1+EXP(-4*(ABS(EB$215-$DJ$213)+ABS($DK224-$DI$214))))-0.5)</f>
        <v>0.92166855440647133</v>
      </c>
      <c r="EC224" s="368">
        <f>2*(1/(1+EXP(-4*(ABS(EC$215-$DJ$213)+ABS($DK224-$DI$214))))-0.5)</f>
        <v>0.94680601284626809</v>
      </c>
      <c r="ED224" s="368">
        <f>2*(1/(1+EXP(-4*(ABS(ED$215-$DJ$213)+ABS($DK224-$DI$214))))-0.5)</f>
        <v>0.9640275800758169</v>
      </c>
      <c r="EE224" s="368">
        <f>2*(1/(1+EXP(-4*(ABS(EE$215-$DJ$213)+ABS($DK224-$DI$214))))-0.5)</f>
        <v>0.97574313003145141</v>
      </c>
      <c r="EF224" s="368">
        <f>2*(1/(1+EXP(-4*(ABS(EF$215-$DJ$213)+ABS($DK224-$DI$214))))-0.5)</f>
        <v>0.98367485769368024</v>
      </c>
      <c r="EG224"/>
      <c r="EH224"/>
      <c r="EI224"/>
      <c r="EJ224" s="646">
        <v>0.2</v>
      </c>
      <c r="EK224" s="368">
        <f>2*(1/(1+EXP(-4*(SQRT(POWER((EK$215-$DJ$213),2)+POWER(($DK224-$DI$214),2)))))-0.5)</f>
        <v>0.96672162865729372</v>
      </c>
      <c r="EL224" s="368">
        <f>2*(1/(1+EXP(-4*(SQRT(POWER((EL$215-$DJ$213),2)+POWER(($DK224-$DI$214),2)))))-0.5)</f>
        <v>0.95116896097802295</v>
      </c>
      <c r="EM224" s="368">
        <f>2*(1/(1+EXP(-4*(SQRT(POWER((EM$215-$DJ$213),2)+POWER(($DK224-$DI$214),2)))))-0.5)</f>
        <v>0.92875356714922219</v>
      </c>
      <c r="EN224" s="368">
        <f>2*(1/(1+EXP(-4*(SQRT(POWER((EN$215-$DJ$213),2)+POWER(($DK224-$DI$214),2)))))-0.5)</f>
        <v>0.89687722276491311</v>
      </c>
      <c r="EO224" s="368">
        <f>2*(1/(1+EXP(-4*(SQRT(POWER((EO$215-$DJ$213),2)+POWER(($DK224-$DI$214),2)))))-0.5)</f>
        <v>0.85241239416703474</v>
      </c>
      <c r="EP224" s="368">
        <f>2*(1/(1+EXP(-4*(SQRT(POWER((EP$215-$DJ$213),2)+POWER(($DK224-$DI$214),2)))))-0.5)</f>
        <v>0.79209622243685329</v>
      </c>
      <c r="EQ224" s="368">
        <f>2*(1/(1+EXP(-4*(SQRT(POWER((EQ$215-$DJ$213),2)+POWER(($DK224-$DI$214),2)))))-0.5)</f>
        <v>0.71357352593554979</v>
      </c>
      <c r="ER224" s="368">
        <f>2*(1/(1+EXP(-4*(SQRT(POWER((ER$215-$DJ$213),2)+POWER(($DK224-$DI$214),2)))))-0.5)</f>
        <v>0.6175965493239155</v>
      </c>
      <c r="ES224" s="368">
        <f>2*(1/(1+EXP(-4*(SQRT(POWER((ES$215-$DJ$213),2)+POWER(($DK224-$DI$214),2)))))-0.5)</f>
        <v>0.51218359170576977</v>
      </c>
      <c r="ET224" s="368">
        <f>2*(1/(1+EXP(-4*(SQRT(POWER((ET$215-$DJ$213),2)+POWER(($DK224-$DI$214),2)))))-0.5)</f>
        <v>0.4196058875137787</v>
      </c>
      <c r="EU224" s="368">
        <f>2*(1/(1+EXP(-4*(SQRT(POWER((EU$215-$DJ$213),2)+POWER(($DK224-$DI$214),2)))))-0.5)</f>
        <v>0.37994896225522501</v>
      </c>
      <c r="EV224" s="368">
        <f>2*(1/(1+EXP(-4*(SQRT(POWER((EV$215-$DJ$213),2)+POWER(($DK224-$DI$214),2)))))-0.5)</f>
        <v>0.4196058875137787</v>
      </c>
      <c r="EW224" s="368">
        <f>2*(1/(1+EXP(-4*(SQRT(POWER((EW$215-$DJ$213),2)+POWER(($DK224-$DI$214),2)))))-0.5)</f>
        <v>0.51218359170576977</v>
      </c>
      <c r="EX224" s="368">
        <f>2*(1/(1+EXP(-4*(SQRT(POWER((EX$215-$DJ$213),2)+POWER(($DK224-$DI$214),2)))))-0.5)</f>
        <v>0.6175965493239155</v>
      </c>
      <c r="EY224" s="368">
        <f>2*(1/(1+EXP(-4*(SQRT(POWER((EY$215-$DJ$213),2)+POWER(($DK224-$DI$214),2)))))-0.5)</f>
        <v>0.71357352593554979</v>
      </c>
      <c r="EZ224" s="368">
        <f>2*(1/(1+EXP(-4*(SQRT(POWER((EZ$215-$DJ$213),2)+POWER(($DK224-$DI$214),2)))))-0.5)</f>
        <v>0.79209622243685329</v>
      </c>
      <c r="FA224" s="368">
        <f>2*(1/(1+EXP(-4*(SQRT(POWER((FA$215-$DJ$213),2)+POWER(($DK224-$DI$214),2)))))-0.5)</f>
        <v>0.85241239416703474</v>
      </c>
      <c r="FB224" s="368">
        <f>2*(1/(1+EXP(-4*(SQRT(POWER((FB$215-$DJ$213),2)+POWER(($DK224-$DI$214),2)))))-0.5)</f>
        <v>0.89687722276491311</v>
      </c>
      <c r="FC224" s="368">
        <f>2*(1/(1+EXP(-4*(SQRT(POWER((FC$215-$DJ$213),2)+POWER(($DK224-$DI$214),2)))))-0.5)</f>
        <v>0.92875356714922219</v>
      </c>
      <c r="FD224" s="368">
        <f>2*(1/(1+EXP(-4*(SQRT(POWER((FD$215-$DJ$213),2)+POWER(($DK224-$DI$214),2)))))-0.5)</f>
        <v>0.95116896097802295</v>
      </c>
      <c r="FE224" s="368">
        <f>2*(1/(1+EXP(-4*(SQRT(POWER((FE$215-$DJ$213),2)+POWER(($DK224-$DI$214),2)))))-0.5)</f>
        <v>0.96672162865729372</v>
      </c>
      <c r="FF224"/>
      <c r="FG224"/>
      <c r="FH224"/>
      <c r="FI224" s="646">
        <v>0.2</v>
      </c>
      <c r="FJ224" s="368">
        <f>2*(1/(1+EXP(-4*(MAX(ABS(FJ$215-$DJ$213),ABS($DK224-$DI$214)))))-0.5)</f>
        <v>0.9640275800758169</v>
      </c>
      <c r="FK224" s="368">
        <f>2*(1/(1+EXP(-4*(MAX(ABS(FK$215-$DJ$213),ABS($DK224-$DI$214)))))-0.5)</f>
        <v>0.94680601284626809</v>
      </c>
      <c r="FL224" s="368">
        <f>2*(1/(1+EXP(-4*(MAX(ABS(FL$215-$DJ$213),ABS($DK224-$DI$214)))))-0.5)</f>
        <v>0.92166855440647133</v>
      </c>
      <c r="FM224" s="368">
        <f>2*(1/(1+EXP(-4*(MAX(ABS(FM$215-$DJ$213),ABS($DK224-$DI$214)))))-0.5)</f>
        <v>0.88535164820226253</v>
      </c>
      <c r="FN224" s="368">
        <f>2*(1/(1+EXP(-4*(MAX(ABS(FN$215-$DJ$213),ABS($DK224-$DI$214)))))-0.5)</f>
        <v>0.83365460701215532</v>
      </c>
      <c r="FO224" s="368">
        <f>2*(1/(1+EXP(-4*(MAX(ABS(FO$215-$DJ$213),ABS($DK224-$DI$214)))))-0.5)</f>
        <v>0.76159415595576463</v>
      </c>
      <c r="FP224" s="368">
        <f>2*(1/(1+EXP(-4*(MAX(ABS(FP$215-$DJ$213),ABS($DK224-$DI$214)))))-0.5)</f>
        <v>0.66403677026784891</v>
      </c>
      <c r="FQ224" s="368">
        <f>2*(1/(1+EXP(-4*(MAX(ABS(FQ$215-$DJ$213),ABS($DK224-$DI$214)))))-0.5)</f>
        <v>0.53704956699803508</v>
      </c>
      <c r="FR224" s="368">
        <f>2*(1/(1+EXP(-4*(MAX(ABS(FR$215-$DJ$213),ABS($DK224-$DI$214)))))-0.5)</f>
        <v>0.37994896225522501</v>
      </c>
      <c r="FS224" s="368">
        <f>2*(1/(1+EXP(-4*(MAX(ABS(FS$215-$DJ$213),ABS($DK224-$DI$214)))))-0.5)</f>
        <v>0.37994896225522501</v>
      </c>
      <c r="FT224" s="368">
        <f>2*(1/(1+EXP(-4*(MAX(ABS(FT$215-$DJ$213),ABS($DK224-$DI$214)))))-0.5)</f>
        <v>0.37994896225522501</v>
      </c>
      <c r="FU224" s="368">
        <f>2*(1/(1+EXP(-4*(MAX(ABS(FU$215-$DJ$213),ABS($DK224-$DI$214)))))-0.5)</f>
        <v>0.37994896225522501</v>
      </c>
      <c r="FV224" s="368">
        <f>2*(1/(1+EXP(-4*(MAX(ABS(FV$215-$DJ$213),ABS($DK224-$DI$214)))))-0.5)</f>
        <v>0.37994896225522501</v>
      </c>
      <c r="FW224" s="368">
        <f>2*(1/(1+EXP(-4*(MAX(ABS(FW$215-$DJ$213),ABS($DK224-$DI$214)))))-0.5)</f>
        <v>0.53704956699803508</v>
      </c>
      <c r="FX224" s="368">
        <f>2*(1/(1+EXP(-4*(MAX(ABS(FX$215-$DJ$213),ABS($DK224-$DI$214)))))-0.5)</f>
        <v>0.66403677026784891</v>
      </c>
      <c r="FY224" s="368">
        <f>2*(1/(1+EXP(-4*(MAX(ABS(FY$215-$DJ$213),ABS($DK224-$DI$214)))))-0.5)</f>
        <v>0.76159415595576463</v>
      </c>
      <c r="FZ224" s="368">
        <f>2*(1/(1+EXP(-4*(MAX(ABS(FZ$215-$DJ$213),ABS($DK224-$DI$214)))))-0.5)</f>
        <v>0.83365460701215532</v>
      </c>
      <c r="GA224" s="368">
        <f>2*(1/(1+EXP(-4*(MAX(ABS(GA$215-$DJ$213),ABS($DK224-$DI$214)))))-0.5)</f>
        <v>0.88535164820226253</v>
      </c>
      <c r="GB224" s="368">
        <f>2*(1/(1+EXP(-4*(MAX(ABS(GB$215-$DJ$213),ABS($DK224-$DI$214)))))-0.5)</f>
        <v>0.92166855440647133</v>
      </c>
      <c r="GC224" s="368">
        <f>2*(1/(1+EXP(-4*(MAX(ABS(GC$215-$DJ$213),ABS($DK224-$DI$214)))))-0.5)</f>
        <v>0.94680601284626809</v>
      </c>
      <c r="GD224" s="368">
        <f>2*(1/(1+EXP(-4*(MAX(ABS(GD$215-$DJ$213),ABS($DK224-$DI$214)))))-0.5)</f>
        <v>0.9640275800758169</v>
      </c>
      <c r="GE224"/>
      <c r="GF224"/>
      <c r="GG224"/>
    </row>
    <row r="225" spans="1:189" ht="42" customHeight="1">
      <c r="A225"/>
      <c r="B225" s="277"/>
      <c r="C225" s="276"/>
      <c r="D225" s="222">
        <v>0.7</v>
      </c>
      <c r="E225" s="227">
        <f>$E$217-($E$217-$E$247)*1/(1+EXP(-($E$216*(-D225+$C$215))))</f>
        <v>1.9529611702270435</v>
      </c>
      <c r="F225" s="367">
        <f>AQ225*CB225</f>
        <v>0.47457188864950578</v>
      </c>
      <c r="G225" s="368">
        <f>AR225*CC225</f>
        <v>0.47408806139439891</v>
      </c>
      <c r="H225" s="368">
        <f>AS225*CD225</f>
        <v>0.47371353381660802</v>
      </c>
      <c r="I225" s="368">
        <f>AT225*CE225</f>
        <v>0.47367455202346748</v>
      </c>
      <c r="J225" s="368">
        <f>AU225*CF225</f>
        <v>0.47410949297027044</v>
      </c>
      <c r="K225" s="368">
        <f>AV225*CG225</f>
        <v>0.47522500851356475</v>
      </c>
      <c r="L225" s="368">
        <f>AW225*CH225</f>
        <v>0.47752357380089777</v>
      </c>
      <c r="M225" s="368">
        <f>AX225*CI225</f>
        <v>0.4822242401484258</v>
      </c>
      <c r="N225" s="368">
        <f>AY225*CJ225</f>
        <v>0.48964799468434467</v>
      </c>
      <c r="O225" s="368">
        <f>AZ225*CK225</f>
        <v>0.51026640740185647</v>
      </c>
      <c r="P225" s="368">
        <f>BA225*CL225</f>
        <v>0.54603584036409158</v>
      </c>
      <c r="Q225" s="368">
        <f>BB225*CM225</f>
        <v>0.61260199531236759</v>
      </c>
      <c r="R225" s="368">
        <f>BC225*CN225</f>
        <v>0.72908714802733765</v>
      </c>
      <c r="S225" s="368">
        <f>BD225*CO225</f>
        <v>0.91191698979608671</v>
      </c>
      <c r="T225" s="368">
        <f>BE225*CP225</f>
        <v>1.1544309539936923</v>
      </c>
      <c r="U225" s="368">
        <f>BF225*CQ225</f>
        <v>1.4129237207253289</v>
      </c>
      <c r="V225" s="368">
        <f>BG225*CR225</f>
        <v>1.6314180264591043</v>
      </c>
      <c r="W225" s="368">
        <f>BH225*CS225</f>
        <v>1.7827057501440149</v>
      </c>
      <c r="X225" s="368">
        <f>BI225*CT225</f>
        <v>1.8735673089804572</v>
      </c>
      <c r="Y225" s="368">
        <f>BJ225*CU225</f>
        <v>1.9235477018395097</v>
      </c>
      <c r="Z225" s="368">
        <f>BK225*CV225</f>
        <v>1.9497183175178285</v>
      </c>
      <c r="AA225" s="368">
        <f>BL225*CW225</f>
        <v>1.9673767887718989</v>
      </c>
      <c r="AB225" s="368">
        <f>BM225*CX225</f>
        <v>1.9807226113959657</v>
      </c>
      <c r="AC225" s="368">
        <f>BN225*CY225</f>
        <v>1.9874400536257557</v>
      </c>
      <c r="AD225" s="368">
        <f>BO225*CZ225</f>
        <v>1.9918584684798746</v>
      </c>
      <c r="AE225" s="368">
        <f>BP225*DA225</f>
        <v>1.9952163481251068</v>
      </c>
      <c r="AF225" s="368">
        <f>BQ225*DB225</f>
        <v>1.9968894306931015</v>
      </c>
      <c r="AG225" s="368">
        <f>BR225*DC225</f>
        <v>1.9979829228110595</v>
      </c>
      <c r="AH225" s="368">
        <f>BS225*DD225</f>
        <v>1.9988151691697544</v>
      </c>
      <c r="AI225" s="368">
        <f>BT225*DE225</f>
        <v>1.9992289114671946</v>
      </c>
      <c r="AJ225" s="369">
        <f>BU225*DF225</f>
        <v>1.9995873917556046</v>
      </c>
      <c r="AK225" s="278"/>
      <c r="AL225" s="189"/>
      <c r="AM225" s="277"/>
      <c r="AN225" s="276"/>
      <c r="AO225" s="222">
        <v>0.7</v>
      </c>
      <c r="AP225" s="227">
        <f>$E$217-($E$217-$E$247)*1/(1+EXP(-($E$216*(-AO225+$C$215))))</f>
        <v>1.9529611702270435</v>
      </c>
      <c r="AQ225" s="368">
        <f>2*(1/(1+EXP(-4/0.5*(POWER(POWER((ABS(AQ$215-(-1))),3)+POWER(ABS($AO225-(0)),3),1/3))))-0.5)*2*(1/(1+EXP(-4/0.5*(POWER(POWER((ABS(AQ$215-(1))),3)+POWER(ABS($AO225-(-1)),3),1/3))))-0.5)</f>
        <v>0.99599417788751832</v>
      </c>
      <c r="AR225" s="368">
        <f>2*(1/(1+EXP(-4/0.5*(POWER(POWER((ABS(AR$215-(-1))),3)+POWER(ABS($AO225-(0)),3),1/3))))-0.5)*2*(1/(1+EXP(-4/0.5*(POWER(POWER((ABS(AR$215-(1))),3)+POWER(ABS($AO225-(-1)),3),1/3))))-0.5)</f>
        <v>0.99468991382755656</v>
      </c>
      <c r="AS225" s="368">
        <f>2*(1/(1+EXP(-4/0.5*(POWER(POWER((ABS(AS$215-(-1))),3)+POWER(ABS($AO225-(0)),3),1/3))))-0.5)*2*(1/(1+EXP(-4/0.5*(POWER(POWER((ABS(AS$215-(1))),3)+POWER(ABS($AO225-(-1)),3),1/3))))-0.5)</f>
        <v>0.99361175173552407</v>
      </c>
      <c r="AT225" s="368">
        <f>2*(1/(1+EXP(-4/0.5*(POWER(POWER((ABS(AT$215-(-1))),3)+POWER(ABS($AO225-(0)),3),1/3))))-0.5)*2*(1/(1+EXP(-4/0.5*(POWER(POWER((ABS(AT$215-(1))),3)+POWER(ABS($AO225-(-1)),3),1/3))))-0.5)</f>
        <v>0.99294198002405354</v>
      </c>
      <c r="AU225" s="368">
        <f>2*(1/(1+EXP(-4/0.5*(POWER(POWER((ABS(AU$215-(-1))),3)+POWER(ABS($AO225-(0)),3),1/3))))-0.5)*2*(1/(1+EXP(-4/0.5*(POWER(POWER((ABS(AU$215-(1))),3)+POWER(ABS($AO225-(-1)),3),1/3))))-0.5)</f>
        <v>0.99267131899925809</v>
      </c>
      <c r="AV225" s="368">
        <f>2*(1/(1+EXP(-4/0.5*(POWER(POWER((ABS(AV$215-(-1))),3)+POWER(ABS($AO225-(0)),3),1/3))))-0.5)*2*(1/(1+EXP(-4/0.5*(POWER(POWER((ABS(AV$215-(1))),3)+POWER(ABS($AO225-(-1)),3),1/3))))-0.5)</f>
        <v>0.99263150618237428</v>
      </c>
      <c r="AW225" s="368">
        <f>2*(1/(1+EXP(-4/0.5*(POWER(POWER((ABS(AW$215-(-1))),3)+POWER(ABS($AO225-(0)),3),1/3))))-0.5)*2*(1/(1+EXP(-4/0.5*(POWER(POWER((ABS(AW$215-(1))),3)+POWER(ABS($AO225-(-1)),3),1/3))))-0.5)</f>
        <v>0.99267130196625086</v>
      </c>
      <c r="AX225" s="368">
        <f>2*(1/(1+EXP(-4/0.5*(POWER(POWER((ABS(AX$215-(-1))),3)+POWER(ABS($AO225-(0)),3),1/3))))-0.5)*2*(1/(1+EXP(-4/0.5*(POWER(POWER((ABS(AX$215-(1))),3)+POWER(ABS($AO225-(-1)),3),1/3))))-0.5)</f>
        <v>0.99294194145171044</v>
      </c>
      <c r="AY225" s="368">
        <f>2*(1/(1+EXP(-4/0.5*(POWER(POWER((ABS(AY$215-(-1))),3)+POWER(ABS($AO225-(0)),3),1/3))))-0.5)*2*(1/(1+EXP(-4/0.5*(POWER(POWER((ABS(AY$215-(1))),3)+POWER(ABS($AO225-(-1)),3),1/3))))-0.5)</f>
        <v>0.99361168209215411</v>
      </c>
      <c r="AZ225" s="368">
        <f>2*(1/(1+EXP(-4/0.5*(POWER(POWER((ABS(AZ$215-(-1))),3)+POWER(ABS($AO225-(0)),3),1/3))))-0.5)*2*(1/(1+EXP(-4/0.5*(POWER(POWER((ABS(AZ$215-(1))),3)+POWER(ABS($AO225-(-1)),3),1/3))))-0.5)</f>
        <v>0.99468979768816457</v>
      </c>
      <c r="BA225" s="368">
        <f>2*(1/(1+EXP(-4/0.5*(POWER(POWER((ABS(BA$215-(-1))),3)+POWER(ABS($AO225-(0)),3),1/3))))-0.5)*2*(1/(1+EXP(-4/0.5*(POWER(POWER((ABS(BA$215-(1))),3)+POWER(ABS($AO225-(-1)),3),1/3))))-0.5)</f>
        <v>0.9959939930701156</v>
      </c>
      <c r="BB225" s="368">
        <f>2*(1/(1+EXP(-4/0.5*(POWER(POWER((ABS(BB$215-(-1))),3)+POWER(ABS($AO225-(0)),3),1/3))))-0.5)*2*(1/(1+EXP(-4/0.5*(POWER(POWER((ABS(BB$215-(1))),3)+POWER(ABS($AO225-(-1)),3),1/3))))-0.5)</f>
        <v>0.99725576159895246</v>
      </c>
      <c r="BC225" s="368">
        <f>2*(1/(1+EXP(-4/0.5*(POWER(POWER((ABS(BC$215-(-1))),3)+POWER(ABS($AO225-(0)),3),1/3))))-0.5)*2*(1/(1+EXP(-4/0.5*(POWER(POWER((ABS(BC$215-(1))),3)+POWER(ABS($AO225-(-1)),3),1/3))))-0.5)</f>
        <v>0.998275867792769</v>
      </c>
      <c r="BD225" s="368">
        <f>2*(1/(1+EXP(-4/0.5*(POWER(POWER((ABS(BD$215-(-1))),3)+POWER(ABS($AO225-(0)),3),1/3))))-0.5)*2*(1/(1+EXP(-4/0.5*(POWER(POWER((ABS(BD$215-(1))),3)+POWER(ABS($AO225-(-1)),3),1/3))))-0.5)</f>
        <v>0.99899196089031705</v>
      </c>
      <c r="BE225" s="368">
        <f>2*(1/(1+EXP(-4/0.5*(POWER(POWER((ABS(BE$215-(-1))),3)+POWER(ABS($AO225-(0)),3),1/3))))-0.5)*2*(1/(1+EXP(-4/0.5*(POWER(POWER((ABS(BE$215-(1))),3)+POWER(ABS($AO225-(-1)),3),1/3))))-0.5)</f>
        <v>0.99944317595680265</v>
      </c>
      <c r="BF225" s="368">
        <f>2*(1/(1+EXP(-4/0.5*(POWER(POWER((ABS(BF$215-(-1))),3)+POWER(ABS($AO225-(0)),3),1/3))))-0.5)*2*(1/(1+EXP(-4/0.5*(POWER(POWER((ABS(BF$215-(1))),3)+POWER(ABS($AO225-(-1)),3),1/3))))-0.5)</f>
        <v>0.99970537899123824</v>
      </c>
      <c r="BG225" s="368">
        <f>2*(1/(1+EXP(-4/0.5*(POWER(POWER((ABS(BG$215-(-1))),3)+POWER(ABS($AO225-(0)),3),1/3))))-0.5)*2*(1/(1+EXP(-4/0.5*(POWER(POWER((ABS(BG$215-(1))),3)+POWER(ABS($AO225-(-1)),3),1/3))))-0.5)</f>
        <v>0.99984884323993672</v>
      </c>
      <c r="BH225" s="368">
        <f>2*(1/(1+EXP(-4/0.5*(POWER(POWER((ABS(BH$215-(-1))),3)+POWER(ABS($AO225-(0)),3),1/3))))-0.5)*2*(1/(1+EXP(-4/0.5*(POWER(POWER((ABS(BH$215-(1))),3)+POWER(ABS($AO225-(-1)),3),1/3))))-0.5)</f>
        <v>0.99992388698901402</v>
      </c>
      <c r="BI225" s="368">
        <f>2*(1/(1+EXP(-4/0.5*(POWER(POWER((ABS(BI$215-(-1))),3)+POWER(ABS($AO225-(0)),3),1/3))))-0.5)*2*(1/(1+EXP(-4/0.5*(POWER(POWER((ABS(BI$215-(1))),3)+POWER(ABS($AO225-(-1)),3),1/3))))-0.5)</f>
        <v>0.99996182299850389</v>
      </c>
      <c r="BJ225" s="368">
        <f>2*(1/(1+EXP(-4/0.5*(POWER(POWER((ABS(BJ$215-(-1))),3)+POWER(ABS($AO225-(0)),3),1/3))))-0.5)*2*(1/(1+EXP(-4/0.5*(POWER(POWER((ABS(BJ$215-(1))),3)+POWER(ABS($AO225-(-1)),3),1/3))))-0.5)</f>
        <v>0.99998049690076274</v>
      </c>
      <c r="BK225" s="368">
        <f>2*(1/(1+EXP(-4/0.5*(POWER(POWER((ABS(BK$215-(-1))),3)+POWER(ABS($AO225-(0)),3),1/3))))-0.5)*2*(1/(1+EXP(-4/0.5*(POWER(POWER((ABS(BK$215-(1))),3)+POWER(ABS($AO225-(-1)),3),1/3))))-0.5)</f>
        <v>0.99998949610749488</v>
      </c>
      <c r="BL225" s="368">
        <f>2*(1/(1+EXP(-4/0.5*(POWER(POWER((ABS(BL$215-(-1))),3)+POWER(ABS($AO225-(0)),3),1/3))))-0.5)*2*(1/(1+EXP(-4/0.5*(POWER(POWER((ABS(BL$215-(1))),3)+POWER(ABS($AO225-(-1)),3),1/3))))-0.5)</f>
        <v>0.99999376100413928</v>
      </c>
      <c r="BM225" s="368">
        <f>2*(1/(1+EXP(-4/0.5*(POWER(POWER((ABS(BM$215-(-1))),3)+POWER(ABS($AO225-(0)),3),1/3))))-0.5)*2*(1/(1+EXP(-4/0.5*(POWER(POWER((ABS(BM$215-(1))),3)+POWER(ABS($AO225-(-1)),3),1/3))))-0.5)</f>
        <v>0.99999575919093286</v>
      </c>
      <c r="BN225" s="368">
        <f>2*(1/(1+EXP(-4/0.5*(POWER(POWER((ABS(BN$215-(-1))),3)+POWER(ABS($AO225-(0)),3),1/3))))-0.5)*2*(1/(1+EXP(-4/0.5*(POWER(POWER((ABS(BN$215-(1))),3)+POWER(ABS($AO225-(-1)),3),1/3))))-0.5)</f>
        <v>0.99999669214036813</v>
      </c>
      <c r="BO225" s="368">
        <f>2*(1/(1+EXP(-4/0.5*(POWER(POWER((ABS(BO$215-(-1))),3)+POWER(ABS($AO225-(0)),3),1/3))))-0.5)*2*(1/(1+EXP(-4/0.5*(POWER(POWER((ABS(BO$215-(1))),3)+POWER(ABS($AO225-(-1)),3),1/3))))-0.5)</f>
        <v>0.99999713090950992</v>
      </c>
      <c r="BP225" s="368">
        <f>2*(1/(1+EXP(-4/0.5*(POWER(POWER((ABS(BP$215-(-1))),3)+POWER(ABS($AO225-(0)),3),1/3))))-0.5)*2*(1/(1+EXP(-4/0.5*(POWER(POWER((ABS(BP$215-(1))),3)+POWER(ABS($AO225-(-1)),3),1/3))))-0.5)</f>
        <v>0.99999733937628155</v>
      </c>
      <c r="BQ225" s="368">
        <f>2*(1/(1+EXP(-4/0.5*(POWER(POWER((ABS(BQ$215-(-1))),3)+POWER(ABS($AO225-(0)),3),1/3))))-0.5)*2*(1/(1+EXP(-4/0.5*(POWER(POWER((ABS(BQ$215-(1))),3)+POWER(ABS($AO225-(-1)),3),1/3))))-0.5)</f>
        <v>0.99999743890699522</v>
      </c>
      <c r="BR225" s="368">
        <f>2*(1/(1+EXP(-4/0.5*(POWER(POWER((ABS(BR$215-(-1))),3)+POWER(ABS($AO225-(0)),3),1/3))))-0.5)*2*(1/(1+EXP(-4/0.5*(POWER(POWER((ABS(BR$215-(1))),3)+POWER(ABS($AO225-(-1)),3),1/3))))-0.5)</f>
        <v>0.99999749955861894</v>
      </c>
      <c r="BS225" s="368">
        <f>2*(1/(1+EXP(-4/0.5*(POWER(POWER((ABS(BS$215-(-1))),3)+POWER(ABS($AO225-(0)),3),1/3))))-0.5)*2*(1/(1+EXP(-4/0.5*(POWER(POWER((ABS(BS$215-(1))),3)+POWER(ABS($AO225-(-1)),3),1/3))))-0.5)</f>
        <v>0.99999756274582208</v>
      </c>
      <c r="BT225" s="368">
        <f>2*(1/(1+EXP(-4/0.5*(POWER(POWER((ABS(BT$215-(-1))),3)+POWER(ABS($AO225-(0)),3),1/3))))-0.5)*2*(1/(1+EXP(-4/0.5*(POWER(POWER((ABS(BT$215-(1))),3)+POWER(ABS($AO225-(-1)),3),1/3))))-0.5)</f>
        <v>0.99999765285039943</v>
      </c>
      <c r="BU225" s="368">
        <f>2*(1/(1+EXP(-4/0.5*(POWER(POWER((ABS(BU$215-(-1))),3)+POWER(ABS($AO225-(0)),3),1/3))))-0.5)*2*(1/(1+EXP(-4/0.5*(POWER(POWER((ABS(BU$215-(1))),3)+POWER(ABS($AO225-(-1)),3),1/3))))-0.5)</f>
        <v>0.9999977835858268</v>
      </c>
      <c r="BV225" s="278"/>
      <c r="BW225" s="189"/>
      <c r="BX225" s="277"/>
      <c r="BY225" s="276"/>
      <c r="BZ225" s="222">
        <v>0.7</v>
      </c>
      <c r="CA225" s="227">
        <f>$E$217-($E$217-$E$247)*1/(1+EXP(-($E$216*(-BZ225+$C$215))))</f>
        <v>1.9529611702270435</v>
      </c>
      <c r="CB225" s="367">
        <f>MIN((CB$216+$E225)/2,CA224)</f>
        <v>0.47648058511352176</v>
      </c>
      <c r="CC225" s="368">
        <f>_xlfn.IFS(($D225-$C$215)&lt;-(CC$215-$D$214),MIN((CC$216+$E225)/2,CB224),($D225-$C$215)&gt;-(CC$215-$D$214),MAX((CC$216+$E225)/2,CB224),TRUE,(CC$216+$E225)/2)</f>
        <v>0.47661894908546215</v>
      </c>
      <c r="CD225" s="368">
        <f>_xlfn.IFS(($D225-$C$215)&lt;-(CD$215-$D$214),MIN((CD$216+$E225)/2,CB224),($D225-$C$215)&gt;-(CD$215-$D$214),MAX((CD$216+$E225)/2,CC223),TRUE,(CD$216+$E225)/2)</f>
        <v>0.47675918988395716</v>
      </c>
      <c r="CE225" s="368">
        <f>_xlfn.IFS(($D225-$C$215)&lt;-(CE$215-$D$214),MIN((CE$216+$E225)/2,CC224),($D225-$C$215)&gt;-(CE$215-$D$214),MAX((CE$216+$E225)/2,CD223),TRUE,(CE$216+$E225)/2)</f>
        <v>0.47704152060525523</v>
      </c>
      <c r="CF225" s="368">
        <f>_xlfn.IFS(($D225-$C$215)&lt;-(CF$215-$D$214),MIN((CF$216+$E225)/2,CD224),($D225-$C$215)&gt;-(CF$215-$D$214),MAX((CF$216+$E225)/2,CE223),TRUE,(CF$216+$E225)/2)</f>
        <v>0.47760974241527854</v>
      </c>
      <c r="CG225" s="368">
        <f>_xlfn.IFS(($D225-$C$215)&lt;-(CG$215-$D$214),MIN((CG$216+$E225)/2,CE224),($D225-$C$215)&gt;-(CG$215-$D$214),MAX((CG$216+$E225)/2,CF223),TRUE,(CG$216+$E225)/2)</f>
        <v>0.47875269478526161</v>
      </c>
      <c r="CH225" s="368">
        <f>_xlfn.IFS(($D225-$C$215)&lt;-(CH$215-$D$214),MIN((CH$216+$E225)/2,CF224),($D225-$C$215)&gt;-(CH$215-$D$214),MAX((CH$216+$E225)/2,CG223),TRUE,(CH$216+$E225)/2)</f>
        <v>0.48104903693199824</v>
      </c>
      <c r="CI225" s="368">
        <f>_xlfn.IFS(($D225-$C$215)&lt;-(CI$215-$D$214),MIN((CI$216+$E225)/2,CG224),($D225-$C$215)&gt;-(CI$215-$D$214),MAX((CI$216+$E225)/2,CH223),TRUE,(CI$216+$E225)/2)</f>
        <v>0.48565200040135248</v>
      </c>
      <c r="CJ225" s="368">
        <f>_xlfn.IFS(($D225-$C$215)&lt;-(CJ$215-$D$214),MIN((CJ$216+$E225)/2,CH224),($D225-$C$215)&gt;-(CJ$215-$D$214),MAX((CJ$216+$E225)/2,CI223),TRUE,(CJ$216+$E225)/2)</f>
        <v>0.49279613304599962</v>
      </c>
      <c r="CK225" s="368">
        <f>_xlfn.IFS(($D225-$C$215)&lt;-(CK$215-$D$214),MIN((CK$216+$E225)/2,CI224),($D225-$C$215)&gt;-(CK$215-$D$214),MAX((CK$216+$E225)/2,CJ223),TRUE,(CK$216+$E225)/2)</f>
        <v>0.51299049069147595</v>
      </c>
      <c r="CL225" s="368">
        <f>_xlfn.IFS(($D225-$C$215)&lt;-(CL$215-$D$214),MIN((CL$216+$E225)/2,CJ224),($D225-$C$215)&gt;-(CL$215-$D$214),MAX((CL$216+$E225)/2,CK223),TRUE,(CL$216+$E225)/2)</f>
        <v>0.54823206180285866</v>
      </c>
      <c r="CM225" s="368">
        <f>_xlfn.IFS(($D225-$C$215)&lt;-(CM$215-$D$214),MIN((CM$216+$E225)/2,CK224),($D225-$C$215)&gt;-(CM$215-$D$214),MAX((CM$216+$E225)/2,CL223),TRUE,(CM$216+$E225)/2)</f>
        <v>0.61428774733790525</v>
      </c>
      <c r="CN225" s="368">
        <f>_xlfn.IFS(($D225-$C$215)&lt;-(CN$215-$D$214),MIN((CN$216+$E225)/2,CL224),($D225-$C$215)&gt;-(CN$215-$D$214),MAX((CN$216+$E225)/2,CM223),TRUE,(CN$216+$E225)/2)</f>
        <v>0.73034636171199929</v>
      </c>
      <c r="CO225" s="368">
        <f>_xlfn.IFS(($D225-$C$215)&lt;-(CO$215-$D$214),MIN((CO$216+$E225)/2,CM224),($D225-$C$215)&gt;-(CO$215-$D$214),MAX((CO$216+$E225)/2,CN223),TRUE,(CO$216+$E225)/2)</f>
        <v>0.91283716535954129</v>
      </c>
      <c r="CP225" s="368">
        <f>_xlfn.IFS(($D225-$C$215)&lt;-(CP$215-$D$214),MIN((CP$216+$E225)/2,CN224),($D225-$C$215)&gt;-(CP$215-$D$214),MAX((CP$216+$E225)/2,CO223),TRUE,(CP$216+$E225)/2)</f>
        <v>1.155074127039303</v>
      </c>
      <c r="CQ225" s="368">
        <f>_xlfn.IFS(($D225-$C$215)&lt;-(CQ$215-$D$214),MIN((CQ$216+$E225)/2,CO224),($D225-$C$215)&gt;-(CQ$215-$D$214),MAX((CQ$216+$E225)/2,CP223),TRUE,(CQ$216+$E225)/2)</f>
        <v>1.4133401204173297</v>
      </c>
      <c r="CR225" s="368">
        <f>_xlfn.IFS(($D225-$C$215)&lt;-(CR$215-$D$214),MIN((CR$216+$E225)/2,CP224),($D225-$C$215)&gt;-(CR$215-$D$214),MAX((CR$216+$E225)/2,CQ223),TRUE,(CR$216+$E225)/2)</f>
        <v>1.6316646636031642</v>
      </c>
      <c r="CS225" s="368">
        <f>_xlfn.IFS(($D225-$C$215)&lt;-(CS$215-$D$214),MIN((CS$216+$E225)/2,CQ224),($D225-$C$215)&gt;-(CS$215-$D$214),MAX((CS$216+$E225)/2,CR223),TRUE,(CS$216+$E225)/2)</f>
        <v>1.7828414475747003</v>
      </c>
      <c r="CT225" s="368">
        <f>_xlfn.IFS(($D225-$C$215)&lt;-(CT$215-$D$214),MIN((CT$216+$E225)/2,CR224),($D225-$C$215)&gt;-(CT$215-$D$214),MAX((CT$216+$E225)/2,CS223),TRUE,(CT$216+$E225)/2)</f>
        <v>1.8736388388932128</v>
      </c>
      <c r="CU225" s="368">
        <f>_xlfn.IFS(($D225-$C$215)&lt;-(CU$215-$D$214),MIN((CU$216+$E225)/2,CS224),($D225-$C$215)&gt;-(CU$215-$D$214),MAX((CU$216+$E225)/2,CT223),TRUE,(CU$216+$E225)/2)</f>
        <v>1.923585217712902</v>
      </c>
      <c r="CV225" s="368">
        <f>_xlfn.IFS(($D225-$C$215)&lt;-(CV$215-$D$214),MIN((CV$216+$E225)/2,CT224),($D225-$C$215)&gt;-(CV$215-$D$214),MAX((CV$216+$E225)/2,CU223),TRUE,(CV$216+$E225)/2)</f>
        <v>1.949738797364569</v>
      </c>
      <c r="CW225" s="368">
        <f>_xlfn.IFS(($D225-$C$215)&lt;-(CW$215-$D$214),MIN((CW$216+$E225)/2,CU224),($D225-$C$215)&gt;-(CW$215-$D$214),MAX((CW$216+$E225)/2,CV223),TRUE,(CW$216+$E225)/2)</f>
        <v>1.9673890633041213</v>
      </c>
      <c r="CX225" s="368">
        <f>_xlfn.IFS(($D225-$C$215)&lt;-(CX$215-$D$214),MIN((CX$216+$E225)/2,CV224),($D225-$C$215)&gt;-(CX$215-$D$214),MAX((CX$216+$E225)/2,CW223),TRUE,(CX$216+$E225)/2)</f>
        <v>1.9807310112979979</v>
      </c>
      <c r="CY225" s="368">
        <f>_xlfn.IFS(($D225-$C$215)&lt;-(CY$215-$D$214),MIN((CY$216+$E225)/2,CW224),($D225-$C$215)&gt;-(CY$215-$D$214),MAX((CY$216+$E225)/2,CX223),TRUE,(CY$216+$E225)/2)</f>
        <v>1.9874466278202263</v>
      </c>
      <c r="CZ225" s="368">
        <f>_xlfn.IFS(($D225-$C$215)&lt;-(CZ$215-$D$214),MIN((CZ$216+$E225)/2,CX224),($D225-$C$215)&gt;-(CZ$215-$D$214),MAX((CZ$216+$E225)/2,CY223),TRUE,(CZ$216+$E225)/2)</f>
        <v>1.9918641833184605</v>
      </c>
      <c r="DA225" s="368">
        <f>_xlfn.IFS(($D225-$C$215)&lt;-(DA$215-$D$214),MIN((DA$216+$E225)/2,CY224),($D225-$C$215)&gt;-(DA$215-$D$214),MAX((DA$216+$E225)/2,CZ223),TRUE,(DA$216+$E225)/2)</f>
        <v>1.9952216566591701</v>
      </c>
      <c r="DB225" s="368">
        <f>_xlfn.IFS(($D225-$C$215)&lt;-(DB$215-$D$214),MIN((DB$216+$E225)/2,CZ224),($D225-$C$215)&gt;-(DB$215-$D$214),MAX((DB$216+$E225)/2,DA223),TRUE,(DB$216+$E225)/2)</f>
        <v>1.9968945449257518</v>
      </c>
      <c r="DC225" s="368">
        <f>_xlfn.IFS(($D225-$C$215)&lt;-(DC$215-$D$214),MIN((DC$216+$E225)/2,DA224),($D225-$C$215)&gt;-(DC$215-$D$214),MAX((DC$216+$E225)/2,DB223),TRUE,(DC$216+$E225)/2)</f>
        <v>1.9979879186627301</v>
      </c>
      <c r="DD225" s="368">
        <f>_xlfn.IFS(($D225-$C$215)&lt;-(DD$215-$D$214),MIN((DD$216+$E225)/2,DB224),($D225-$C$215)&gt;-(DD$215-$D$214),MAX((DD$216+$E225)/2,DC223),TRUE,(DD$216+$E225)/2)</f>
        <v>1.9988200408022498</v>
      </c>
      <c r="DE225" s="368">
        <f>_xlfn.IFS(($D225-$C$215)&lt;-(DE$215-$D$214),MIN((DE$216+$E225)/2,DC224),($D225-$C$215)&gt;-(DE$215-$D$214),MAX((DE$216+$E225)/2,DD223),TRUE,(DE$216+$E225)/2)</f>
        <v>1.9992336039675496</v>
      </c>
      <c r="DF225" s="369">
        <f>_xlfn.IFS(($D225-$C$215)&lt;-(DF$215-$D$214),MIN((DF$216+$E225)/2,DD224),($D225-$C$215)&gt;-(DF$215-$D$214),MAX((DF$216+$E225)/2,DE223),TRUE,(DF$216+$E225)/2)</f>
        <v>1.9995918236792631</v>
      </c>
      <c r="DG225" s="278"/>
      <c r="DH225"/>
      <c r="DI225"/>
      <c r="DJ225"/>
      <c r="DK225" s="647">
        <v>0.1</v>
      </c>
      <c r="DL225" s="368">
        <f>2*(1/(1+EXP(-4*(ABS(DL$215-$DJ$213)+ABS($DK225-$DI$214))))-0.5)</f>
        <v>0.97574313003145141</v>
      </c>
      <c r="DM225" s="368">
        <f>2*(1/(1+EXP(-4*(ABS(DM$215-$DJ$213)+ABS($DK225-$DI$214))))-0.5)</f>
        <v>0.9640275800758169</v>
      </c>
      <c r="DN225" s="368">
        <f>2*(1/(1+EXP(-4*(ABS(DN$215-$DJ$213)+ABS($DK225-$DI$214))))-0.5)</f>
        <v>0.94680601284626809</v>
      </c>
      <c r="DO225" s="368">
        <f>2*(1/(1+EXP(-4*(ABS(DO$215-$DJ$213)+ABS($DK225-$DI$214))))-0.5)</f>
        <v>0.92166855440647133</v>
      </c>
      <c r="DP225" s="368">
        <f>2*(1/(1+EXP(-4*(ABS(DP$215-$DJ$213)+ABS($DK225-$DI$214))))-0.5)</f>
        <v>0.88535164820226253</v>
      </c>
      <c r="DQ225" s="368">
        <f>2*(1/(1+EXP(-4*(ABS(DQ$215-$DJ$213)+ABS($DK225-$DI$214))))-0.5)</f>
        <v>0.83365460701215532</v>
      </c>
      <c r="DR225" s="368">
        <f>2*(1/(1+EXP(-4*(ABS(DR$215-$DJ$213)+ABS($DK225-$DI$214))))-0.5)</f>
        <v>0.76159415595576463</v>
      </c>
      <c r="DS225" s="368">
        <f>2*(1/(1+EXP(-4*(ABS(DS$215-$DJ$213)+ABS($DK225-$DI$214))))-0.5)</f>
        <v>0.66403677026784891</v>
      </c>
      <c r="DT225" s="368">
        <f>2*(1/(1+EXP(-4*(ABS(DT$215-$DJ$213)+ABS($DK225-$DI$214))))-0.5)</f>
        <v>0.53704956699803552</v>
      </c>
      <c r="DU225" s="368">
        <f>2*(1/(1+EXP(-4*(ABS(DU$215-$DJ$213)+ABS($DK225-$DI$214))))-0.5)</f>
        <v>0.37994896225522501</v>
      </c>
      <c r="DV225" s="368">
        <f>2*(1/(1+EXP(-4*(ABS(DV$215-$DJ$213)+ABS($DK225-$DI$214))))-0.5)</f>
        <v>0.19737532022490401</v>
      </c>
      <c r="DW225" s="368">
        <f>2*(1/(1+EXP(-4*(ABS(DW$215-$DJ$213)+ABS($DK225-$DI$214))))-0.5)</f>
        <v>0.37994896225522501</v>
      </c>
      <c r="DX225" s="368">
        <f>2*(1/(1+EXP(-4*(ABS(DX$215-$DJ$213)+ABS($DK225-$DI$214))))-0.5)</f>
        <v>0.53704956699803552</v>
      </c>
      <c r="DY225" s="368">
        <f>2*(1/(1+EXP(-4*(ABS(DY$215-$DJ$213)+ABS($DK225-$DI$214))))-0.5)</f>
        <v>0.66403677026784891</v>
      </c>
      <c r="DZ225" s="368">
        <f>2*(1/(1+EXP(-4*(ABS(DZ$215-$DJ$213)+ABS($DK225-$DI$214))))-0.5)</f>
        <v>0.76159415595576463</v>
      </c>
      <c r="EA225" s="368">
        <f>2*(1/(1+EXP(-4*(ABS(EA$215-$DJ$213)+ABS($DK225-$DI$214))))-0.5)</f>
        <v>0.83365460701215532</v>
      </c>
      <c r="EB225" s="368">
        <f>2*(1/(1+EXP(-4*(ABS(EB$215-$DJ$213)+ABS($DK225-$DI$214))))-0.5)</f>
        <v>0.88535164820226253</v>
      </c>
      <c r="EC225" s="368">
        <f>2*(1/(1+EXP(-4*(ABS(EC$215-$DJ$213)+ABS($DK225-$DI$214))))-0.5)</f>
        <v>0.92166855440647133</v>
      </c>
      <c r="ED225" s="368">
        <f>2*(1/(1+EXP(-4*(ABS(ED$215-$DJ$213)+ABS($DK225-$DI$214))))-0.5)</f>
        <v>0.94680601284626809</v>
      </c>
      <c r="EE225" s="368">
        <f>2*(1/(1+EXP(-4*(ABS(EE$215-$DJ$213)+ABS($DK225-$DI$214))))-0.5)</f>
        <v>0.9640275800758169</v>
      </c>
      <c r="EF225" s="368">
        <f>2*(1/(1+EXP(-4*(ABS(EF$215-$DJ$213)+ABS($DK225-$DI$214))))-0.5)</f>
        <v>0.97574313003145141</v>
      </c>
      <c r="EG225"/>
      <c r="EH225"/>
      <c r="EI225"/>
      <c r="EJ225" s="647">
        <v>0.1</v>
      </c>
      <c r="EK225" s="368">
        <f>2*(1/(1+EXP(-4*(SQRT(POWER((EK$215-$DJ$213),2)+POWER(($DK225-$DI$214),2)))))-0.5)</f>
        <v>0.96472559535808333</v>
      </c>
      <c r="EL225" s="368">
        <f>2*(1/(1+EXP(-4*(SQRT(POWER((EL$215-$DJ$213),2)+POWER(($DK225-$DI$214),2)))))-0.5)</f>
        <v>0.94794117998658045</v>
      </c>
      <c r="EM225" s="368">
        <f>2*(1/(1+EXP(-4*(SQRT(POWER((EM$215-$DJ$213),2)+POWER(($DK225-$DI$214),2)))))-0.5)</f>
        <v>0.92352148935148781</v>
      </c>
      <c r="EN225" s="368">
        <f>2*(1/(1+EXP(-4*(SQRT(POWER((EN$215-$DJ$213),2)+POWER(($DK225-$DI$214),2)))))-0.5)</f>
        <v>0.88838556158566062</v>
      </c>
      <c r="EO225" s="368">
        <f>2*(1/(1+EXP(-4*(SQRT(POWER((EO$215-$DJ$213),2)+POWER(($DK225-$DI$214),2)))))-0.5)</f>
        <v>0.8386342826622768</v>
      </c>
      <c r="EP225" s="368">
        <f>2*(1/(1+EXP(-4*(SQRT(POWER((EP$215-$DJ$213),2)+POWER(($DK225-$DI$214),2)))))-0.5)</f>
        <v>0.76978665234542532</v>
      </c>
      <c r="EQ225" s="368">
        <f>2*(1/(1+EXP(-4*(SQRT(POWER((EQ$215-$DJ$213),2)+POWER(($DK225-$DI$214),2)))))-0.5)</f>
        <v>0.67757722415900501</v>
      </c>
      <c r="ER225" s="368">
        <f>2*(1/(1+EXP(-4*(SQRT(POWER((ER$215-$DJ$213),2)+POWER(($DK225-$DI$214),2)))))-0.5)</f>
        <v>0.5597407230393463</v>
      </c>
      <c r="ES225" s="368">
        <f>2*(1/(1+EXP(-4*(SQRT(POWER((ES$215-$DJ$213),2)+POWER(($DK225-$DI$214),2)))))-0.5)</f>
        <v>0.4196058875137787</v>
      </c>
      <c r="ET225" s="368">
        <f>2*(1/(1+EXP(-4*(SQRT(POWER((ET$215-$DJ$213),2)+POWER(($DK225-$DI$214),2)))))-0.5)</f>
        <v>0.2755340292251891</v>
      </c>
      <c r="EU225" s="368">
        <f>2*(1/(1+EXP(-4*(SQRT(POWER((EU$215-$DJ$213),2)+POWER(($DK225-$DI$214),2)))))-0.5)</f>
        <v>0.19737532022490401</v>
      </c>
      <c r="EV225" s="368">
        <f>2*(1/(1+EXP(-4*(SQRT(POWER((EV$215-$DJ$213),2)+POWER(($DK225-$DI$214),2)))))-0.5)</f>
        <v>0.2755340292251891</v>
      </c>
      <c r="EW225" s="368">
        <f>2*(1/(1+EXP(-4*(SQRT(POWER((EW$215-$DJ$213),2)+POWER(($DK225-$DI$214),2)))))-0.5)</f>
        <v>0.4196058875137787</v>
      </c>
      <c r="EX225" s="368">
        <f>2*(1/(1+EXP(-4*(SQRT(POWER((EX$215-$DJ$213),2)+POWER(($DK225-$DI$214),2)))))-0.5)</f>
        <v>0.5597407230393463</v>
      </c>
      <c r="EY225" s="368">
        <f>2*(1/(1+EXP(-4*(SQRT(POWER((EY$215-$DJ$213),2)+POWER(($DK225-$DI$214),2)))))-0.5)</f>
        <v>0.67757722415900501</v>
      </c>
      <c r="EZ225" s="368">
        <f>2*(1/(1+EXP(-4*(SQRT(POWER((EZ$215-$DJ$213),2)+POWER(($DK225-$DI$214),2)))))-0.5)</f>
        <v>0.76978665234542532</v>
      </c>
      <c r="FA225" s="368">
        <f>2*(1/(1+EXP(-4*(SQRT(POWER((FA$215-$DJ$213),2)+POWER(($DK225-$DI$214),2)))))-0.5)</f>
        <v>0.8386342826622768</v>
      </c>
      <c r="FB225" s="368">
        <f>2*(1/(1+EXP(-4*(SQRT(POWER((FB$215-$DJ$213),2)+POWER(($DK225-$DI$214),2)))))-0.5)</f>
        <v>0.88838556158566062</v>
      </c>
      <c r="FC225" s="368">
        <f>2*(1/(1+EXP(-4*(SQRT(POWER((FC$215-$DJ$213),2)+POWER(($DK225-$DI$214),2)))))-0.5)</f>
        <v>0.92352148935148781</v>
      </c>
      <c r="FD225" s="368">
        <f>2*(1/(1+EXP(-4*(SQRT(POWER((FD$215-$DJ$213),2)+POWER(($DK225-$DI$214),2)))))-0.5)</f>
        <v>0.94794117998658045</v>
      </c>
      <c r="FE225" s="368">
        <f>2*(1/(1+EXP(-4*(SQRT(POWER((FE$215-$DJ$213),2)+POWER(($DK225-$DI$214),2)))))-0.5)</f>
        <v>0.96472559535808333</v>
      </c>
      <c r="FF225"/>
      <c r="FG225"/>
      <c r="FH225"/>
      <c r="FI225" s="647">
        <v>0.1</v>
      </c>
      <c r="FJ225" s="368">
        <f>2*(1/(1+EXP(-4*(MAX(ABS(FJ$215-$DJ$213),ABS($DK225-$DI$214)))))-0.5)</f>
        <v>0.9640275800758169</v>
      </c>
      <c r="FK225" s="368">
        <f>2*(1/(1+EXP(-4*(MAX(ABS(FK$215-$DJ$213),ABS($DK225-$DI$214)))))-0.5)</f>
        <v>0.94680601284626809</v>
      </c>
      <c r="FL225" s="368">
        <f>2*(1/(1+EXP(-4*(MAX(ABS(FL$215-$DJ$213),ABS($DK225-$DI$214)))))-0.5)</f>
        <v>0.92166855440647133</v>
      </c>
      <c r="FM225" s="368">
        <f>2*(1/(1+EXP(-4*(MAX(ABS(FM$215-$DJ$213),ABS($DK225-$DI$214)))))-0.5)</f>
        <v>0.88535164820226253</v>
      </c>
      <c r="FN225" s="368">
        <f>2*(1/(1+EXP(-4*(MAX(ABS(FN$215-$DJ$213),ABS($DK225-$DI$214)))))-0.5)</f>
        <v>0.83365460701215532</v>
      </c>
      <c r="FO225" s="368">
        <f>2*(1/(1+EXP(-4*(MAX(ABS(FO$215-$DJ$213),ABS($DK225-$DI$214)))))-0.5)</f>
        <v>0.76159415595576463</v>
      </c>
      <c r="FP225" s="368">
        <f>2*(1/(1+EXP(-4*(MAX(ABS(FP$215-$DJ$213),ABS($DK225-$DI$214)))))-0.5)</f>
        <v>0.66403677026784891</v>
      </c>
      <c r="FQ225" s="368">
        <f>2*(1/(1+EXP(-4*(MAX(ABS(FQ$215-$DJ$213),ABS($DK225-$DI$214)))))-0.5)</f>
        <v>0.53704956699803508</v>
      </c>
      <c r="FR225" s="368">
        <f>2*(1/(1+EXP(-4*(MAX(ABS(FR$215-$DJ$213),ABS($DK225-$DI$214)))))-0.5)</f>
        <v>0.37994896225522501</v>
      </c>
      <c r="FS225" s="368">
        <f>2*(1/(1+EXP(-4*(MAX(ABS(FS$215-$DJ$213),ABS($DK225-$DI$214)))))-0.5)</f>
        <v>0.19737532022490401</v>
      </c>
      <c r="FT225" s="368">
        <f>2*(1/(1+EXP(-4*(MAX(ABS(FT$215-$DJ$213),ABS($DK225-$DI$214)))))-0.5)</f>
        <v>0.19737532022490401</v>
      </c>
      <c r="FU225" s="368">
        <f>2*(1/(1+EXP(-4*(MAX(ABS(FU$215-$DJ$213),ABS($DK225-$DI$214)))))-0.5)</f>
        <v>0.19737532022490401</v>
      </c>
      <c r="FV225" s="368">
        <f>2*(1/(1+EXP(-4*(MAX(ABS(FV$215-$DJ$213),ABS($DK225-$DI$214)))))-0.5)</f>
        <v>0.37994896225522501</v>
      </c>
      <c r="FW225" s="368">
        <f>2*(1/(1+EXP(-4*(MAX(ABS(FW$215-$DJ$213),ABS($DK225-$DI$214)))))-0.5)</f>
        <v>0.53704956699803508</v>
      </c>
      <c r="FX225" s="368">
        <f>2*(1/(1+EXP(-4*(MAX(ABS(FX$215-$DJ$213),ABS($DK225-$DI$214)))))-0.5)</f>
        <v>0.66403677026784891</v>
      </c>
      <c r="FY225" s="368">
        <f>2*(1/(1+EXP(-4*(MAX(ABS(FY$215-$DJ$213),ABS($DK225-$DI$214)))))-0.5)</f>
        <v>0.76159415595576463</v>
      </c>
      <c r="FZ225" s="368">
        <f>2*(1/(1+EXP(-4*(MAX(ABS(FZ$215-$DJ$213),ABS($DK225-$DI$214)))))-0.5)</f>
        <v>0.83365460701215532</v>
      </c>
      <c r="GA225" s="368">
        <f>2*(1/(1+EXP(-4*(MAX(ABS(GA$215-$DJ$213),ABS($DK225-$DI$214)))))-0.5)</f>
        <v>0.88535164820226253</v>
      </c>
      <c r="GB225" s="368">
        <f>2*(1/(1+EXP(-4*(MAX(ABS(GB$215-$DJ$213),ABS($DK225-$DI$214)))))-0.5)</f>
        <v>0.92166855440647133</v>
      </c>
      <c r="GC225" s="368">
        <f>2*(1/(1+EXP(-4*(MAX(ABS(GC$215-$DJ$213),ABS($DK225-$DI$214)))))-0.5)</f>
        <v>0.94680601284626809</v>
      </c>
      <c r="GD225" s="368">
        <f>2*(1/(1+EXP(-4*(MAX(ABS(GD$215-$DJ$213),ABS($DK225-$DI$214)))))-0.5)</f>
        <v>0.9640275800758169</v>
      </c>
      <c r="GE225"/>
      <c r="GF225"/>
      <c r="GG225"/>
    </row>
    <row r="226" spans="1:189" ht="42" customHeight="1">
      <c r="A226"/>
      <c r="B226" s="277"/>
      <c r="C226" s="276"/>
      <c r="D226" s="222">
        <v>0.6</v>
      </c>
      <c r="E226" s="227">
        <f>$E$217-($E$217-$E$247)*1/(1+EXP(-($E$216*(-D226+$C$215))))</f>
        <v>1.9067575411046935</v>
      </c>
      <c r="F226" s="367">
        <f>AQ226*CB226</f>
        <v>0.45000156252541079</v>
      </c>
      <c r="G226" s="368">
        <f>AR226*CC226</f>
        <v>0.44870493269832556</v>
      </c>
      <c r="H226" s="368">
        <f>AS226*CD226</f>
        <v>0.44753762853354356</v>
      </c>
      <c r="I226" s="368">
        <f>AT226*CE226</f>
        <v>0.44694720865031629</v>
      </c>
      <c r="J226" s="368">
        <f>AU226*CF226</f>
        <v>0.44714224835090777</v>
      </c>
      <c r="K226" s="368">
        <f>AV226*CG226</f>
        <v>0.4482123052767284</v>
      </c>
      <c r="L226" s="368">
        <f>AW226*CH226</f>
        <v>0.45052579406502513</v>
      </c>
      <c r="M226" s="368">
        <f>AX226*CI226</f>
        <v>0.45542502411832964</v>
      </c>
      <c r="N226" s="368">
        <f>AY226*CJ226</f>
        <v>0.46537031104315879</v>
      </c>
      <c r="O226" s="368">
        <f>AZ226*CK226</f>
        <v>0.48049872589536063</v>
      </c>
      <c r="P226" s="368">
        <f>BA226*CL226</f>
        <v>0.52121839627479472</v>
      </c>
      <c r="Q226" s="368">
        <f>BB226*CM226</f>
        <v>0.58839771323923373</v>
      </c>
      <c r="R226" s="368">
        <f>BC226*CN226</f>
        <v>0.70530335652152387</v>
      </c>
      <c r="S226" s="368">
        <f>BD226*CO226</f>
        <v>0.88840244100515398</v>
      </c>
      <c r="T226" s="368">
        <f>BE226*CP226</f>
        <v>1.1310889982964052</v>
      </c>
      <c r="U226" s="368">
        <f>BF226*CQ226</f>
        <v>1.3896913318722171</v>
      </c>
      <c r="V226" s="368">
        <f>BG226*CR226</f>
        <v>1.6082500804548865</v>
      </c>
      <c r="W226" s="368">
        <f>BH226*CS226</f>
        <v>1.759571525213848</v>
      </c>
      <c r="X226" s="368">
        <f>BI226*CT226</f>
        <v>1.850448854195379</v>
      </c>
      <c r="Y226" s="368">
        <f>BJ226*CU226</f>
        <v>1.9004359641765001</v>
      </c>
      <c r="Z226" s="368">
        <f>BK226*CV226</f>
        <v>1.9353044122430212</v>
      </c>
      <c r="AA226" s="368">
        <f>BL226*CW226</f>
        <v>1.961467076558052</v>
      </c>
      <c r="AB226" s="368">
        <f>BM226*CX226</f>
        <v>1.9748132135435468</v>
      </c>
      <c r="AC226" s="368">
        <f>BN226*CY226</f>
        <v>1.9836671576326115</v>
      </c>
      <c r="AD226" s="368">
        <f>BO226*CZ226</f>
        <v>1.9903836614972461</v>
      </c>
      <c r="AE226" s="368">
        <f>BP226*DA226</f>
        <v>1.9937415671661332</v>
      </c>
      <c r="AF226" s="368">
        <f>BQ226*DB226</f>
        <v>1.9959408722426997</v>
      </c>
      <c r="AG226" s="368">
        <f>BR226*DC226</f>
        <v>1.9976139279347542</v>
      </c>
      <c r="AH226" s="368">
        <f>BS226*DD226</f>
        <v>1.9984463034012965</v>
      </c>
      <c r="AI226" s="368">
        <f>BT226*DE226</f>
        <v>1.9989900066254072</v>
      </c>
      <c r="AJ226" s="369">
        <f>BU226*DF226</f>
        <v>1.9994042034916986</v>
      </c>
      <c r="AK226" s="278"/>
      <c r="AL226" s="189"/>
      <c r="AM226" s="277"/>
      <c r="AN226" s="276"/>
      <c r="AO226" s="222">
        <v>0.6</v>
      </c>
      <c r="AP226" s="227">
        <f>$E$217-($E$217-$E$247)*1/(1+EXP(-($E$216*(-AO226+$C$215))))</f>
        <v>1.9067575411046935</v>
      </c>
      <c r="AQ226" s="368">
        <f>2*(1/(1+EXP(-4/0.5*(POWER(POWER((ABS(AQ$215-(-1))),3)+POWER(ABS($AO226-(0)),3),1/3))))-0.5)*2*(1/(1+EXP(-4/0.5*(POWER(POWER((ABS(AQ$215-(1))),3)+POWER(ABS($AO226-(-1)),3),1/3))))-0.5)</f>
        <v>0.9925510230158735</v>
      </c>
      <c r="AR226" s="368">
        <f>2*(1/(1+EXP(-4/0.5*(POWER(POWER((ABS(AR$215-(-1))),3)+POWER(ABS($AO226-(0)),3),1/3))))-0.5)*2*(1/(1+EXP(-4/0.5*(POWER(POWER((ABS(AR$215-(1))),3)+POWER(ABS($AO226-(-1)),3),1/3))))-0.5)</f>
        <v>0.9893891510162911</v>
      </c>
      <c r="AS226" s="368">
        <f>2*(1/(1+EXP(-4/0.5*(POWER(POWER((ABS(AS$215-(-1))),3)+POWER(ABS($AO226-(0)),3),1/3))))-0.5)*2*(1/(1+EXP(-4/0.5*(POWER(POWER((ABS(AS$215-(1))),3)+POWER(ABS($AO226-(-1)),3),1/3))))-0.5)</f>
        <v>0.98651020104129394</v>
      </c>
      <c r="AT226" s="368">
        <f>2*(1/(1+EXP(-4/0.5*(POWER(POWER((ABS(AT$215-(-1))),3)+POWER(ABS($AO226-(0)),3),1/3))))-0.5)*2*(1/(1+EXP(-4/0.5*(POWER(POWER((ABS(AT$215-(1))),3)+POWER(ABS($AO226-(-1)),3),1/3))))-0.5)</f>
        <v>0.98459597761407336</v>
      </c>
      <c r="AU226" s="368">
        <f>2*(1/(1+EXP(-4/0.5*(POWER(POWER((ABS(AU$215-(-1))),3)+POWER(ABS($AO226-(0)),3),1/3))))-0.5)*2*(1/(1+EXP(-4/0.5*(POWER(POWER((ABS(AU$215-(1))),3)+POWER(ABS($AO226-(-1)),3),1/3))))-0.5)</f>
        <v>0.98379416716013779</v>
      </c>
      <c r="AV226" s="368">
        <f>2*(1/(1+EXP(-4/0.5*(POWER(POWER((ABS(AV$215-(-1))),3)+POWER(ABS($AO226-(0)),3),1/3))))-0.5)*2*(1/(1+EXP(-4/0.5*(POWER(POWER((ABS(AV$215-(1))),3)+POWER(ABS($AO226-(-1)),3),1/3))))-0.5)</f>
        <v>0.98367483687576773</v>
      </c>
      <c r="AW226" s="368">
        <f>2*(1/(1+EXP(-4/0.5*(POWER(POWER((ABS(AW$215-(-1))),3)+POWER(ABS($AO226-(0)),3),1/3))))-0.5)*2*(1/(1+EXP(-4/0.5*(POWER(POWER((ABS(AW$215-(1))),3)+POWER(ABS($AO226-(-1)),3),1/3))))-0.5)</f>
        <v>0.98379414058376224</v>
      </c>
      <c r="AX226" s="368">
        <f>2*(1/(1+EXP(-4/0.5*(POWER(POWER((ABS(AX$215-(-1))),3)+POWER(ABS($AO226-(0)),3),1/3))))-0.5)*2*(1/(1+EXP(-4/0.5*(POWER(POWER((ABS(AX$215-(1))),3)+POWER(ABS($AO226-(-1)),3),1/3))))-0.5)</f>
        <v>0.98459591642168365</v>
      </c>
      <c r="AY226" s="368">
        <f>2*(1/(1+EXP(-4/0.5*(POWER(POWER((ABS(AY$215-(-1))),3)+POWER(ABS($AO226-(0)),3),1/3))))-0.5)*2*(1/(1+EXP(-4/0.5*(POWER(POWER((ABS(AY$215-(1))),3)+POWER(ABS($AO226-(-1)),3),1/3))))-0.5)</f>
        <v>0.98651008779861438</v>
      </c>
      <c r="AZ226" s="368">
        <f>2*(1/(1+EXP(-4/0.5*(POWER(POWER((ABS(AZ$215-(-1))),3)+POWER(ABS($AO226-(0)),3),1/3))))-0.5)*2*(1/(1+EXP(-4/0.5*(POWER(POWER((ABS(AZ$215-(1))),3)+POWER(ABS($AO226-(-1)),3),1/3))))-0.5)</f>
        <v>0.98938895649202907</v>
      </c>
      <c r="BA226" s="368">
        <f>2*(1/(1+EXP(-4/0.5*(POWER(POWER((ABS(BA$215-(-1))),3)+POWER(ABS($AO226-(0)),3),1/3))))-0.5)*2*(1/(1+EXP(-4/0.5*(POWER(POWER((ABS(BA$215-(1))),3)+POWER(ABS($AO226-(-1)),3),1/3))))-0.5)</f>
        <v>0.99255070339704021</v>
      </c>
      <c r="BB226" s="368">
        <f>2*(1/(1+EXP(-4/0.5*(POWER(POWER((ABS(BB$215-(-1))),3)+POWER(ABS($AO226-(0)),3),1/3))))-0.5)*2*(1/(1+EXP(-4/0.5*(POWER(POWER((ABS(BB$215-(1))),3)+POWER(ABS($AO226-(-1)),3),1/3))))-0.5)</f>
        <v>0.99528368423044067</v>
      </c>
      <c r="BC226" s="368">
        <f>2*(1/(1+EXP(-4/0.5*(POWER(POWER((ABS(BC$215-(-1))),3)+POWER(ABS($AO226-(0)),3),1/3))))-0.5)*2*(1/(1+EXP(-4/0.5*(POWER(POWER((ABS(BC$215-(1))),3)+POWER(ABS($AO226-(-1)),3),1/3))))-0.5)</f>
        <v>0.99725527664070279</v>
      </c>
      <c r="BD226" s="368">
        <f>2*(1/(1+EXP(-4/0.5*(POWER(POWER((ABS(BD$215-(-1))),3)+POWER(ABS($AO226-(0)),3),1/3))))-0.5)*2*(1/(1+EXP(-4/0.5*(POWER(POWER((ABS(BD$215-(1))),3)+POWER(ABS($AO226-(-1)),3),1/3))))-0.5)</f>
        <v>0.99850190307486797</v>
      </c>
      <c r="BE226" s="368">
        <f>2*(1/(1+EXP(-4/0.5*(POWER(POWER((ABS(BE$215-(-1))),3)+POWER(ABS($AO226-(0)),3),1/3))))-0.5)*2*(1/(1+EXP(-4/0.5*(POWER(POWER((ABS(BE$215-(1))),3)+POWER(ABS($AO226-(-1)),3),1/3))))-0.5)</f>
        <v>0.99921966803252538</v>
      </c>
      <c r="BF226" s="368">
        <f>2*(1/(1+EXP(-4/0.5*(POWER(POWER((ABS(BF$215-(-1))),3)+POWER(ABS($AO226-(0)),3),1/3))))-0.5)*2*(1/(1+EXP(-4/0.5*(POWER(POWER((ABS(BF$215-(1))),3)+POWER(ABS($AO226-(-1)),3),1/3))))-0.5)</f>
        <v>0.99960656098912415</v>
      </c>
      <c r="BG226" s="368">
        <f>2*(1/(1+EXP(-4/0.5*(POWER(POWER((ABS(BG$215-(-1))),3)+POWER(ABS($AO226-(0)),3),1/3))))-0.5)*2*(1/(1+EXP(-4/0.5*(POWER(POWER((ABS(BG$215-(1))),3)+POWER(ABS($AO226-(-1)),3),1/3))))-0.5)</f>
        <v>0.99980556023204881</v>
      </c>
      <c r="BH226" s="368">
        <f>2*(1/(1+EXP(-4/0.5*(POWER(POWER((ABS(BH$215-(-1))),3)+POWER(ABS($AO226-(0)),3),1/3))))-0.5)*2*(1/(1+EXP(-4/0.5*(POWER(POWER((ABS(BH$215-(1))),3)+POWER(ABS($AO226-(-1)),3),1/3))))-0.5)</f>
        <v>0.99990447007243366</v>
      </c>
      <c r="BI226" s="368">
        <f>2*(1/(1+EXP(-4/0.5*(POWER(POWER((ABS(BI$215-(-1))),3)+POWER(ABS($AO226-(0)),3),1/3))))-0.5)*2*(1/(1+EXP(-4/0.5*(POWER(POWER((ABS(BI$215-(1))),3)+POWER(ABS($AO226-(-1)),3),1/3))))-0.5)</f>
        <v>0.99995235429742846</v>
      </c>
      <c r="BJ226" s="368">
        <f>2*(1/(1+EXP(-4/0.5*(POWER(POWER((ABS(BJ$215-(-1))),3)+POWER(ABS($AO226-(0)),3),1/3))))-0.5)*2*(1/(1+EXP(-4/0.5*(POWER(POWER((ABS(BJ$215-(1))),3)+POWER(ABS($AO226-(-1)),3),1/3))))-0.5)</f>
        <v>0.99997503846908198</v>
      </c>
      <c r="BK226" s="368">
        <f>2*(1/(1+EXP(-4/0.5*(POWER(POWER((ABS(BK$215-(-1))),3)+POWER(ABS($AO226-(0)),3),1/3))))-0.5)*2*(1/(1+EXP(-4/0.5*(POWER(POWER((ABS(BK$215-(1))),3)+POWER(ABS($AO226-(-1)),3),1/3))))-0.5)</f>
        <v>0.99998558305274865</v>
      </c>
      <c r="BL226" s="368">
        <f>2*(1/(1+EXP(-4/0.5*(POWER(POWER((ABS(BL$215-(-1))),3)+POWER(ABS($AO226-(0)),3),1/3))))-0.5)*2*(1/(1+EXP(-4/0.5*(POWER(POWER((ABS(BL$215-(1))),3)+POWER(ABS($AO226-(-1)),3),1/3))))-0.5)</f>
        <v>0.99999040680303586</v>
      </c>
      <c r="BM226" s="368">
        <f>2*(1/(1+EXP(-4/0.5*(POWER(POWER((ABS(BM$215-(-1))),3)+POWER(ABS($AO226-(0)),3),1/3))))-0.5)*2*(1/(1+EXP(-4/0.5*(POWER(POWER((ABS(BM$215-(1))),3)+POWER(ABS($AO226-(-1)),3),1/3))))-0.5)</f>
        <v>0.99999259280804476</v>
      </c>
      <c r="BN226" s="368">
        <f>2*(1/(1+EXP(-4/0.5*(POWER(POWER((ABS(BN$215-(-1))),3)+POWER(ABS($AO226-(0)),3),1/3))))-0.5)*2*(1/(1+EXP(-4/0.5*(POWER(POWER((ABS(BN$215-(1))),3)+POWER(ABS($AO226-(-1)),3),1/3))))-0.5)</f>
        <v>0.99999358904353031</v>
      </c>
      <c r="BO226" s="368">
        <f>2*(1/(1+EXP(-4/0.5*(POWER(POWER((ABS(BO$215-(-1))),3)+POWER(ABS($AO226-(0)),3),1/3))))-0.5)*2*(1/(1+EXP(-4/0.5*(POWER(POWER((ABS(BO$215-(1))),3)+POWER(ABS($AO226-(-1)),3),1/3))))-0.5)</f>
        <v>0.99999405648627493</v>
      </c>
      <c r="BP226" s="368">
        <f>2*(1/(1+EXP(-4/0.5*(POWER(POWER((ABS(BP$215-(-1))),3)+POWER(ABS($AO226-(0)),3),1/3))))-0.5)*2*(1/(1+EXP(-4/0.5*(POWER(POWER((ABS(BP$215-(1))),3)+POWER(ABS($AO226-(-1)),3),1/3))))-0.5)</f>
        <v>0.99999428333652884</v>
      </c>
      <c r="BQ226" s="368">
        <f>2*(1/(1+EXP(-4/0.5*(POWER(POWER((ABS(BQ$215-(-1))),3)+POWER(ABS($AO226-(0)),3),1/3))))-0.5)*2*(1/(1+EXP(-4/0.5*(POWER(POWER((ABS(BQ$215-(1))),3)+POWER(ABS($AO226-(-1)),3),1/3))))-0.5)</f>
        <v>0.99999439538170654</v>
      </c>
      <c r="BR226" s="368">
        <f>2*(1/(1+EXP(-4/0.5*(POWER(POWER((ABS(BR$215-(-1))),3)+POWER(ABS($AO226-(0)),3),1/3))))-0.5)*2*(1/(1+EXP(-4/0.5*(POWER(POWER((ABS(BR$215-(1))),3)+POWER(ABS($AO226-(-1)),3),1/3))))-0.5)</f>
        <v>0.99999448388749601</v>
      </c>
      <c r="BS226" s="368">
        <f>2*(1/(1+EXP(-4/0.5*(POWER(POWER((ABS(BS$215-(-1))),3)+POWER(ABS($AO226-(0)),3),1/3))))-0.5)*2*(1/(1+EXP(-4/0.5*(POWER(POWER((ABS(BS$215-(1))),3)+POWER(ABS($AO226-(-1)),3),1/3))))-0.5)</f>
        <v>0.99999461294561076</v>
      </c>
      <c r="BT226" s="368">
        <f>2*(1/(1+EXP(-4/0.5*(POWER(POWER((ABS(BT$215-(-1))),3)+POWER(ABS($AO226-(0)),3),1/3))))-0.5)*2*(1/(1+EXP(-4/0.5*(POWER(POWER((ABS(BT$215-(1))),3)+POWER(ABS($AO226-(-1)),3),1/3))))-0.5)</f>
        <v>0.99999482448529309</v>
      </c>
      <c r="BU226" s="368">
        <f>2*(1/(1+EXP(-4/0.5*(POWER(POWER((ABS(BU$215-(-1))),3)+POWER(ABS($AO226-(0)),3),1/3))))-0.5)*2*(1/(1+EXP(-4/0.5*(POWER(POWER((ABS(BU$215-(1))),3)+POWER(ABS($AO226-(-1)),3),1/3))))-0.5)</f>
        <v>0.99999514249918153</v>
      </c>
      <c r="BV226" s="278"/>
      <c r="BW226" s="189"/>
      <c r="BX226" s="277"/>
      <c r="BY226" s="276"/>
      <c r="BZ226" s="222">
        <v>0.6</v>
      </c>
      <c r="CA226" s="227">
        <f>$E$217-($E$217-$E$247)*1/(1+EXP(-($E$216*(-BZ226+$C$215))))</f>
        <v>1.9067575411046935</v>
      </c>
      <c r="CB226" s="367">
        <f>MIN((CB$216+$E226)/2,CA225)</f>
        <v>0.45337877055234677</v>
      </c>
      <c r="CC226" s="368">
        <f>_xlfn.IFS(($D226-$C$215)&lt;-(CC$215-$D$214),MIN((CC$216+$E226)/2,CB225),($D226-$C$215)&gt;-(CC$215-$D$214),MAX((CC$216+$E226)/2,CB225),TRUE,(CC$216+$E226)/2)</f>
        <v>0.45351713452428716</v>
      </c>
      <c r="CD226" s="368">
        <f>_xlfn.IFS(($D226-$C$215)&lt;-(CD$215-$D$214),MIN((CD$216+$E226)/2,CB225),($D226-$C$215)&gt;-(CD$215-$D$214),MAX((CD$216+$E226)/2,CC224),TRUE,(CD$216+$E226)/2)</f>
        <v>0.45365737532278216</v>
      </c>
      <c r="CE226" s="368">
        <f>_xlfn.IFS(($D226-$C$215)&lt;-(CE$215-$D$214),MIN((CE$216+$E226)/2,CC225),($D226-$C$215)&gt;-(CE$215-$D$214),MAX((CE$216+$E226)/2,CD224),TRUE,(CE$216+$E226)/2)</f>
        <v>0.45393970604408024</v>
      </c>
      <c r="CF226" s="368">
        <f>_xlfn.IFS(($D226-$C$215)&lt;-(CF$215-$D$214),MIN((CF$216+$E226)/2,CD225),($D226-$C$215)&gt;-(CF$215-$D$214),MAX((CF$216+$E226)/2,CE224),TRUE,(CF$216+$E226)/2)</f>
        <v>0.45450792785410354</v>
      </c>
      <c r="CG226" s="368">
        <f>_xlfn.IFS(($D226-$C$215)&lt;-(CG$215-$D$214),MIN((CG$216+$E226)/2,CE225),($D226-$C$215)&gt;-(CG$215-$D$214),MAX((CG$216+$E226)/2,CF224),TRUE,(CG$216+$E226)/2)</f>
        <v>0.45565088022408662</v>
      </c>
      <c r="CH226" s="368">
        <f>_xlfn.IFS(($D226-$C$215)&lt;-(CH$215-$D$214),MIN((CH$216+$E226)/2,CF225),($D226-$C$215)&gt;-(CH$215-$D$214),MAX((CH$216+$E226)/2,CG224),TRUE,(CH$216+$E226)/2)</f>
        <v>0.45794722237082325</v>
      </c>
      <c r="CI226" s="368">
        <f>_xlfn.IFS(($D226-$C$215)&lt;-(CI$215-$D$214),MIN((CI$216+$E226)/2,CG225),($D226-$C$215)&gt;-(CI$215-$D$214),MAX((CI$216+$E226)/2,CH224),TRUE,(CI$216+$E226)/2)</f>
        <v>0.46255018584017749</v>
      </c>
      <c r="CJ226" s="368">
        <f>_xlfn.IFS(($D226-$C$215)&lt;-(CJ$215-$D$214),MIN((CJ$216+$E226)/2,CH225),($D226-$C$215)&gt;-(CJ$215-$D$214),MAX((CJ$216+$E226)/2,CI224),TRUE,(CJ$216+$E226)/2)</f>
        <v>0.47173396075617141</v>
      </c>
      <c r="CK226" s="368">
        <f>_xlfn.IFS(($D226-$C$215)&lt;-(CK$215-$D$214),MIN((CK$216+$E226)/2,CI225),($D226-$C$215)&gt;-(CK$215-$D$214),MAX((CK$216+$E226)/2,CJ224),TRUE,(CK$216+$E226)/2)</f>
        <v>0.48565200040135248</v>
      </c>
      <c r="CL226" s="368">
        <f>_xlfn.IFS(($D226-$C$215)&lt;-(CL$215-$D$214),MIN((CL$216+$E226)/2,CJ225),($D226-$C$215)&gt;-(CL$215-$D$214),MAX((CL$216+$E226)/2,CK224),TRUE,(CL$216+$E226)/2)</f>
        <v>0.52513024724168367</v>
      </c>
      <c r="CM226" s="368">
        <f>_xlfn.IFS(($D226-$C$215)&lt;-(CM$215-$D$214),MIN((CM$216+$E226)/2,CK225),($D226-$C$215)&gt;-(CM$215-$D$214),MAX((CM$216+$E226)/2,CL224),TRUE,(CM$216+$E226)/2)</f>
        <v>0.59118593277673026</v>
      </c>
      <c r="CN226" s="368">
        <f>_xlfn.IFS(($D226-$C$215)&lt;-(CN$215-$D$214),MIN((CN$216+$E226)/2,CL225),($D226-$C$215)&gt;-(CN$215-$D$214),MAX((CN$216+$E226)/2,CM224),TRUE,(CN$216+$E226)/2)</f>
        <v>0.7072445471508243</v>
      </c>
      <c r="CO226" s="368">
        <f>_xlfn.IFS(($D226-$C$215)&lt;-(CO$215-$D$214),MIN((CO$216+$E226)/2,CM225),($D226-$C$215)&gt;-(CO$215-$D$214),MAX((CO$216+$E226)/2,CN224),TRUE,(CO$216+$E226)/2)</f>
        <v>0.8897353507983663</v>
      </c>
      <c r="CP226" s="368">
        <f>_xlfn.IFS(($D226-$C$215)&lt;-(CP$215-$D$214),MIN((CP$216+$E226)/2,CN225),($D226-$C$215)&gt;-(CP$215-$D$214),MAX((CP$216+$E226)/2,CO224),TRUE,(CP$216+$E226)/2)</f>
        <v>1.131972312478128</v>
      </c>
      <c r="CQ226" s="368">
        <f>_xlfn.IFS(($D226-$C$215)&lt;-(CQ$215-$D$214),MIN((CQ$216+$E226)/2,CO225),($D226-$C$215)&gt;-(CQ$215-$D$214),MAX((CQ$216+$E226)/2,CP224),TRUE,(CQ$216+$E226)/2)</f>
        <v>1.3902383058561547</v>
      </c>
      <c r="CR226" s="368">
        <f>_xlfn.IFS(($D226-$C$215)&lt;-(CR$215-$D$214),MIN((CR$216+$E226)/2,CP225),($D226-$C$215)&gt;-(CR$215-$D$214),MAX((CR$216+$E226)/2,CQ224),TRUE,(CR$216+$E226)/2)</f>
        <v>1.6085628490419892</v>
      </c>
      <c r="CS226" s="368">
        <f>_xlfn.IFS(($D226-$C$215)&lt;-(CS$215-$D$214),MIN((CS$216+$E226)/2,CQ225),($D226-$C$215)&gt;-(CS$215-$D$214),MAX((CS$216+$E226)/2,CR224),TRUE,(CS$216+$E226)/2)</f>
        <v>1.7597396330135253</v>
      </c>
      <c r="CT226" s="368">
        <f>_xlfn.IFS(($D226-$C$215)&lt;-(CT$215-$D$214),MIN((CT$216+$E226)/2,CR225),($D226-$C$215)&gt;-(CT$215-$D$214),MAX((CT$216+$E226)/2,CS224),TRUE,(CT$216+$E226)/2)</f>
        <v>1.8505370243320378</v>
      </c>
      <c r="CU226" s="368">
        <f>_xlfn.IFS(($D226-$C$215)&lt;-(CU$215-$D$214),MIN((CU$216+$E226)/2,CS225),($D226-$C$215)&gt;-(CU$215-$D$214),MAX((CU$216+$E226)/2,CT224),TRUE,(CU$216+$E226)/2)</f>
        <v>1.900483403151727</v>
      </c>
      <c r="CV226" s="368">
        <f>_xlfn.IFS(($D226-$C$215)&lt;-(CV$215-$D$214),MIN((CV$216+$E226)/2,CT225),($D226-$C$215)&gt;-(CV$215-$D$214),MAX((CV$216+$E226)/2,CU224),TRUE,(CV$216+$E226)/2)</f>
        <v>1.9353323138269034</v>
      </c>
      <c r="CW226" s="368">
        <f>_xlfn.IFS(($D226-$C$215)&lt;-(CW$215-$D$214),MIN((CW$216+$E226)/2,CU225),($D226-$C$215)&gt;-(CW$215-$D$214),MAX((CW$216+$E226)/2,CV224),TRUE,(CW$216+$E226)/2)</f>
        <v>1.9614858934785704</v>
      </c>
      <c r="CX226" s="368">
        <f>_xlfn.IFS(($D226-$C$215)&lt;-(CX$215-$D$214),MIN((CX$216+$E226)/2,CV225),($D226-$C$215)&gt;-(CX$215-$D$214),MAX((CX$216+$E226)/2,CW224),TRUE,(CX$216+$E226)/2)</f>
        <v>1.9748278414724472</v>
      </c>
      <c r="CY226" s="368">
        <f>_xlfn.IFS(($D226-$C$215)&lt;-(CY$215-$D$214),MIN((CY$216+$E226)/2,CW225),($D226-$C$215)&gt;-(CY$215-$D$214),MAX((CY$216+$E226)/2,CX224),TRUE,(CY$216+$E226)/2)</f>
        <v>1.9836798749179394</v>
      </c>
      <c r="CZ226" s="368">
        <f>_xlfn.IFS(($D226-$C$215)&lt;-(CZ$215-$D$214),MIN((CZ$216+$E226)/2,CX225),($D226-$C$215)&gt;-(CZ$215-$D$214),MAX((CZ$216+$E226)/2,CY224),TRUE,(CZ$216+$E226)/2)</f>
        <v>1.9903954914401678</v>
      </c>
      <c r="DA226" s="368">
        <f>_xlfn.IFS(($D226-$C$215)&lt;-(DA$215-$D$214),MIN((DA$216+$E226)/2,CY225),($D226-$C$215)&gt;-(DA$215-$D$214),MAX((DA$216+$E226)/2,CZ224),TRUE,(DA$216+$E226)/2)</f>
        <v>1.9937529647808774</v>
      </c>
      <c r="DB226" s="368">
        <f>_xlfn.IFS(($D226-$C$215)&lt;-(DB$215-$D$214),MIN((DB$216+$E226)/2,CZ225),($D226-$C$215)&gt;-(DB$215-$D$214),MAX((DB$216+$E226)/2,DA224),TRUE,(DB$216+$E226)/2)</f>
        <v>1.9959520587921213</v>
      </c>
      <c r="DC226" s="368">
        <f>_xlfn.IFS(($D226-$C$215)&lt;-(DC$215-$D$214),MIN((DC$216+$E226)/2,DA225),($D226-$C$215)&gt;-(DC$215-$D$214),MAX((DC$216+$E226)/2,DB224),TRUE,(DC$216+$E226)/2)</f>
        <v>1.9976249470587031</v>
      </c>
      <c r="DD226" s="368">
        <f>_xlfn.IFS(($D226-$C$215)&lt;-(DD$215-$D$214),MIN((DD$216+$E226)/2,DB225),($D226-$C$215)&gt;-(DD$215-$D$214),MAX((DD$216+$E226)/2,DC224),TRUE,(DD$216+$E226)/2)</f>
        <v>1.9984570691982229</v>
      </c>
      <c r="DE226" s="368">
        <f>_xlfn.IFS(($D226-$C$215)&lt;-(DE$215-$D$214),MIN((DE$216+$E226)/2,DC225),($D226-$C$215)&gt;-(DE$215-$D$214),MAX((DE$216+$E226)/2,DD224),TRUE,(DE$216+$E226)/2)</f>
        <v>1.9990003524811306</v>
      </c>
      <c r="DF226" s="369">
        <f>_xlfn.IFS(($D226-$C$215)&lt;-(DF$215-$D$214),MIN((DF$216+$E226)/2,DD225),($D226-$C$215)&gt;-(DF$215-$D$214),MAX((DF$216+$E226)/2,DE224),TRUE,(DF$216+$E226)/2)</f>
        <v>1.9994139156464303</v>
      </c>
      <c r="DG226" s="278"/>
      <c r="DH226"/>
      <c r="DI226"/>
      <c r="DJ226"/>
      <c r="DK226" s="646">
        <v>0</v>
      </c>
      <c r="DL226" s="368">
        <f>2*(1/(1+EXP(-4*(ABS(DL$215-$DJ$213)+ABS($DK226-$DI$214))))-0.5)</f>
        <v>0.9640275800758169</v>
      </c>
      <c r="DM226" s="368">
        <f>2*(1/(1+EXP(-4*(ABS(DM$215-$DJ$213)+ABS($DK226-$DI$214))))-0.5)</f>
        <v>0.94680601284626809</v>
      </c>
      <c r="DN226" s="368">
        <f>2*(1/(1+EXP(-4*(ABS(DN$215-$DJ$213)+ABS($DK226-$DI$214))))-0.5)</f>
        <v>0.92166855440647133</v>
      </c>
      <c r="DO226" s="368">
        <f>2*(1/(1+EXP(-4*(ABS(DO$215-$DJ$213)+ABS($DK226-$DI$214))))-0.5)</f>
        <v>0.88535164820226253</v>
      </c>
      <c r="DP226" s="368">
        <f>2*(1/(1+EXP(-4*(ABS(DP$215-$DJ$213)+ABS($DK226-$DI$214))))-0.5)</f>
        <v>0.83365460701215532</v>
      </c>
      <c r="DQ226" s="368">
        <f>2*(1/(1+EXP(-4*(ABS(DQ$215-$DJ$213)+ABS($DK226-$DI$214))))-0.5)</f>
        <v>0.76159415595576463</v>
      </c>
      <c r="DR226" s="368">
        <f>2*(1/(1+EXP(-4*(ABS(DR$215-$DJ$213)+ABS($DK226-$DI$214))))-0.5)</f>
        <v>0.66403677026784891</v>
      </c>
      <c r="DS226" s="368">
        <f>2*(1/(1+EXP(-4*(ABS(DS$215-$DJ$213)+ABS($DK226-$DI$214))))-0.5)</f>
        <v>0.53704956699803508</v>
      </c>
      <c r="DT226" s="368">
        <f>2*(1/(1+EXP(-4*(ABS(DT$215-$DJ$213)+ABS($DK226-$DI$214))))-0.5)</f>
        <v>0.37994896225522501</v>
      </c>
      <c r="DU226" s="368">
        <f>2*(1/(1+EXP(-4*(ABS(DU$215-$DJ$213)+ABS($DK226-$DI$214))))-0.5)</f>
        <v>0.19737532022490401</v>
      </c>
      <c r="DV226" s="368">
        <f>2*(1/(1+EXP(-4*(ABS(DV$215-$DJ$213)+ABS($DK226-$DI$214))))-0.5)</f>
        <v>0</v>
      </c>
      <c r="DW226" s="368">
        <f>2*(1/(1+EXP(-4*(ABS(DW$215-$DJ$213)+ABS($DK226-$DI$214))))-0.5)</f>
        <v>0.19737532022490401</v>
      </c>
      <c r="DX226" s="368">
        <f>2*(1/(1+EXP(-4*(ABS(DX$215-$DJ$213)+ABS($DK226-$DI$214))))-0.5)</f>
        <v>0.37994896225522501</v>
      </c>
      <c r="DY226" s="368">
        <f>2*(1/(1+EXP(-4*(ABS(DY$215-$DJ$213)+ABS($DK226-$DI$214))))-0.5)</f>
        <v>0.53704956699803508</v>
      </c>
      <c r="DZ226" s="368">
        <f>2*(1/(1+EXP(-4*(ABS(DZ$215-$DJ$213)+ABS($DK226-$DI$214))))-0.5)</f>
        <v>0.66403677026784891</v>
      </c>
      <c r="EA226" s="368">
        <f>2*(1/(1+EXP(-4*(ABS(EA$215-$DJ$213)+ABS($DK226-$DI$214))))-0.5)</f>
        <v>0.76159415595576463</v>
      </c>
      <c r="EB226" s="368">
        <f>2*(1/(1+EXP(-4*(ABS(EB$215-$DJ$213)+ABS($DK226-$DI$214))))-0.5)</f>
        <v>0.83365460701215532</v>
      </c>
      <c r="EC226" s="368">
        <f>2*(1/(1+EXP(-4*(ABS(EC$215-$DJ$213)+ABS($DK226-$DI$214))))-0.5)</f>
        <v>0.88535164820226253</v>
      </c>
      <c r="ED226" s="368">
        <f>2*(1/(1+EXP(-4*(ABS(ED$215-$DJ$213)+ABS($DK226-$DI$214))))-0.5)</f>
        <v>0.92166855440647133</v>
      </c>
      <c r="EE226" s="368">
        <f>2*(1/(1+EXP(-4*(ABS(EE$215-$DJ$213)+ABS($DK226-$DI$214))))-0.5)</f>
        <v>0.94680601284626809</v>
      </c>
      <c r="EF226" s="368">
        <f>2*(1/(1+EXP(-4*(ABS(EF$215-$DJ$213)+ABS($DK226-$DI$214))))-0.5)</f>
        <v>0.9640275800758169</v>
      </c>
      <c r="EG226"/>
      <c r="EH226"/>
      <c r="EI226"/>
      <c r="EJ226" s="646">
        <v>0</v>
      </c>
      <c r="EK226" s="368">
        <f>2*(1/(1+EXP(-4*(SQRT(POWER((EK$215-$DJ$213),2)+POWER(($DK226-$DI$214),2)))))-0.5)</f>
        <v>0.9640275800758169</v>
      </c>
      <c r="EL226" s="368">
        <f>2*(1/(1+EXP(-4*(SQRT(POWER((EL$215-$DJ$213),2)+POWER(($DK226-$DI$214),2)))))-0.5)</f>
        <v>0.94680601284626809</v>
      </c>
      <c r="EM226" s="368">
        <f>2*(1/(1+EXP(-4*(SQRT(POWER((EM$215-$DJ$213),2)+POWER(($DK226-$DI$214),2)))))-0.5)</f>
        <v>0.92166855440647133</v>
      </c>
      <c r="EN226" s="368">
        <f>2*(1/(1+EXP(-4*(SQRT(POWER((EN$215-$DJ$213),2)+POWER(($DK226-$DI$214),2)))))-0.5)</f>
        <v>0.88535164820226253</v>
      </c>
      <c r="EO226" s="368">
        <f>2*(1/(1+EXP(-4*(SQRT(POWER((EO$215-$DJ$213),2)+POWER(($DK226-$DI$214),2)))))-0.5)</f>
        <v>0.83365460701215532</v>
      </c>
      <c r="EP226" s="368">
        <f>2*(1/(1+EXP(-4*(SQRT(POWER((EP$215-$DJ$213),2)+POWER(($DK226-$DI$214),2)))))-0.5)</f>
        <v>0.76159415595576463</v>
      </c>
      <c r="EQ226" s="368">
        <f>2*(1/(1+EXP(-4*(SQRT(POWER((EQ$215-$DJ$213),2)+POWER(($DK226-$DI$214),2)))))-0.5)</f>
        <v>0.66403677026784891</v>
      </c>
      <c r="ER226" s="368">
        <f>2*(1/(1+EXP(-4*(SQRT(POWER((ER$215-$DJ$213),2)+POWER(($DK226-$DI$214),2)))))-0.5)</f>
        <v>0.53704956699803508</v>
      </c>
      <c r="ES226" s="368">
        <f>2*(1/(1+EXP(-4*(SQRT(POWER((ES$215-$DJ$213),2)+POWER(($DK226-$DI$214),2)))))-0.5)</f>
        <v>0.37994896225522501</v>
      </c>
      <c r="ET226" s="368">
        <f>2*(1/(1+EXP(-4*(SQRT(POWER((ET$215-$DJ$213),2)+POWER(($DK226-$DI$214),2)))))-0.5)</f>
        <v>0.19737532022490401</v>
      </c>
      <c r="EU226" s="368">
        <f>2*(1/(1+EXP(-4*(SQRT(POWER((EU$215-$DJ$213),2)+POWER(($DK226-$DI$214),2)))))-0.5)</f>
        <v>0</v>
      </c>
      <c r="EV226" s="368">
        <f>2*(1/(1+EXP(-4*(SQRT(POWER((EV$215-$DJ$213),2)+POWER(($DK226-$DI$214),2)))))-0.5)</f>
        <v>0.19737532022490401</v>
      </c>
      <c r="EW226" s="368">
        <f>2*(1/(1+EXP(-4*(SQRT(POWER((EW$215-$DJ$213),2)+POWER(($DK226-$DI$214),2)))))-0.5)</f>
        <v>0.37994896225522501</v>
      </c>
      <c r="EX226" s="368">
        <f>2*(1/(1+EXP(-4*(SQRT(POWER((EX$215-$DJ$213),2)+POWER(($DK226-$DI$214),2)))))-0.5)</f>
        <v>0.53704956699803508</v>
      </c>
      <c r="EY226" s="368">
        <f>2*(1/(1+EXP(-4*(SQRT(POWER((EY$215-$DJ$213),2)+POWER(($DK226-$DI$214),2)))))-0.5)</f>
        <v>0.66403677026784891</v>
      </c>
      <c r="EZ226" s="368">
        <f>2*(1/(1+EXP(-4*(SQRT(POWER((EZ$215-$DJ$213),2)+POWER(($DK226-$DI$214),2)))))-0.5)</f>
        <v>0.76159415595576463</v>
      </c>
      <c r="FA226" s="368">
        <f>2*(1/(1+EXP(-4*(SQRT(POWER((FA$215-$DJ$213),2)+POWER(($DK226-$DI$214),2)))))-0.5)</f>
        <v>0.83365460701215532</v>
      </c>
      <c r="FB226" s="368">
        <f>2*(1/(1+EXP(-4*(SQRT(POWER((FB$215-$DJ$213),2)+POWER(($DK226-$DI$214),2)))))-0.5)</f>
        <v>0.88535164820226253</v>
      </c>
      <c r="FC226" s="368">
        <f>2*(1/(1+EXP(-4*(SQRT(POWER((FC$215-$DJ$213),2)+POWER(($DK226-$DI$214),2)))))-0.5)</f>
        <v>0.92166855440647133</v>
      </c>
      <c r="FD226" s="368">
        <f>2*(1/(1+EXP(-4*(SQRT(POWER((FD$215-$DJ$213),2)+POWER(($DK226-$DI$214),2)))))-0.5)</f>
        <v>0.94680601284626809</v>
      </c>
      <c r="FE226" s="368">
        <f>2*(1/(1+EXP(-4*(SQRT(POWER((FE$215-$DJ$213),2)+POWER(($DK226-$DI$214),2)))))-0.5)</f>
        <v>0.9640275800758169</v>
      </c>
      <c r="FF226"/>
      <c r="FG226"/>
      <c r="FH226"/>
      <c r="FI226" s="646">
        <v>0</v>
      </c>
      <c r="FJ226" s="368">
        <f>2*(1/(1+EXP(-4*(MAX(ABS(FJ$215-$DJ$213),ABS($DK226-$DI$214)))))-0.5)</f>
        <v>0.9640275800758169</v>
      </c>
      <c r="FK226" s="368">
        <f>2*(1/(1+EXP(-4*(MAX(ABS(FK$215-$DJ$213),ABS($DK226-$DI$214)))))-0.5)</f>
        <v>0.94680601284626809</v>
      </c>
      <c r="FL226" s="368">
        <f>2*(1/(1+EXP(-4*(MAX(ABS(FL$215-$DJ$213),ABS($DK226-$DI$214)))))-0.5)</f>
        <v>0.92166855440647133</v>
      </c>
      <c r="FM226" s="368">
        <f>2*(1/(1+EXP(-4*(MAX(ABS(FM$215-$DJ$213),ABS($DK226-$DI$214)))))-0.5)</f>
        <v>0.88535164820226253</v>
      </c>
      <c r="FN226" s="368">
        <f>2*(1/(1+EXP(-4*(MAX(ABS(FN$215-$DJ$213),ABS($DK226-$DI$214)))))-0.5)</f>
        <v>0.83365460701215532</v>
      </c>
      <c r="FO226" s="368">
        <f>2*(1/(1+EXP(-4*(MAX(ABS(FO$215-$DJ$213),ABS($DK226-$DI$214)))))-0.5)</f>
        <v>0.76159415595576463</v>
      </c>
      <c r="FP226" s="368">
        <f>2*(1/(1+EXP(-4*(MAX(ABS(FP$215-$DJ$213),ABS($DK226-$DI$214)))))-0.5)</f>
        <v>0.66403677026784891</v>
      </c>
      <c r="FQ226" s="368">
        <f>2*(1/(1+EXP(-4*(MAX(ABS(FQ$215-$DJ$213),ABS($DK226-$DI$214)))))-0.5)</f>
        <v>0.53704956699803508</v>
      </c>
      <c r="FR226" s="368">
        <f>2*(1/(1+EXP(-4*(MAX(ABS(FR$215-$DJ$213),ABS($DK226-$DI$214)))))-0.5)</f>
        <v>0.37994896225522501</v>
      </c>
      <c r="FS226" s="368">
        <f>2*(1/(1+EXP(-4*(MAX(ABS(FS$215-$DJ$213),ABS($DK226-$DI$214)))))-0.5)</f>
        <v>0.19737532022490401</v>
      </c>
      <c r="FT226" s="368">
        <f>2*(1/(1+EXP(-4*(MAX(ABS(FT$215-$DJ$213),ABS($DK226-$DI$214)))))-0.5)</f>
        <v>0</v>
      </c>
      <c r="FU226" s="368">
        <f>2*(1/(1+EXP(-4*(MAX(ABS(FU$215-$DJ$213),ABS($DK226-$DI$214)))))-0.5)</f>
        <v>0.19737532022490401</v>
      </c>
      <c r="FV226" s="368">
        <f>2*(1/(1+EXP(-4*(MAX(ABS(FV$215-$DJ$213),ABS($DK226-$DI$214)))))-0.5)</f>
        <v>0.37994896225522501</v>
      </c>
      <c r="FW226" s="368">
        <f>2*(1/(1+EXP(-4*(MAX(ABS(FW$215-$DJ$213),ABS($DK226-$DI$214)))))-0.5)</f>
        <v>0.53704956699803508</v>
      </c>
      <c r="FX226" s="368">
        <f>2*(1/(1+EXP(-4*(MAX(ABS(FX$215-$DJ$213),ABS($DK226-$DI$214)))))-0.5)</f>
        <v>0.66403677026784891</v>
      </c>
      <c r="FY226" s="368">
        <f>2*(1/(1+EXP(-4*(MAX(ABS(FY$215-$DJ$213),ABS($DK226-$DI$214)))))-0.5)</f>
        <v>0.76159415595576463</v>
      </c>
      <c r="FZ226" s="368">
        <f>2*(1/(1+EXP(-4*(MAX(ABS(FZ$215-$DJ$213),ABS($DK226-$DI$214)))))-0.5)</f>
        <v>0.83365460701215532</v>
      </c>
      <c r="GA226" s="368">
        <f>2*(1/(1+EXP(-4*(MAX(ABS(GA$215-$DJ$213),ABS($DK226-$DI$214)))))-0.5)</f>
        <v>0.88535164820226253</v>
      </c>
      <c r="GB226" s="368">
        <f>2*(1/(1+EXP(-4*(MAX(ABS(GB$215-$DJ$213),ABS($DK226-$DI$214)))))-0.5)</f>
        <v>0.92166855440647133</v>
      </c>
      <c r="GC226" s="368">
        <f>2*(1/(1+EXP(-4*(MAX(ABS(GC$215-$DJ$213),ABS($DK226-$DI$214)))))-0.5)</f>
        <v>0.94680601284626809</v>
      </c>
      <c r="GD226" s="368">
        <f>2*(1/(1+EXP(-4*(MAX(ABS(GD$215-$DJ$213),ABS($DK226-$DI$214)))))-0.5)</f>
        <v>0.9640275800758169</v>
      </c>
      <c r="GE226"/>
      <c r="GF226"/>
      <c r="GG226"/>
    </row>
    <row r="227" spans="1:189" ht="42" customHeight="1">
      <c r="A227"/>
      <c r="B227" s="277"/>
      <c r="C227" s="276"/>
      <c r="D227" s="222">
        <v>0.5</v>
      </c>
      <c r="E227" s="227">
        <f>$E$217-($E$217-$E$247)*1/(1+EXP(-($E$216*(-D227+$C$215))))</f>
        <v>1.8179682505576986</v>
      </c>
      <c r="F227" s="367">
        <f>AQ227*CB227</f>
        <v>0.40372121325750043</v>
      </c>
      <c r="G227" s="368">
        <f>AR227*CC227</f>
        <v>0.40090688113215711</v>
      </c>
      <c r="H227" s="368">
        <f>AS227*CD227</f>
        <v>0.39796988450591753</v>
      </c>
      <c r="I227" s="368">
        <f>AT227*CE227</f>
        <v>0.39597436707849698</v>
      </c>
      <c r="J227" s="368">
        <f>AU227*CF227</f>
        <v>0.39551384347363178</v>
      </c>
      <c r="K227" s="368">
        <f>AV227*CG227</f>
        <v>0.39646234079443216</v>
      </c>
      <c r="L227" s="368">
        <f>AW227*CH227</f>
        <v>0.39883068769726437</v>
      </c>
      <c r="M227" s="368">
        <f>AX227*CI227</f>
        <v>0.40429949097347506</v>
      </c>
      <c r="N227" s="368">
        <f>AY227*CJ227</f>
        <v>0.41554760452149098</v>
      </c>
      <c r="O227" s="368">
        <f>AZ227*CK227</f>
        <v>0.43654790409025823</v>
      </c>
      <c r="P227" s="368">
        <f>BA227*CL227</f>
        <v>0.46566331543000422</v>
      </c>
      <c r="Q227" s="368">
        <f>BB227*CM227</f>
        <v>0.54414781344592222</v>
      </c>
      <c r="R227" s="368">
        <f>BC227*CN227</f>
        <v>0.66019372892528705</v>
      </c>
      <c r="S227" s="368">
        <f>BD227*CO227</f>
        <v>0.84360835790048672</v>
      </c>
      <c r="T227" s="368">
        <f>BE227*CP227</f>
        <v>1.0864754670835499</v>
      </c>
      <c r="U227" s="368">
        <f>BF227*CQ227</f>
        <v>1.3451827663746865</v>
      </c>
      <c r="V227" s="368">
        <f>BG227*CR227</f>
        <v>1.5637987357655461</v>
      </c>
      <c r="W227" s="368">
        <f>BH227*CS227</f>
        <v>1.7151478453670768</v>
      </c>
      <c r="X227" s="368">
        <f>BI227*CT227</f>
        <v>1.8060368267288307</v>
      </c>
      <c r="Y227" s="368">
        <f>BJ227*CU227</f>
        <v>1.8735775854024719</v>
      </c>
      <c r="Z227" s="368">
        <f>BK227*CV227</f>
        <v>1.9235443790537137</v>
      </c>
      <c r="AA227" s="368">
        <f>BL227*CW227</f>
        <v>1.9497071144521143</v>
      </c>
      <c r="AB227" s="368">
        <f>BM227*CX227</f>
        <v>1.9673612932464697</v>
      </c>
      <c r="AC227" s="368">
        <f>BN227*CY227</f>
        <v>1.9807049072603398</v>
      </c>
      <c r="AD227" s="368">
        <f>BO227*CZ227</f>
        <v>1.9874213261016922</v>
      </c>
      <c r="AE227" s="368">
        <f>BP227*DA227</f>
        <v>1.9918392939586864</v>
      </c>
      <c r="AF227" s="368">
        <f>BQ227*DB227</f>
        <v>1.9951969805673331</v>
      </c>
      <c r="AG227" s="368">
        <f>BR227*DC227</f>
        <v>1.9968701530438171</v>
      </c>
      <c r="AH227" s="368">
        <f>BS227*DD227</f>
        <v>1.9979640995789305</v>
      </c>
      <c r="AI227" s="368">
        <f>BT227*DE227</f>
        <v>1.9987972446605882</v>
      </c>
      <c r="AJ227" s="369">
        <f>BU227*DF227</f>
        <v>1.9992123736846614</v>
      </c>
      <c r="AK227" s="278"/>
      <c r="AL227" s="189"/>
      <c r="AM227" s="277"/>
      <c r="AN227" s="276"/>
      <c r="AO227" s="222">
        <v>0.5</v>
      </c>
      <c r="AP227" s="227">
        <f>$E$217-($E$217-$E$247)*1/(1+EXP(-($E$216*(-AO227+$C$215))))</f>
        <v>1.8179682505576986</v>
      </c>
      <c r="AQ227" s="368">
        <f>2*(1/(1+EXP(-4/0.5*(POWER(POWER((ABS(AQ$215-(-1))),3)+POWER(ABS($AO227-(0)),3),1/3))))-0.5)*2*(1/(1+EXP(-4/0.5*(POWER(POWER((ABS(AQ$215-(1))),3)+POWER(ABS($AO227-(-1)),3),1/3))))-0.5)</f>
        <v>0.98713174498457468</v>
      </c>
      <c r="AR227" s="368">
        <f>2*(1/(1+EXP(-4/0.5*(POWER(POWER((ABS(AR$215-(-1))),3)+POWER(ABS($AO227-(0)),3),1/3))))-0.5)*2*(1/(1+EXP(-4/0.5*(POWER(POWER((ABS(AR$215-(1))),3)+POWER(ABS($AO227-(-1)),3),1/3))))-0.5)</f>
        <v>0.97991895255213779</v>
      </c>
      <c r="AS227" s="368">
        <f>2*(1/(1+EXP(-4/0.5*(POWER(POWER((ABS(AS$215-(-1))),3)+POWER(ABS($AO227-(0)),3),1/3))))-0.5)*2*(1/(1+EXP(-4/0.5*(POWER(POWER((ABS(AS$215-(1))),3)+POWER(ABS($AO227-(-1)),3),1/3))))-0.5)</f>
        <v>0.97240685575740737</v>
      </c>
      <c r="AT227" s="368">
        <f>2*(1/(1+EXP(-4/0.5*(POWER(POWER((ABS(AT$215-(-1))),3)+POWER(ABS($AO227-(0)),3),1/3))))-0.5)*2*(1/(1+EXP(-4/0.5*(POWER(POWER((ABS(AT$215-(1))),3)+POWER(ABS($AO227-(-1)),3),1/3))))-0.5)</f>
        <v>0.96686397910268596</v>
      </c>
      <c r="AU227" s="368">
        <f>2*(1/(1+EXP(-4/0.5*(POWER(POWER((ABS(AU$215-(-1))),3)+POWER(ABS($AO227-(0)),3),1/3))))-0.5)*2*(1/(1+EXP(-4/0.5*(POWER(POWER((ABS(AU$215-(1))),3)+POWER(ABS($AO227-(-1)),3),1/3))))-0.5)</f>
        <v>0.96440144777777381</v>
      </c>
      <c r="AV227" s="368">
        <f>2*(1/(1+EXP(-4/0.5*(POWER(POWER((ABS(AV$215-(-1))),3)+POWER(ABS($AO227-(0)),3),1/3))))-0.5)*2*(1/(1+EXP(-4/0.5*(POWER(POWER((ABS(AV$215-(1))),3)+POWER(ABS($AO227-(-1)),3),1/3))))-0.5)</f>
        <v>0.9640275504687863</v>
      </c>
      <c r="AW227" s="368">
        <f>2*(1/(1+EXP(-4/0.5*(POWER(POWER((ABS(AW$215-(-1))),3)+POWER(ABS($AO227-(0)),3),1/3))))-0.5)*2*(1/(1+EXP(-4/0.5*(POWER(POWER((ABS(AW$215-(1))),3)+POWER(ABS($AO227-(-1)),3),1/3))))-0.5)</f>
        <v>0.96440140815131048</v>
      </c>
      <c r="AX227" s="368">
        <f>2*(1/(1+EXP(-4/0.5*(POWER(POWER((ABS(AX$215-(-1))),3)+POWER(ABS($AO227-(0)),3),1/3))))-0.5)*2*(1/(1+EXP(-4/0.5*(POWER(POWER((ABS(AX$215-(1))),3)+POWER(ABS($AO227-(-1)),3),1/3))))-0.5)</f>
        <v>0.96686388616439856</v>
      </c>
      <c r="AY227" s="368">
        <f>2*(1/(1+EXP(-4/0.5*(POWER(POWER((ABS(AY$215-(-1))),3)+POWER(ABS($AO227-(0)),3),1/3))))-0.5)*2*(1/(1+EXP(-4/0.5*(POWER(POWER((ABS(AY$215-(1))),3)+POWER(ABS($AO227-(-1)),3),1/3))))-0.5)</f>
        <v>0.97240667887562748</v>
      </c>
      <c r="AZ227" s="368">
        <f>2*(1/(1+EXP(-4/0.5*(POWER(POWER((ABS(AZ$215-(-1))),3)+POWER(ABS($AO227-(0)),3),1/3))))-0.5)*2*(1/(1+EXP(-4/0.5*(POWER(POWER((ABS(AZ$215-(1))),3)+POWER(ABS($AO227-(-1)),3),1/3))))-0.5)</f>
        <v>0.97991863830512049</v>
      </c>
      <c r="BA227" s="368">
        <f>2*(1/(1+EXP(-4/0.5*(POWER(POWER((ABS(BA$215-(-1))),3)+POWER(ABS($AO227-(0)),3),1/3))))-0.5)*2*(1/(1+EXP(-4/0.5*(POWER(POWER((ABS(BA$215-(1))),3)+POWER(ABS($AO227-(-1)),3),1/3))))-0.5)</f>
        <v>0.98713120989543301</v>
      </c>
      <c r="BB227" s="368">
        <f>2*(1/(1+EXP(-4/0.5*(POWER(POWER((ABS(BB$215-(-1))),3)+POWER(ABS($AO227-(0)),3),1/3))))-0.5)*2*(1/(1+EXP(-4/0.5*(POWER(POWER((ABS(BB$215-(1))),3)+POWER(ABS($AO227-(-1)),3),1/3))))-0.5)</f>
        <v>0.99255014684200449</v>
      </c>
      <c r="BC227" s="368">
        <f>2*(1/(1+EXP(-4/0.5*(POWER(POWER((ABS(BC$215-(-1))),3)+POWER(ABS($AO227-(0)),3),1/3))))-0.5)*2*(1/(1+EXP(-4/0.5*(POWER(POWER((ABS(BC$215-(1))),3)+POWER(ABS($AO227-(-1)),3),1/3))))-0.5)</f>
        <v>0.99599279875501689</v>
      </c>
      <c r="BD227" s="368">
        <f>2*(1/(1+EXP(-4/0.5*(POWER(POWER((ABS(BD$215-(-1))),3)+POWER(ABS($AO227-(0)),3),1/3))))-0.5)*2*(1/(1+EXP(-4/0.5*(POWER(POWER((ABS(BD$215-(1))),3)+POWER(ABS($AO227-(-1)),3),1/3))))-0.5)</f>
        <v>0.99795071074531239</v>
      </c>
      <c r="BE227" s="368">
        <f>2*(1/(1+EXP(-4/0.5*(POWER(POWER((ABS(BE$215-(-1))),3)+POWER(ABS($AO227-(0)),3),1/3))))-0.5)*2*(1/(1+EXP(-4/0.5*(POWER(POWER((ABS(BE$215-(1))),3)+POWER(ABS($AO227-(-1)),3),1/3))))-0.5)</f>
        <v>0.99898655502561595</v>
      </c>
      <c r="BF227" s="368">
        <f>2*(1/(1+EXP(-4/0.5*(POWER(POWER((ABS(BF$215-(-1))),3)+POWER(ABS($AO227-(0)),3),1/3))))-0.5)*2*(1/(1+EXP(-4/0.5*(POWER(POWER((ABS(BF$215-(1))),3)+POWER(ABS($AO227-(-1)),3),1/3))))-0.5)</f>
        <v>0.99950893686441644</v>
      </c>
      <c r="BG227" s="368">
        <f>2*(1/(1+EXP(-4/0.5*(POWER(POWER((ABS(BG$215-(-1))),3)+POWER(ABS($AO227-(0)),3),1/3))))-0.5)*2*(1/(1+EXP(-4/0.5*(POWER(POWER((ABS(BG$215-(1))),3)+POWER(ABS($AO227-(-1)),3),1/3))))-0.5)</f>
        <v>0.99976379266497317</v>
      </c>
      <c r="BH227" s="368">
        <f>2*(1/(1+EXP(-4/0.5*(POWER(POWER((ABS(BH$215-(-1))),3)+POWER(ABS($AO227-(0)),3),1/3))))-0.5)*2*(1/(1+EXP(-4/0.5*(POWER(POWER((ABS(BH$215-(1))),3)+POWER(ABS($AO227-(-1)),3),1/3))))-0.5)</f>
        <v>0.99988507129798365</v>
      </c>
      <c r="BI227" s="368">
        <f>2*(1/(1+EXP(-4/0.5*(POWER(POWER((ABS(BI$215-(-1))),3)+POWER(ABS($AO227-(0)),3),1/3))))-0.5)*2*(1/(1+EXP(-4/0.5*(POWER(POWER((ABS(BI$215-(1))),3)+POWER(ABS($AO227-(-1)),3),1/3))))-0.5)</f>
        <v>0.99994155924198802</v>
      </c>
      <c r="BJ227" s="368">
        <f>2*(1/(1+EXP(-4/0.5*(POWER(POWER((ABS(BJ$215-(-1))),3)+POWER(ABS($AO227-(0)),3),1/3))))-0.5)*2*(1/(1+EXP(-4/0.5*(POWER(POWER((ABS(BJ$215-(1))),3)+POWER(ABS($AO227-(-1)),3),1/3))))-0.5)</f>
        <v>0.99996730773857301</v>
      </c>
      <c r="BK227" s="368">
        <f>2*(1/(1+EXP(-4/0.5*(POWER(POWER((ABS(BK$215-(-1))),3)+POWER(ABS($AO227-(0)),3),1/3))))-0.5)*2*(1/(1+EXP(-4/0.5*(POWER(POWER((ABS(BK$215-(1))),3)+POWER(ABS($AO227-(-1)),3),1/3))))-0.5)</f>
        <v>0.99997876950872133</v>
      </c>
      <c r="BL227" s="368">
        <f>2*(1/(1+EXP(-4/0.5*(POWER(POWER((ABS(BL$215-(-1))),3)+POWER(ABS($AO227-(0)),3),1/3))))-0.5)*2*(1/(1+EXP(-4/0.5*(POWER(POWER((ABS(BL$215-(1))),3)+POWER(ABS($AO227-(-1)),3),1/3))))-0.5)</f>
        <v>0.99998375017592223</v>
      </c>
      <c r="BM227" s="368">
        <f>2*(1/(1+EXP(-4/0.5*(POWER(POWER((ABS(BM$215-(-1))),3)+POWER(ABS($AO227-(0)),3),1/3))))-0.5)*2*(1/(1+EXP(-4/0.5*(POWER(POWER((ABS(BM$215-(1))),3)+POWER(ABS($AO227-(-1)),3),1/3))))-0.5)</f>
        <v>0.99998588481649631</v>
      </c>
      <c r="BN227" s="368">
        <f>2*(1/(1+EXP(-4/0.5*(POWER(POWER((ABS(BN$215-(-1))),3)+POWER(ABS($AO227-(0)),3),1/3))))-0.5)*2*(1/(1+EXP(-4/0.5*(POWER(POWER((ABS(BN$215-(1))),3)+POWER(ABS($AO227-(-1)),3),1/3))))-0.5)</f>
        <v>0.99998682100824932</v>
      </c>
      <c r="BO227" s="368">
        <f>2*(1/(1+EXP(-4/0.5*(POWER(POWER((ABS(BO$215-(-1))),3)+POWER(ABS($AO227-(0)),3),1/3))))-0.5)*2*(1/(1+EXP(-4/0.5*(POWER(POWER((ABS(BO$215-(1))),3)+POWER(ABS($AO227-(-1)),3),1/3))))-0.5)</f>
        <v>0.99998726923370929</v>
      </c>
      <c r="BP227" s="368">
        <f>2*(1/(1+EXP(-4/0.5*(POWER(POWER((ABS(BP$215-(-1))),3)+POWER(ABS($AO227-(0)),3),1/3))))-0.5)*2*(1/(1+EXP(-4/0.5*(POWER(POWER((ABS(BP$215-(1))),3)+POWER(ABS($AO227-(-1)),3),1/3))))-0.5)</f>
        <v>0.99998750448952167</v>
      </c>
      <c r="BQ227" s="368">
        <f>2*(1/(1+EXP(-4/0.5*(POWER(POWER((ABS(BQ$215-(-1))),3)+POWER(ABS($AO227-(0)),3),1/3))))-0.5)*2*(1/(1+EXP(-4/0.5*(POWER(POWER((ABS(BQ$215-(1))),3)+POWER(ABS($AO227-(-1)),3),1/3))))-0.5)</f>
        <v>0.99998763240577571</v>
      </c>
      <c r="BR227" s="368">
        <f>2*(1/(1+EXP(-4/0.5*(POWER(POWER((ABS(BR$215-(-1))),3)+POWER(ABS($AO227-(0)),3),1/3))))-0.5)*2*(1/(1+EXP(-4/0.5*(POWER(POWER((ABS(BR$215-(1))),3)+POWER(ABS($AO227-(-1)),3),1/3))))-0.5)</f>
        <v>0.99998778509260955</v>
      </c>
      <c r="BS227" s="368">
        <f>2*(1/(1+EXP(-4/0.5*(POWER(POWER((ABS(BS$215-(-1))),3)+POWER(ABS($AO227-(0)),3),1/3))))-0.5)*2*(1/(1+EXP(-4/0.5*(POWER(POWER((ABS(BS$215-(1))),3)+POWER(ABS($AO227-(-1)),3),1/3))))-0.5)</f>
        <v>0.99998807846455073</v>
      </c>
      <c r="BT227" s="368">
        <f>2*(1/(1+EXP(-4/0.5*(POWER(POWER((ABS(BT$215-(-1))),3)+POWER(ABS($AO227-(0)),3),1/3))))-0.5)*2*(1/(1+EXP(-4/0.5*(POWER(POWER((ABS(BT$215-(1))),3)+POWER(ABS($AO227-(-1)),3),1/3))))-0.5)</f>
        <v>0.99998859520057015</v>
      </c>
      <c r="BU227" s="368">
        <f>2*(1/(1+EXP(-4/0.5*(POWER(POWER((ABS(BU$215-(-1))),3)+POWER(ABS($AO227-(0)),3),1/3))))-0.5)*2*(1/(1+EXP(-4/0.5*(POWER(POWER((ABS(BU$215-(1))),3)+POWER(ABS($AO227-(-1)),3),1/3))))-0.5)</f>
        <v>0.99998938078929545</v>
      </c>
      <c r="BV227" s="278"/>
      <c r="BW227" s="189"/>
      <c r="BX227" s="277"/>
      <c r="BY227" s="276"/>
      <c r="BZ227" s="222">
        <v>0.5</v>
      </c>
      <c r="CA227" s="227">
        <f>$E$217-($E$217-$E$247)*1/(1+EXP(-($E$216*(-BZ227+$C$215))))</f>
        <v>1.8179682505576986</v>
      </c>
      <c r="CB227" s="367">
        <f>MIN((CB$216+$E227)/2,CA226)</f>
        <v>0.40898412527884931</v>
      </c>
      <c r="CC227" s="368">
        <f>_xlfn.IFS(($D227-$C$215)&lt;-(CC$215-$D$214),MIN((CC$216+$E227)/2,CB226),($D227-$C$215)&gt;-(CC$215-$D$214),MAX((CC$216+$E227)/2,CB226),TRUE,(CC$216+$E227)/2)</f>
        <v>0.4091224892507897</v>
      </c>
      <c r="CD227" s="368">
        <f>_xlfn.IFS(($D227-$C$215)&lt;-(CD$215-$D$214),MIN((CD$216+$E227)/2,CB226),($D227-$C$215)&gt;-(CD$215-$D$214),MAX((CD$216+$E227)/2,CC225),TRUE,(CD$216+$E227)/2)</f>
        <v>0.40926273004928471</v>
      </c>
      <c r="CE227" s="368">
        <f>_xlfn.IFS(($D227-$C$215)&lt;-(CE$215-$D$214),MIN((CE$216+$E227)/2,CC226),($D227-$C$215)&gt;-(CE$215-$D$214),MAX((CE$216+$E227)/2,CD225),TRUE,(CE$216+$E227)/2)</f>
        <v>0.40954506077058278</v>
      </c>
      <c r="CF227" s="368">
        <f>_xlfn.IFS(($D227-$C$215)&lt;-(CF$215-$D$214),MIN((CF$216+$E227)/2,CD226),($D227-$C$215)&gt;-(CF$215-$D$214),MAX((CF$216+$E227)/2,CE225),TRUE,(CF$216+$E227)/2)</f>
        <v>0.41011328258060609</v>
      </c>
      <c r="CG227" s="368">
        <f>_xlfn.IFS(($D227-$C$215)&lt;-(CG$215-$D$214),MIN((CG$216+$E227)/2,CE226),($D227-$C$215)&gt;-(CG$215-$D$214),MAX((CG$216+$E227)/2,CF225),TRUE,(CG$216+$E227)/2)</f>
        <v>0.41125623495058916</v>
      </c>
      <c r="CH227" s="368">
        <f>_xlfn.IFS(($D227-$C$215)&lt;-(CH$215-$D$214),MIN((CH$216+$E227)/2,CF226),($D227-$C$215)&gt;-(CH$215-$D$214),MAX((CH$216+$E227)/2,CG225),TRUE,(CH$216+$E227)/2)</f>
        <v>0.41355257709732579</v>
      </c>
      <c r="CI227" s="368">
        <f>_xlfn.IFS(($D227-$C$215)&lt;-(CI$215-$D$214),MIN((CI$216+$E227)/2,CG226),($D227-$C$215)&gt;-(CI$215-$D$214),MAX((CI$216+$E227)/2,CH225),TRUE,(CI$216+$E227)/2)</f>
        <v>0.41815554056668003</v>
      </c>
      <c r="CJ227" s="368">
        <f>_xlfn.IFS(($D227-$C$215)&lt;-(CJ$215-$D$214),MIN((CJ$216+$E227)/2,CH226),($D227-$C$215)&gt;-(CJ$215-$D$214),MAX((CJ$216+$E227)/2,CI225),TRUE,(CJ$216+$E227)/2)</f>
        <v>0.42733931548267395</v>
      </c>
      <c r="CK227" s="368">
        <f>_xlfn.IFS(($D227-$C$215)&lt;-(CK$215-$D$214),MIN((CK$216+$E227)/2,CI226),($D227-$C$215)&gt;-(CK$215-$D$214),MAX((CK$216+$E227)/2,CJ225),TRUE,(CK$216+$E227)/2)</f>
        <v>0.4454940308568035</v>
      </c>
      <c r="CL227" s="368">
        <f>_xlfn.IFS(($D227-$C$215)&lt;-(CL$215-$D$214),MIN((CL$216+$E227)/2,CJ226),($D227-$C$215)&gt;-(CL$215-$D$214),MAX((CL$216+$E227)/2,CK225),TRUE,(CL$216+$E227)/2)</f>
        <v>0.47173396075617141</v>
      </c>
      <c r="CM227" s="368">
        <f>_xlfn.IFS(($D227-$C$215)&lt;-(CM$215-$D$214),MIN((CM$216+$E227)/2,CK226),($D227-$C$215)&gt;-(CM$215-$D$214),MAX((CM$216+$E227)/2,CL225),TRUE,(CM$216+$E227)/2)</f>
        <v>0.54823206180285866</v>
      </c>
      <c r="CN227" s="368">
        <f>_xlfn.IFS(($D227-$C$215)&lt;-(CN$215-$D$214),MIN((CN$216+$E227)/2,CL226),($D227-$C$215)&gt;-(CN$215-$D$214),MAX((CN$216+$E227)/2,CM225),TRUE,(CN$216+$E227)/2)</f>
        <v>0.66284990187732684</v>
      </c>
      <c r="CO227" s="368">
        <f>_xlfn.IFS(($D227-$C$215)&lt;-(CO$215-$D$214),MIN((CO$216+$E227)/2,CM226),($D227-$C$215)&gt;-(CO$215-$D$214),MAX((CO$216+$E227)/2,CN225),TRUE,(CO$216+$E227)/2)</f>
        <v>0.84534070552486884</v>
      </c>
      <c r="CP227" s="368">
        <f>_xlfn.IFS(($D227-$C$215)&lt;-(CP$215-$D$214),MIN((CP$216+$E227)/2,CN226),($D227-$C$215)&gt;-(CP$215-$D$214),MAX((CP$216+$E227)/2,CO225),TRUE,(CP$216+$E227)/2)</f>
        <v>1.0875776672046307</v>
      </c>
      <c r="CQ227" s="368">
        <f>_xlfn.IFS(($D227-$C$215)&lt;-(CQ$215-$D$214),MIN((CQ$216+$E227)/2,CO226),($D227-$C$215)&gt;-(CQ$215-$D$214),MAX((CQ$216+$E227)/2,CP225),TRUE,(CQ$216+$E227)/2)</f>
        <v>1.3458436605826574</v>
      </c>
      <c r="CR227" s="368">
        <f>_xlfn.IFS(($D227-$C$215)&lt;-(CR$215-$D$214),MIN((CR$216+$E227)/2,CP226),($D227-$C$215)&gt;-(CR$215-$D$214),MAX((CR$216+$E227)/2,CQ225),TRUE,(CR$216+$E227)/2)</f>
        <v>1.5641682037684919</v>
      </c>
      <c r="CS227" s="368">
        <f>_xlfn.IFS(($D227-$C$215)&lt;-(CS$215-$D$214),MIN((CS$216+$E227)/2,CQ226),($D227-$C$215)&gt;-(CS$215-$D$214),MAX((CS$216+$E227)/2,CR225),TRUE,(CS$216+$E227)/2)</f>
        <v>1.715344987740028</v>
      </c>
      <c r="CT227" s="368">
        <f>_xlfn.IFS(($D227-$C$215)&lt;-(CT$215-$D$214),MIN((CT$216+$E227)/2,CR226),($D227-$C$215)&gt;-(CT$215-$D$214),MAX((CT$216+$E227)/2,CS225),TRUE,(CT$216+$E227)/2)</f>
        <v>1.8061423790585405</v>
      </c>
      <c r="CU227" s="368">
        <f>_xlfn.IFS(($D227-$C$215)&lt;-(CU$215-$D$214),MIN((CU$216+$E227)/2,CS226),($D227-$C$215)&gt;-(CU$215-$D$214),MAX((CU$216+$E227)/2,CT225),TRUE,(CU$216+$E227)/2)</f>
        <v>1.8736388388932128</v>
      </c>
      <c r="CV227" s="368">
        <f>_xlfn.IFS(($D227-$C$215)&lt;-(CV$215-$D$214),MIN((CV$216+$E227)/2,CT226),($D227-$C$215)&gt;-(CV$215-$D$214),MAX((CV$216+$E227)/2,CU225),TRUE,(CV$216+$E227)/2)</f>
        <v>1.923585217712902</v>
      </c>
      <c r="CW227" s="368">
        <f>_xlfn.IFS(($D227-$C$215)&lt;-(CW$215-$D$214),MIN((CW$216+$E227)/2,CU226),($D227-$C$215)&gt;-(CW$215-$D$214),MAX((CW$216+$E227)/2,CV225),TRUE,(CW$216+$E227)/2)</f>
        <v>1.949738797364569</v>
      </c>
      <c r="CX227" s="368">
        <f>_xlfn.IFS(($D227-$C$215)&lt;-(CX$215-$D$214),MIN((CX$216+$E227)/2,CV226),($D227-$C$215)&gt;-(CX$215-$D$214),MAX((CX$216+$E227)/2,CW225),TRUE,(CX$216+$E227)/2)</f>
        <v>1.9673890633041213</v>
      </c>
      <c r="CY227" s="368">
        <f>_xlfn.IFS(($D227-$C$215)&lt;-(CY$215-$D$214),MIN((CY$216+$E227)/2,CW226),($D227-$C$215)&gt;-(CY$215-$D$214),MAX((CY$216+$E227)/2,CX225),TRUE,(CY$216+$E227)/2)</f>
        <v>1.9807310112979979</v>
      </c>
      <c r="CZ227" s="368">
        <f>_xlfn.IFS(($D227-$C$215)&lt;-(CZ$215-$D$214),MIN((CZ$216+$E227)/2,CX226),($D227-$C$215)&gt;-(CZ$215-$D$214),MAX((CZ$216+$E227)/2,CY225),TRUE,(CZ$216+$E227)/2)</f>
        <v>1.9874466278202263</v>
      </c>
      <c r="DA227" s="368">
        <f>_xlfn.IFS(($D227-$C$215)&lt;-(DA$215-$D$214),MIN((DA$216+$E227)/2,CY226),($D227-$C$215)&gt;-(DA$215-$D$214),MAX((DA$216+$E227)/2,CZ225),TRUE,(DA$216+$E227)/2)</f>
        <v>1.9918641833184605</v>
      </c>
      <c r="DB227" s="368">
        <f>_xlfn.IFS(($D227-$C$215)&lt;-(DB$215-$D$214),MIN((DB$216+$E227)/2,CZ226),($D227-$C$215)&gt;-(DB$215-$D$214),MAX((DB$216+$E227)/2,DA225),TRUE,(DB$216+$E227)/2)</f>
        <v>1.9952216566591701</v>
      </c>
      <c r="DC227" s="368">
        <f>_xlfn.IFS(($D227-$C$215)&lt;-(DC$215-$D$214),MIN((DC$216+$E227)/2,DA226),($D227-$C$215)&gt;-(DC$215-$D$214),MAX((DC$216+$E227)/2,DB225),TRUE,(DC$216+$E227)/2)</f>
        <v>1.9968945449257518</v>
      </c>
      <c r="DD227" s="368">
        <f>_xlfn.IFS(($D227-$C$215)&lt;-(DD$215-$D$214),MIN((DD$216+$E227)/2,DB226),($D227-$C$215)&gt;-(DD$215-$D$214),MAX((DD$216+$E227)/2,DC225),TRUE,(DD$216+$E227)/2)</f>
        <v>1.9979879186627301</v>
      </c>
      <c r="DE227" s="368">
        <f>_xlfn.IFS(($D227-$C$215)&lt;-(DE$215-$D$214),MIN((DE$216+$E227)/2,DC226),($D227-$C$215)&gt;-(DE$215-$D$214),MAX((DE$216+$E227)/2,DD225),TRUE,(DE$216+$E227)/2)</f>
        <v>1.9988200408022498</v>
      </c>
      <c r="DF227" s="369">
        <f>_xlfn.IFS(($D227-$C$215)&lt;-(DF$215-$D$214),MIN((DF$216+$E227)/2,DD226),($D227-$C$215)&gt;-(DF$215-$D$214),MAX((DF$216+$E227)/2,DE225),TRUE,(DF$216+$E227)/2)</f>
        <v>1.9992336039675496</v>
      </c>
      <c r="DG227" s="278"/>
      <c r="DH227"/>
      <c r="DI227"/>
      <c r="DJ227"/>
      <c r="DK227" s="647">
        <v>-0.1</v>
      </c>
      <c r="DL227" s="368">
        <f>2*(1/(1+EXP(-4*(ABS(DL$215-$DJ$213)+ABS($DK227-$DI$214))))-0.5)</f>
        <v>0.97574313003145141</v>
      </c>
      <c r="DM227" s="368">
        <f>2*(1/(1+EXP(-4*(ABS(DM$215-$DJ$213)+ABS($DK227-$DI$214))))-0.5)</f>
        <v>0.9640275800758169</v>
      </c>
      <c r="DN227" s="368">
        <f>2*(1/(1+EXP(-4*(ABS(DN$215-$DJ$213)+ABS($DK227-$DI$214))))-0.5)</f>
        <v>0.94680601284626809</v>
      </c>
      <c r="DO227" s="368">
        <f>2*(1/(1+EXP(-4*(ABS(DO$215-$DJ$213)+ABS($DK227-$DI$214))))-0.5)</f>
        <v>0.92166855440647133</v>
      </c>
      <c r="DP227" s="368">
        <f>2*(1/(1+EXP(-4*(ABS(DP$215-$DJ$213)+ABS($DK227-$DI$214))))-0.5)</f>
        <v>0.88535164820226253</v>
      </c>
      <c r="DQ227" s="368">
        <f>2*(1/(1+EXP(-4*(ABS(DQ$215-$DJ$213)+ABS($DK227-$DI$214))))-0.5)</f>
        <v>0.83365460701215532</v>
      </c>
      <c r="DR227" s="368">
        <f>2*(1/(1+EXP(-4*(ABS(DR$215-$DJ$213)+ABS($DK227-$DI$214))))-0.5)</f>
        <v>0.76159415595576463</v>
      </c>
      <c r="DS227" s="368">
        <f>2*(1/(1+EXP(-4*(ABS(DS$215-$DJ$213)+ABS($DK227-$DI$214))))-0.5)</f>
        <v>0.66403677026784891</v>
      </c>
      <c r="DT227" s="368">
        <f>2*(1/(1+EXP(-4*(ABS(DT$215-$DJ$213)+ABS($DK227-$DI$214))))-0.5)</f>
        <v>0.53704956699803552</v>
      </c>
      <c r="DU227" s="368">
        <f>2*(1/(1+EXP(-4*(ABS(DU$215-$DJ$213)+ABS($DK227-$DI$214))))-0.5)</f>
        <v>0.37994896225522501</v>
      </c>
      <c r="DV227" s="368">
        <f>2*(1/(1+EXP(-4*(ABS(DV$215-$DJ$213)+ABS($DK227-$DI$214))))-0.5)</f>
        <v>0.19737532022490401</v>
      </c>
      <c r="DW227" s="368">
        <f>2*(1/(1+EXP(-4*(ABS(DW$215-$DJ$213)+ABS($DK227-$DI$214))))-0.5)</f>
        <v>0.37994896225522501</v>
      </c>
      <c r="DX227" s="368">
        <f>2*(1/(1+EXP(-4*(ABS(DX$215-$DJ$213)+ABS($DK227-$DI$214))))-0.5)</f>
        <v>0.53704956699803552</v>
      </c>
      <c r="DY227" s="368">
        <f>2*(1/(1+EXP(-4*(ABS(DY$215-$DJ$213)+ABS($DK227-$DI$214))))-0.5)</f>
        <v>0.66403677026784891</v>
      </c>
      <c r="DZ227" s="368">
        <f>2*(1/(1+EXP(-4*(ABS(DZ$215-$DJ$213)+ABS($DK227-$DI$214))))-0.5)</f>
        <v>0.76159415595576463</v>
      </c>
      <c r="EA227" s="368">
        <f>2*(1/(1+EXP(-4*(ABS(EA$215-$DJ$213)+ABS($DK227-$DI$214))))-0.5)</f>
        <v>0.83365460701215532</v>
      </c>
      <c r="EB227" s="368">
        <f>2*(1/(1+EXP(-4*(ABS(EB$215-$DJ$213)+ABS($DK227-$DI$214))))-0.5)</f>
        <v>0.88535164820226253</v>
      </c>
      <c r="EC227" s="368">
        <f>2*(1/(1+EXP(-4*(ABS(EC$215-$DJ$213)+ABS($DK227-$DI$214))))-0.5)</f>
        <v>0.92166855440647133</v>
      </c>
      <c r="ED227" s="368">
        <f>2*(1/(1+EXP(-4*(ABS(ED$215-$DJ$213)+ABS($DK227-$DI$214))))-0.5)</f>
        <v>0.94680601284626809</v>
      </c>
      <c r="EE227" s="368">
        <f>2*(1/(1+EXP(-4*(ABS(EE$215-$DJ$213)+ABS($DK227-$DI$214))))-0.5)</f>
        <v>0.9640275800758169</v>
      </c>
      <c r="EF227" s="368">
        <f>2*(1/(1+EXP(-4*(ABS(EF$215-$DJ$213)+ABS($DK227-$DI$214))))-0.5)</f>
        <v>0.97574313003145141</v>
      </c>
      <c r="EG227"/>
      <c r="EH227"/>
      <c r="EI227"/>
      <c r="EJ227" s="647">
        <v>-0.1</v>
      </c>
      <c r="EK227" s="368">
        <f>2*(1/(1+EXP(-4*(SQRT(POWER((EK$215-$DJ$213),2)+POWER(($DK227-$DI$214),2)))))-0.5)</f>
        <v>0.96472559535808333</v>
      </c>
      <c r="EL227" s="368">
        <f>2*(1/(1+EXP(-4*(SQRT(POWER((EL$215-$DJ$213),2)+POWER(($DK227-$DI$214),2)))))-0.5)</f>
        <v>0.94794117998658045</v>
      </c>
      <c r="EM227" s="368">
        <f>2*(1/(1+EXP(-4*(SQRT(POWER((EM$215-$DJ$213),2)+POWER(($DK227-$DI$214),2)))))-0.5)</f>
        <v>0.92352148935148781</v>
      </c>
      <c r="EN227" s="368">
        <f>2*(1/(1+EXP(-4*(SQRT(POWER((EN$215-$DJ$213),2)+POWER(($DK227-$DI$214),2)))))-0.5)</f>
        <v>0.88838556158566062</v>
      </c>
      <c r="EO227" s="368">
        <f>2*(1/(1+EXP(-4*(SQRT(POWER((EO$215-$DJ$213),2)+POWER(($DK227-$DI$214),2)))))-0.5)</f>
        <v>0.8386342826622768</v>
      </c>
      <c r="EP227" s="368">
        <f>2*(1/(1+EXP(-4*(SQRT(POWER((EP$215-$DJ$213),2)+POWER(($DK227-$DI$214),2)))))-0.5)</f>
        <v>0.76978665234542532</v>
      </c>
      <c r="EQ227" s="368">
        <f>2*(1/(1+EXP(-4*(SQRT(POWER((EQ$215-$DJ$213),2)+POWER(($DK227-$DI$214),2)))))-0.5)</f>
        <v>0.67757722415900501</v>
      </c>
      <c r="ER227" s="368">
        <f>2*(1/(1+EXP(-4*(SQRT(POWER((ER$215-$DJ$213),2)+POWER(($DK227-$DI$214),2)))))-0.5)</f>
        <v>0.5597407230393463</v>
      </c>
      <c r="ES227" s="368">
        <f>2*(1/(1+EXP(-4*(SQRT(POWER((ES$215-$DJ$213),2)+POWER(($DK227-$DI$214),2)))))-0.5)</f>
        <v>0.4196058875137787</v>
      </c>
      <c r="ET227" s="368">
        <f>2*(1/(1+EXP(-4*(SQRT(POWER((ET$215-$DJ$213),2)+POWER(($DK227-$DI$214),2)))))-0.5)</f>
        <v>0.2755340292251891</v>
      </c>
      <c r="EU227" s="368">
        <f>2*(1/(1+EXP(-4*(SQRT(POWER((EU$215-$DJ$213),2)+POWER(($DK227-$DI$214),2)))))-0.5)</f>
        <v>0.19737532022490401</v>
      </c>
      <c r="EV227" s="368">
        <f>2*(1/(1+EXP(-4*(SQRT(POWER((EV$215-$DJ$213),2)+POWER(($DK227-$DI$214),2)))))-0.5)</f>
        <v>0.2755340292251891</v>
      </c>
      <c r="EW227" s="368">
        <f>2*(1/(1+EXP(-4*(SQRT(POWER((EW$215-$DJ$213),2)+POWER(($DK227-$DI$214),2)))))-0.5)</f>
        <v>0.4196058875137787</v>
      </c>
      <c r="EX227" s="368">
        <f>2*(1/(1+EXP(-4*(SQRT(POWER((EX$215-$DJ$213),2)+POWER(($DK227-$DI$214),2)))))-0.5)</f>
        <v>0.5597407230393463</v>
      </c>
      <c r="EY227" s="368">
        <f>2*(1/(1+EXP(-4*(SQRT(POWER((EY$215-$DJ$213),2)+POWER(($DK227-$DI$214),2)))))-0.5)</f>
        <v>0.67757722415900501</v>
      </c>
      <c r="EZ227" s="368">
        <f>2*(1/(1+EXP(-4*(SQRT(POWER((EZ$215-$DJ$213),2)+POWER(($DK227-$DI$214),2)))))-0.5)</f>
        <v>0.76978665234542532</v>
      </c>
      <c r="FA227" s="368">
        <f>2*(1/(1+EXP(-4*(SQRT(POWER((FA$215-$DJ$213),2)+POWER(($DK227-$DI$214),2)))))-0.5)</f>
        <v>0.8386342826622768</v>
      </c>
      <c r="FB227" s="368">
        <f>2*(1/(1+EXP(-4*(SQRT(POWER((FB$215-$DJ$213),2)+POWER(($DK227-$DI$214),2)))))-0.5)</f>
        <v>0.88838556158566062</v>
      </c>
      <c r="FC227" s="368">
        <f>2*(1/(1+EXP(-4*(SQRT(POWER((FC$215-$DJ$213),2)+POWER(($DK227-$DI$214),2)))))-0.5)</f>
        <v>0.92352148935148781</v>
      </c>
      <c r="FD227" s="368">
        <f>2*(1/(1+EXP(-4*(SQRT(POWER((FD$215-$DJ$213),2)+POWER(($DK227-$DI$214),2)))))-0.5)</f>
        <v>0.94794117998658045</v>
      </c>
      <c r="FE227" s="368">
        <f>2*(1/(1+EXP(-4*(SQRT(POWER((FE$215-$DJ$213),2)+POWER(($DK227-$DI$214),2)))))-0.5)</f>
        <v>0.96472559535808333</v>
      </c>
      <c r="FF227"/>
      <c r="FG227"/>
      <c r="FH227"/>
      <c r="FI227" s="647">
        <v>-0.1</v>
      </c>
      <c r="FJ227" s="368">
        <f>2*(1/(1+EXP(-4*(MAX(ABS(FJ$215-$DJ$213),ABS($DK227-$DI$214)))))-0.5)</f>
        <v>0.9640275800758169</v>
      </c>
      <c r="FK227" s="368">
        <f>2*(1/(1+EXP(-4*(MAX(ABS(FK$215-$DJ$213),ABS($DK227-$DI$214)))))-0.5)</f>
        <v>0.94680601284626809</v>
      </c>
      <c r="FL227" s="368">
        <f>2*(1/(1+EXP(-4*(MAX(ABS(FL$215-$DJ$213),ABS($DK227-$DI$214)))))-0.5)</f>
        <v>0.92166855440647133</v>
      </c>
      <c r="FM227" s="368">
        <f>2*(1/(1+EXP(-4*(MAX(ABS(FM$215-$DJ$213),ABS($DK227-$DI$214)))))-0.5)</f>
        <v>0.88535164820226253</v>
      </c>
      <c r="FN227" s="368">
        <f>2*(1/(1+EXP(-4*(MAX(ABS(FN$215-$DJ$213),ABS($DK227-$DI$214)))))-0.5)</f>
        <v>0.83365460701215532</v>
      </c>
      <c r="FO227" s="368">
        <f>2*(1/(1+EXP(-4*(MAX(ABS(FO$215-$DJ$213),ABS($DK227-$DI$214)))))-0.5)</f>
        <v>0.76159415595576463</v>
      </c>
      <c r="FP227" s="368">
        <f>2*(1/(1+EXP(-4*(MAX(ABS(FP$215-$DJ$213),ABS($DK227-$DI$214)))))-0.5)</f>
        <v>0.66403677026784891</v>
      </c>
      <c r="FQ227" s="368">
        <f>2*(1/(1+EXP(-4*(MAX(ABS(FQ$215-$DJ$213),ABS($DK227-$DI$214)))))-0.5)</f>
        <v>0.53704956699803508</v>
      </c>
      <c r="FR227" s="368">
        <f>2*(1/(1+EXP(-4*(MAX(ABS(FR$215-$DJ$213),ABS($DK227-$DI$214)))))-0.5)</f>
        <v>0.37994896225522501</v>
      </c>
      <c r="FS227" s="368">
        <f>2*(1/(1+EXP(-4*(MAX(ABS(FS$215-$DJ$213),ABS($DK227-$DI$214)))))-0.5)</f>
        <v>0.19737532022490401</v>
      </c>
      <c r="FT227" s="368">
        <f>2*(1/(1+EXP(-4*(MAX(ABS(FT$215-$DJ$213),ABS($DK227-$DI$214)))))-0.5)</f>
        <v>0.19737532022490401</v>
      </c>
      <c r="FU227" s="368">
        <f>2*(1/(1+EXP(-4*(MAX(ABS(FU$215-$DJ$213),ABS($DK227-$DI$214)))))-0.5)</f>
        <v>0.19737532022490401</v>
      </c>
      <c r="FV227" s="368">
        <f>2*(1/(1+EXP(-4*(MAX(ABS(FV$215-$DJ$213),ABS($DK227-$DI$214)))))-0.5)</f>
        <v>0.37994896225522501</v>
      </c>
      <c r="FW227" s="368">
        <f>2*(1/(1+EXP(-4*(MAX(ABS(FW$215-$DJ$213),ABS($DK227-$DI$214)))))-0.5)</f>
        <v>0.53704956699803508</v>
      </c>
      <c r="FX227" s="368">
        <f>2*(1/(1+EXP(-4*(MAX(ABS(FX$215-$DJ$213),ABS($DK227-$DI$214)))))-0.5)</f>
        <v>0.66403677026784891</v>
      </c>
      <c r="FY227" s="368">
        <f>2*(1/(1+EXP(-4*(MAX(ABS(FY$215-$DJ$213),ABS($DK227-$DI$214)))))-0.5)</f>
        <v>0.76159415595576463</v>
      </c>
      <c r="FZ227" s="368">
        <f>2*(1/(1+EXP(-4*(MAX(ABS(FZ$215-$DJ$213),ABS($DK227-$DI$214)))))-0.5)</f>
        <v>0.83365460701215532</v>
      </c>
      <c r="GA227" s="368">
        <f>2*(1/(1+EXP(-4*(MAX(ABS(GA$215-$DJ$213),ABS($DK227-$DI$214)))))-0.5)</f>
        <v>0.88535164820226253</v>
      </c>
      <c r="GB227" s="368">
        <f>2*(1/(1+EXP(-4*(MAX(ABS(GB$215-$DJ$213),ABS($DK227-$DI$214)))))-0.5)</f>
        <v>0.92166855440647133</v>
      </c>
      <c r="GC227" s="368">
        <f>2*(1/(1+EXP(-4*(MAX(ABS(GC$215-$DJ$213),ABS($DK227-$DI$214)))))-0.5)</f>
        <v>0.94680601284626809</v>
      </c>
      <c r="GD227" s="368">
        <f>2*(1/(1+EXP(-4*(MAX(ABS(GD$215-$DJ$213),ABS($DK227-$DI$214)))))-0.5)</f>
        <v>0.9640275800758169</v>
      </c>
      <c r="GE227"/>
      <c r="GF227"/>
      <c r="GG227"/>
    </row>
    <row r="228" spans="1:189" ht="42" customHeight="1">
      <c r="A228"/>
      <c r="B228" s="277"/>
      <c r="C228" s="276"/>
      <c r="D228" s="222">
        <v>0.4</v>
      </c>
      <c r="E228" s="227">
        <f>$E$217-($E$217-$E$247)*1/(1+EXP(-($E$216*(-D228+$C$215))))</f>
        <v>1.6546746312739109</v>
      </c>
      <c r="F228" s="367">
        <f>AQ228*CB228</f>
        <v>0.32076403972380291</v>
      </c>
      <c r="G228" s="368">
        <f>AR228*CC228</f>
        <v>0.31605728102618008</v>
      </c>
      <c r="H228" s="368">
        <f>AS228*CD228</f>
        <v>0.31016076327231046</v>
      </c>
      <c r="I228" s="368">
        <f>AT228*CE228</f>
        <v>0.30519553409214789</v>
      </c>
      <c r="J228" s="368">
        <f>AU228*CF228</f>
        <v>0.30314399335286896</v>
      </c>
      <c r="K228" s="368">
        <f>AV228*CG228</f>
        <v>0.30379062944759871</v>
      </c>
      <c r="L228" s="368">
        <f>AW228*CH228</f>
        <v>0.30631812372836037</v>
      </c>
      <c r="M228" s="368">
        <f>AX228*CI228</f>
        <v>0.31320980449428992</v>
      </c>
      <c r="N228" s="368">
        <f>AY228*CJ228</f>
        <v>0.32727414926636633</v>
      </c>
      <c r="O228" s="368">
        <f>AZ228*CK228</f>
        <v>0.35116044490974097</v>
      </c>
      <c r="P228" s="368">
        <f>BA228*CL228</f>
        <v>0.3910743266511657</v>
      </c>
      <c r="Q228" s="368">
        <f>BB228*CM228</f>
        <v>0.4407663057534108</v>
      </c>
      <c r="R228" s="368">
        <f>BC228*CN228</f>
        <v>0.58804526343027386</v>
      </c>
      <c r="S228" s="368">
        <f>BD228*CO228</f>
        <v>0.76172941952966022</v>
      </c>
      <c r="T228" s="368">
        <f>BE228*CP228</f>
        <v>1.0047020857314557</v>
      </c>
      <c r="U228" s="368">
        <f>BF228*CQ228</f>
        <v>1.2634692532781224</v>
      </c>
      <c r="V228" s="368">
        <f>BG228*CR228</f>
        <v>1.4821162199486022</v>
      </c>
      <c r="W228" s="368">
        <f>BH228*CS228</f>
        <v>1.6334781918930299</v>
      </c>
      <c r="X228" s="368">
        <f>BI228*CT228</f>
        <v>1.7596119922028988</v>
      </c>
      <c r="Y228" s="368">
        <f>BJ228*CU228</f>
        <v>1.8504526041111717</v>
      </c>
      <c r="Z228" s="368">
        <f>BK228*CV228</f>
        <v>1.900417788763145</v>
      </c>
      <c r="AA228" s="368">
        <f>BL228*CW228</f>
        <v>1.9352737675223741</v>
      </c>
      <c r="AB228" s="368">
        <f>BM228*CX228</f>
        <v>1.9614295908932731</v>
      </c>
      <c r="AC228" s="368">
        <f>BN228*CY228</f>
        <v>1.9747723290433328</v>
      </c>
      <c r="AD228" s="368">
        <f>BO228*CZ228</f>
        <v>1.9836247510912988</v>
      </c>
      <c r="AE228" s="368">
        <f>BP228*DA228</f>
        <v>1.9903406287640037</v>
      </c>
      <c r="AF228" s="368">
        <f>BQ228*DB228</f>
        <v>1.9936983197246332</v>
      </c>
      <c r="AG228" s="368">
        <f>BR228*DC228</f>
        <v>1.9958979762259332</v>
      </c>
      <c r="AH228" s="368">
        <f>BS228*DD228</f>
        <v>1.9975722405877903</v>
      </c>
      <c r="AI228" s="368">
        <f>BT228*DE228</f>
        <v>1.9984069216752076</v>
      </c>
      <c r="AJ228" s="369">
        <f>BU228*DF228</f>
        <v>1.9989541091259271</v>
      </c>
      <c r="AK228" s="278"/>
      <c r="AL228" s="189"/>
      <c r="AM228" s="277"/>
      <c r="AN228" s="276"/>
      <c r="AO228" s="222">
        <v>0.4</v>
      </c>
      <c r="AP228" s="227">
        <f>$E$217-($E$217-$E$247)*1/(1+EXP(-($E$216*(-AO228+$C$215))))</f>
        <v>1.6546746312739109</v>
      </c>
      <c r="AQ228" s="368">
        <f>2*(1/(1+EXP(-4/0.5*(POWER(POWER((ABS(AQ$215-(-1))),3)+POWER(ABS($AO228-(0)),3),1/3))))-0.5)*2*(1/(1+EXP(-4/0.5*(POWER(POWER((ABS(AQ$215-(1))),3)+POWER(ABS($AO228-(-1)),3),1/3))))-0.5)</f>
        <v>0.97991895332690127</v>
      </c>
      <c r="AR228" s="368">
        <f>2*(1/(1+EXP(-4/0.5*(POWER(POWER((ABS(AR$215-(-1))),3)+POWER(ABS($AO228-(0)),3),1/3))))-0.5)*2*(1/(1+EXP(-4/0.5*(POWER(POWER((ABS(AR$215-(1))),3)+POWER(ABS($AO228-(-1)),3),1/3))))-0.5)</f>
        <v>0.96513207149809488</v>
      </c>
      <c r="AS228" s="368">
        <f>2*(1/(1+EXP(-4/0.5*(POWER(POWER((ABS(AS$215-(-1))),3)+POWER(ABS($AO228-(0)),3),1/3))))-0.5)*2*(1/(1+EXP(-4/0.5*(POWER(POWER((ABS(AS$215-(1))),3)+POWER(ABS($AO228-(-1)),3),1/3))))-0.5)</f>
        <v>0.94672066878381589</v>
      </c>
      <c r="AT228" s="368">
        <f>2*(1/(1+EXP(-4/0.5*(POWER(POWER((ABS(AT$215-(-1))),3)+POWER(ABS($AO228-(0)),3),1/3))))-0.5)*2*(1/(1+EXP(-4/0.5*(POWER(POWER((ABS(AT$215-(1))),3)+POWER(ABS($AO228-(-1)),3),1/3))))-0.5)</f>
        <v>0.93076292124647231</v>
      </c>
      <c r="AU228" s="368">
        <f>2*(1/(1+EXP(-4/0.5*(POWER(POWER((ABS(AU$215-(-1))),3)+POWER(ABS($AO228-(0)),3),1/3))))-0.5)*2*(1/(1+EXP(-4/0.5*(POWER(POWER((ABS(AU$215-(1))),3)+POWER(ABS($AO228-(-1)),3),1/3))))-0.5)</f>
        <v>0.92290695802439437</v>
      </c>
      <c r="AV228" s="368">
        <f>2*(1/(1+EXP(-4/0.5*(POWER(POWER((ABS(AV$215-(-1))),3)+POWER(ABS($AO228-(0)),3),1/3))))-0.5)*2*(1/(1+EXP(-4/0.5*(POWER(POWER((ABS(AV$215-(1))),3)+POWER(ABS($AO228-(-1)),3),1/3))))-0.5)</f>
        <v>0.92166851467637489</v>
      </c>
      <c r="AW228" s="368">
        <f>2*(1/(1+EXP(-4/0.5*(POWER(POWER((ABS(AW$215-(-1))),3)+POWER(ABS($AO228-(0)),3),1/3))))-0.5)*2*(1/(1+EXP(-4/0.5*(POWER(POWER((ABS(AW$215-(1))),3)+POWER(ABS($AO228-(-1)),3),1/3))))-0.5)</f>
        <v>0.92290690239208495</v>
      </c>
      <c r="AX228" s="368">
        <f>2*(1/(1+EXP(-4/0.5*(POWER(POWER((ABS(AX$215-(-1))),3)+POWER(ABS($AO228-(0)),3),1/3))))-0.5)*2*(1/(1+EXP(-4/0.5*(POWER(POWER((ABS(AX$215-(1))),3)+POWER(ABS($AO228-(-1)),3),1/3))))-0.5)</f>
        <v>0.93076278773966237</v>
      </c>
      <c r="AY228" s="368">
        <f>2*(1/(1+EXP(-4/0.5*(POWER(POWER((ABS(AY$215-(-1))),3)+POWER(ABS($AO228-(0)),3),1/3))))-0.5)*2*(1/(1+EXP(-4/0.5*(POWER(POWER((ABS(AY$215-(1))),3)+POWER(ABS($AO228-(-1)),3),1/3))))-0.5)</f>
        <v>0.94672040537986979</v>
      </c>
      <c r="AZ228" s="368">
        <f>2*(1/(1+EXP(-4/0.5*(POWER(POWER((ABS(AZ$215-(-1))),3)+POWER(ABS($AO228-(0)),3),1/3))))-0.5)*2*(1/(1+EXP(-4/0.5*(POWER(POWER((ABS(AZ$215-(1))),3)+POWER(ABS($AO228-(-1)),3),1/3))))-0.5)</f>
        <v>0.9651315839026976</v>
      </c>
      <c r="BA228" s="368">
        <f>2*(1/(1+EXP(-4/0.5*(POWER(POWER((ABS(BA$215-(-1))),3)+POWER(ABS($AO228-(0)),3),1/3))))-0.5)*2*(1/(1+EXP(-4/0.5*(POWER(POWER((ABS(BA$215-(1))),3)+POWER(ABS($AO228-(-1)),3),1/3))))-0.5)</f>
        <v>0.97991808883328901</v>
      </c>
      <c r="BB228" s="368">
        <f>2*(1/(1+EXP(-4/0.5*(POWER(POWER((ABS(BB$215-(-1))),3)+POWER(ABS($AO228-(0)),3),1/3))))-0.5)*2*(1/(1+EXP(-4/0.5*(POWER(POWER((ABS(BB$215-(1))),3)+POWER(ABS($AO228-(-1)),3),1/3))))-0.5)</f>
        <v>0.98938768024725265</v>
      </c>
      <c r="BC228" s="368">
        <f>2*(1/(1+EXP(-4/0.5*(POWER(POWER((ABS(BC$215-(-1))),3)+POWER(ABS($AO228-(0)),3),1/3))))-0.5)*2*(1/(1+EXP(-4/0.5*(POWER(POWER((ABS(BC$215-(1))),3)+POWER(ABS($AO228-(-1)),3),1/3))))-0.5)</f>
        <v>0.99468751001617206</v>
      </c>
      <c r="BD228" s="368">
        <f>2*(1/(1+EXP(-4/0.5*(POWER(POWER((ABS(BD$215-(-1))),3)+POWER(ABS($AO228-(0)),3),1/3))))-0.5)*2*(1/(1+EXP(-4/0.5*(POWER(POWER((ABS(BD$215-(1))),3)+POWER(ABS($AO228-(-1)),3),1/3))))-0.5)</f>
        <v>0.99742766524139426</v>
      </c>
      <c r="BE228" s="368">
        <f>2*(1/(1+EXP(-4/0.5*(POWER(POWER((ABS(BE$215-(-1))),3)+POWER(ABS($AO228-(0)),3),1/3))))-0.5)*2*(1/(1+EXP(-4/0.5*(POWER(POWER((ABS(BE$215-(1))),3)+POWER(ABS($AO228-(-1)),3),1/3))))-0.5)</f>
        <v>0.9987784728721234</v>
      </c>
      <c r="BF228" s="368">
        <f>2*(1/(1+EXP(-4/0.5*(POWER(POWER((ABS(BF$215-(-1))),3)+POWER(ABS($AO228-(0)),3),1/3))))-0.5)*2*(1/(1+EXP(-4/0.5*(POWER(POWER((ABS(BF$215-(1))),3)+POWER(ABS($AO228-(-1)),3),1/3))))-0.5)</f>
        <v>0.99942445857059392</v>
      </c>
      <c r="BG228" s="368">
        <f>2*(1/(1+EXP(-4/0.5*(POWER(POWER((ABS(BG$215-(-1))),3)+POWER(ABS($AO228-(0)),3),1/3))))-0.5)*2*(1/(1+EXP(-4/0.5*(POWER(POWER((ABS(BG$215-(1))),3)+POWER(ABS($AO228-(-1)),3),1/3))))-0.5)</f>
        <v>0.99972669927084967</v>
      </c>
      <c r="BH228" s="368">
        <f>2*(1/(1+EXP(-4/0.5*(POWER(POWER((ABS(BH$215-(-1))),3)+POWER(ABS($AO228-(0)),3),1/3))))-0.5)*2*(1/(1+EXP(-4/0.5*(POWER(POWER((ABS(BH$215-(1))),3)+POWER(ABS($AO228-(-1)),3),1/3))))-0.5)</f>
        <v>0.99986534464685495</v>
      </c>
      <c r="BI228" s="368">
        <f>2*(1/(1+EXP(-4/0.5*(POWER(POWER((ABS(BI$215-(-1))),3)+POWER(ABS($AO228-(0)),3),1/3))))-0.5)*2*(1/(1+EXP(-4/0.5*(POWER(POWER((ABS(BI$215-(1))),3)+POWER(ABS($AO228-(-1)),3),1/3))))-0.5)</f>
        <v>0.99992746608178174</v>
      </c>
      <c r="BJ228" s="368">
        <f>2*(1/(1+EXP(-4/0.5*(POWER(POWER((ABS(BJ$215-(-1))),3)+POWER(ABS($AO228-(0)),3),1/3))))-0.5)*2*(1/(1+EXP(-4/0.5*(POWER(POWER((ABS(BJ$215-(1))),3)+POWER(ABS($AO228-(-1)),3),1/3))))-0.5)</f>
        <v>0.99995438069070974</v>
      </c>
      <c r="BK228" s="368">
        <f>2*(1/(1+EXP(-4/0.5*(POWER(POWER((ABS(BK$215-(-1))),3)+POWER(ABS($AO228-(0)),3),1/3))))-0.5)*2*(1/(1+EXP(-4/0.5*(POWER(POWER((ABS(BK$215-(1))),3)+POWER(ABS($AO228-(-1)),3),1/3))))-0.5)</f>
        <v>0.99996547489524346</v>
      </c>
      <c r="BL228" s="368">
        <f>2*(1/(1+EXP(-4/0.5*(POWER(POWER((ABS(BL$215-(-1))),3)+POWER(ABS($AO228-(0)),3),1/3))))-0.5)*2*(1/(1+EXP(-4/0.5*(POWER(POWER((ABS(BL$215-(1))),3)+POWER(ABS($AO228-(-1)),3),1/3))))-0.5)</f>
        <v>0.99996974870718014</v>
      </c>
      <c r="BM228" s="368">
        <f>2*(1/(1+EXP(-4/0.5*(POWER(POWER((ABS(BM$215-(-1))),3)+POWER(ABS($AO228-(0)),3),1/3))))-0.5)*2*(1/(1+EXP(-4/0.5*(POWER(POWER((ABS(BM$215-(1))),3)+POWER(ABS($AO228-(-1)),3),1/3))))-0.5)</f>
        <v>0.99997129595196965</v>
      </c>
      <c r="BN228" s="368">
        <f>2*(1/(1+EXP(-4/0.5*(POWER(POWER((ABS(BN$215-(-1))),3)+POWER(ABS($AO228-(0)),3),1/3))))-0.5)*2*(1/(1+EXP(-4/0.5*(POWER(POWER((ABS(BN$215-(1))),3)+POWER(ABS($AO228-(-1)),3),1/3))))-0.5)</f>
        <v>0.99997188999063691</v>
      </c>
      <c r="BO228" s="368">
        <f>2*(1/(1+EXP(-4/0.5*(POWER(POWER((ABS(BO$215-(-1))),3)+POWER(ABS($AO228-(0)),3),1/3))))-0.5)*2*(1/(1+EXP(-4/0.5*(POWER(POWER((ABS(BO$215-(1))),3)+POWER(ABS($AO228-(-1)),3),1/3))))-0.5)</f>
        <v>0.99997221132938952</v>
      </c>
      <c r="BP228" s="368">
        <f>2*(1/(1+EXP(-4/0.5*(POWER(POWER((ABS(BP$215-(-1))),3)+POWER(ABS($AO228-(0)),3),1/3))))-0.5)*2*(1/(1+EXP(-4/0.5*(POWER(POWER((ABS(BP$215-(1))),3)+POWER(ABS($AO228-(-1)),3),1/3))))-0.5)</f>
        <v>0.99997243629399279</v>
      </c>
      <c r="BQ228" s="368">
        <f>2*(1/(1+EXP(-4/0.5*(POWER(POWER((ABS(BQ$215-(-1))),3)+POWER(ABS($AO228-(0)),3),1/3))))-0.5)*2*(1/(1+EXP(-4/0.5*(POWER(POWER((ABS(BQ$215-(1))),3)+POWER(ABS($AO228-(-1)),3),1/3))))-0.5)</f>
        <v>0.99997259186207643</v>
      </c>
      <c r="BR228" s="368">
        <f>2*(1/(1+EXP(-4/0.5*(POWER(POWER((ABS(BR$215-(-1))),3)+POWER(ABS($AO228-(0)),3),1/3))))-0.5)*2*(1/(1+EXP(-4/0.5*(POWER(POWER((ABS(BR$215-(1))),3)+POWER(ABS($AO228-(-1)),3),1/3))))-0.5)</f>
        <v>0.99997290387514581</v>
      </c>
      <c r="BS228" s="368">
        <f>2*(1/(1+EXP(-4/0.5*(POWER(POWER((ABS(BS$215-(-1))),3)+POWER(ABS($AO228-(0)),3),1/3))))-0.5)*2*(1/(1+EXP(-4/0.5*(POWER(POWER((ABS(BS$215-(1))),3)+POWER(ABS($AO228-(-1)),3),1/3))))-0.5)</f>
        <v>0.99997361543217089</v>
      </c>
      <c r="BT228" s="368">
        <f>2*(1/(1+EXP(-4/0.5*(POWER(POWER((ABS(BT$215-(-1))),3)+POWER(ABS($AO228-(0)),3),1/3))))-0.5)*2*(1/(1+EXP(-4/0.5*(POWER(POWER((ABS(BT$215-(1))),3)+POWER(ABS($AO228-(-1)),3),1/3))))-0.5)</f>
        <v>0.99997490688001855</v>
      </c>
      <c r="BU228" s="368">
        <f>2*(1/(1+EXP(-4/0.5*(POWER(POWER((ABS(BU$215-(-1))),3)+POWER(ABS($AO228-(0)),3),1/3))))-0.5)*2*(1/(1+EXP(-4/0.5*(POWER(POWER((ABS(BU$215-(1))),3)+POWER(ABS($AO228-(-1)),3),1/3))))-0.5)</f>
        <v>0.9999768667598552</v>
      </c>
      <c r="BV228" s="278"/>
      <c r="BW228" s="189"/>
      <c r="BX228" s="277"/>
      <c r="BY228" s="276"/>
      <c r="BZ228" s="222">
        <v>0.4</v>
      </c>
      <c r="CA228" s="227">
        <f>$E$217-($E$217-$E$247)*1/(1+EXP(-($E$216*(-BZ228+$C$215))))</f>
        <v>1.6546746312739109</v>
      </c>
      <c r="CB228" s="367">
        <f>MIN((CB$216+$E228)/2,CA227)</f>
        <v>0.32733731563695545</v>
      </c>
      <c r="CC228" s="368">
        <f>_xlfn.IFS(($D228-$C$215)&lt;-(CC$215-$D$214),MIN((CC$216+$E228)/2,CB227),($D228-$C$215)&gt;-(CC$215-$D$214),MAX((CC$216+$E228)/2,CB227),TRUE,(CC$216+$E228)/2)</f>
        <v>0.32747567960889584</v>
      </c>
      <c r="CD228" s="368">
        <f>_xlfn.IFS(($D228-$C$215)&lt;-(CD$215-$D$214),MIN((CD$216+$E228)/2,CB227),($D228-$C$215)&gt;-(CD$215-$D$214),MAX((CD$216+$E228)/2,CC226),TRUE,(CD$216+$E228)/2)</f>
        <v>0.32761592040739085</v>
      </c>
      <c r="CE228" s="368">
        <f>_xlfn.IFS(($D228-$C$215)&lt;-(CE$215-$D$214),MIN((CE$216+$E228)/2,CC227),($D228-$C$215)&gt;-(CE$215-$D$214),MAX((CE$216+$E228)/2,CD226),TRUE,(CE$216+$E228)/2)</f>
        <v>0.32789825112868892</v>
      </c>
      <c r="CF228" s="368">
        <f>_xlfn.IFS(($D228-$C$215)&lt;-(CF$215-$D$214),MIN((CF$216+$E228)/2,CD227),($D228-$C$215)&gt;-(CF$215-$D$214),MAX((CF$216+$E228)/2,CE226),TRUE,(CF$216+$E228)/2)</f>
        <v>0.32846647293871223</v>
      </c>
      <c r="CG228" s="368">
        <f>_xlfn.IFS(($D228-$C$215)&lt;-(CG$215-$D$214),MIN((CG$216+$E228)/2,CE227),($D228-$C$215)&gt;-(CG$215-$D$214),MAX((CG$216+$E228)/2,CF226),TRUE,(CG$216+$E228)/2)</f>
        <v>0.3296094253086953</v>
      </c>
      <c r="CH228" s="368">
        <f>_xlfn.IFS(($D228-$C$215)&lt;-(CH$215-$D$214),MIN((CH$216+$E228)/2,CF227),($D228-$C$215)&gt;-(CH$215-$D$214),MAX((CH$216+$E228)/2,CG226),TRUE,(CH$216+$E228)/2)</f>
        <v>0.33190576745543193</v>
      </c>
      <c r="CI228" s="368">
        <f>_xlfn.IFS(($D228-$C$215)&lt;-(CI$215-$D$214),MIN((CI$216+$E228)/2,CG227),($D228-$C$215)&gt;-(CI$215-$D$214),MAX((CI$216+$E228)/2,CH226),TRUE,(CI$216+$E228)/2)</f>
        <v>0.33650873092478617</v>
      </c>
      <c r="CJ228" s="368">
        <f>_xlfn.IFS(($D228-$C$215)&lt;-(CJ$215-$D$214),MIN((CJ$216+$E228)/2,CH227),($D228-$C$215)&gt;-(CJ$215-$D$214),MAX((CJ$216+$E228)/2,CI226),TRUE,(CJ$216+$E228)/2)</f>
        <v>0.3456925058407801</v>
      </c>
      <c r="CK228" s="368">
        <f>_xlfn.IFS(($D228-$C$215)&lt;-(CK$215-$D$214),MIN((CK$216+$E228)/2,CI227),($D228-$C$215)&gt;-(CK$215-$D$214),MAX((CK$216+$E228)/2,CJ226),TRUE,(CK$216+$E228)/2)</f>
        <v>0.36384722121490964</v>
      </c>
      <c r="CL228" s="368">
        <f>_xlfn.IFS(($D228-$C$215)&lt;-(CL$215-$D$214),MIN((CL$216+$E228)/2,CJ227),($D228-$C$215)&gt;-(CL$215-$D$214),MAX((CL$216+$E228)/2,CK226),TRUE,(CL$216+$E228)/2)</f>
        <v>0.3990887923262923</v>
      </c>
      <c r="CM228" s="368">
        <f>_xlfn.IFS(($D228-$C$215)&lt;-(CM$215-$D$214),MIN((CM$216+$E228)/2,CK227),($D228-$C$215)&gt;-(CM$215-$D$214),MAX((CM$216+$E228)/2,CL226),TRUE,(CM$216+$E228)/2)</f>
        <v>0.4454940308568035</v>
      </c>
      <c r="CN228" s="368">
        <f>_xlfn.IFS(($D228-$C$215)&lt;-(CN$215-$D$214),MIN((CN$216+$E228)/2,CL227),($D228-$C$215)&gt;-(CN$215-$D$214),MAX((CN$216+$E228)/2,CM226),TRUE,(CN$216+$E228)/2)</f>
        <v>0.59118593277673026</v>
      </c>
      <c r="CO228" s="368">
        <f>_xlfn.IFS(($D228-$C$215)&lt;-(CO$215-$D$214),MIN((CO$216+$E228)/2,CM227),($D228-$C$215)&gt;-(CO$215-$D$214),MAX((CO$216+$E228)/2,CN226),TRUE,(CO$216+$E228)/2)</f>
        <v>0.76369389588297498</v>
      </c>
      <c r="CP228" s="368">
        <f>_xlfn.IFS(($D228-$C$215)&lt;-(CP$215-$D$214),MIN((CP$216+$E228)/2,CN227),($D228-$C$215)&gt;-(CP$215-$D$214),MAX((CP$216+$E228)/2,CO226),TRUE,(CP$216+$E228)/2)</f>
        <v>1.0059308575627368</v>
      </c>
      <c r="CQ228" s="368">
        <f>_xlfn.IFS(($D228-$C$215)&lt;-(CQ$215-$D$214),MIN((CQ$216+$E228)/2,CO227),($D228-$C$215)&gt;-(CQ$215-$D$214),MAX((CQ$216+$E228)/2,CP226),TRUE,(CQ$216+$E228)/2)</f>
        <v>1.2641968509407635</v>
      </c>
      <c r="CR228" s="368">
        <f>_xlfn.IFS(($D228-$C$215)&lt;-(CR$215-$D$214),MIN((CR$216+$E228)/2,CP227),($D228-$C$215)&gt;-(CR$215-$D$214),MAX((CR$216+$E228)/2,CQ226),TRUE,(CR$216+$E228)/2)</f>
        <v>1.482521394126598</v>
      </c>
      <c r="CS228" s="368">
        <f>_xlfn.IFS(($D228-$C$215)&lt;-(CS$215-$D$214),MIN((CS$216+$E228)/2,CQ227),($D228-$C$215)&gt;-(CS$215-$D$214),MAX((CS$216+$E228)/2,CR226),TRUE,(CS$216+$E228)/2)</f>
        <v>1.6336981780981341</v>
      </c>
      <c r="CT228" s="368">
        <f>_xlfn.IFS(($D228-$C$215)&lt;-(CT$215-$D$214),MIN((CT$216+$E228)/2,CR227),($D228-$C$215)&gt;-(CT$215-$D$214),MAX((CT$216+$E228)/2,CS226),TRUE,(CT$216+$E228)/2)</f>
        <v>1.7597396330135253</v>
      </c>
      <c r="CU228" s="368">
        <f>_xlfn.IFS(($D228-$C$215)&lt;-(CU$215-$D$214),MIN((CU$216+$E228)/2,CS227),($D228-$C$215)&gt;-(CU$215-$D$214),MAX((CU$216+$E228)/2,CT226),TRUE,(CU$216+$E228)/2)</f>
        <v>1.8505370243320378</v>
      </c>
      <c r="CV228" s="368">
        <f>_xlfn.IFS(($D228-$C$215)&lt;-(CV$215-$D$214),MIN((CV$216+$E228)/2,CT227),($D228-$C$215)&gt;-(CV$215-$D$214),MAX((CV$216+$E228)/2,CU226),TRUE,(CV$216+$E228)/2)</f>
        <v>1.900483403151727</v>
      </c>
      <c r="CW228" s="368">
        <f>_xlfn.IFS(($D228-$C$215)&lt;-(CW$215-$D$214),MIN((CW$216+$E228)/2,CU227),($D228-$C$215)&gt;-(CW$215-$D$214),MAX((CW$216+$E228)/2,CV226),TRUE,(CW$216+$E228)/2)</f>
        <v>1.9353323138269034</v>
      </c>
      <c r="CX228" s="368">
        <f>_xlfn.IFS(($D228-$C$215)&lt;-(CX$215-$D$214),MIN((CX$216+$E228)/2,CV227),($D228-$C$215)&gt;-(CX$215-$D$214),MAX((CX$216+$E228)/2,CW226),TRUE,(CX$216+$E228)/2)</f>
        <v>1.9614858934785704</v>
      </c>
      <c r="CY228" s="368">
        <f>_xlfn.IFS(($D228-$C$215)&lt;-(CY$215-$D$214),MIN((CY$216+$E228)/2,CW227),($D228-$C$215)&gt;-(CY$215-$D$214),MAX((CY$216+$E228)/2,CX226),TRUE,(CY$216+$E228)/2)</f>
        <v>1.9748278414724472</v>
      </c>
      <c r="CZ228" s="368">
        <f>_xlfn.IFS(($D228-$C$215)&lt;-(CZ$215-$D$214),MIN((CZ$216+$E228)/2,CX227),($D228-$C$215)&gt;-(CZ$215-$D$214),MAX((CZ$216+$E228)/2,CY226),TRUE,(CZ$216+$E228)/2)</f>
        <v>1.9836798749179394</v>
      </c>
      <c r="DA228" s="368">
        <f>_xlfn.IFS(($D228-$C$215)&lt;-(DA$215-$D$214),MIN((DA$216+$E228)/2,CY227),($D228-$C$215)&gt;-(DA$215-$D$214),MAX((DA$216+$E228)/2,CZ226),TRUE,(DA$216+$E228)/2)</f>
        <v>1.9903954914401678</v>
      </c>
      <c r="DB228" s="368">
        <f>_xlfn.IFS(($D228-$C$215)&lt;-(DB$215-$D$214),MIN((DB$216+$E228)/2,CZ227),($D228-$C$215)&gt;-(DB$215-$D$214),MAX((DB$216+$E228)/2,DA226),TRUE,(DB$216+$E228)/2)</f>
        <v>1.9937529647808774</v>
      </c>
      <c r="DC228" s="368">
        <f>_xlfn.IFS(($D228-$C$215)&lt;-(DC$215-$D$214),MIN((DC$216+$E228)/2,DA227),($D228-$C$215)&gt;-(DC$215-$D$214),MAX((DC$216+$E228)/2,DB226),TRUE,(DC$216+$E228)/2)</f>
        <v>1.9959520587921213</v>
      </c>
      <c r="DD228" s="368">
        <f>_xlfn.IFS(($D228-$C$215)&lt;-(DD$215-$D$214),MIN((DD$216+$E228)/2,DB227),($D228-$C$215)&gt;-(DD$215-$D$214),MAX((DD$216+$E228)/2,DC226),TRUE,(DD$216+$E228)/2)</f>
        <v>1.9976249470587031</v>
      </c>
      <c r="DE228" s="368">
        <f>_xlfn.IFS(($D228-$C$215)&lt;-(DE$215-$D$214),MIN((DE$216+$E228)/2,DC227),($D228-$C$215)&gt;-(DE$215-$D$214),MAX((DE$216+$E228)/2,DD226),TRUE,(DE$216+$E228)/2)</f>
        <v>1.9984570691982229</v>
      </c>
      <c r="DF228" s="369">
        <f>_xlfn.IFS(($D228-$C$215)&lt;-(DF$215-$D$214),MIN((DF$216+$E228)/2,DD227),($D228-$C$215)&gt;-(DF$215-$D$214),MAX((DF$216+$E228)/2,DE226),TRUE,(DF$216+$E228)/2)</f>
        <v>1.9990003524811306</v>
      </c>
      <c r="DG228" s="278"/>
      <c r="DH228"/>
      <c r="DI228"/>
      <c r="DJ228"/>
      <c r="DK228" s="646">
        <v>-0.2</v>
      </c>
      <c r="DL228" s="368">
        <f>2*(1/(1+EXP(-4*(ABS(DL$215-$DJ$213)+ABS($DK228-$DI$214))))-0.5)</f>
        <v>0.98367485769368024</v>
      </c>
      <c r="DM228" s="368">
        <f>2*(1/(1+EXP(-4*(ABS(DM$215-$DJ$213)+ABS($DK228-$DI$214))))-0.5)</f>
        <v>0.97574313003145141</v>
      </c>
      <c r="DN228" s="368">
        <f>2*(1/(1+EXP(-4*(ABS(DN$215-$DJ$213)+ABS($DK228-$DI$214))))-0.5)</f>
        <v>0.9640275800758169</v>
      </c>
      <c r="DO228" s="368">
        <f>2*(1/(1+EXP(-4*(ABS(DO$215-$DJ$213)+ABS($DK228-$DI$214))))-0.5)</f>
        <v>0.94680601284626809</v>
      </c>
      <c r="DP228" s="368">
        <f>2*(1/(1+EXP(-4*(ABS(DP$215-$DJ$213)+ABS($DK228-$DI$214))))-0.5)</f>
        <v>0.92166855440647133</v>
      </c>
      <c r="DQ228" s="368">
        <f>2*(1/(1+EXP(-4*(ABS(DQ$215-$DJ$213)+ABS($DK228-$DI$214))))-0.5)</f>
        <v>0.88535164820226253</v>
      </c>
      <c r="DR228" s="368">
        <f>2*(1/(1+EXP(-4*(ABS(DR$215-$DJ$213)+ABS($DK228-$DI$214))))-0.5)</f>
        <v>0.83365460701215532</v>
      </c>
      <c r="DS228" s="368">
        <f>2*(1/(1+EXP(-4*(ABS(DS$215-$DJ$213)+ABS($DK228-$DI$214))))-0.5)</f>
        <v>0.76159415595576463</v>
      </c>
      <c r="DT228" s="368">
        <f>2*(1/(1+EXP(-4*(ABS(DT$215-$DJ$213)+ABS($DK228-$DI$214))))-0.5)</f>
        <v>0.66403677026784891</v>
      </c>
      <c r="DU228" s="368">
        <f>2*(1/(1+EXP(-4*(ABS(DU$215-$DJ$213)+ABS($DK228-$DI$214))))-0.5)</f>
        <v>0.53704956699803552</v>
      </c>
      <c r="DV228" s="368">
        <f>2*(1/(1+EXP(-4*(ABS(DV$215-$DJ$213)+ABS($DK228-$DI$214))))-0.5)</f>
        <v>0.37994896225522501</v>
      </c>
      <c r="DW228" s="368">
        <f>2*(1/(1+EXP(-4*(ABS(DW$215-$DJ$213)+ABS($DK228-$DI$214))))-0.5)</f>
        <v>0.53704956699803552</v>
      </c>
      <c r="DX228" s="368">
        <f>2*(1/(1+EXP(-4*(ABS(DX$215-$DJ$213)+ABS($DK228-$DI$214))))-0.5)</f>
        <v>0.66403677026784891</v>
      </c>
      <c r="DY228" s="368">
        <f>2*(1/(1+EXP(-4*(ABS(DY$215-$DJ$213)+ABS($DK228-$DI$214))))-0.5)</f>
        <v>0.76159415595576463</v>
      </c>
      <c r="DZ228" s="368">
        <f>2*(1/(1+EXP(-4*(ABS(DZ$215-$DJ$213)+ABS($DK228-$DI$214))))-0.5)</f>
        <v>0.83365460701215532</v>
      </c>
      <c r="EA228" s="368">
        <f>2*(1/(1+EXP(-4*(ABS(EA$215-$DJ$213)+ABS($DK228-$DI$214))))-0.5)</f>
        <v>0.88535164820226253</v>
      </c>
      <c r="EB228" s="368">
        <f>2*(1/(1+EXP(-4*(ABS(EB$215-$DJ$213)+ABS($DK228-$DI$214))))-0.5)</f>
        <v>0.92166855440647133</v>
      </c>
      <c r="EC228" s="368">
        <f>2*(1/(1+EXP(-4*(ABS(EC$215-$DJ$213)+ABS($DK228-$DI$214))))-0.5)</f>
        <v>0.94680601284626809</v>
      </c>
      <c r="ED228" s="368">
        <f>2*(1/(1+EXP(-4*(ABS(ED$215-$DJ$213)+ABS($DK228-$DI$214))))-0.5)</f>
        <v>0.9640275800758169</v>
      </c>
      <c r="EE228" s="368">
        <f>2*(1/(1+EXP(-4*(ABS(EE$215-$DJ$213)+ABS($DK228-$DI$214))))-0.5)</f>
        <v>0.97574313003145141</v>
      </c>
      <c r="EF228" s="368">
        <f>2*(1/(1+EXP(-4*(ABS(EF$215-$DJ$213)+ABS($DK228-$DI$214))))-0.5)</f>
        <v>0.98367485769368024</v>
      </c>
      <c r="EG228"/>
      <c r="EH228"/>
      <c r="EI228"/>
      <c r="EJ228" s="646">
        <v>-0.2</v>
      </c>
      <c r="EK228" s="368">
        <f>2*(1/(1+EXP(-4*(SQRT(POWER((EK$215-$DJ$213),2)+POWER(($DK228-$DI$214),2)))))-0.5)</f>
        <v>0.96672162865729372</v>
      </c>
      <c r="EL228" s="368">
        <f>2*(1/(1+EXP(-4*(SQRT(POWER((EL$215-$DJ$213),2)+POWER(($DK228-$DI$214),2)))))-0.5)</f>
        <v>0.95116896097802295</v>
      </c>
      <c r="EM228" s="368">
        <f>2*(1/(1+EXP(-4*(SQRT(POWER((EM$215-$DJ$213),2)+POWER(($DK228-$DI$214),2)))))-0.5)</f>
        <v>0.92875356714922219</v>
      </c>
      <c r="EN228" s="368">
        <f>2*(1/(1+EXP(-4*(SQRT(POWER((EN$215-$DJ$213),2)+POWER(($DK228-$DI$214),2)))))-0.5)</f>
        <v>0.89687722276491311</v>
      </c>
      <c r="EO228" s="368">
        <f>2*(1/(1+EXP(-4*(SQRT(POWER((EO$215-$DJ$213),2)+POWER(($DK228-$DI$214),2)))))-0.5)</f>
        <v>0.85241239416703474</v>
      </c>
      <c r="EP228" s="368">
        <f>2*(1/(1+EXP(-4*(SQRT(POWER((EP$215-$DJ$213),2)+POWER(($DK228-$DI$214),2)))))-0.5)</f>
        <v>0.79209622243685329</v>
      </c>
      <c r="EQ228" s="368">
        <f>2*(1/(1+EXP(-4*(SQRT(POWER((EQ$215-$DJ$213),2)+POWER(($DK228-$DI$214),2)))))-0.5)</f>
        <v>0.71357352593554979</v>
      </c>
      <c r="ER228" s="368">
        <f>2*(1/(1+EXP(-4*(SQRT(POWER((ER$215-$DJ$213),2)+POWER(($DK228-$DI$214),2)))))-0.5)</f>
        <v>0.6175965493239155</v>
      </c>
      <c r="ES228" s="368">
        <f>2*(1/(1+EXP(-4*(SQRT(POWER((ES$215-$DJ$213),2)+POWER(($DK228-$DI$214),2)))))-0.5)</f>
        <v>0.51218359170576977</v>
      </c>
      <c r="ET228" s="368">
        <f>2*(1/(1+EXP(-4*(SQRT(POWER((ET$215-$DJ$213),2)+POWER(($DK228-$DI$214),2)))))-0.5)</f>
        <v>0.4196058875137787</v>
      </c>
      <c r="EU228" s="368">
        <f>2*(1/(1+EXP(-4*(SQRT(POWER((EU$215-$DJ$213),2)+POWER(($DK228-$DI$214),2)))))-0.5)</f>
        <v>0.37994896225522501</v>
      </c>
      <c r="EV228" s="368">
        <f>2*(1/(1+EXP(-4*(SQRT(POWER((EV$215-$DJ$213),2)+POWER(($DK228-$DI$214),2)))))-0.5)</f>
        <v>0.4196058875137787</v>
      </c>
      <c r="EW228" s="368">
        <f>2*(1/(1+EXP(-4*(SQRT(POWER((EW$215-$DJ$213),2)+POWER(($DK228-$DI$214),2)))))-0.5)</f>
        <v>0.51218359170576977</v>
      </c>
      <c r="EX228" s="368">
        <f>2*(1/(1+EXP(-4*(SQRT(POWER((EX$215-$DJ$213),2)+POWER(($DK228-$DI$214),2)))))-0.5)</f>
        <v>0.6175965493239155</v>
      </c>
      <c r="EY228" s="368">
        <f>2*(1/(1+EXP(-4*(SQRT(POWER((EY$215-$DJ$213),2)+POWER(($DK228-$DI$214),2)))))-0.5)</f>
        <v>0.71357352593554979</v>
      </c>
      <c r="EZ228" s="368">
        <f>2*(1/(1+EXP(-4*(SQRT(POWER((EZ$215-$DJ$213),2)+POWER(($DK228-$DI$214),2)))))-0.5)</f>
        <v>0.79209622243685329</v>
      </c>
      <c r="FA228" s="368">
        <f>2*(1/(1+EXP(-4*(SQRT(POWER((FA$215-$DJ$213),2)+POWER(($DK228-$DI$214),2)))))-0.5)</f>
        <v>0.85241239416703474</v>
      </c>
      <c r="FB228" s="368">
        <f>2*(1/(1+EXP(-4*(SQRT(POWER((FB$215-$DJ$213),2)+POWER(($DK228-$DI$214),2)))))-0.5)</f>
        <v>0.89687722276491311</v>
      </c>
      <c r="FC228" s="368">
        <f>2*(1/(1+EXP(-4*(SQRT(POWER((FC$215-$DJ$213),2)+POWER(($DK228-$DI$214),2)))))-0.5)</f>
        <v>0.92875356714922219</v>
      </c>
      <c r="FD228" s="368">
        <f>2*(1/(1+EXP(-4*(SQRT(POWER((FD$215-$DJ$213),2)+POWER(($DK228-$DI$214),2)))))-0.5)</f>
        <v>0.95116896097802295</v>
      </c>
      <c r="FE228" s="368">
        <f>2*(1/(1+EXP(-4*(SQRT(POWER((FE$215-$DJ$213),2)+POWER(($DK228-$DI$214),2)))))-0.5)</f>
        <v>0.96672162865729372</v>
      </c>
      <c r="FF228"/>
      <c r="FG228"/>
      <c r="FH228"/>
      <c r="FI228" s="646">
        <v>-0.2</v>
      </c>
      <c r="FJ228" s="368">
        <f>2*(1/(1+EXP(-4*(MAX(ABS(FJ$215-$DJ$213),ABS($DK228-$DI$214)))))-0.5)</f>
        <v>0.9640275800758169</v>
      </c>
      <c r="FK228" s="368">
        <f>2*(1/(1+EXP(-4*(MAX(ABS(FK$215-$DJ$213),ABS($DK228-$DI$214)))))-0.5)</f>
        <v>0.94680601284626809</v>
      </c>
      <c r="FL228" s="368">
        <f>2*(1/(1+EXP(-4*(MAX(ABS(FL$215-$DJ$213),ABS($DK228-$DI$214)))))-0.5)</f>
        <v>0.92166855440647133</v>
      </c>
      <c r="FM228" s="368">
        <f>2*(1/(1+EXP(-4*(MAX(ABS(FM$215-$DJ$213),ABS($DK228-$DI$214)))))-0.5)</f>
        <v>0.88535164820226253</v>
      </c>
      <c r="FN228" s="368">
        <f>2*(1/(1+EXP(-4*(MAX(ABS(FN$215-$DJ$213),ABS($DK228-$DI$214)))))-0.5)</f>
        <v>0.83365460701215532</v>
      </c>
      <c r="FO228" s="368">
        <f>2*(1/(1+EXP(-4*(MAX(ABS(FO$215-$DJ$213),ABS($DK228-$DI$214)))))-0.5)</f>
        <v>0.76159415595576463</v>
      </c>
      <c r="FP228" s="368">
        <f>2*(1/(1+EXP(-4*(MAX(ABS(FP$215-$DJ$213),ABS($DK228-$DI$214)))))-0.5)</f>
        <v>0.66403677026784891</v>
      </c>
      <c r="FQ228" s="368">
        <f>2*(1/(1+EXP(-4*(MAX(ABS(FQ$215-$DJ$213),ABS($DK228-$DI$214)))))-0.5)</f>
        <v>0.53704956699803508</v>
      </c>
      <c r="FR228" s="368">
        <f>2*(1/(1+EXP(-4*(MAX(ABS(FR$215-$DJ$213),ABS($DK228-$DI$214)))))-0.5)</f>
        <v>0.37994896225522501</v>
      </c>
      <c r="FS228" s="368">
        <f>2*(1/(1+EXP(-4*(MAX(ABS(FS$215-$DJ$213),ABS($DK228-$DI$214)))))-0.5)</f>
        <v>0.37994896225522501</v>
      </c>
      <c r="FT228" s="368">
        <f>2*(1/(1+EXP(-4*(MAX(ABS(FT$215-$DJ$213),ABS($DK228-$DI$214)))))-0.5)</f>
        <v>0.37994896225522501</v>
      </c>
      <c r="FU228" s="368">
        <f>2*(1/(1+EXP(-4*(MAX(ABS(FU$215-$DJ$213),ABS($DK228-$DI$214)))))-0.5)</f>
        <v>0.37994896225522501</v>
      </c>
      <c r="FV228" s="368">
        <f>2*(1/(1+EXP(-4*(MAX(ABS(FV$215-$DJ$213),ABS($DK228-$DI$214)))))-0.5)</f>
        <v>0.37994896225522501</v>
      </c>
      <c r="FW228" s="368">
        <f>2*(1/(1+EXP(-4*(MAX(ABS(FW$215-$DJ$213),ABS($DK228-$DI$214)))))-0.5)</f>
        <v>0.53704956699803508</v>
      </c>
      <c r="FX228" s="368">
        <f>2*(1/(1+EXP(-4*(MAX(ABS(FX$215-$DJ$213),ABS($DK228-$DI$214)))))-0.5)</f>
        <v>0.66403677026784891</v>
      </c>
      <c r="FY228" s="368">
        <f>2*(1/(1+EXP(-4*(MAX(ABS(FY$215-$DJ$213),ABS($DK228-$DI$214)))))-0.5)</f>
        <v>0.76159415595576463</v>
      </c>
      <c r="FZ228" s="368">
        <f>2*(1/(1+EXP(-4*(MAX(ABS(FZ$215-$DJ$213),ABS($DK228-$DI$214)))))-0.5)</f>
        <v>0.83365460701215532</v>
      </c>
      <c r="GA228" s="368">
        <f>2*(1/(1+EXP(-4*(MAX(ABS(GA$215-$DJ$213),ABS($DK228-$DI$214)))))-0.5)</f>
        <v>0.88535164820226253</v>
      </c>
      <c r="GB228" s="368">
        <f>2*(1/(1+EXP(-4*(MAX(ABS(GB$215-$DJ$213),ABS($DK228-$DI$214)))))-0.5)</f>
        <v>0.92166855440647133</v>
      </c>
      <c r="GC228" s="368">
        <f>2*(1/(1+EXP(-4*(MAX(ABS(GC$215-$DJ$213),ABS($DK228-$DI$214)))))-0.5)</f>
        <v>0.94680601284626809</v>
      </c>
      <c r="GD228" s="368">
        <f>2*(1/(1+EXP(-4*(MAX(ABS(GD$215-$DJ$213),ABS($DK228-$DI$214)))))-0.5)</f>
        <v>0.9640275800758169</v>
      </c>
      <c r="GE228"/>
      <c r="GF228"/>
      <c r="GG228"/>
    </row>
    <row r="229" spans="1:189" ht="42" customHeight="1">
      <c r="A229"/>
      <c r="B229" s="277"/>
      <c r="C229" s="276"/>
      <c r="D229" s="222">
        <v>0.3</v>
      </c>
      <c r="E229" s="227">
        <f>$E$217-($E$217-$E$247)*1/(1+EXP(-($E$216*(-D229+$C$215))))</f>
        <v>1.3772676782073403</v>
      </c>
      <c r="F229" s="367">
        <f>AQ229*CB229</f>
        <v>0.18342883884722838</v>
      </c>
      <c r="G229" s="368">
        <f>AR229*CC229</f>
        <v>0.17871454672432827</v>
      </c>
      <c r="H229" s="368">
        <f>AS229*CD229</f>
        <v>0.17139583433762987</v>
      </c>
      <c r="I229" s="368">
        <f>AT229*CE229</f>
        <v>0.16344096224888019</v>
      </c>
      <c r="J229" s="368">
        <f>AU229*CF229</f>
        <v>0.15903365117459362</v>
      </c>
      <c r="K229" s="368">
        <f>AV229*CG229</f>
        <v>0.15914961439738062</v>
      </c>
      <c r="L229" s="368">
        <f>AW229*CH229</f>
        <v>0.16191598839266322</v>
      </c>
      <c r="M229" s="368">
        <f>AX229*CI229</f>
        <v>0.17087932010503382</v>
      </c>
      <c r="N229" s="368">
        <f>AY229*CJ229</f>
        <v>0.187796219813537</v>
      </c>
      <c r="O229" s="368">
        <f>AZ229*CK229</f>
        <v>0.21314807358131541</v>
      </c>
      <c r="P229" s="368">
        <f>BA229*CL229</f>
        <v>0.25320011654088131</v>
      </c>
      <c r="Q229" s="368">
        <f>BB229*CM229</f>
        <v>0.32203660023240555</v>
      </c>
      <c r="R229" s="368">
        <f>BC229*CN229</f>
        <v>0.39653769805895389</v>
      </c>
      <c r="S229" s="368">
        <f>BD229*CO229</f>
        <v>0.66087632348582281</v>
      </c>
      <c r="T229" s="368">
        <f>BE229*CP229</f>
        <v>0.86603323288025802</v>
      </c>
      <c r="U229" s="368">
        <f>BF229*CQ229</f>
        <v>1.1247733474892831</v>
      </c>
      <c r="V229" s="368">
        <f>BG229*CR229</f>
        <v>1.3454323975900389</v>
      </c>
      <c r="W229" s="368">
        <f>BH229*CS229</f>
        <v>1.563921753360022</v>
      </c>
      <c r="X229" s="368">
        <f>BI229*CT229</f>
        <v>1.7151825635120439</v>
      </c>
      <c r="Y229" s="368">
        <f>BJ229*CU229</f>
        <v>1.8060157507332657</v>
      </c>
      <c r="Z229" s="368">
        <f>BK229*CV229</f>
        <v>1.8735225760885104</v>
      </c>
      <c r="AA229" s="368">
        <f>BL229*CW229</f>
        <v>1.9234689588145579</v>
      </c>
      <c r="AB229" s="368">
        <f>BM229*CX229</f>
        <v>1.9496203416028572</v>
      </c>
      <c r="AC229" s="368">
        <f>BN229*CY229</f>
        <v>1.9672686771048951</v>
      </c>
      <c r="AD229" s="368">
        <f>BO229*CZ229</f>
        <v>1.9806096753502769</v>
      </c>
      <c r="AE229" s="368">
        <f>BP229*DA229</f>
        <v>1.9873252263121877</v>
      </c>
      <c r="AF229" s="368">
        <f>BQ229*DB229</f>
        <v>1.9917429452005142</v>
      </c>
      <c r="AG229" s="368">
        <f>BR229*DC229</f>
        <v>1.9951016533331911</v>
      </c>
      <c r="AH229" s="368">
        <f>BS229*DD229</f>
        <v>1.9967780163165905</v>
      </c>
      <c r="AI229" s="368">
        <f>BT229*DE229</f>
        <v>1.9978778709332814</v>
      </c>
      <c r="AJ229" s="369">
        <f>BU229*DF229</f>
        <v>1.9987197916077579</v>
      </c>
      <c r="AK229" s="278"/>
      <c r="AL229" s="189"/>
      <c r="AM229" s="277"/>
      <c r="AN229" s="276"/>
      <c r="AO229" s="222">
        <v>0.3</v>
      </c>
      <c r="AP229" s="227">
        <f>$E$217-($E$217-$E$247)*1/(1+EXP(-($E$216*(-AO229+$C$215))))</f>
        <v>1.3772676782073403</v>
      </c>
      <c r="AQ229" s="368">
        <f>2*(1/(1+EXP(-4/0.5*(POWER(POWER((ABS(AQ$215-(-1))),3)+POWER(ABS($AO229-(0)),3),1/3))))-0.5)*2*(1/(1+EXP(-4/0.5*(POWER(POWER((ABS(AQ$215-(1))),3)+POWER(ABS($AO229-(-1)),3),1/3))))-0.5)</f>
        <v>0.97240685827540629</v>
      </c>
      <c r="AR229" s="368">
        <f>2*(1/(1+EXP(-4/0.5*(POWER(POWER((ABS(AR$215-(-1))),3)+POWER(ABS($AO229-(0)),3),1/3))))-0.5)*2*(1/(1+EXP(-4/0.5*(POWER(POWER((ABS(AR$215-(1))),3)+POWER(ABS($AO229-(-1)),3),1/3))))-0.5)</f>
        <v>0.9467206708010194</v>
      </c>
      <c r="AS229" s="368">
        <f>2*(1/(1+EXP(-4/0.5*(POWER(POWER((ABS(AS$215-(-1))),3)+POWER(ABS($AO229-(0)),3),1/3))))-0.5)*2*(1/(1+EXP(-4/0.5*(POWER(POWER((ABS(AS$215-(1))),3)+POWER(ABS($AO229-(-1)),3),1/3))))-0.5)</f>
        <v>0.90727657121333383</v>
      </c>
      <c r="AT229" s="368">
        <f>2*(1/(1+EXP(-4/0.5*(POWER(POWER((ABS(AT$215-(-1))),3)+POWER(ABS($AO229-(0)),3),1/3))))-0.5)*2*(1/(1+EXP(-4/0.5*(POWER(POWER((ABS(AT$215-(1))),3)+POWER(ABS($AO229-(-1)),3),1/3))))-0.5)</f>
        <v>0.86387672491696232</v>
      </c>
      <c r="AU229" s="368">
        <f>2*(1/(1+EXP(-4/0.5*(POWER(POWER((ABS(AU$215-(-1))),3)+POWER(ABS($AO229-(0)),3),1/3))))-0.5)*2*(1/(1+EXP(-4/0.5*(POWER(POWER((ABS(AU$215-(1))),3)+POWER(ABS($AO229-(-1)),3),1/3))))-0.5)</f>
        <v>0.83806460789025305</v>
      </c>
      <c r="AV229" s="368">
        <f>2*(1/(1+EXP(-4/0.5*(POWER(POWER((ABS(AV$215-(-1))),3)+POWER(ABS($AO229-(0)),3),1/3))))-0.5)*2*(1/(1+EXP(-4/0.5*(POWER(POWER((ABS(AV$215-(1))),3)+POWER(ABS($AO229-(-1)),3),1/3))))-0.5)</f>
        <v>0.83365455826948109</v>
      </c>
      <c r="AW229" s="368">
        <f>2*(1/(1+EXP(-4/0.5*(POWER(POWER((ABS(AW$215-(-1))),3)+POWER(ABS($AO229-(0)),3),1/3))))-0.5)*2*(1/(1+EXP(-4/0.5*(POWER(POWER((ABS(AW$215-(1))),3)+POWER(ABS($AO229-(-1)),3),1/3))))-0.5)</f>
        <v>0.83806453650132628</v>
      </c>
      <c r="AX229" s="368">
        <f>2*(1/(1+EXP(-4/0.5*(POWER(POWER((ABS(AX$215-(-1))),3)+POWER(ABS($AO229-(0)),3),1/3))))-0.5)*2*(1/(1+EXP(-4/0.5*(POWER(POWER((ABS(AX$215-(1))),3)+POWER(ABS($AO229-(-1)),3),1/3))))-0.5)</f>
        <v>0.86387654681217618</v>
      </c>
      <c r="AY229" s="368">
        <f>2*(1/(1+EXP(-4/0.5*(POWER(POWER((ABS(AY$215-(-1))),3)+POWER(ABS($AO229-(0)),3),1/3))))-0.5)*2*(1/(1+EXP(-4/0.5*(POWER(POWER((ABS(AY$215-(1))),3)+POWER(ABS($AO229-(-1)),3),1/3))))-0.5)</f>
        <v>0.9072761993320636</v>
      </c>
      <c r="AZ229" s="368">
        <f>2*(1/(1+EXP(-4/0.5*(POWER(POWER((ABS(AZ$215-(-1))),3)+POWER(ABS($AO229-(0)),3),1/3))))-0.5)*2*(1/(1+EXP(-4/0.5*(POWER(POWER((ABS(AZ$215-(1))),3)+POWER(ABS($AO229-(-1)),3),1/3))))-0.5)</f>
        <v>0.94671994499659762</v>
      </c>
      <c r="BA229" s="368">
        <f>2*(1/(1+EXP(-4/0.5*(POWER(POWER((ABS(BA$215-(-1))),3)+POWER(ABS($AO229-(0)),3),1/3))))-0.5)*2*(1/(1+EXP(-4/0.5*(POWER(POWER((ABS(BA$215-(1))),3)+POWER(ABS($AO229-(-1)),3),1/3))))-0.5)</f>
        <v>0.97240551284452026</v>
      </c>
      <c r="BB229" s="368">
        <f>2*(1/(1+EXP(-4/0.5*(POWER(POWER((ABS(BB$215-(-1))),3)+POWER(ABS($AO229-(0)),3),1/3))))-0.5)*2*(1/(1+EXP(-4/0.5*(POWER(POWER((ABS(BB$215-(1))),3)+POWER(ABS($AO229-(-1)),3),1/3))))-0.5)</f>
        <v>0.98650781893901274</v>
      </c>
      <c r="BC229" s="368">
        <f>2*(1/(1+EXP(-4/0.5*(POWER(POWER((ABS(BC$215-(-1))),3)+POWER(ABS($AO229-(0)),3),1/3))))-0.5)*2*(1/(1+EXP(-4/0.5*(POWER(POWER((ABS(BC$215-(1))),3)+POWER(ABS($AO229-(-1)),3),1/3))))-0.5)</f>
        <v>0.99360770255544373</v>
      </c>
      <c r="BD229" s="368">
        <f>2*(1/(1+EXP(-4/0.5*(POWER(POWER((ABS(BD$215-(-1))),3)+POWER(ABS($AO229-(0)),3),1/3))))-0.5)*2*(1/(1+EXP(-4/0.5*(POWER(POWER((ABS(BD$215-(1))),3)+POWER(ABS($AO229-(-1)),3),1/3))))-0.5)</f>
        <v>0.99702258628097484</v>
      </c>
      <c r="BE229" s="368">
        <f>2*(1/(1+EXP(-4/0.5*(POWER(POWER((ABS(BE$215-(-1))),3)+POWER(ABS($AO229-(0)),3),1/3))))-0.5)*2*(1/(1+EXP(-4/0.5*(POWER(POWER((ABS(BE$215-(1))),3)+POWER(ABS($AO229-(-1)),3),1/3))))-0.5)</f>
        <v>0.99862302762191846</v>
      </c>
      <c r="BF229" s="368">
        <f>2*(1/(1+EXP(-4/0.5*(POWER(POWER((ABS(BF$215-(-1))),3)+POWER(ABS($AO229-(0)),3),1/3))))-0.5)*2*(1/(1+EXP(-4/0.5*(POWER(POWER((ABS(BF$215-(1))),3)+POWER(ABS($AO229-(-1)),3),1/3))))-0.5)</f>
        <v>0.9993602566353853</v>
      </c>
      <c r="BG229" s="368">
        <f>2*(1/(1+EXP(-4/0.5*(POWER(POWER((ABS(BG$215-(-1))),3)+POWER(ABS($AO229-(0)),3),1/3))))-0.5)*2*(1/(1+EXP(-4/0.5*(POWER(POWER((ABS(BG$215-(1))),3)+POWER(ABS($AO229-(-1)),3),1/3))))-0.5)</f>
        <v>0.99969441993549202</v>
      </c>
      <c r="BH229" s="368">
        <f>2*(1/(1+EXP(-4/0.5*(POWER(POWER((ABS(BH$215-(-1))),3)+POWER(ABS($AO229-(0)),3),1/3))))-0.5)*2*(1/(1+EXP(-4/0.5*(POWER(POWER((ABS(BH$215-(1))),3)+POWER(ABS($AO229-(-1)),3),1/3))))-0.5)</f>
        <v>0.99984243995762345</v>
      </c>
      <c r="BI229" s="368">
        <f>2*(1/(1+EXP(-4/0.5*(POWER(POWER((ABS(BI$215-(-1))),3)+POWER(ABS($AO229-(0)),3),1/3))))-0.5)*2*(1/(1+EXP(-4/0.5*(POWER(POWER((ABS(BI$215-(1))),3)+POWER(ABS($AO229-(-1)),3),1/3))))-0.5)</f>
        <v>0.99990531104288349</v>
      </c>
      <c r="BJ229" s="368">
        <f>2*(1/(1+EXP(-4/0.5*(POWER(POWER((ABS(BJ$215-(-1))),3)+POWER(ABS($AO229-(0)),3),1/3))))-0.5)*2*(1/(1+EXP(-4/0.5*(POWER(POWER((ABS(BJ$215-(1))),3)+POWER(ABS($AO229-(-1)),3),1/3))))-0.5)</f>
        <v>0.99992989017546852</v>
      </c>
      <c r="BK229" s="368">
        <f>2*(1/(1+EXP(-4/0.5*(POWER(POWER((ABS(BK$215-(-1))),3)+POWER(ABS($AO229-(0)),3),1/3))))-0.5)*2*(1/(1+EXP(-4/0.5*(POWER(POWER((ABS(BK$215-(1))),3)+POWER(ABS($AO229-(-1)),3),1/3))))-0.5)</f>
        <v>0.9999379481241053</v>
      </c>
      <c r="BL229" s="368">
        <f>2*(1/(1+EXP(-4/0.5*(POWER(POWER((ABS(BL$215-(-1))),3)+POWER(ABS($AO229-(0)),3),1/3))))-0.5)*2*(1/(1+EXP(-4/0.5*(POWER(POWER((ABS(BL$215-(1))),3)+POWER(ABS($AO229-(-1)),3),1/3))))-0.5)</f>
        <v>0.99993956134759532</v>
      </c>
      <c r="BM229" s="368">
        <f>2*(1/(1+EXP(-4/0.5*(POWER(POWER((ABS(BM$215-(-1))),3)+POWER(ABS($AO229-(0)),3),1/3))))-0.5)*2*(1/(1+EXP(-4/0.5*(POWER(POWER((ABS(BM$215-(1))),3)+POWER(ABS($AO229-(-1)),3),1/3))))-0.5)</f>
        <v>0.9999392453174385</v>
      </c>
      <c r="BN229" s="368">
        <f>2*(1/(1+EXP(-4/0.5*(POWER(POWER((ABS(BN$215-(-1))),3)+POWER(ABS($AO229-(0)),3),1/3))))-0.5)*2*(1/(1+EXP(-4/0.5*(POWER(POWER((ABS(BN$215-(1))),3)+POWER(ABS($AO229-(-1)),3),1/3))))-0.5)</f>
        <v>0.99993880915500055</v>
      </c>
      <c r="BO229" s="368">
        <f>2*(1/(1+EXP(-4/0.5*(POWER(POWER((ABS(BO$215-(-1))),3)+POWER(ABS($AO229-(0)),3),1/3))))-0.5)*2*(1/(1+EXP(-4/0.5*(POWER(POWER((ABS(BO$215-(1))),3)+POWER(ABS($AO229-(-1)),3),1/3))))-0.5)</f>
        <v>0.99993874183469189</v>
      </c>
      <c r="BP229" s="368">
        <f>2*(1/(1+EXP(-4/0.5*(POWER(POWER((ABS(BP$215-(-1))),3)+POWER(ABS($AO229-(0)),3),1/3))))-0.5)*2*(1/(1+EXP(-4/0.5*(POWER(POWER((ABS(BP$215-(1))),3)+POWER(ABS($AO229-(-1)),3),1/3))))-0.5)</f>
        <v>0.99993891583988259</v>
      </c>
      <c r="BQ229" s="368">
        <f>2*(1/(1+EXP(-4/0.5*(POWER(POWER((ABS(BQ$215-(-1))),3)+POWER(ABS($AO229-(0)),3),1/3))))-0.5)*2*(1/(1+EXP(-4/0.5*(POWER(POWER((ABS(BQ$215-(1))),3)+POWER(ABS($AO229-(-1)),3),1/3))))-0.5)</f>
        <v>0.99993913334103723</v>
      </c>
      <c r="BR229" s="368">
        <f>2*(1/(1+EXP(-4/0.5*(POWER(POWER((ABS(BR$215-(-1))),3)+POWER(ABS($AO229-(0)),3),1/3))))-0.5)*2*(1/(1+EXP(-4/0.5*(POWER(POWER((ABS(BR$215-(1))),3)+POWER(ABS($AO229-(-1)),3),1/3))))-0.5)</f>
        <v>0.99993985463941892</v>
      </c>
      <c r="BS229" s="368">
        <f>2*(1/(1+EXP(-4/0.5*(POWER(POWER((ABS(BS$215-(-1))),3)+POWER(ABS($AO229-(0)),3),1/3))))-0.5)*2*(1/(1+EXP(-4/0.5*(POWER(POWER((ABS(BS$215-(1))),3)+POWER(ABS($AO229-(-1)),3),1/3))))-0.5)</f>
        <v>0.9999416450861377</v>
      </c>
      <c r="BT229" s="368">
        <f>2*(1/(1+EXP(-4/0.5*(POWER(POWER((ABS(BT$215-(-1))),3)+POWER(ABS($AO229-(0)),3),1/3))))-0.5)*2*(1/(1+EXP(-4/0.5*(POWER(POWER((ABS(BT$215-(1))),3)+POWER(ABS($AO229-(-1)),3),1/3))))-0.5)</f>
        <v>0.99994492072328334</v>
      </c>
      <c r="BU229" s="368">
        <f>2*(1/(1+EXP(-4/0.5*(POWER(POWER((ABS(BU$215-(-1))),3)+POWER(ABS($AO229-(0)),3),1/3))))-0.5)*2*(1/(1+EXP(-4/0.5*(POWER(POWER((ABS(BU$215-(1))),3)+POWER(ABS($AO229-(-1)),3),1/3))))-0.5)</f>
        <v>0.99994984581280677</v>
      </c>
      <c r="BV229" s="278"/>
      <c r="BW229" s="189"/>
      <c r="BX229" s="277"/>
      <c r="BY229" s="276"/>
      <c r="BZ229" s="222">
        <v>0.3</v>
      </c>
      <c r="CA229" s="227">
        <f>$E$217-($E$217-$E$247)*1/(1+EXP(-($E$216*(-BZ229+$C$215))))</f>
        <v>1.3772676782073403</v>
      </c>
      <c r="CB229" s="367">
        <f>MIN((CB$216+$E229)/2,CA228)</f>
        <v>0.18863383910367015</v>
      </c>
      <c r="CC229" s="368">
        <f>_xlfn.IFS(($D229-$C$215)&lt;-(CC$215-$D$214),MIN((CC$216+$E229)/2,CB228),($D229-$C$215)&gt;-(CC$215-$D$214),MAX((CC$216+$E229)/2,CB228),TRUE,(CC$216+$E229)/2)</f>
        <v>0.18877220307561055</v>
      </c>
      <c r="CD229" s="368">
        <f>_xlfn.IFS(($D229-$C$215)&lt;-(CD$215-$D$214),MIN((CD$216+$E229)/2,CB228),($D229-$C$215)&gt;-(CD$215-$D$214),MAX((CD$216+$E229)/2,CC227),TRUE,(CD$216+$E229)/2)</f>
        <v>0.18891244387410555</v>
      </c>
      <c r="CE229" s="368">
        <f>_xlfn.IFS(($D229-$C$215)&lt;-(CE$215-$D$214),MIN((CE$216+$E229)/2,CC228),($D229-$C$215)&gt;-(CE$215-$D$214),MAX((CE$216+$E229)/2,CD227),TRUE,(CE$216+$E229)/2)</f>
        <v>0.18919477459540363</v>
      </c>
      <c r="CF229" s="368">
        <f>_xlfn.IFS(($D229-$C$215)&lt;-(CF$215-$D$214),MIN((CF$216+$E229)/2,CD228),($D229-$C$215)&gt;-(CF$215-$D$214),MAX((CF$216+$E229)/2,CE227),TRUE,(CF$216+$E229)/2)</f>
        <v>0.18976299640542693</v>
      </c>
      <c r="CG229" s="368">
        <f>_xlfn.IFS(($D229-$C$215)&lt;-(CG$215-$D$214),MIN((CG$216+$E229)/2,CE228),($D229-$C$215)&gt;-(CG$215-$D$214),MAX((CG$216+$E229)/2,CF227),TRUE,(CG$216+$E229)/2)</f>
        <v>0.19090594877541001</v>
      </c>
      <c r="CH229" s="368">
        <f>_xlfn.IFS(($D229-$C$215)&lt;-(CH$215-$D$214),MIN((CH$216+$E229)/2,CF228),($D229-$C$215)&gt;-(CH$215-$D$214),MAX((CH$216+$E229)/2,CG227),TRUE,(CH$216+$E229)/2)</f>
        <v>0.19320229092214664</v>
      </c>
      <c r="CI229" s="368">
        <f>_xlfn.IFS(($D229-$C$215)&lt;-(CI$215-$D$214),MIN((CI$216+$E229)/2,CG228),($D229-$C$215)&gt;-(CI$215-$D$214),MAX((CI$216+$E229)/2,CH227),TRUE,(CI$216+$E229)/2)</f>
        <v>0.19780525439150087</v>
      </c>
      <c r="CJ229" s="368">
        <f>_xlfn.IFS(($D229-$C$215)&lt;-(CJ$215-$D$214),MIN((CJ$216+$E229)/2,CH228),($D229-$C$215)&gt;-(CJ$215-$D$214),MAX((CJ$216+$E229)/2,CI227),TRUE,(CJ$216+$E229)/2)</f>
        <v>0.2069890293074948</v>
      </c>
      <c r="CK229" s="368">
        <f>_xlfn.IFS(($D229-$C$215)&lt;-(CK$215-$D$214),MIN((CK$216+$E229)/2,CI228),($D229-$C$215)&gt;-(CK$215-$D$214),MAX((CK$216+$E229)/2,CJ227),TRUE,(CK$216+$E229)/2)</f>
        <v>0.22514374468162435</v>
      </c>
      <c r="CL229" s="368">
        <f>_xlfn.IFS(($D229-$C$215)&lt;-(CL$215-$D$214),MIN((CL$216+$E229)/2,CJ228),($D229-$C$215)&gt;-(CL$215-$D$214),MAX((CL$216+$E229)/2,CK227),TRUE,(CL$216+$E229)/2)</f>
        <v>0.260385315793007</v>
      </c>
      <c r="CM229" s="368">
        <f>_xlfn.IFS(($D229-$C$215)&lt;-(CM$215-$D$214),MIN((CM$216+$E229)/2,CK228),($D229-$C$215)&gt;-(CM$215-$D$214),MAX((CM$216+$E229)/2,CL227),TRUE,(CM$216+$E229)/2)</f>
        <v>0.32644100132805365</v>
      </c>
      <c r="CN229" s="368">
        <f>_xlfn.IFS(($D229-$C$215)&lt;-(CN$215-$D$214),MIN((CN$216+$E229)/2,CL228),($D229-$C$215)&gt;-(CN$215-$D$214),MAX((CN$216+$E229)/2,CM227),TRUE,(CN$216+$E229)/2)</f>
        <v>0.3990887923262923</v>
      </c>
      <c r="CO229" s="368">
        <f>_xlfn.IFS(($D229-$C$215)&lt;-(CO$215-$D$214),MIN((CO$216+$E229)/2,CM228),($D229-$C$215)&gt;-(CO$215-$D$214),MAX((CO$216+$E229)/2,CN227),TRUE,(CO$216+$E229)/2)</f>
        <v>0.66284990187732684</v>
      </c>
      <c r="CP229" s="368">
        <f>_xlfn.IFS(($D229-$C$215)&lt;-(CP$215-$D$214),MIN((CP$216+$E229)/2,CN228),($D229-$C$215)&gt;-(CP$215-$D$214),MAX((CP$216+$E229)/2,CO227),TRUE,(CP$216+$E229)/2)</f>
        <v>0.86722738102945152</v>
      </c>
      <c r="CQ229" s="368">
        <f>_xlfn.IFS(($D229-$C$215)&lt;-(CQ$215-$D$214),MIN((CQ$216+$E229)/2,CO228),($D229-$C$215)&gt;-(CQ$215-$D$214),MAX((CQ$216+$E229)/2,CP227),TRUE,(CQ$216+$E229)/2)</f>
        <v>1.1254933744074782</v>
      </c>
      <c r="CR229" s="368">
        <f>_xlfn.IFS(($D229-$C$215)&lt;-(CR$215-$D$214),MIN((CR$216+$E229)/2,CP228),($D229-$C$215)&gt;-(CR$215-$D$214),MAX((CR$216+$E229)/2,CQ227),TRUE,(CR$216+$E229)/2)</f>
        <v>1.3458436605826574</v>
      </c>
      <c r="CS229" s="368">
        <f>_xlfn.IFS(($D229-$C$215)&lt;-(CS$215-$D$214),MIN((CS$216+$E229)/2,CQ228),($D229-$C$215)&gt;-(CS$215-$D$214),MAX((CS$216+$E229)/2,CR227),TRUE,(CS$216+$E229)/2)</f>
        <v>1.5641682037684919</v>
      </c>
      <c r="CT229" s="368">
        <f>_xlfn.IFS(($D229-$C$215)&lt;-(CT$215-$D$214),MIN((CT$216+$E229)/2,CR228),($D229-$C$215)&gt;-(CT$215-$D$214),MAX((CT$216+$E229)/2,CS227),TRUE,(CT$216+$E229)/2)</f>
        <v>1.715344987740028</v>
      </c>
      <c r="CU229" s="368">
        <f>_xlfn.IFS(($D229-$C$215)&lt;-(CU$215-$D$214),MIN((CU$216+$E229)/2,CS228),($D229-$C$215)&gt;-(CU$215-$D$214),MAX((CU$216+$E229)/2,CT227),TRUE,(CU$216+$E229)/2)</f>
        <v>1.8061423790585405</v>
      </c>
      <c r="CV229" s="368">
        <f>_xlfn.IFS(($D229-$C$215)&lt;-(CV$215-$D$214),MIN((CV$216+$E229)/2,CT228),($D229-$C$215)&gt;-(CV$215-$D$214),MAX((CV$216+$E229)/2,CU227),TRUE,(CV$216+$E229)/2)</f>
        <v>1.8736388388932128</v>
      </c>
      <c r="CW229" s="368">
        <f>_xlfn.IFS(($D229-$C$215)&lt;-(CW$215-$D$214),MIN((CW$216+$E229)/2,CU228),($D229-$C$215)&gt;-(CW$215-$D$214),MAX((CW$216+$E229)/2,CV227),TRUE,(CW$216+$E229)/2)</f>
        <v>1.923585217712902</v>
      </c>
      <c r="CX229" s="368">
        <f>_xlfn.IFS(($D229-$C$215)&lt;-(CX$215-$D$214),MIN((CX$216+$E229)/2,CV228),($D229-$C$215)&gt;-(CX$215-$D$214),MAX((CX$216+$E229)/2,CW227),TRUE,(CX$216+$E229)/2)</f>
        <v>1.949738797364569</v>
      </c>
      <c r="CY229" s="368">
        <f>_xlfn.IFS(($D229-$C$215)&lt;-(CY$215-$D$214),MIN((CY$216+$E229)/2,CW228),($D229-$C$215)&gt;-(CY$215-$D$214),MAX((CY$216+$E229)/2,CX227),TRUE,(CY$216+$E229)/2)</f>
        <v>1.9673890633041213</v>
      </c>
      <c r="CZ229" s="368">
        <f>_xlfn.IFS(($D229-$C$215)&lt;-(CZ$215-$D$214),MIN((CZ$216+$E229)/2,CX228),($D229-$C$215)&gt;-(CZ$215-$D$214),MAX((CZ$216+$E229)/2,CY227),TRUE,(CZ$216+$E229)/2)</f>
        <v>1.9807310112979979</v>
      </c>
      <c r="DA229" s="368">
        <f>_xlfn.IFS(($D229-$C$215)&lt;-(DA$215-$D$214),MIN((DA$216+$E229)/2,CY228),($D229-$C$215)&gt;-(DA$215-$D$214),MAX((DA$216+$E229)/2,CZ227),TRUE,(DA$216+$E229)/2)</f>
        <v>1.9874466278202263</v>
      </c>
      <c r="DB229" s="368">
        <f>_xlfn.IFS(($D229-$C$215)&lt;-(DB$215-$D$214),MIN((DB$216+$E229)/2,CZ228),($D229-$C$215)&gt;-(DB$215-$D$214),MAX((DB$216+$E229)/2,DA227),TRUE,(DB$216+$E229)/2)</f>
        <v>1.9918641833184605</v>
      </c>
      <c r="DC229" s="368">
        <f>_xlfn.IFS(($D229-$C$215)&lt;-(DC$215-$D$214),MIN((DC$216+$E229)/2,DA228),($D229-$C$215)&gt;-(DC$215-$D$214),MAX((DC$216+$E229)/2,DB227),TRUE,(DC$216+$E229)/2)</f>
        <v>1.9952216566591701</v>
      </c>
      <c r="DD229" s="368">
        <f>_xlfn.IFS(($D229-$C$215)&lt;-(DD$215-$D$214),MIN((DD$216+$E229)/2,DB228),($D229-$C$215)&gt;-(DD$215-$D$214),MAX((DD$216+$E229)/2,DC227),TRUE,(DD$216+$E229)/2)</f>
        <v>1.9968945449257518</v>
      </c>
      <c r="DE229" s="368">
        <f>_xlfn.IFS(($D229-$C$215)&lt;-(DE$215-$D$214),MIN((DE$216+$E229)/2,DC228),($D229-$C$215)&gt;-(DE$215-$D$214),MAX((DE$216+$E229)/2,DD227),TRUE,(DE$216+$E229)/2)</f>
        <v>1.9979879186627301</v>
      </c>
      <c r="DF229" s="369">
        <f>_xlfn.IFS(($D229-$C$215)&lt;-(DF$215-$D$214),MIN((DF$216+$E229)/2,DD228),($D229-$C$215)&gt;-(DF$215-$D$214),MAX((DF$216+$E229)/2,DE227),TRUE,(DF$216+$E229)/2)</f>
        <v>1.9988200408022498</v>
      </c>
      <c r="DG229" s="278"/>
      <c r="DH229"/>
      <c r="DI229"/>
      <c r="DJ229"/>
      <c r="DK229" s="647">
        <v>-0.3</v>
      </c>
      <c r="DL229" s="368">
        <f>2*(1/(1+EXP(-4*(ABS(DL$215-$DJ$213)+ABS($DK229-$DI$214))))-0.5)</f>
        <v>0.98902740220109897</v>
      </c>
      <c r="DM229" s="368">
        <f>2*(1/(1+EXP(-4*(ABS(DM$215-$DJ$213)+ABS($DK229-$DI$214))))-0.5)</f>
        <v>0.98367485769368024</v>
      </c>
      <c r="DN229" s="368">
        <f>2*(1/(1+EXP(-4*(ABS(DN$215-$DJ$213)+ABS($DK229-$DI$214))))-0.5)</f>
        <v>0.97574313003145141</v>
      </c>
      <c r="DO229" s="368">
        <f>2*(1/(1+EXP(-4*(ABS(DO$215-$DJ$213)+ABS($DK229-$DI$214))))-0.5)</f>
        <v>0.9640275800758169</v>
      </c>
      <c r="DP229" s="368">
        <f>2*(1/(1+EXP(-4*(ABS(DP$215-$DJ$213)+ABS($DK229-$DI$214))))-0.5)</f>
        <v>0.94680601284626809</v>
      </c>
      <c r="DQ229" s="368">
        <f>2*(1/(1+EXP(-4*(ABS(DQ$215-$DJ$213)+ABS($DK229-$DI$214))))-0.5)</f>
        <v>0.92166855440647133</v>
      </c>
      <c r="DR229" s="368">
        <f>2*(1/(1+EXP(-4*(ABS(DR$215-$DJ$213)+ABS($DK229-$DI$214))))-0.5)</f>
        <v>0.88535164820226253</v>
      </c>
      <c r="DS229" s="368">
        <f>2*(1/(1+EXP(-4*(ABS(DS$215-$DJ$213)+ABS($DK229-$DI$214))))-0.5)</f>
        <v>0.83365460701215532</v>
      </c>
      <c r="DT229" s="368">
        <f>2*(1/(1+EXP(-4*(ABS(DT$215-$DJ$213)+ABS($DK229-$DI$214))))-0.5)</f>
        <v>0.76159415595576463</v>
      </c>
      <c r="DU229" s="368">
        <f>2*(1/(1+EXP(-4*(ABS(DU$215-$DJ$213)+ABS($DK229-$DI$214))))-0.5)</f>
        <v>0.66403677026784891</v>
      </c>
      <c r="DV229" s="368">
        <f>2*(1/(1+EXP(-4*(ABS(DV$215-$DJ$213)+ABS($DK229-$DI$214))))-0.5)</f>
        <v>0.53704956699803508</v>
      </c>
      <c r="DW229" s="368">
        <f>2*(1/(1+EXP(-4*(ABS(DW$215-$DJ$213)+ABS($DK229-$DI$214))))-0.5)</f>
        <v>0.66403677026784891</v>
      </c>
      <c r="DX229" s="368">
        <f>2*(1/(1+EXP(-4*(ABS(DX$215-$DJ$213)+ABS($DK229-$DI$214))))-0.5)</f>
        <v>0.76159415595576463</v>
      </c>
      <c r="DY229" s="368">
        <f>2*(1/(1+EXP(-4*(ABS(DY$215-$DJ$213)+ABS($DK229-$DI$214))))-0.5)</f>
        <v>0.83365460701215532</v>
      </c>
      <c r="DZ229" s="368">
        <f>2*(1/(1+EXP(-4*(ABS(DZ$215-$DJ$213)+ABS($DK229-$DI$214))))-0.5)</f>
        <v>0.88535164820226253</v>
      </c>
      <c r="EA229" s="368">
        <f>2*(1/(1+EXP(-4*(ABS(EA$215-$DJ$213)+ABS($DK229-$DI$214))))-0.5)</f>
        <v>0.92166855440647133</v>
      </c>
      <c r="EB229" s="368">
        <f>2*(1/(1+EXP(-4*(ABS(EB$215-$DJ$213)+ABS($DK229-$DI$214))))-0.5)</f>
        <v>0.94680601284626809</v>
      </c>
      <c r="EC229" s="368">
        <f>2*(1/(1+EXP(-4*(ABS(EC$215-$DJ$213)+ABS($DK229-$DI$214))))-0.5)</f>
        <v>0.9640275800758169</v>
      </c>
      <c r="ED229" s="368">
        <f>2*(1/(1+EXP(-4*(ABS(ED$215-$DJ$213)+ABS($DK229-$DI$214))))-0.5)</f>
        <v>0.97574313003145141</v>
      </c>
      <c r="EE229" s="368">
        <f>2*(1/(1+EXP(-4*(ABS(EE$215-$DJ$213)+ABS($DK229-$DI$214))))-0.5)</f>
        <v>0.98367485769368024</v>
      </c>
      <c r="EF229" s="368">
        <f>2*(1/(1+EXP(-4*(ABS(EF$215-$DJ$213)+ABS($DK229-$DI$214))))-0.5)</f>
        <v>0.98902740220109897</v>
      </c>
      <c r="EG229"/>
      <c r="EH229"/>
      <c r="EI229"/>
      <c r="EJ229" s="647">
        <v>-0.3</v>
      </c>
      <c r="EK229" s="368">
        <f>2*(1/(1+EXP(-4*(SQRT(POWER((EK$215-$DJ$213),2)+POWER(($DK229-$DI$214),2)))))-0.5)</f>
        <v>0.96974871525977591</v>
      </c>
      <c r="EL229" s="368">
        <f>2*(1/(1+EXP(-4*(SQRT(POWER((EL$215-$DJ$213),2)+POWER(($DK229-$DI$214),2)))))-0.5)</f>
        <v>0.95601144400379967</v>
      </c>
      <c r="EM229" s="368">
        <f>2*(1/(1+EXP(-4*(SQRT(POWER((EM$215-$DJ$213),2)+POWER(($DK229-$DI$214),2)))))-0.5)</f>
        <v>0.93650024009844923</v>
      </c>
      <c r="EN229" s="368">
        <f>2*(1/(1+EXP(-4*(SQRT(POWER((EN$215-$DJ$213),2)+POWER(($DK229-$DI$214),2)))))-0.5)</f>
        <v>0.90924583651378499</v>
      </c>
      <c r="EO229" s="368">
        <f>2*(1/(1+EXP(-4*(SQRT(POWER((EO$215-$DJ$213),2)+POWER(($DK229-$DI$214),2)))))-0.5)</f>
        <v>0.87206578039101212</v>
      </c>
      <c r="EP229" s="368">
        <f>2*(1/(1+EXP(-4*(SQRT(POWER((EP$215-$DJ$213),2)+POWER(($DK229-$DI$214),2)))))-0.5)</f>
        <v>0.82304705847053827</v>
      </c>
      <c r="EQ229" s="368">
        <f>2*(1/(1+EXP(-4*(SQRT(POWER((EQ$215-$DJ$213),2)+POWER(($DK229-$DI$214),2)))))-0.5)</f>
        <v>0.76159415595576463</v>
      </c>
      <c r="ER229" s="368">
        <f>2*(1/(1+EXP(-4*(SQRT(POWER((ER$215-$DJ$213),2)+POWER(($DK229-$DI$214),2)))))-0.5)</f>
        <v>0.69029975261899379</v>
      </c>
      <c r="ES229" s="368">
        <f>2*(1/(1+EXP(-4*(SQRT(POWER((ES$215-$DJ$213),2)+POWER(($DK229-$DI$214),2)))))-0.5)</f>
        <v>0.6175965493239155</v>
      </c>
      <c r="ET229" s="368">
        <f>2*(1/(1+EXP(-4*(SQRT(POWER((ET$215-$DJ$213),2)+POWER(($DK229-$DI$214),2)))))-0.5)</f>
        <v>0.5597407230393463</v>
      </c>
      <c r="EU229" s="368">
        <f>2*(1/(1+EXP(-4*(SQRT(POWER((EU$215-$DJ$213),2)+POWER(($DK229-$DI$214),2)))))-0.5)</f>
        <v>0.53704956699803508</v>
      </c>
      <c r="EV229" s="368">
        <f>2*(1/(1+EXP(-4*(SQRT(POWER((EV$215-$DJ$213),2)+POWER(($DK229-$DI$214),2)))))-0.5)</f>
        <v>0.5597407230393463</v>
      </c>
      <c r="EW229" s="368">
        <f>2*(1/(1+EXP(-4*(SQRT(POWER((EW$215-$DJ$213),2)+POWER(($DK229-$DI$214),2)))))-0.5)</f>
        <v>0.6175965493239155</v>
      </c>
      <c r="EX229" s="368">
        <f>2*(1/(1+EXP(-4*(SQRT(POWER((EX$215-$DJ$213),2)+POWER(($DK229-$DI$214),2)))))-0.5)</f>
        <v>0.69029975261899379</v>
      </c>
      <c r="EY229" s="368">
        <f>2*(1/(1+EXP(-4*(SQRT(POWER((EY$215-$DJ$213),2)+POWER(($DK229-$DI$214),2)))))-0.5)</f>
        <v>0.76159415595576463</v>
      </c>
      <c r="EZ229" s="368">
        <f>2*(1/(1+EXP(-4*(SQRT(POWER((EZ$215-$DJ$213),2)+POWER(($DK229-$DI$214),2)))))-0.5)</f>
        <v>0.82304705847053827</v>
      </c>
      <c r="FA229" s="368">
        <f>2*(1/(1+EXP(-4*(SQRT(POWER((FA$215-$DJ$213),2)+POWER(($DK229-$DI$214),2)))))-0.5)</f>
        <v>0.87206578039101212</v>
      </c>
      <c r="FB229" s="368">
        <f>2*(1/(1+EXP(-4*(SQRT(POWER((FB$215-$DJ$213),2)+POWER(($DK229-$DI$214),2)))))-0.5)</f>
        <v>0.90924583651378499</v>
      </c>
      <c r="FC229" s="368">
        <f>2*(1/(1+EXP(-4*(SQRT(POWER((FC$215-$DJ$213),2)+POWER(($DK229-$DI$214),2)))))-0.5)</f>
        <v>0.93650024009844923</v>
      </c>
      <c r="FD229" s="368">
        <f>2*(1/(1+EXP(-4*(SQRT(POWER((FD$215-$DJ$213),2)+POWER(($DK229-$DI$214),2)))))-0.5)</f>
        <v>0.95601144400379967</v>
      </c>
      <c r="FE229" s="368">
        <f>2*(1/(1+EXP(-4*(SQRT(POWER((FE$215-$DJ$213),2)+POWER(($DK229-$DI$214),2)))))-0.5)</f>
        <v>0.96974871525977591</v>
      </c>
      <c r="FF229"/>
      <c r="FG229"/>
      <c r="FH229"/>
      <c r="FI229" s="647">
        <v>-0.3</v>
      </c>
      <c r="FJ229" s="368">
        <f>2*(1/(1+EXP(-4*(MAX(ABS(FJ$215-$DJ$213),ABS($DK229-$DI$214)))))-0.5)</f>
        <v>0.9640275800758169</v>
      </c>
      <c r="FK229" s="368">
        <f>2*(1/(1+EXP(-4*(MAX(ABS(FK$215-$DJ$213),ABS($DK229-$DI$214)))))-0.5)</f>
        <v>0.94680601284626809</v>
      </c>
      <c r="FL229" s="368">
        <f>2*(1/(1+EXP(-4*(MAX(ABS(FL$215-$DJ$213),ABS($DK229-$DI$214)))))-0.5)</f>
        <v>0.92166855440647133</v>
      </c>
      <c r="FM229" s="368">
        <f>2*(1/(1+EXP(-4*(MAX(ABS(FM$215-$DJ$213),ABS($DK229-$DI$214)))))-0.5)</f>
        <v>0.88535164820226253</v>
      </c>
      <c r="FN229" s="368">
        <f>2*(1/(1+EXP(-4*(MAX(ABS(FN$215-$DJ$213),ABS($DK229-$DI$214)))))-0.5)</f>
        <v>0.83365460701215532</v>
      </c>
      <c r="FO229" s="368">
        <f>2*(1/(1+EXP(-4*(MAX(ABS(FO$215-$DJ$213),ABS($DK229-$DI$214)))))-0.5)</f>
        <v>0.76159415595576463</v>
      </c>
      <c r="FP229" s="368">
        <f>2*(1/(1+EXP(-4*(MAX(ABS(FP$215-$DJ$213),ABS($DK229-$DI$214)))))-0.5)</f>
        <v>0.66403677026784891</v>
      </c>
      <c r="FQ229" s="368">
        <f>2*(1/(1+EXP(-4*(MAX(ABS(FQ$215-$DJ$213),ABS($DK229-$DI$214)))))-0.5)</f>
        <v>0.53704956699803508</v>
      </c>
      <c r="FR229" s="368">
        <f>2*(1/(1+EXP(-4*(MAX(ABS(FR$215-$DJ$213),ABS($DK229-$DI$214)))))-0.5)</f>
        <v>0.53704956699803508</v>
      </c>
      <c r="FS229" s="368">
        <f>2*(1/(1+EXP(-4*(MAX(ABS(FS$215-$DJ$213),ABS($DK229-$DI$214)))))-0.5)</f>
        <v>0.53704956699803508</v>
      </c>
      <c r="FT229" s="368">
        <f>2*(1/(1+EXP(-4*(MAX(ABS(FT$215-$DJ$213),ABS($DK229-$DI$214)))))-0.5)</f>
        <v>0.53704956699803508</v>
      </c>
      <c r="FU229" s="368">
        <f>2*(1/(1+EXP(-4*(MAX(ABS(FU$215-$DJ$213),ABS($DK229-$DI$214)))))-0.5)</f>
        <v>0.53704956699803508</v>
      </c>
      <c r="FV229" s="368">
        <f>2*(1/(1+EXP(-4*(MAX(ABS(FV$215-$DJ$213),ABS($DK229-$DI$214)))))-0.5)</f>
        <v>0.53704956699803508</v>
      </c>
      <c r="FW229" s="368">
        <f>2*(1/(1+EXP(-4*(MAX(ABS(FW$215-$DJ$213),ABS($DK229-$DI$214)))))-0.5)</f>
        <v>0.53704956699803508</v>
      </c>
      <c r="FX229" s="368">
        <f>2*(1/(1+EXP(-4*(MAX(ABS(FX$215-$DJ$213),ABS($DK229-$DI$214)))))-0.5)</f>
        <v>0.66403677026784891</v>
      </c>
      <c r="FY229" s="368">
        <f>2*(1/(1+EXP(-4*(MAX(ABS(FY$215-$DJ$213),ABS($DK229-$DI$214)))))-0.5)</f>
        <v>0.76159415595576463</v>
      </c>
      <c r="FZ229" s="368">
        <f>2*(1/(1+EXP(-4*(MAX(ABS(FZ$215-$DJ$213),ABS($DK229-$DI$214)))))-0.5)</f>
        <v>0.83365460701215532</v>
      </c>
      <c r="GA229" s="368">
        <f>2*(1/(1+EXP(-4*(MAX(ABS(GA$215-$DJ$213),ABS($DK229-$DI$214)))))-0.5)</f>
        <v>0.88535164820226253</v>
      </c>
      <c r="GB229" s="368">
        <f>2*(1/(1+EXP(-4*(MAX(ABS(GB$215-$DJ$213),ABS($DK229-$DI$214)))))-0.5)</f>
        <v>0.92166855440647133</v>
      </c>
      <c r="GC229" s="368">
        <f>2*(1/(1+EXP(-4*(MAX(ABS(GC$215-$DJ$213),ABS($DK229-$DI$214)))))-0.5)</f>
        <v>0.94680601284626809</v>
      </c>
      <c r="GD229" s="368">
        <f>2*(1/(1+EXP(-4*(MAX(ABS(GD$215-$DJ$213),ABS($DK229-$DI$214)))))-0.5)</f>
        <v>0.9640275800758169</v>
      </c>
      <c r="GE229"/>
      <c r="GF229"/>
      <c r="GG229"/>
    </row>
    <row r="230" spans="1:189" ht="42" customHeight="1">
      <c r="A230"/>
      <c r="B230" s="278"/>
      <c r="C230" s="277"/>
      <c r="D230" s="222">
        <v>0.2</v>
      </c>
      <c r="E230" s="227">
        <f>$E$217-($E$217-$E$247)*1/(1+EXP(-($E$216*(-D230+$C$215))))</f>
        <v>0.96398252880503787</v>
      </c>
      <c r="F230" s="367">
        <f>AQ230*CB230</f>
        <v>-1.7411997868906456E-2</v>
      </c>
      <c r="G230" s="368">
        <f>AR230*CC230</f>
        <v>-1.6633079413988085E-2</v>
      </c>
      <c r="H230" s="368">
        <f>AS230*CD230</f>
        <v>-1.5316647438805642E-2</v>
      </c>
      <c r="I230" s="368">
        <f>AT230*CE230</f>
        <v>-1.334594992227538E-2</v>
      </c>
      <c r="J230" s="368">
        <f>AU230*CF230</f>
        <v>-1.1504553048629164E-2</v>
      </c>
      <c r="K230" s="368">
        <f>AV230*CG230</f>
        <v>-1.0449697454159305E-2</v>
      </c>
      <c r="L230" s="368">
        <f>AW230*CH230</f>
        <v>-9.1604444791750696E-3</v>
      </c>
      <c r="M230" s="368">
        <f>AX230*CI230</f>
        <v>-6.7597290180476674E-3</v>
      </c>
      <c r="N230" s="368">
        <f>AY230*CJ230</f>
        <v>2.9929389861139136E-4</v>
      </c>
      <c r="O230" s="368">
        <f>AZ230*CK230</f>
        <v>1.7220183887261233E-2</v>
      </c>
      <c r="P230" s="368">
        <f>BA230*CL230</f>
        <v>5.1961812509403807E-2</v>
      </c>
      <c r="Q230" s="368">
        <f>BB230*CM230</f>
        <v>0.11795260442309298</v>
      </c>
      <c r="R230" s="368">
        <f>BC230*CN230</f>
        <v>0.23419080913862306</v>
      </c>
      <c r="S230" s="368">
        <f>BD230*CO230</f>
        <v>0.32538963267484655</v>
      </c>
      <c r="T230" s="368">
        <f>BE230*CP230</f>
        <v>0.76257011478537529</v>
      </c>
      <c r="U230" s="368">
        <f>BF230*CQ230</f>
        <v>1.005242279729619</v>
      </c>
      <c r="V230" s="368">
        <f>BG230*CR230</f>
        <v>1.2637706240884303</v>
      </c>
      <c r="W230" s="368">
        <f>BH230*CS230</f>
        <v>1.482239199767565</v>
      </c>
      <c r="X230" s="368">
        <f>BI230*CT230</f>
        <v>1.6334782199350915</v>
      </c>
      <c r="Y230" s="368">
        <f>BJ230*CU230</f>
        <v>1.7595297440535416</v>
      </c>
      <c r="Z230" s="368">
        <f>BK230*CV230</f>
        <v>1.8503145714599158</v>
      </c>
      <c r="AA230" s="368">
        <f>BL230*CW230</f>
        <v>1.9002440209706559</v>
      </c>
      <c r="AB230" s="368">
        <f>BM230*CX230</f>
        <v>1.9350781301200888</v>
      </c>
      <c r="AC230" s="368">
        <f>BN230*CY230</f>
        <v>1.9612219423154993</v>
      </c>
      <c r="AD230" s="368">
        <f>BO230*CZ230</f>
        <v>1.9745598659209345</v>
      </c>
      <c r="AE230" s="368">
        <f>BP230*DA230</f>
        <v>1.9834107448193583</v>
      </c>
      <c r="AF230" s="368">
        <f>BQ230*DB230</f>
        <v>1.9901261941237685</v>
      </c>
      <c r="AG230" s="368">
        <f>BR230*DC230</f>
        <v>1.9934867890708692</v>
      </c>
      <c r="AH230" s="368">
        <f>BS230*DD230</f>
        <v>1.9956947876909965</v>
      </c>
      <c r="AI230" s="368">
        <f>BT230*DE230</f>
        <v>1.9973842479634076</v>
      </c>
      <c r="AJ230" s="369">
        <f>BU230*DF230</f>
        <v>1.9982411502130875</v>
      </c>
      <c r="AK230" s="278"/>
      <c r="AL230" s="189"/>
      <c r="AM230" s="278"/>
      <c r="AN230" s="277"/>
      <c r="AO230" s="222">
        <v>0.2</v>
      </c>
      <c r="AP230" s="227">
        <f>$E$217-($E$217-$E$247)*1/(1+EXP(-($E$216*(-AO230+$C$215))))</f>
        <v>0.96398252880503787</v>
      </c>
      <c r="AQ230" s="368">
        <f>2*(1/(1+EXP(-4/0.5*(POWER(POWER((ABS(AQ$215-(-1))),3)+POWER(ABS($AO230-(0)),3),1/3))))-0.5)*2*(1/(1+EXP(-4/0.5*(POWER(POWER((ABS(AQ$215-(1))),3)+POWER(ABS($AO230-(-1)),3),1/3))))-0.5)</f>
        <v>0.96686398523958139</v>
      </c>
      <c r="AR230" s="368">
        <f>2*(1/(1+EXP(-4/0.5*(POWER(POWER((ABS(AR$215-(-1))),3)+POWER(ABS($AO230-(0)),3),1/3))))-0.5)*2*(1/(1+EXP(-4/0.5*(POWER(POWER((ABS(AR$215-(1))),3)+POWER(ABS($AO230-(-1)),3),1/3))))-0.5)</f>
        <v>0.93076292773988967</v>
      </c>
      <c r="AS230" s="368">
        <f>2*(1/(1+EXP(-4/0.5*(POWER(POWER((ABS(AS$215-(-1))),3)+POWER(ABS($AO230-(0)),3),1/3))))-0.5)*2*(1/(1+EXP(-4/0.5*(POWER(POWER((ABS(AS$215-(1))),3)+POWER(ABS($AO230-(-1)),3),1/3))))-0.5)</f>
        <v>0.86387672985703645</v>
      </c>
      <c r="AT230" s="368">
        <f>2*(1/(1+EXP(-4/0.5*(POWER(POWER((ABS(AT$215-(-1))),3)+POWER(ABS($AO230-(0)),3),1/3))))-0.5)*2*(1/(1+EXP(-4/0.5*(POWER(POWER((ABS(AT$215-(1))),3)+POWER(ABS($AO230-(-1)),3),1/3))))-0.5)</f>
        <v>0.76490731446877402</v>
      </c>
      <c r="AU230" s="368">
        <f>2*(1/(1+EXP(-4/0.5*(POWER(POWER((ABS(AU$215-(-1))),3)+POWER(ABS($AO230-(0)),3),1/3))))-0.5)*2*(1/(1+EXP(-4/0.5*(POWER(POWER((ABS(AU$215-(1))),3)+POWER(ABS($AO230-(-1)),3),1/3))))-0.5)</f>
        <v>0.6815663784410626</v>
      </c>
      <c r="AV230" s="368">
        <f>2*(1/(1+EXP(-4/0.5*(POWER(POWER((ABS(AV$215-(-1))),3)+POWER(ABS($AO230-(0)),3),1/3))))-0.5)*2*(1/(1+EXP(-4/0.5*(POWER(POWER((ABS(AV$215-(1))),3)+POWER(ABS($AO230-(-1)),3),1/3))))-0.5)</f>
        <v>0.6640367194003256</v>
      </c>
      <c r="AW230" s="368">
        <f>2*(1/(1+EXP(-4/0.5*(POWER(POWER((ABS(AW$215-(-1))),3)+POWER(ABS($AO230-(0)),3),1/3))))-0.5)*2*(1/(1+EXP(-4/0.5*(POWER(POWER((ABS(AW$215-(1))),3)+POWER(ABS($AO230-(-1)),3),1/3))))-0.5)</f>
        <v>0.68156629947686376</v>
      </c>
      <c r="AX230" s="368">
        <f>2*(1/(1+EXP(-4/0.5*(POWER(POWER((ABS(AX$215-(-1))),3)+POWER(ABS($AO230-(0)),3),1/3))))-0.5)*2*(1/(1+EXP(-4/0.5*(POWER(POWER((ABS(AX$215-(1))),3)+POWER(ABS($AO230-(-1)),3),1/3))))-0.5)</f>
        <v>0.7649070964041047</v>
      </c>
      <c r="AY230" s="368">
        <f>2*(1/(1+EXP(-4/0.5*(POWER(POWER((ABS(AY$215-(-1))),3)+POWER(ABS($AO230-(0)),3),1/3))))-0.5)*2*(1/(1+EXP(-4/0.5*(POWER(POWER((ABS(AY$215-(1))),3)+POWER(ABS($AO230-(-1)),3),1/3))))-0.5)</f>
        <v>0.86387622831771094</v>
      </c>
      <c r="AZ230" s="368">
        <f>2*(1/(1+EXP(-4/0.5*(POWER(POWER((ABS(AZ$215-(-1))),3)+POWER(ABS($AO230-(0)),3),1/3))))-0.5)*2*(1/(1+EXP(-4/0.5*(POWER(POWER((ABS(AZ$215-(1))),3)+POWER(ABS($AO230-(-1)),3),1/3))))-0.5)</f>
        <v>0.93076188724475795</v>
      </c>
      <c r="BA230" s="368">
        <f>2*(1/(1+EXP(-4/0.5*(POWER(POWER((ABS(BA$215-(-1))),3)+POWER(ABS($AO230-(0)),3),1/3))))-0.5)*2*(1/(1+EXP(-4/0.5*(POWER(POWER((ABS(BA$215-(1))),3)+POWER(ABS($AO230-(-1)),3),1/3))))-0.5)</f>
        <v>0.96686196970474469</v>
      </c>
      <c r="BB230" s="368">
        <f>2*(1/(1+EXP(-4/0.5*(POWER(POWER((ABS(BB$215-(-1))),3)+POWER(ABS($AO230-(0)),3),1/3))))-0.5)*2*(1/(1+EXP(-4/0.5*(POWER(POWER((ABS(BB$215-(1))),3)+POWER(ABS($AO230-(-1)),3),1/3))))-0.5)</f>
        <v>0.98459226672852695</v>
      </c>
      <c r="BC230" s="368">
        <f>2*(1/(1+EXP(-4/0.5*(POWER(POWER((ABS(BC$215-(-1))),3)+POWER(ABS($AO230-(0)),3),1/3))))-0.5)*2*(1/(1+EXP(-4/0.5*(POWER(POWER((ABS(BC$215-(1))),3)+POWER(ABS($AO230-(-1)),3),1/3))))-0.5)</f>
        <v>0.99293541606686075</v>
      </c>
      <c r="BD230" s="368">
        <f>2*(1/(1+EXP(-4/0.5*(POWER(POWER((ABS(BD$215-(-1))),3)+POWER(ABS($AO230-(0)),3),1/3))))-0.5)*2*(1/(1+EXP(-4/0.5*(POWER(POWER((ABS(BD$215-(1))),3)+POWER(ABS($AO230-(-1)),3),1/3))))-0.5)</f>
        <v>0.99677929963169509</v>
      </c>
      <c r="BE230" s="368">
        <f>2*(1/(1+EXP(-4/0.5*(POWER(POWER((ABS(BE$215-(-1))),3)+POWER(ABS($AO230-(0)),3),1/3))))-0.5)*2*(1/(1+EXP(-4/0.5*(POWER(POWER((ABS(BE$215-(1))),3)+POWER(ABS($AO230-(-1)),3),1/3))))-0.5)</f>
        <v>0.99852849275913047</v>
      </c>
      <c r="BF230" s="368">
        <f>2*(1/(1+EXP(-4/0.5*(POWER(POWER((ABS(BF$215-(-1))),3)+POWER(ABS($AO230-(0)),3),1/3))))-0.5)*2*(1/(1+EXP(-4/0.5*(POWER(POWER((ABS(BF$215-(1))),3)+POWER(ABS($AO230-(-1)),3),1/3))))-0.5)</f>
        <v>0.99931548194595976</v>
      </c>
      <c r="BG230" s="368">
        <f>2*(1/(1+EXP(-4/0.5*(POWER(POWER((ABS(BG$215-(-1))),3)+POWER(ABS($AO230-(0)),3),1/3))))-0.5)*2*(1/(1+EXP(-4/0.5*(POWER(POWER((ABS(BG$215-(1))),3)+POWER(ABS($AO230-(-1)),3),1/3))))-0.5)</f>
        <v>0.99966284771867919</v>
      </c>
      <c r="BH230" s="368">
        <f>2*(1/(1+EXP(-4/0.5*(POWER(POWER((ABS(BH$215-(-1))),3)+POWER(ABS($AO230-(0)),3),1/3))))-0.5)*2*(1/(1+EXP(-4/0.5*(POWER(POWER((ABS(BH$215-(1))),3)+POWER(ABS($AO230-(-1)),3),1/3))))-0.5)</f>
        <v>0.99980965242042985</v>
      </c>
      <c r="BI230" s="368">
        <f>2*(1/(1+EXP(-4/0.5*(POWER(POWER((ABS(BI$215-(-1))),3)+POWER(ABS($AO230-(0)),3),1/3))))-0.5)*2*(1/(1+EXP(-4/0.5*(POWER(POWER((ABS(BI$215-(1))),3)+POWER(ABS($AO230-(-1)),3),1/3))))-0.5)</f>
        <v>0.99986536181162988</v>
      </c>
      <c r="BJ230" s="368">
        <f>2*(1/(1+EXP(-4/0.5*(POWER(POWER((ABS(BJ$215-(-1))),3)+POWER(ABS($AO230-(0)),3),1/3))))-0.5)*2*(1/(1+EXP(-4/0.5*(POWER(POWER((ABS(BJ$215-(1))),3)+POWER(ABS($AO230-(-1)),3),1/3))))-0.5)</f>
        <v>0.99988072726439403</v>
      </c>
      <c r="BK230" s="368">
        <f>2*(1/(1+EXP(-4/0.5*(POWER(POWER((ABS(BK$215-(-1))),3)+POWER(ABS($AO230-(0)),3),1/3))))-0.5)*2*(1/(1+EXP(-4/0.5*(POWER(POWER((ABS(BK$215-(1))),3)+POWER(ABS($AO230-(-1)),3),1/3))))-0.5)</f>
        <v>0.99987979009919981</v>
      </c>
      <c r="BL230" s="368">
        <f>2*(1/(1+EXP(-4/0.5*(POWER(POWER((ABS(BL$215-(-1))),3)+POWER(ABS($AO230-(0)),3),1/3))))-0.5)*2*(1/(1+EXP(-4/0.5*(POWER(POWER((ABS(BL$215-(1))),3)+POWER(ABS($AO230-(-1)),3),1/3))))-0.5)</f>
        <v>0.99987404142510572</v>
      </c>
      <c r="BM230" s="368">
        <f>2*(1/(1+EXP(-4/0.5*(POWER(POWER((ABS(BM$215-(-1))),3)+POWER(ABS($AO230-(0)),3),1/3))))-0.5)*2*(1/(1+EXP(-4/0.5*(POWER(POWER((ABS(BM$215-(1))),3)+POWER(ABS($AO230-(-1)),3),1/3))))-0.5)</f>
        <v>0.99986866146707798</v>
      </c>
      <c r="BN230" s="368">
        <f>2*(1/(1+EXP(-4/0.5*(POWER(POWER((ABS(BN$215-(-1))),3)+POWER(ABS($AO230-(0)),3),1/3))))-0.5)*2*(1/(1+EXP(-4/0.5*(POWER(POWER((ABS(BN$215-(1))),3)+POWER(ABS($AO230-(-1)),3),1/3))))-0.5)</f>
        <v>0.99986543305565001</v>
      </c>
      <c r="BO230" s="368">
        <f>2*(1/(1+EXP(-4/0.5*(POWER(POWER((ABS(BO$215-(-1))),3)+POWER(ABS($AO230-(0)),3),1/3))))-0.5)*2*(1/(1+EXP(-4/0.5*(POWER(POWER((ABS(BO$215-(1))),3)+POWER(ABS($AO230-(-1)),3),1/3))))-0.5)</f>
        <v>0.99986430434801199</v>
      </c>
      <c r="BP230" s="368">
        <f>2*(1/(1+EXP(-4/0.5*(POWER(POWER((ABS(BP$215-(-1))),3)+POWER(ABS($AO230-(0)),3),1/3))))-0.5)*2*(1/(1+EXP(-4/0.5*(POWER(POWER((ABS(BP$215-(1))),3)+POWER(ABS($AO230-(-1)),3),1/3))))-0.5)</f>
        <v>0.99986432785754187</v>
      </c>
      <c r="BQ230" s="368">
        <f>2*(1/(1+EXP(-4/0.5*(POWER(POWER((ABS(BQ$215-(-1))),3)+POWER(ABS($AO230-(0)),3),1/3))))-0.5)*2*(1/(1+EXP(-4/0.5*(POWER(POWER((ABS(BQ$215-(1))),3)+POWER(ABS($AO230-(-1)),3),1/3))))-0.5)</f>
        <v>0.99986470160450147</v>
      </c>
      <c r="BR230" s="368">
        <f>2*(1/(1+EXP(-4/0.5*(POWER(POWER((ABS(BR$215-(-1))),3)+POWER(ABS($AO230-(0)),3),1/3))))-0.5)*2*(1/(1+EXP(-4/0.5*(POWER(POWER((ABS(BR$215-(1))),3)+POWER(ABS($AO230-(-1)),3),1/3))))-0.5)</f>
        <v>0.99986649514021542</v>
      </c>
      <c r="BS230" s="368">
        <f>2*(1/(1+EXP(-4/0.5*(POWER(POWER((ABS(BS$215-(-1))),3)+POWER(ABS($AO230-(0)),3),1/3))))-0.5)*2*(1/(1+EXP(-4/0.5*(POWER(POWER((ABS(BS$215-(1))),3)+POWER(ABS($AO230-(-1)),3),1/3))))-0.5)</f>
        <v>0.99987110356684594</v>
      </c>
      <c r="BT230" s="368">
        <f>2*(1/(1+EXP(-4/0.5*(POWER(POWER((ABS(BT$215-(-1))),3)+POWER(ABS($AO230-(0)),3),1/3))))-0.5)*2*(1/(1+EXP(-4/0.5*(POWER(POWER((ABS(BT$215-(1))),3)+POWER(ABS($AO230-(-1)),3),1/3))))-0.5)</f>
        <v>0.99987950736415765</v>
      </c>
      <c r="BU230" s="368">
        <f>2*(1/(1+EXP(-4/0.5*(POWER(POWER((ABS(BU$215-(-1))),3)+POWER(ABS($AO230-(0)),3),1/3))))-0.5)*2*(1/(1+EXP(-4/0.5*(POWER(POWER((ABS(BU$215-(1))),3)+POWER(ABS($AO230-(-1)),3),1/3))))-0.5)</f>
        <v>0.99989195715611645</v>
      </c>
      <c r="BV230" s="278"/>
      <c r="BW230" s="189"/>
      <c r="BX230" s="278"/>
      <c r="BY230" s="277"/>
      <c r="BZ230" s="222">
        <v>0.2</v>
      </c>
      <c r="CA230" s="227">
        <f>$E$217-($E$217-$E$247)*1/(1+EXP(-($E$216*(-BZ230+$C$215))))</f>
        <v>0.96398252880503787</v>
      </c>
      <c r="CB230" s="367">
        <f>MIN((CB$216+$E230)/2,CA229)</f>
        <v>-1.8008735597481063E-2</v>
      </c>
      <c r="CC230" s="368">
        <f>_xlfn.IFS(($D230-$C$215)&lt;-(CC$215-$D$214),MIN((CC$216+$E230)/2,CB229),($D230-$C$215)&gt;-(CC$215-$D$214),MAX((CC$216+$E230)/2,CB229),TRUE,(CC$216+$E230)/2)</f>
        <v>-1.7870371625540671E-2</v>
      </c>
      <c r="CD230" s="368">
        <f>_xlfn.IFS(($D230-$C$215)&lt;-(CD$215-$D$214),MIN((CD$216+$E230)/2,CB229),($D230-$C$215)&gt;-(CD$215-$D$214),MAX((CD$216+$E230)/2,CC228),TRUE,(CD$216+$E230)/2)</f>
        <v>-1.7730130827045665E-2</v>
      </c>
      <c r="CE230" s="368">
        <f>_xlfn.IFS(($D230-$C$215)&lt;-(CE$215-$D$214),MIN((CE$216+$E230)/2,CC229),($D230-$C$215)&gt;-(CE$215-$D$214),MAX((CE$216+$E230)/2,CD228),TRUE,(CE$216+$E230)/2)</f>
        <v>-1.7447800105747591E-2</v>
      </c>
      <c r="CF230" s="368">
        <f>_xlfn.IFS(($D230-$C$215)&lt;-(CF$215-$D$214),MIN((CF$216+$E230)/2,CD229),($D230-$C$215)&gt;-(CF$215-$D$214),MAX((CF$216+$E230)/2,CE228),TRUE,(CF$216+$E230)/2)</f>
        <v>-1.6879578295724285E-2</v>
      </c>
      <c r="CG230" s="368">
        <f>_xlfn.IFS(($D230-$C$215)&lt;-(CG$215-$D$214),MIN((CG$216+$E230)/2,CE229),($D230-$C$215)&gt;-(CG$215-$D$214),MAX((CG$216+$E230)/2,CF228),TRUE,(CG$216+$E230)/2)</f>
        <v>-1.573662592574121E-2</v>
      </c>
      <c r="CH230" s="368">
        <f>_xlfn.IFS(($D230-$C$215)&lt;-(CH$215-$D$214),MIN((CH$216+$E230)/2,CF229),($D230-$C$215)&gt;-(CH$215-$D$214),MAX((CH$216+$E230)/2,CG228),TRUE,(CH$216+$E230)/2)</f>
        <v>-1.344028377900458E-2</v>
      </c>
      <c r="CI230" s="368">
        <f>_xlfn.IFS(($D230-$C$215)&lt;-(CI$215-$D$214),MIN((CI$216+$E230)/2,CG229),($D230-$C$215)&gt;-(CI$215-$D$214),MAX((CI$216+$E230)/2,CH228),TRUE,(CI$216+$E230)/2)</f>
        <v>-8.8373203096503428E-3</v>
      </c>
      <c r="CJ230" s="368">
        <f>_xlfn.IFS(($D230-$C$215)&lt;-(CJ$215-$D$214),MIN((CJ$216+$E230)/2,CH229),($D230-$C$215)&gt;-(CJ$215-$D$214),MAX((CJ$216+$E230)/2,CI228),TRUE,(CJ$216+$E230)/2)</f>
        <v>3.4645460634358249E-4</v>
      </c>
      <c r="CK230" s="368">
        <f>_xlfn.IFS(($D230-$C$215)&lt;-(CK$215-$D$214),MIN((CK$216+$E230)/2,CI229),($D230-$C$215)&gt;-(CK$215-$D$214),MAX((CK$216+$E230)/2,CJ228),TRUE,(CK$216+$E230)/2)</f>
        <v>1.8501169980473131E-2</v>
      </c>
      <c r="CL230" s="368">
        <f>_xlfn.IFS(($D230-$C$215)&lt;-(CL$215-$D$214),MIN((CL$216+$E230)/2,CJ229),($D230-$C$215)&gt;-(CL$215-$D$214),MAX((CL$216+$E230)/2,CK228),TRUE,(CL$216+$E230)/2)</f>
        <v>5.3742741091855784E-2</v>
      </c>
      <c r="CM230" s="368">
        <f>_xlfn.IFS(($D230-$C$215)&lt;-(CM$215-$D$214),MIN((CM$216+$E230)/2,CK229),($D230-$C$215)&gt;-(CM$215-$D$214),MAX((CM$216+$E230)/2,CL228),TRUE,(CM$216+$E230)/2)</f>
        <v>0.11979842662690243</v>
      </c>
      <c r="CN230" s="368">
        <f>_xlfn.IFS(($D230-$C$215)&lt;-(CN$215-$D$214),MIN((CN$216+$E230)/2,CL229),($D230-$C$215)&gt;-(CN$215-$D$214),MAX((CN$216+$E230)/2,CM228),TRUE,(CN$216+$E230)/2)</f>
        <v>0.23585704100099647</v>
      </c>
      <c r="CO230" s="368">
        <f>_xlfn.IFS(($D230-$C$215)&lt;-(CO$215-$D$214),MIN((CO$216+$E230)/2,CM229),($D230-$C$215)&gt;-(CO$215-$D$214),MAX((CO$216+$E230)/2,CN228),TRUE,(CO$216+$E230)/2)</f>
        <v>0.32644100132805365</v>
      </c>
      <c r="CP230" s="368">
        <f>_xlfn.IFS(($D230-$C$215)&lt;-(CP$215-$D$214),MIN((CP$216+$E230)/2,CN229),($D230-$C$215)&gt;-(CP$215-$D$214),MAX((CP$216+$E230)/2,CO228),TRUE,(CP$216+$E230)/2)</f>
        <v>0.76369389588297498</v>
      </c>
      <c r="CQ230" s="368">
        <f>_xlfn.IFS(($D230-$C$215)&lt;-(CQ$215-$D$214),MIN((CQ$216+$E230)/2,CO229),($D230-$C$215)&gt;-(CQ$215-$D$214),MAX((CQ$216+$E230)/2,CP228),TRUE,(CQ$216+$E230)/2)</f>
        <v>1.0059308575627368</v>
      </c>
      <c r="CR230" s="368">
        <f>_xlfn.IFS(($D230-$C$215)&lt;-(CR$215-$D$214),MIN((CR$216+$E230)/2,CP229),($D230-$C$215)&gt;-(CR$215-$D$214),MAX((CR$216+$E230)/2,CQ228),TRUE,(CR$216+$E230)/2)</f>
        <v>1.2641968509407635</v>
      </c>
      <c r="CS230" s="368">
        <f>_xlfn.IFS(($D230-$C$215)&lt;-(CS$215-$D$214),MIN((CS$216+$E230)/2,CQ229),($D230-$C$215)&gt;-(CS$215-$D$214),MAX((CS$216+$E230)/2,CR228),TRUE,(CS$216+$E230)/2)</f>
        <v>1.482521394126598</v>
      </c>
      <c r="CT230" s="368">
        <f>_xlfn.IFS(($D230-$C$215)&lt;-(CT$215-$D$214),MIN((CT$216+$E230)/2,CR229),($D230-$C$215)&gt;-(CT$215-$D$214),MAX((CT$216+$E230)/2,CS228),TRUE,(CT$216+$E230)/2)</f>
        <v>1.6336981780981341</v>
      </c>
      <c r="CU230" s="368">
        <f>_xlfn.IFS(($D230-$C$215)&lt;-(CU$215-$D$214),MIN((CU$216+$E230)/2,CS229),($D230-$C$215)&gt;-(CU$215-$D$214),MAX((CU$216+$E230)/2,CT228),TRUE,(CU$216+$E230)/2)</f>
        <v>1.7597396330135253</v>
      </c>
      <c r="CV230" s="368">
        <f>_xlfn.IFS(($D230-$C$215)&lt;-(CV$215-$D$214),MIN((CV$216+$E230)/2,CT229),($D230-$C$215)&gt;-(CV$215-$D$214),MAX((CV$216+$E230)/2,CU228),TRUE,(CV$216+$E230)/2)</f>
        <v>1.8505370243320378</v>
      </c>
      <c r="CW230" s="368">
        <f>_xlfn.IFS(($D230-$C$215)&lt;-(CW$215-$D$214),MIN((CW$216+$E230)/2,CU229),($D230-$C$215)&gt;-(CW$215-$D$214),MAX((CW$216+$E230)/2,CV228),TRUE,(CW$216+$E230)/2)</f>
        <v>1.900483403151727</v>
      </c>
      <c r="CX230" s="368">
        <f>_xlfn.IFS(($D230-$C$215)&lt;-(CX$215-$D$214),MIN((CX$216+$E230)/2,CV229),($D230-$C$215)&gt;-(CX$215-$D$214),MAX((CX$216+$E230)/2,CW228),TRUE,(CX$216+$E230)/2)</f>
        <v>1.9353323138269034</v>
      </c>
      <c r="CY230" s="368">
        <f>_xlfn.IFS(($D230-$C$215)&lt;-(CY$215-$D$214),MIN((CY$216+$E230)/2,CW229),($D230-$C$215)&gt;-(CY$215-$D$214),MAX((CY$216+$E230)/2,CX228),TRUE,(CY$216+$E230)/2)</f>
        <v>1.9614858934785704</v>
      </c>
      <c r="CZ230" s="368">
        <f>_xlfn.IFS(($D230-$C$215)&lt;-(CZ$215-$D$214),MIN((CZ$216+$E230)/2,CX229),($D230-$C$215)&gt;-(CZ$215-$D$214),MAX((CZ$216+$E230)/2,CY228),TRUE,(CZ$216+$E230)/2)</f>
        <v>1.9748278414724472</v>
      </c>
      <c r="DA230" s="368">
        <f>_xlfn.IFS(($D230-$C$215)&lt;-(DA$215-$D$214),MIN((DA$216+$E230)/2,CY229),($D230-$C$215)&gt;-(DA$215-$D$214),MAX((DA$216+$E230)/2,CZ228),TRUE,(DA$216+$E230)/2)</f>
        <v>1.9836798749179394</v>
      </c>
      <c r="DB230" s="368">
        <f>_xlfn.IFS(($D230-$C$215)&lt;-(DB$215-$D$214),MIN((DB$216+$E230)/2,CZ229),($D230-$C$215)&gt;-(DB$215-$D$214),MAX((DB$216+$E230)/2,DA228),TRUE,(DB$216+$E230)/2)</f>
        <v>1.9903954914401678</v>
      </c>
      <c r="DC230" s="368">
        <f>_xlfn.IFS(($D230-$C$215)&lt;-(DC$215-$D$214),MIN((DC$216+$E230)/2,DA229),($D230-$C$215)&gt;-(DC$215-$D$214),MAX((DC$216+$E230)/2,DB228),TRUE,(DC$216+$E230)/2)</f>
        <v>1.9937529647808774</v>
      </c>
      <c r="DD230" s="368">
        <f>_xlfn.IFS(($D230-$C$215)&lt;-(DD$215-$D$214),MIN((DD$216+$E230)/2,DB229),($D230-$C$215)&gt;-(DD$215-$D$214),MAX((DD$216+$E230)/2,DC228),TRUE,(DD$216+$E230)/2)</f>
        <v>1.9959520587921213</v>
      </c>
      <c r="DE230" s="368">
        <f>_xlfn.IFS(($D230-$C$215)&lt;-(DE$215-$D$214),MIN((DE$216+$E230)/2,DC229),($D230-$C$215)&gt;-(DE$215-$D$214),MAX((DE$216+$E230)/2,DD228),TRUE,(DE$216+$E230)/2)</f>
        <v>1.9976249470587031</v>
      </c>
      <c r="DF230" s="369">
        <f>_xlfn.IFS(($D230-$C$215)&lt;-(DF$215-$D$214),MIN((DF$216+$E230)/2,DD229),($D230-$C$215)&gt;-(DF$215-$D$214),MAX((DF$216+$E230)/2,DE228),TRUE,(DF$216+$E230)/2)</f>
        <v>1.9984570691982229</v>
      </c>
      <c r="DG230" s="278"/>
      <c r="DH230"/>
      <c r="DI230"/>
      <c r="DJ230"/>
      <c r="DK230" s="646">
        <v>-0.4</v>
      </c>
      <c r="DL230" s="368">
        <f>2*(1/(1+EXP(-4*(ABS(DL$215-$DJ$213)+ABS($DK230-$DI$214))))-0.5)</f>
        <v>0.99263152020112821</v>
      </c>
      <c r="DM230" s="368">
        <f>2*(1/(1+EXP(-4*(ABS(DM$215-$DJ$213)+ABS($DK230-$DI$214))))-0.5)</f>
        <v>0.98902740220109897</v>
      </c>
      <c r="DN230" s="368">
        <f>2*(1/(1+EXP(-4*(ABS(DN$215-$DJ$213)+ABS($DK230-$DI$214))))-0.5)</f>
        <v>0.98367485769368024</v>
      </c>
      <c r="DO230" s="368">
        <f>2*(1/(1+EXP(-4*(ABS(DO$215-$DJ$213)+ABS($DK230-$DI$214))))-0.5)</f>
        <v>0.97574313003145141</v>
      </c>
      <c r="DP230" s="368">
        <f>2*(1/(1+EXP(-4*(ABS(DP$215-$DJ$213)+ABS($DK230-$DI$214))))-0.5)</f>
        <v>0.9640275800758169</v>
      </c>
      <c r="DQ230" s="368">
        <f>2*(1/(1+EXP(-4*(ABS(DQ$215-$DJ$213)+ABS($DK230-$DI$214))))-0.5)</f>
        <v>0.94680601284626809</v>
      </c>
      <c r="DR230" s="368">
        <f>2*(1/(1+EXP(-4*(ABS(DR$215-$DJ$213)+ABS($DK230-$DI$214))))-0.5)</f>
        <v>0.92166855440647133</v>
      </c>
      <c r="DS230" s="368">
        <f>2*(1/(1+EXP(-4*(ABS(DS$215-$DJ$213)+ABS($DK230-$DI$214))))-0.5)</f>
        <v>0.88535164820226253</v>
      </c>
      <c r="DT230" s="368">
        <f>2*(1/(1+EXP(-4*(ABS(DT$215-$DJ$213)+ABS($DK230-$DI$214))))-0.5)</f>
        <v>0.83365460701215532</v>
      </c>
      <c r="DU230" s="368">
        <f>2*(1/(1+EXP(-4*(ABS(DU$215-$DJ$213)+ABS($DK230-$DI$214))))-0.5)</f>
        <v>0.76159415595576463</v>
      </c>
      <c r="DV230" s="368">
        <f>2*(1/(1+EXP(-4*(ABS(DV$215-$DJ$213)+ABS($DK230-$DI$214))))-0.5)</f>
        <v>0.66403677026784891</v>
      </c>
      <c r="DW230" s="368">
        <f>2*(1/(1+EXP(-4*(ABS(DW$215-$DJ$213)+ABS($DK230-$DI$214))))-0.5)</f>
        <v>0.76159415595576463</v>
      </c>
      <c r="DX230" s="368">
        <f>2*(1/(1+EXP(-4*(ABS(DX$215-$DJ$213)+ABS($DK230-$DI$214))))-0.5)</f>
        <v>0.83365460701215532</v>
      </c>
      <c r="DY230" s="368">
        <f>2*(1/(1+EXP(-4*(ABS(DY$215-$DJ$213)+ABS($DK230-$DI$214))))-0.5)</f>
        <v>0.88535164820226253</v>
      </c>
      <c r="DZ230" s="368">
        <f>2*(1/(1+EXP(-4*(ABS(DZ$215-$DJ$213)+ABS($DK230-$DI$214))))-0.5)</f>
        <v>0.92166855440647133</v>
      </c>
      <c r="EA230" s="368">
        <f>2*(1/(1+EXP(-4*(ABS(EA$215-$DJ$213)+ABS($DK230-$DI$214))))-0.5)</f>
        <v>0.94680601284626809</v>
      </c>
      <c r="EB230" s="368">
        <f>2*(1/(1+EXP(-4*(ABS(EB$215-$DJ$213)+ABS($DK230-$DI$214))))-0.5)</f>
        <v>0.9640275800758169</v>
      </c>
      <c r="EC230" s="368">
        <f>2*(1/(1+EXP(-4*(ABS(EC$215-$DJ$213)+ABS($DK230-$DI$214))))-0.5)</f>
        <v>0.97574313003145141</v>
      </c>
      <c r="ED230" s="368">
        <f>2*(1/(1+EXP(-4*(ABS(ED$215-$DJ$213)+ABS($DK230-$DI$214))))-0.5)</f>
        <v>0.98367485769368024</v>
      </c>
      <c r="EE230" s="368">
        <f>2*(1/(1+EXP(-4*(ABS(EE$215-$DJ$213)+ABS($DK230-$DI$214))))-0.5)</f>
        <v>0.98902740220109897</v>
      </c>
      <c r="EF230" s="368">
        <f>2*(1/(1+EXP(-4*(ABS(EF$215-$DJ$213)+ABS($DK230-$DI$214))))-0.5)</f>
        <v>0.99263152020112821</v>
      </c>
      <c r="EG230"/>
      <c r="EH230"/>
      <c r="EI230"/>
      <c r="EJ230" s="646">
        <v>-0.4</v>
      </c>
      <c r="EK230" s="368">
        <f>2*(1/(1+EXP(-4*(SQRT(POWER((EK$215-$DJ$213),2)+POWER(($DK230-$DI$214),2)))))-0.5)</f>
        <v>0.97344012261082846</v>
      </c>
      <c r="EL230" s="368">
        <f>2*(1/(1+EXP(-4*(SQRT(POWER((EL$215-$DJ$213),2)+POWER(($DK230-$DI$214),2)))))-0.5)</f>
        <v>0.96182850221220129</v>
      </c>
      <c r="EM230" s="368">
        <f>2*(1/(1+EXP(-4*(SQRT(POWER((EM$215-$DJ$213),2)+POWER(($DK230-$DI$214),2)))))-0.5)</f>
        <v>0.94563952947663132</v>
      </c>
      <c r="EN230" s="368">
        <f>2*(1/(1+EXP(-4*(SQRT(POWER((EN$215-$DJ$213),2)+POWER(($DK230-$DI$214),2)))))-0.5)</f>
        <v>0.92352148935148781</v>
      </c>
      <c r="EO230" s="368">
        <f>2*(1/(1+EXP(-4*(SQRT(POWER((EO$215-$DJ$213),2)+POWER(($DK230-$DI$214),2)))))-0.5)</f>
        <v>0.8941438395855954</v>
      </c>
      <c r="EP230" s="368">
        <f>2*(1/(1+EXP(-4*(SQRT(POWER((EP$215-$DJ$213),2)+POWER(($DK230-$DI$214),2)))))-0.5)</f>
        <v>0.85665130676158863</v>
      </c>
      <c r="EQ230" s="368">
        <f>2*(1/(1+EXP(-4*(SQRT(POWER((EQ$215-$DJ$213),2)+POWER(($DK230-$DI$214),2)))))-0.5)</f>
        <v>0.81148791107115925</v>
      </c>
      <c r="ER230" s="368">
        <f>2*(1/(1+EXP(-4*(SQRT(POWER((ER$215-$DJ$213),2)+POWER(($DK230-$DI$214),2)))))-0.5)</f>
        <v>0.76159415595576463</v>
      </c>
      <c r="ES230" s="368">
        <f>2*(1/(1+EXP(-4*(SQRT(POWER((ES$215-$DJ$213),2)+POWER(($DK230-$DI$214),2)))))-0.5)</f>
        <v>0.71357352593554979</v>
      </c>
      <c r="ET230" s="368">
        <f>2*(1/(1+EXP(-4*(SQRT(POWER((ET$215-$DJ$213),2)+POWER(($DK230-$DI$214),2)))))-0.5)</f>
        <v>0.67757722415900501</v>
      </c>
      <c r="EU230" s="368">
        <f>2*(1/(1+EXP(-4*(SQRT(POWER((EU$215-$DJ$213),2)+POWER(($DK230-$DI$214),2)))))-0.5)</f>
        <v>0.66403677026784891</v>
      </c>
      <c r="EV230" s="368">
        <f>2*(1/(1+EXP(-4*(SQRT(POWER((EV$215-$DJ$213),2)+POWER(($DK230-$DI$214),2)))))-0.5)</f>
        <v>0.67757722415900501</v>
      </c>
      <c r="EW230" s="368">
        <f>2*(1/(1+EXP(-4*(SQRT(POWER((EW$215-$DJ$213),2)+POWER(($DK230-$DI$214),2)))))-0.5)</f>
        <v>0.71357352593554979</v>
      </c>
      <c r="EX230" s="368">
        <f>2*(1/(1+EXP(-4*(SQRT(POWER((EX$215-$DJ$213),2)+POWER(($DK230-$DI$214),2)))))-0.5)</f>
        <v>0.76159415595576463</v>
      </c>
      <c r="EY230" s="368">
        <f>2*(1/(1+EXP(-4*(SQRT(POWER((EY$215-$DJ$213),2)+POWER(($DK230-$DI$214),2)))))-0.5)</f>
        <v>0.81148791107115925</v>
      </c>
      <c r="EZ230" s="368">
        <f>2*(1/(1+EXP(-4*(SQRT(POWER((EZ$215-$DJ$213),2)+POWER(($DK230-$DI$214),2)))))-0.5)</f>
        <v>0.85665130676158863</v>
      </c>
      <c r="FA230" s="368">
        <f>2*(1/(1+EXP(-4*(SQRT(POWER((FA$215-$DJ$213),2)+POWER(($DK230-$DI$214),2)))))-0.5)</f>
        <v>0.8941438395855954</v>
      </c>
      <c r="FB230" s="368">
        <f>2*(1/(1+EXP(-4*(SQRT(POWER((FB$215-$DJ$213),2)+POWER(($DK230-$DI$214),2)))))-0.5)</f>
        <v>0.92352148935148781</v>
      </c>
      <c r="FC230" s="368">
        <f>2*(1/(1+EXP(-4*(SQRT(POWER((FC$215-$DJ$213),2)+POWER(($DK230-$DI$214),2)))))-0.5)</f>
        <v>0.94563952947663132</v>
      </c>
      <c r="FD230" s="368">
        <f>2*(1/(1+EXP(-4*(SQRT(POWER((FD$215-$DJ$213),2)+POWER(($DK230-$DI$214),2)))))-0.5)</f>
        <v>0.96182850221220129</v>
      </c>
      <c r="FE230" s="368">
        <f>2*(1/(1+EXP(-4*(SQRT(POWER((FE$215-$DJ$213),2)+POWER(($DK230-$DI$214),2)))))-0.5)</f>
        <v>0.97344012261082846</v>
      </c>
      <c r="FF230"/>
      <c r="FG230"/>
      <c r="FH230"/>
      <c r="FI230" s="646">
        <v>-0.4</v>
      </c>
      <c r="FJ230" s="368">
        <f>2*(1/(1+EXP(-4*(MAX(ABS(FJ$215-$DJ$213),ABS($DK230-$DI$214)))))-0.5)</f>
        <v>0.9640275800758169</v>
      </c>
      <c r="FK230" s="368">
        <f>2*(1/(1+EXP(-4*(MAX(ABS(FK$215-$DJ$213),ABS($DK230-$DI$214)))))-0.5)</f>
        <v>0.94680601284626809</v>
      </c>
      <c r="FL230" s="368">
        <f>2*(1/(1+EXP(-4*(MAX(ABS(FL$215-$DJ$213),ABS($DK230-$DI$214)))))-0.5)</f>
        <v>0.92166855440647133</v>
      </c>
      <c r="FM230" s="368">
        <f>2*(1/(1+EXP(-4*(MAX(ABS(FM$215-$DJ$213),ABS($DK230-$DI$214)))))-0.5)</f>
        <v>0.88535164820226253</v>
      </c>
      <c r="FN230" s="368">
        <f>2*(1/(1+EXP(-4*(MAX(ABS(FN$215-$DJ$213),ABS($DK230-$DI$214)))))-0.5)</f>
        <v>0.83365460701215532</v>
      </c>
      <c r="FO230" s="368">
        <f>2*(1/(1+EXP(-4*(MAX(ABS(FO$215-$DJ$213),ABS($DK230-$DI$214)))))-0.5)</f>
        <v>0.76159415595576463</v>
      </c>
      <c r="FP230" s="368">
        <f>2*(1/(1+EXP(-4*(MAX(ABS(FP$215-$DJ$213),ABS($DK230-$DI$214)))))-0.5)</f>
        <v>0.66403677026784891</v>
      </c>
      <c r="FQ230" s="368">
        <f>2*(1/(1+EXP(-4*(MAX(ABS(FQ$215-$DJ$213),ABS($DK230-$DI$214)))))-0.5)</f>
        <v>0.66403677026784891</v>
      </c>
      <c r="FR230" s="368">
        <f>2*(1/(1+EXP(-4*(MAX(ABS(FR$215-$DJ$213),ABS($DK230-$DI$214)))))-0.5)</f>
        <v>0.66403677026784891</v>
      </c>
      <c r="FS230" s="368">
        <f>2*(1/(1+EXP(-4*(MAX(ABS(FS$215-$DJ$213),ABS($DK230-$DI$214)))))-0.5)</f>
        <v>0.66403677026784891</v>
      </c>
      <c r="FT230" s="368">
        <f>2*(1/(1+EXP(-4*(MAX(ABS(FT$215-$DJ$213),ABS($DK230-$DI$214)))))-0.5)</f>
        <v>0.66403677026784891</v>
      </c>
      <c r="FU230" s="368">
        <f>2*(1/(1+EXP(-4*(MAX(ABS(FU$215-$DJ$213),ABS($DK230-$DI$214)))))-0.5)</f>
        <v>0.66403677026784891</v>
      </c>
      <c r="FV230" s="368">
        <f>2*(1/(1+EXP(-4*(MAX(ABS(FV$215-$DJ$213),ABS($DK230-$DI$214)))))-0.5)</f>
        <v>0.66403677026784891</v>
      </c>
      <c r="FW230" s="368">
        <f>2*(1/(1+EXP(-4*(MAX(ABS(FW$215-$DJ$213),ABS($DK230-$DI$214)))))-0.5)</f>
        <v>0.66403677026784891</v>
      </c>
      <c r="FX230" s="368">
        <f>2*(1/(1+EXP(-4*(MAX(ABS(FX$215-$DJ$213),ABS($DK230-$DI$214)))))-0.5)</f>
        <v>0.66403677026784891</v>
      </c>
      <c r="FY230" s="368">
        <f>2*(1/(1+EXP(-4*(MAX(ABS(FY$215-$DJ$213),ABS($DK230-$DI$214)))))-0.5)</f>
        <v>0.76159415595576463</v>
      </c>
      <c r="FZ230" s="368">
        <f>2*(1/(1+EXP(-4*(MAX(ABS(FZ$215-$DJ$213),ABS($DK230-$DI$214)))))-0.5)</f>
        <v>0.83365460701215532</v>
      </c>
      <c r="GA230" s="368">
        <f>2*(1/(1+EXP(-4*(MAX(ABS(GA$215-$DJ$213),ABS($DK230-$DI$214)))))-0.5)</f>
        <v>0.88535164820226253</v>
      </c>
      <c r="GB230" s="368">
        <f>2*(1/(1+EXP(-4*(MAX(ABS(GB$215-$DJ$213),ABS($DK230-$DI$214)))))-0.5)</f>
        <v>0.92166855440647133</v>
      </c>
      <c r="GC230" s="368">
        <f>2*(1/(1+EXP(-4*(MAX(ABS(GC$215-$DJ$213),ABS($DK230-$DI$214)))))-0.5)</f>
        <v>0.94680601284626809</v>
      </c>
      <c r="GD230" s="368">
        <f>2*(1/(1+EXP(-4*(MAX(ABS(GD$215-$DJ$213),ABS($DK230-$DI$214)))))-0.5)</f>
        <v>0.9640275800758169</v>
      </c>
      <c r="GE230"/>
      <c r="GF230"/>
      <c r="GG230"/>
    </row>
    <row r="231" spans="1:189" ht="42" customHeight="1">
      <c r="A231"/>
      <c r="B231" s="278"/>
      <c r="C231" s="277"/>
      <c r="D231" s="222">
        <v>0.1</v>
      </c>
      <c r="E231" s="227">
        <f>$E$217-($E$217-$E$247)*1/(1+EXP(-($E$216*(-D231+$C$215))))</f>
        <v>0.454706503201455</v>
      </c>
      <c r="F231" s="367">
        <f>AQ231*CB231</f>
        <v>-0.26294092251528861</v>
      </c>
      <c r="G231" s="368">
        <f>AR231*CC231</f>
        <v>-0.25149988841249005</v>
      </c>
      <c r="H231" s="368">
        <f>AS231*CD231</f>
        <v>-0.22826210576474279</v>
      </c>
      <c r="I231" s="368">
        <f>AT231*CE231</f>
        <v>-0.18544454496091967</v>
      </c>
      <c r="J231" s="368">
        <f>AU231*CF231</f>
        <v>-0.12631876997230854</v>
      </c>
      <c r="K231" s="368">
        <f>AV231*CG231</f>
        <v>-0.10272855344516553</v>
      </c>
      <c r="L231" s="368">
        <f>AW231*CH231</f>
        <v>-0.12471867995384278</v>
      </c>
      <c r="M231" s="368">
        <f>AX231*CI231</f>
        <v>-0.1795758632818108</v>
      </c>
      <c r="N231" s="368">
        <f>AY231*CJ231</f>
        <v>-0.21311259071732605</v>
      </c>
      <c r="O231" s="368">
        <f>AZ231*CK231</f>
        <v>-0.21793199832354199</v>
      </c>
      <c r="P231" s="368">
        <f>BA231*CL231</f>
        <v>-0.193743110580232</v>
      </c>
      <c r="Q231" s="368">
        <f>BB231*CM231</f>
        <v>-0.13265365121340295</v>
      </c>
      <c r="R231" s="368">
        <f>BC231*CN231</f>
        <v>-1.8643140581607754E-2</v>
      </c>
      <c r="S231" s="368">
        <f>BD231*CO231</f>
        <v>0.11940047156910975</v>
      </c>
      <c r="T231" s="368">
        <f>BE231*CP231</f>
        <v>0.23549907503862899</v>
      </c>
      <c r="U231" s="368">
        <f>BF231*CQ231</f>
        <v>0.86660440694662233</v>
      </c>
      <c r="V231" s="368">
        <f>BG231*CR231</f>
        <v>1.1250694718888983</v>
      </c>
      <c r="W231" s="368">
        <f>BH231*CS231</f>
        <v>1.3455137247059445</v>
      </c>
      <c r="X231" s="368">
        <f>BI231*CT231</f>
        <v>1.5638387754195506</v>
      </c>
      <c r="Y231" s="368">
        <f>BJ231*CU231</f>
        <v>1.714969235034421</v>
      </c>
      <c r="Z231" s="368">
        <f>BK231*CV231</f>
        <v>1.8057034795542122</v>
      </c>
      <c r="AA231" s="368">
        <f>BL231*CW231</f>
        <v>1.8731369566840628</v>
      </c>
      <c r="AB231" s="368">
        <f>BM231*CX231</f>
        <v>1.9230339150875848</v>
      </c>
      <c r="AC231" s="368">
        <f>BN231*CY231</f>
        <v>1.9491591834535633</v>
      </c>
      <c r="AD231" s="368">
        <f>BO231*CZ231</f>
        <v>1.9667963719875439</v>
      </c>
      <c r="AE231" s="368">
        <f>BP231*DA231</f>
        <v>1.9801335325657379</v>
      </c>
      <c r="AF231" s="368">
        <f>BQ231*DB231</f>
        <v>1.9868486876799405</v>
      </c>
      <c r="AG231" s="368">
        <f>BR231*DC231</f>
        <v>1.9912741740399176</v>
      </c>
      <c r="AH231" s="368">
        <f>BS231*DD231</f>
        <v>1.9946547263575982</v>
      </c>
      <c r="AI231" s="368">
        <f>BT231*DE231</f>
        <v>1.9963706400687087</v>
      </c>
      <c r="AJ231" s="369">
        <f>BU231*DF231</f>
        <v>1.9975269089644672</v>
      </c>
      <c r="AK231" s="278"/>
      <c r="AL231" s="189"/>
      <c r="AM231" s="278"/>
      <c r="AN231" s="277"/>
      <c r="AO231" s="222">
        <v>0.1</v>
      </c>
      <c r="AP231" s="227">
        <f>$E$217-($E$217-$E$247)*1/(1+EXP(-($E$216*(-AO231+$C$215))))</f>
        <v>0.454706503201455</v>
      </c>
      <c r="AQ231" s="368">
        <f>2*(1/(1+EXP(-4/0.5*(POWER(POWER((ABS(AQ$215-(-1))),3)+POWER(ABS($AO231-(0)),3),1/3))))-0.5)*2*(1/(1+EXP(-4/0.5*(POWER(POWER((ABS(AQ$215-(1))),3)+POWER(ABS($AO231-(-1)),3),1/3))))-0.5)</f>
        <v>0.96440146108117031</v>
      </c>
      <c r="AR231" s="368">
        <f>2*(1/(1+EXP(-4/0.5*(POWER(POWER((ABS(AR$215-(-1))),3)+POWER(ABS($AO231-(0)),3),1/3))))-0.5)*2*(1/(1+EXP(-4/0.5*(POWER(POWER((ABS(AR$215-(1))),3)+POWER(ABS($AO231-(-1)),3),1/3))))-0.5)</f>
        <v>0.9229069738203074</v>
      </c>
      <c r="AS231" s="368">
        <f>2*(1/(1+EXP(-4/0.5*(POWER(POWER((ABS(AS$215-(-1))),3)+POWER(ABS($AO231-(0)),3),1/3))))-0.5)*2*(1/(1+EXP(-4/0.5*(POWER(POWER((ABS(AS$215-(1))),3)+POWER(ABS($AO231-(-1)),3),1/3))))-0.5)</f>
        <v>0.83806462357727596</v>
      </c>
      <c r="AT231" s="368">
        <f>2*(1/(1+EXP(-4/0.5*(POWER(POWER((ABS(AT$215-(-1))),3)+POWER(ABS($AO231-(0)),3),1/3))))-0.5)*2*(1/(1+EXP(-4/0.5*(POWER(POWER((ABS(AT$215-(1))),3)+POWER(ABS($AO231-(-1)),3),1/3))))-0.5)</f>
        <v>0.68156638885077758</v>
      </c>
      <c r="AU231" s="368">
        <f>2*(1/(1+EXP(-4/0.5*(POWER(POWER((ABS(AU$215-(-1))),3)+POWER(ABS($AO231-(0)),3),1/3))))-0.5)*2*(1/(1+EXP(-4/0.5*(POWER(POWER((ABS(AU$215-(1))),3)+POWER(ABS($AO231-(-1)),3),1/3))))-0.5)</f>
        <v>0.46523236104780064</v>
      </c>
      <c r="AV231" s="368">
        <f>2*(1/(1+EXP(-4/0.5*(POWER(POWER((ABS(AV$215-(-1))),3)+POWER(ABS($AO231-(0)),3),1/3))))-0.5)*2*(1/(1+EXP(-4/0.5*(POWER(POWER((ABS(AV$215-(1))),3)+POWER(ABS($AO231-(-1)),3),1/3))))-0.5)</f>
        <v>0.37994892541932979</v>
      </c>
      <c r="AW231" s="368">
        <f>2*(1/(1+EXP(-4/0.5*(POWER(POWER((ABS(AW$215-(-1))),3)+POWER(ABS($AO231-(0)),3),1/3))))-0.5)*2*(1/(1+EXP(-4/0.5*(POWER(POWER((ABS(AW$215-(1))),3)+POWER(ABS($AO231-(-1)),3),1/3))))-0.5)</f>
        <v>0.46523229050828391</v>
      </c>
      <c r="AX231" s="368">
        <f>2*(1/(1+EXP(-4/0.5*(POWER(POWER((ABS(AX$215-(-1))),3)+POWER(ABS($AO231-(0)),3),1/3))))-0.5)*2*(1/(1+EXP(-4/0.5*(POWER(POWER((ABS(AX$215-(1))),3)+POWER(ABS($AO231-(-1)),3),1/3))))-0.5)</f>
        <v>0.68156613054116855</v>
      </c>
      <c r="AY231" s="368">
        <f>2*(1/(1+EXP(-4/0.5*(POWER(POWER((ABS(AY$215-(-1))),3)+POWER(ABS($AO231-(0)),3),1/3))))-0.5)*2*(1/(1+EXP(-4/0.5*(POWER(POWER((ABS(AY$215-(1))),3)+POWER(ABS($AO231-(-1)),3),1/3))))-0.5)</f>
        <v>0.83806396181476162</v>
      </c>
      <c r="AZ231" s="368">
        <f>2*(1/(1+EXP(-4/0.5*(POWER(POWER((ABS(AZ$215-(-1))),3)+POWER(ABS($AO231-(0)),3),1/3))))-0.5)*2*(1/(1+EXP(-4/0.5*(POWER(POWER((ABS(AZ$215-(1))),3)+POWER(ABS($AO231-(-1)),3),1/3))))-0.5)</f>
        <v>0.92290553104603124</v>
      </c>
      <c r="BA231" s="368">
        <f>2*(1/(1+EXP(-4/0.5*(POWER(POWER((ABS(BA$215-(-1))),3)+POWER(ABS($AO231-(0)),3),1/3))))-0.5)*2*(1/(1+EXP(-4/0.5*(POWER(POWER((ABS(BA$215-(1))),3)+POWER(ABS($AO231-(-1)),3),1/3))))-0.5)</f>
        <v>0.96439855916554196</v>
      </c>
      <c r="BB231" s="368">
        <f>2*(1/(1+EXP(-4/0.5*(POWER(POWER((ABS(BB$215-(-1))),3)+POWER(ABS($AO231-(0)),3),1/3))))-0.5)*2*(1/(1+EXP(-4/0.5*(POWER(POWER((ABS(BB$215-(1))),3)+POWER(ABS($AO231-(-1)),3),1/3))))-0.5)</f>
        <v>0.98378862600000228</v>
      </c>
      <c r="BC231" s="368">
        <f>2*(1/(1+EXP(-4/0.5*(POWER(POWER((ABS(BC$215-(-1))),3)+POWER(ABS($AO231-(0)),3),1/3))))-0.5)*2*(1/(1+EXP(-4/0.5*(POWER(POWER((ABS(BC$215-(1))),3)+POWER(ABS($AO231-(-1)),3),1/3))))-0.5)</f>
        <v>0.99266112421395702</v>
      </c>
      <c r="BD231" s="368">
        <f>2*(1/(1+EXP(-4/0.5*(POWER(POWER((ABS(BD$215-(-1))),3)+POWER(ABS($AO231-(0)),3),1/3))))-0.5)*2*(1/(1+EXP(-4/0.5*(POWER(POWER((ABS(BD$215-(1))),3)+POWER(ABS($AO231-(-1)),3),1/3))))-0.5)</f>
        <v>0.99667812784359799</v>
      </c>
      <c r="BE231" s="368">
        <f>2*(1/(1+EXP(-4/0.5*(POWER(POWER((ABS(BE$215-(-1))),3)+POWER(ABS($AO231-(0)),3),1/3))))-0.5)*2*(1/(1+EXP(-4/0.5*(POWER(POWER((ABS(BE$215-(1))),3)+POWER(ABS($AO231-(-1)),3),1/3))))-0.5)</f>
        <v>0.99848227570036385</v>
      </c>
      <c r="BF231" s="368">
        <f>2*(1/(1+EXP(-4/0.5*(POWER(POWER((ABS(BF$215-(-1))),3)+POWER(ABS($AO231-(0)),3),1/3))))-0.5)*2*(1/(1+EXP(-4/0.5*(POWER(POWER((ABS(BF$215-(1))),3)+POWER(ABS($AO231-(-1)),3),1/3))))-0.5)</f>
        <v>0.99928164850827284</v>
      </c>
      <c r="BG231" s="368">
        <f>2*(1/(1+EXP(-4/0.5*(POWER(POWER((ABS(BG$215-(-1))),3)+POWER(ABS($AO231-(0)),3),1/3))))-0.5)*2*(1/(1+EXP(-4/0.5*(POWER(POWER((ABS(BG$215-(1))),3)+POWER(ABS($AO231-(-1)),3),1/3))))-0.5)</f>
        <v>0.99962336293734011</v>
      </c>
      <c r="BH231" s="368">
        <f>2*(1/(1+EXP(-4/0.5*(POWER(POWER((ABS(BH$215-(-1))),3)+POWER(ABS($AO231-(0)),3),1/3))))-0.5)*2*(1/(1+EXP(-4/0.5*(POWER(POWER((ABS(BH$215-(1))),3)+POWER(ABS($AO231-(-1)),3),1/3))))-0.5)</f>
        <v>0.9997548482885672</v>
      </c>
      <c r="BI231" s="368">
        <f>2*(1/(1+EXP(-4/0.5*(POWER(POWER((ABS(BI$215-(-1))),3)+POWER(ABS($AO231-(0)),3),1/3))))-0.5)*2*(1/(1+EXP(-4/0.5*(POWER(POWER((ABS(BI$215-(1))),3)+POWER(ABS($AO231-(-1)),3),1/3))))-0.5)</f>
        <v>0.99978939071376882</v>
      </c>
      <c r="BJ231" s="368">
        <f>2*(1/(1+EXP(-4/0.5*(POWER(POWER((ABS(BJ$215-(-1))),3)+POWER(ABS($AO231-(0)),3),1/3))))-0.5)*2*(1/(1+EXP(-4/0.5*(POWER(POWER((ABS(BJ$215-(1))),3)+POWER(ABS($AO231-(-1)),3),1/3))))-0.5)</f>
        <v>0.9997809462771089</v>
      </c>
      <c r="BK231" s="368">
        <f>2*(1/(1+EXP(-4/0.5*(POWER(POWER((ABS(BK$215-(-1))),3)+POWER(ABS($AO231-(0)),3),1/3))))-0.5)*2*(1/(1+EXP(-4/0.5*(POWER(POWER((ABS(BK$215-(1))),3)+POWER(ABS($AO231-(-1)),3),1/3))))-0.5)</f>
        <v>0.99975699617626101</v>
      </c>
      <c r="BL231" s="368">
        <f>2*(1/(1+EXP(-4/0.5*(POWER(POWER((ABS(BL$215-(-1))),3)+POWER(ABS($AO231-(0)),3),1/3))))-0.5)*2*(1/(1+EXP(-4/0.5*(POWER(POWER((ABS(BL$215-(1))),3)+POWER(ABS($AO231-(-1)),3),1/3))))-0.5)</f>
        <v>0.9997321350311853</v>
      </c>
      <c r="BM231" s="368">
        <f>2*(1/(1+EXP(-4/0.5*(POWER(POWER((ABS(BM$215-(-1))),3)+POWER(ABS($AO231-(0)),3),1/3))))-0.5)*2*(1/(1+EXP(-4/0.5*(POWER(POWER((ABS(BM$215-(1))),3)+POWER(ABS($AO231-(-1)),3),1/3))))-0.5)</f>
        <v>0.99971339838742745</v>
      </c>
      <c r="BN231" s="368">
        <f>2*(1/(1+EXP(-4/0.5*(POWER(POWER((ABS(BN$215-(-1))),3)+POWER(ABS($AO231-(0)),3),1/3))))-0.5)*2*(1/(1+EXP(-4/0.5*(POWER(POWER((ABS(BN$215-(1))),3)+POWER(ABS($AO231-(-1)),3),1/3))))-0.5)</f>
        <v>0.99970272227654844</v>
      </c>
      <c r="BO231" s="368">
        <f>2*(1/(1+EXP(-4/0.5*(POWER(POWER((ABS(BO$215-(-1))),3)+POWER(ABS($AO231-(0)),3),1/3))))-0.5)*2*(1/(1+EXP(-4/0.5*(POWER(POWER((ABS(BO$215-(1))),3)+POWER(ABS($AO231-(-1)),3),1/3))))-0.5)</f>
        <v>0.99969874219205934</v>
      </c>
      <c r="BP231" s="368">
        <f>2*(1/(1+EXP(-4/0.5*(POWER(POWER((ABS(BP$215-(-1))),3)+POWER(ABS($AO231-(0)),3),1/3))))-0.5)*2*(1/(1+EXP(-4/0.5*(POWER(POWER((ABS(BP$215-(1))),3)+POWER(ABS($AO231-(-1)),3),1/3))))-0.5)</f>
        <v>0.99969835443134281</v>
      </c>
      <c r="BQ231" s="368">
        <f>2*(1/(1+EXP(-4/0.5*(POWER(POWER((ABS(BQ$215-(-1))),3)+POWER(ABS($AO231-(0)),3),1/3))))-0.5)*2*(1/(1+EXP(-4/0.5*(POWER(POWER((ABS(BQ$215-(1))),3)+POWER(ABS($AO231-(-1)),3),1/3))))-0.5)</f>
        <v>0.99969914153571937</v>
      </c>
      <c r="BR231" s="368">
        <f>2*(1/(1+EXP(-4/0.5*(POWER(POWER((ABS(BR$215-(-1))),3)+POWER(ABS($AO231-(0)),3),1/3))))-0.5)*2*(1/(1+EXP(-4/0.5*(POWER(POWER((ABS(BR$215-(1))),3)+POWER(ABS($AO231-(-1)),3),1/3))))-0.5)</f>
        <v>0.99970379040725565</v>
      </c>
      <c r="BS231" s="368">
        <f>2*(1/(1+EXP(-4/0.5*(POWER(POWER((ABS(BS$215-(-1))),3)+POWER(ABS($AO231-(0)),3),1/3))))-0.5)*2*(1/(1+EXP(-4/0.5*(POWER(POWER((ABS(BS$215-(1))),3)+POWER(ABS($AO231-(-1)),3),1/3))))-0.5)</f>
        <v>0.99971585598037205</v>
      </c>
      <c r="BT231" s="368">
        <f>2*(1/(1+EXP(-4/0.5*(POWER(POWER((ABS(BT$215-(-1))),3)+POWER(ABS($AO231-(0)),3),1/3))))-0.5)*2*(1/(1+EXP(-4/0.5*(POWER(POWER((ABS(BT$215-(1))),3)+POWER(ABS($AO231-(-1)),3),1/3))))-0.5)</f>
        <v>0.99973764019818956</v>
      </c>
      <c r="BU231" s="368">
        <f>2*(1/(1+EXP(-4/0.5*(POWER(POWER((ABS(BU$215-(-1))),3)+POWER(ABS($AO231-(0)),3),1/3))))-0.5)*2*(1/(1+EXP(-4/0.5*(POWER(POWER((ABS(BU$215-(1))),3)+POWER(ABS($AO231-(-1)),3),1/3))))-0.5)</f>
        <v>0.99976926302008295</v>
      </c>
      <c r="BV231" s="278"/>
      <c r="BW231" s="189"/>
      <c r="BX231" s="278"/>
      <c r="BY231" s="277"/>
      <c r="BZ231" s="222">
        <v>0.1</v>
      </c>
      <c r="CA231" s="227">
        <f>$E$217-($E$217-$E$247)*1/(1+EXP(-($E$216*(-BZ231+$C$215))))</f>
        <v>0.454706503201455</v>
      </c>
      <c r="CB231" s="367">
        <f>MIN((CB$216+$E231)/2,CA230)</f>
        <v>-0.2726467483992725</v>
      </c>
      <c r="CC231" s="368">
        <f>_xlfn.IFS(($D231-$C$215)&lt;-(CC$215-$D$214),MIN((CC$216+$E231)/2,CB230),($D231-$C$215)&gt;-(CC$215-$D$214),MAX((CC$216+$E231)/2,CB230),TRUE,(CC$216+$E231)/2)</f>
        <v>-0.27250838442733211</v>
      </c>
      <c r="CD231" s="368">
        <f>_xlfn.IFS(($D231-$C$215)&lt;-(CD$215-$D$214),MIN((CD$216+$E231)/2,CB230),($D231-$C$215)&gt;-(CD$215-$D$214),MAX((CD$216+$E231)/2,CC229),TRUE,(CD$216+$E231)/2)</f>
        <v>-0.2723681436288371</v>
      </c>
      <c r="CE231" s="368">
        <f>_xlfn.IFS(($D231-$C$215)&lt;-(CE$215-$D$214),MIN((CE$216+$E231)/2,CC230),($D231-$C$215)&gt;-(CE$215-$D$214),MAX((CE$216+$E231)/2,CD229),TRUE,(CE$216+$E231)/2)</f>
        <v>-0.27208581290753903</v>
      </c>
      <c r="CF231" s="368">
        <f>_xlfn.IFS(($D231-$C$215)&lt;-(CF$215-$D$214),MIN((CF$216+$E231)/2,CD230),($D231-$C$215)&gt;-(CF$215-$D$214),MAX((CF$216+$E231)/2,CE229),TRUE,(CF$216+$E231)/2)</f>
        <v>-0.27151759109751572</v>
      </c>
      <c r="CG231" s="368">
        <f>_xlfn.IFS(($D231-$C$215)&lt;-(CG$215-$D$214),MIN((CG$216+$E231)/2,CE230),($D231-$C$215)&gt;-(CG$215-$D$214),MAX((CG$216+$E231)/2,CF229),TRUE,(CG$216+$E231)/2)</f>
        <v>-0.27037463872753265</v>
      </c>
      <c r="CH231" s="368">
        <f>_xlfn.IFS(($D231-$C$215)&lt;-(CH$215-$D$214),MIN((CH$216+$E231)/2,CF230),($D231-$C$215)&gt;-(CH$215-$D$214),MAX((CH$216+$E231)/2,CG229),TRUE,(CH$216+$E231)/2)</f>
        <v>-0.26807829658079602</v>
      </c>
      <c r="CI231" s="368">
        <f>_xlfn.IFS(($D231-$C$215)&lt;-(CI$215-$D$214),MIN((CI$216+$E231)/2,CG230),($D231-$C$215)&gt;-(CI$215-$D$214),MAX((CI$216+$E231)/2,CH229),TRUE,(CI$216+$E231)/2)</f>
        <v>-0.26347533311144178</v>
      </c>
      <c r="CJ231" s="368">
        <f>_xlfn.IFS(($D231-$C$215)&lt;-(CJ$215-$D$214),MIN((CJ$216+$E231)/2,CH230),($D231-$C$215)&gt;-(CJ$215-$D$214),MAX((CJ$216+$E231)/2,CI229),TRUE,(CJ$216+$E231)/2)</f>
        <v>-0.25429155819544785</v>
      </c>
      <c r="CK231" s="368">
        <f>_xlfn.IFS(($D231-$C$215)&lt;-(CK$215-$D$214),MIN((CK$216+$E231)/2,CI230),($D231-$C$215)&gt;-(CK$215-$D$214),MAX((CK$216+$E231)/2,CJ229),TRUE,(CK$216+$E231)/2)</f>
        <v>-0.2361368428213183</v>
      </c>
      <c r="CL231" s="368">
        <f>_xlfn.IFS(($D231-$C$215)&lt;-(CL$215-$D$214),MIN((CL$216+$E231)/2,CJ230),($D231-$C$215)&gt;-(CL$215-$D$214),MAX((CL$216+$E231)/2,CK229),TRUE,(CL$216+$E231)/2)</f>
        <v>-0.20089527170993565</v>
      </c>
      <c r="CM231" s="368">
        <f>_xlfn.IFS(($D231-$C$215)&lt;-(CM$215-$D$214),MIN((CM$216+$E231)/2,CK230),($D231-$C$215)&gt;-(CM$215-$D$214),MAX((CM$216+$E231)/2,CL229),TRUE,(CM$216+$E231)/2)</f>
        <v>-0.134839586174889</v>
      </c>
      <c r="CN231" s="368">
        <f>_xlfn.IFS(($D231-$C$215)&lt;-(CN$215-$D$214),MIN((CN$216+$E231)/2,CL230),($D231-$C$215)&gt;-(CN$215-$D$214),MAX((CN$216+$E231)/2,CM229),TRUE,(CN$216+$E231)/2)</f>
        <v>-1.8780971800794966E-2</v>
      </c>
      <c r="CO231" s="368">
        <f>_xlfn.IFS(($D231-$C$215)&lt;-(CO$215-$D$214),MIN((CO$216+$E231)/2,CM230),($D231-$C$215)&gt;-(CO$215-$D$214),MAX((CO$216+$E231)/2,CN229),TRUE,(CO$216+$E231)/2)</f>
        <v>0.11979842662690243</v>
      </c>
      <c r="CP231" s="368">
        <f>_xlfn.IFS(($D231-$C$215)&lt;-(CP$215-$D$214),MIN((CP$216+$E231)/2,CN230),($D231-$C$215)&gt;-(CP$215-$D$214),MAX((CP$216+$E231)/2,CO229),TRUE,(CP$216+$E231)/2)</f>
        <v>0.23585704100099647</v>
      </c>
      <c r="CQ231" s="368">
        <f>_xlfn.IFS(($D231-$C$215)&lt;-(CQ$215-$D$214),MIN((CQ$216+$E231)/2,CO230),($D231-$C$215)&gt;-(CQ$215-$D$214),MAX((CQ$216+$E231)/2,CP229),TRUE,(CQ$216+$E231)/2)</f>
        <v>0.86722738102945152</v>
      </c>
      <c r="CR231" s="368">
        <f>_xlfn.IFS(($D231-$C$215)&lt;-(CR$215-$D$214),MIN((CR$216+$E231)/2,CP230),($D231-$C$215)&gt;-(CR$215-$D$214),MAX((CR$216+$E231)/2,CQ229),TRUE,(CR$216+$E231)/2)</f>
        <v>1.1254933744074782</v>
      </c>
      <c r="CS231" s="368">
        <f>_xlfn.IFS(($D231-$C$215)&lt;-(CS$215-$D$214),MIN((CS$216+$E231)/2,CQ230),($D231-$C$215)&gt;-(CS$215-$D$214),MAX((CS$216+$E231)/2,CR229),TRUE,(CS$216+$E231)/2)</f>
        <v>1.3458436605826574</v>
      </c>
      <c r="CT231" s="368">
        <f>_xlfn.IFS(($D231-$C$215)&lt;-(CT$215-$D$214),MIN((CT$216+$E231)/2,CR230),($D231-$C$215)&gt;-(CT$215-$D$214),MAX((CT$216+$E231)/2,CS229),TRUE,(CT$216+$E231)/2)</f>
        <v>1.5641682037684919</v>
      </c>
      <c r="CU231" s="368">
        <f>_xlfn.IFS(($D231-$C$215)&lt;-(CU$215-$D$214),MIN((CU$216+$E231)/2,CS230),($D231-$C$215)&gt;-(CU$215-$D$214),MAX((CU$216+$E231)/2,CT229),TRUE,(CU$216+$E231)/2)</f>
        <v>1.715344987740028</v>
      </c>
      <c r="CV231" s="368">
        <f>_xlfn.IFS(($D231-$C$215)&lt;-(CV$215-$D$214),MIN((CV$216+$E231)/2,CT230),($D231-$C$215)&gt;-(CV$215-$D$214),MAX((CV$216+$E231)/2,CU229),TRUE,(CV$216+$E231)/2)</f>
        <v>1.8061423790585405</v>
      </c>
      <c r="CW231" s="368">
        <f>_xlfn.IFS(($D231-$C$215)&lt;-(CW$215-$D$214),MIN((CW$216+$E231)/2,CU230),($D231-$C$215)&gt;-(CW$215-$D$214),MAX((CW$216+$E231)/2,CV229),TRUE,(CW$216+$E231)/2)</f>
        <v>1.8736388388932128</v>
      </c>
      <c r="CX231" s="368">
        <f>_xlfn.IFS(($D231-$C$215)&lt;-(CX$215-$D$214),MIN((CX$216+$E231)/2,CV230),($D231-$C$215)&gt;-(CX$215-$D$214),MAX((CX$216+$E231)/2,CW229),TRUE,(CX$216+$E231)/2)</f>
        <v>1.923585217712902</v>
      </c>
      <c r="CY231" s="368">
        <f>_xlfn.IFS(($D231-$C$215)&lt;-(CY$215-$D$214),MIN((CY$216+$E231)/2,CW230),($D231-$C$215)&gt;-(CY$215-$D$214),MAX((CY$216+$E231)/2,CX229),TRUE,(CY$216+$E231)/2)</f>
        <v>1.949738797364569</v>
      </c>
      <c r="CZ231" s="368">
        <f>_xlfn.IFS(($D231-$C$215)&lt;-(CZ$215-$D$214),MIN((CZ$216+$E231)/2,CX230),($D231-$C$215)&gt;-(CZ$215-$D$214),MAX((CZ$216+$E231)/2,CY229),TRUE,(CZ$216+$E231)/2)</f>
        <v>1.9673890633041213</v>
      </c>
      <c r="DA231" s="368">
        <f>_xlfn.IFS(($D231-$C$215)&lt;-(DA$215-$D$214),MIN((DA$216+$E231)/2,CY230),($D231-$C$215)&gt;-(DA$215-$D$214),MAX((DA$216+$E231)/2,CZ229),TRUE,(DA$216+$E231)/2)</f>
        <v>1.9807310112979979</v>
      </c>
      <c r="DB231" s="368">
        <f>_xlfn.IFS(($D231-$C$215)&lt;-(DB$215-$D$214),MIN((DB$216+$E231)/2,CZ230),($D231-$C$215)&gt;-(DB$215-$D$214),MAX((DB$216+$E231)/2,DA229),TRUE,(DB$216+$E231)/2)</f>
        <v>1.9874466278202263</v>
      </c>
      <c r="DC231" s="368">
        <f>_xlfn.IFS(($D231-$C$215)&lt;-(DC$215-$D$214),MIN((DC$216+$E231)/2,DA230),($D231-$C$215)&gt;-(DC$215-$D$214),MAX((DC$216+$E231)/2,DB229),TRUE,(DC$216+$E231)/2)</f>
        <v>1.9918641833184605</v>
      </c>
      <c r="DD231" s="368">
        <f>_xlfn.IFS(($D231-$C$215)&lt;-(DD$215-$D$214),MIN((DD$216+$E231)/2,DB230),($D231-$C$215)&gt;-(DD$215-$D$214),MAX((DD$216+$E231)/2,DC229),TRUE,(DD$216+$E231)/2)</f>
        <v>1.9952216566591701</v>
      </c>
      <c r="DE231" s="368">
        <f>_xlfn.IFS(($D231-$C$215)&lt;-(DE$215-$D$214),MIN((DE$216+$E231)/2,DC230),($D231-$C$215)&gt;-(DE$215-$D$214),MAX((DE$216+$E231)/2,DD229),TRUE,(DE$216+$E231)/2)</f>
        <v>1.9968945449257518</v>
      </c>
      <c r="DF231" s="369">
        <f>_xlfn.IFS(($D231-$C$215)&lt;-(DF$215-$D$214),MIN((DF$216+$E231)/2,DD230),($D231-$C$215)&gt;-(DF$215-$D$214),MAX((DF$216+$E231)/2,DE229),TRUE,(DF$216+$E231)/2)</f>
        <v>1.9979879186627301</v>
      </c>
      <c r="DG231" s="278"/>
      <c r="DH231"/>
      <c r="DI231"/>
      <c r="DJ231"/>
      <c r="DK231" s="647">
        <v>-0.5</v>
      </c>
      <c r="DL231" s="368">
        <f>2*(1/(1+EXP(-4*(ABS(DL$215-$DJ$213)+ABS($DK231-$DI$214))))-0.5)</f>
        <v>0.99505475368673069</v>
      </c>
      <c r="DM231" s="368">
        <f>2*(1/(1+EXP(-4*(ABS(DM$215-$DJ$213)+ABS($DK231-$DI$214))))-0.5)</f>
        <v>0.99263152020112821</v>
      </c>
      <c r="DN231" s="368">
        <f>2*(1/(1+EXP(-4*(ABS(DN$215-$DJ$213)+ABS($DK231-$DI$214))))-0.5)</f>
        <v>0.98902740220109897</v>
      </c>
      <c r="DO231" s="368">
        <f>2*(1/(1+EXP(-4*(ABS(DO$215-$DJ$213)+ABS($DK231-$DI$214))))-0.5)</f>
        <v>0.98367485769368024</v>
      </c>
      <c r="DP231" s="368">
        <f>2*(1/(1+EXP(-4*(ABS(DP$215-$DJ$213)+ABS($DK231-$DI$214))))-0.5)</f>
        <v>0.97574313003145141</v>
      </c>
      <c r="DQ231" s="368">
        <f>2*(1/(1+EXP(-4*(ABS(DQ$215-$DJ$213)+ABS($DK231-$DI$214))))-0.5)</f>
        <v>0.9640275800758169</v>
      </c>
      <c r="DR231" s="368">
        <f>2*(1/(1+EXP(-4*(ABS(DR$215-$DJ$213)+ABS($DK231-$DI$214))))-0.5)</f>
        <v>0.94680601284626809</v>
      </c>
      <c r="DS231" s="368">
        <f>2*(1/(1+EXP(-4*(ABS(DS$215-$DJ$213)+ABS($DK231-$DI$214))))-0.5)</f>
        <v>0.92166855440647133</v>
      </c>
      <c r="DT231" s="368">
        <f>2*(1/(1+EXP(-4*(ABS(DT$215-$DJ$213)+ABS($DK231-$DI$214))))-0.5)</f>
        <v>0.88535164820226253</v>
      </c>
      <c r="DU231" s="368">
        <f>2*(1/(1+EXP(-4*(ABS(DU$215-$DJ$213)+ABS($DK231-$DI$214))))-0.5)</f>
        <v>0.83365460701215532</v>
      </c>
      <c r="DV231" s="368">
        <f>2*(1/(1+EXP(-4*(ABS(DV$215-$DJ$213)+ABS($DK231-$DI$214))))-0.5)</f>
        <v>0.76159415595576463</v>
      </c>
      <c r="DW231" s="368">
        <f>2*(1/(1+EXP(-4*(ABS(DW$215-$DJ$213)+ABS($DK231-$DI$214))))-0.5)</f>
        <v>0.83365460701215532</v>
      </c>
      <c r="DX231" s="368">
        <f>2*(1/(1+EXP(-4*(ABS(DX$215-$DJ$213)+ABS($DK231-$DI$214))))-0.5)</f>
        <v>0.88535164820226253</v>
      </c>
      <c r="DY231" s="368">
        <f>2*(1/(1+EXP(-4*(ABS(DY$215-$DJ$213)+ABS($DK231-$DI$214))))-0.5)</f>
        <v>0.92166855440647133</v>
      </c>
      <c r="DZ231" s="368">
        <f>2*(1/(1+EXP(-4*(ABS(DZ$215-$DJ$213)+ABS($DK231-$DI$214))))-0.5)</f>
        <v>0.94680601284626809</v>
      </c>
      <c r="EA231" s="368">
        <f>2*(1/(1+EXP(-4*(ABS(EA$215-$DJ$213)+ABS($DK231-$DI$214))))-0.5)</f>
        <v>0.9640275800758169</v>
      </c>
      <c r="EB231" s="368">
        <f>2*(1/(1+EXP(-4*(ABS(EB$215-$DJ$213)+ABS($DK231-$DI$214))))-0.5)</f>
        <v>0.97574313003145141</v>
      </c>
      <c r="EC231" s="368">
        <f>2*(1/(1+EXP(-4*(ABS(EC$215-$DJ$213)+ABS($DK231-$DI$214))))-0.5)</f>
        <v>0.98367485769368024</v>
      </c>
      <c r="ED231" s="368">
        <f>2*(1/(1+EXP(-4*(ABS(ED$215-$DJ$213)+ABS($DK231-$DI$214))))-0.5)</f>
        <v>0.98902740220109897</v>
      </c>
      <c r="EE231" s="368">
        <f>2*(1/(1+EXP(-4*(ABS(EE$215-$DJ$213)+ABS($DK231-$DI$214))))-0.5)</f>
        <v>0.99263152020112821</v>
      </c>
      <c r="EF231" s="368">
        <f>2*(1/(1+EXP(-4*(ABS(EF$215-$DJ$213)+ABS($DK231-$DI$214))))-0.5)</f>
        <v>0.99505475368673069</v>
      </c>
      <c r="EG231"/>
      <c r="EH231"/>
      <c r="EI231"/>
      <c r="EJ231" s="647">
        <v>-0.5</v>
      </c>
      <c r="EK231" s="368">
        <f>2*(1/(1+EXP(-4*(SQRT(POWER((EK$215-$DJ$213),2)+POWER(($DK231-$DI$214),2)))))-0.5)</f>
        <v>0.97741223558377843</v>
      </c>
      <c r="EL231" s="368">
        <f>2*(1/(1+EXP(-4*(SQRT(POWER((EL$215-$DJ$213),2)+POWER(($DK231-$DI$214),2)))))-0.5)</f>
        <v>0.96797526879474338</v>
      </c>
      <c r="EM231" s="368">
        <f>2*(1/(1+EXP(-4*(SQRT(POWER((EM$215-$DJ$213),2)+POWER(($DK231-$DI$214),2)))))-0.5)</f>
        <v>0.95509269691387622</v>
      </c>
      <c r="EN231" s="368">
        <f>2*(1/(1+EXP(-4*(SQRT(POWER((EN$215-$DJ$213),2)+POWER(($DK231-$DI$214),2)))))-0.5)</f>
        <v>0.93791900570849696</v>
      </c>
      <c r="EO231" s="368">
        <f>2*(1/(1+EXP(-4*(SQRT(POWER((EO$215-$DJ$213),2)+POWER(($DK231-$DI$214),2)))))-0.5)</f>
        <v>0.91575193436038127</v>
      </c>
      <c r="EP231" s="368">
        <f>2*(1/(1+EXP(-4*(SQRT(POWER((EP$215-$DJ$213),2)+POWER(($DK231-$DI$214),2)))))-0.5)</f>
        <v>0.88838556158566062</v>
      </c>
      <c r="EQ231" s="368">
        <f>2*(1/(1+EXP(-4*(SQRT(POWER((EQ$215-$DJ$213),2)+POWER(($DK231-$DI$214),2)))))-0.5)</f>
        <v>0.85665130676158863</v>
      </c>
      <c r="ER231" s="368">
        <f>2*(1/(1+EXP(-4*(SQRT(POWER((ER$215-$DJ$213),2)+POWER(($DK231-$DI$214),2)))))-0.5)</f>
        <v>0.82304705847053827</v>
      </c>
      <c r="ES231" s="368">
        <f>2*(1/(1+EXP(-4*(SQRT(POWER((ES$215-$DJ$213),2)+POWER(($DK231-$DI$214),2)))))-0.5)</f>
        <v>0.79209622243685329</v>
      </c>
      <c r="ET231" s="368">
        <f>2*(1/(1+EXP(-4*(SQRT(POWER((ET$215-$DJ$213),2)+POWER(($DK231-$DI$214),2)))))-0.5)</f>
        <v>0.76978665234542532</v>
      </c>
      <c r="EU231" s="368">
        <f>2*(1/(1+EXP(-4*(SQRT(POWER((EU$215-$DJ$213),2)+POWER(($DK231-$DI$214),2)))))-0.5)</f>
        <v>0.76159415595576463</v>
      </c>
      <c r="EV231" s="368">
        <f>2*(1/(1+EXP(-4*(SQRT(POWER((EV$215-$DJ$213),2)+POWER(($DK231-$DI$214),2)))))-0.5)</f>
        <v>0.76978665234542532</v>
      </c>
      <c r="EW231" s="368">
        <f>2*(1/(1+EXP(-4*(SQRT(POWER((EW$215-$DJ$213),2)+POWER(($DK231-$DI$214),2)))))-0.5)</f>
        <v>0.79209622243685329</v>
      </c>
      <c r="EX231" s="368">
        <f>2*(1/(1+EXP(-4*(SQRT(POWER((EX$215-$DJ$213),2)+POWER(($DK231-$DI$214),2)))))-0.5)</f>
        <v>0.82304705847053827</v>
      </c>
      <c r="EY231" s="368">
        <f>2*(1/(1+EXP(-4*(SQRT(POWER((EY$215-$DJ$213),2)+POWER(($DK231-$DI$214),2)))))-0.5)</f>
        <v>0.85665130676158863</v>
      </c>
      <c r="EZ231" s="368">
        <f>2*(1/(1+EXP(-4*(SQRT(POWER((EZ$215-$DJ$213),2)+POWER(($DK231-$DI$214),2)))))-0.5)</f>
        <v>0.88838556158566062</v>
      </c>
      <c r="FA231" s="368">
        <f>2*(1/(1+EXP(-4*(SQRT(POWER((FA$215-$DJ$213),2)+POWER(($DK231-$DI$214),2)))))-0.5)</f>
        <v>0.91575193436038127</v>
      </c>
      <c r="FB231" s="368">
        <f>2*(1/(1+EXP(-4*(SQRT(POWER((FB$215-$DJ$213),2)+POWER(($DK231-$DI$214),2)))))-0.5)</f>
        <v>0.93791900570849696</v>
      </c>
      <c r="FC231" s="368">
        <f>2*(1/(1+EXP(-4*(SQRT(POWER((FC$215-$DJ$213),2)+POWER(($DK231-$DI$214),2)))))-0.5)</f>
        <v>0.95509269691387622</v>
      </c>
      <c r="FD231" s="368">
        <f>2*(1/(1+EXP(-4*(SQRT(POWER((FD$215-$DJ$213),2)+POWER(($DK231-$DI$214),2)))))-0.5)</f>
        <v>0.96797526879474338</v>
      </c>
      <c r="FE231" s="368">
        <f>2*(1/(1+EXP(-4*(SQRT(POWER((FE$215-$DJ$213),2)+POWER(($DK231-$DI$214),2)))))-0.5)</f>
        <v>0.97741223558377843</v>
      </c>
      <c r="FF231"/>
      <c r="FG231"/>
      <c r="FH231"/>
      <c r="FI231" s="647">
        <v>-0.5</v>
      </c>
      <c r="FJ231" s="368">
        <f>2*(1/(1+EXP(-4*(MAX(ABS(FJ$215-$DJ$213),ABS($DK231-$DI$214)))))-0.5)</f>
        <v>0.9640275800758169</v>
      </c>
      <c r="FK231" s="368">
        <f>2*(1/(1+EXP(-4*(MAX(ABS(FK$215-$DJ$213),ABS($DK231-$DI$214)))))-0.5)</f>
        <v>0.94680601284626809</v>
      </c>
      <c r="FL231" s="368">
        <f>2*(1/(1+EXP(-4*(MAX(ABS(FL$215-$DJ$213),ABS($DK231-$DI$214)))))-0.5)</f>
        <v>0.92166855440647133</v>
      </c>
      <c r="FM231" s="368">
        <f>2*(1/(1+EXP(-4*(MAX(ABS(FM$215-$DJ$213),ABS($DK231-$DI$214)))))-0.5)</f>
        <v>0.88535164820226253</v>
      </c>
      <c r="FN231" s="368">
        <f>2*(1/(1+EXP(-4*(MAX(ABS(FN$215-$DJ$213),ABS($DK231-$DI$214)))))-0.5)</f>
        <v>0.83365460701215532</v>
      </c>
      <c r="FO231" s="368">
        <f>2*(1/(1+EXP(-4*(MAX(ABS(FO$215-$DJ$213),ABS($DK231-$DI$214)))))-0.5)</f>
        <v>0.76159415595576463</v>
      </c>
      <c r="FP231" s="368">
        <f>2*(1/(1+EXP(-4*(MAX(ABS(FP$215-$DJ$213),ABS($DK231-$DI$214)))))-0.5)</f>
        <v>0.76159415595576463</v>
      </c>
      <c r="FQ231" s="368">
        <f>2*(1/(1+EXP(-4*(MAX(ABS(FQ$215-$DJ$213),ABS($DK231-$DI$214)))))-0.5)</f>
        <v>0.76159415595576463</v>
      </c>
      <c r="FR231" s="368">
        <f>2*(1/(1+EXP(-4*(MAX(ABS(FR$215-$DJ$213),ABS($DK231-$DI$214)))))-0.5)</f>
        <v>0.76159415595576463</v>
      </c>
      <c r="FS231" s="368">
        <f>2*(1/(1+EXP(-4*(MAX(ABS(FS$215-$DJ$213),ABS($DK231-$DI$214)))))-0.5)</f>
        <v>0.76159415595576463</v>
      </c>
      <c r="FT231" s="368">
        <f>2*(1/(1+EXP(-4*(MAX(ABS(FT$215-$DJ$213),ABS($DK231-$DI$214)))))-0.5)</f>
        <v>0.76159415595576463</v>
      </c>
      <c r="FU231" s="368">
        <f>2*(1/(1+EXP(-4*(MAX(ABS(FU$215-$DJ$213),ABS($DK231-$DI$214)))))-0.5)</f>
        <v>0.76159415595576463</v>
      </c>
      <c r="FV231" s="368">
        <f>2*(1/(1+EXP(-4*(MAX(ABS(FV$215-$DJ$213),ABS($DK231-$DI$214)))))-0.5)</f>
        <v>0.76159415595576463</v>
      </c>
      <c r="FW231" s="368">
        <f>2*(1/(1+EXP(-4*(MAX(ABS(FW$215-$DJ$213),ABS($DK231-$DI$214)))))-0.5)</f>
        <v>0.76159415595576463</v>
      </c>
      <c r="FX231" s="368">
        <f>2*(1/(1+EXP(-4*(MAX(ABS(FX$215-$DJ$213),ABS($DK231-$DI$214)))))-0.5)</f>
        <v>0.76159415595576463</v>
      </c>
      <c r="FY231" s="368">
        <f>2*(1/(1+EXP(-4*(MAX(ABS(FY$215-$DJ$213),ABS($DK231-$DI$214)))))-0.5)</f>
        <v>0.76159415595576463</v>
      </c>
      <c r="FZ231" s="368">
        <f>2*(1/(1+EXP(-4*(MAX(ABS(FZ$215-$DJ$213),ABS($DK231-$DI$214)))))-0.5)</f>
        <v>0.83365460701215532</v>
      </c>
      <c r="GA231" s="368">
        <f>2*(1/(1+EXP(-4*(MAX(ABS(GA$215-$DJ$213),ABS($DK231-$DI$214)))))-0.5)</f>
        <v>0.88535164820226253</v>
      </c>
      <c r="GB231" s="368">
        <f>2*(1/(1+EXP(-4*(MAX(ABS(GB$215-$DJ$213),ABS($DK231-$DI$214)))))-0.5)</f>
        <v>0.92166855440647133</v>
      </c>
      <c r="GC231" s="368">
        <f>2*(1/(1+EXP(-4*(MAX(ABS(GC$215-$DJ$213),ABS($DK231-$DI$214)))))-0.5)</f>
        <v>0.94680601284626809</v>
      </c>
      <c r="GD231" s="368">
        <f>2*(1/(1+EXP(-4*(MAX(ABS(GD$215-$DJ$213),ABS($DK231-$DI$214)))))-0.5)</f>
        <v>0.9640275800758169</v>
      </c>
      <c r="GE231"/>
      <c r="GF231"/>
      <c r="GG231"/>
    </row>
    <row r="232" spans="1:189" ht="42" customHeight="1">
      <c r="A232"/>
      <c r="B232" s="278"/>
      <c r="C232" s="277"/>
      <c r="D232" s="222">
        <v>0</v>
      </c>
      <c r="E232" s="227">
        <f>$E$217-($E$217-$E$247)*1/(1+EXP(-($E$216*(-D232+$C$215))))</f>
        <v>-4.4328028289493115E-2</v>
      </c>
      <c r="F232" s="367">
        <f>AQ232*CB232</f>
        <v>-0.5033805095923034</v>
      </c>
      <c r="G232" s="368">
        <f>AR232*CC232</f>
        <v>-0.48113462354957481</v>
      </c>
      <c r="H232" s="368">
        <f>AS232*CD232</f>
        <v>-0.43507217041999885</v>
      </c>
      <c r="I232" s="368">
        <f>AT232*CE232</f>
        <v>-0.34636361448859282</v>
      </c>
      <c r="J232" s="368">
        <f>AU232*CF232</f>
        <v>-0.19796664199316696</v>
      </c>
      <c r="K232" s="368">
        <f>AV232*CG232</f>
        <v>0</v>
      </c>
      <c r="L232" s="368">
        <f>AW232*CH232</f>
        <v>-0.19665984812186146</v>
      </c>
      <c r="M232" s="368">
        <f>AX232*CI232</f>
        <v>-0.34064577444374022</v>
      </c>
      <c r="N232" s="368">
        <f>AY232*CJ232</f>
        <v>-0.42000210898335066</v>
      </c>
      <c r="O232" s="368">
        <f>AZ232*CK232</f>
        <v>-0.44761118027836205</v>
      </c>
      <c r="P232" s="368">
        <f>BA232*CL232</f>
        <v>-0.4342083042352321</v>
      </c>
      <c r="Q232" s="368">
        <f>BB232*CM232</f>
        <v>-0.37807912597267906</v>
      </c>
      <c r="R232" s="368">
        <f>BC232*CN232</f>
        <v>-0.26631723065081692</v>
      </c>
      <c r="S232" s="368">
        <f>BD232*CO232</f>
        <v>-0.1343884856676443</v>
      </c>
      <c r="T232" s="368">
        <f>BE232*CP232</f>
        <v>-1.8752021812874411E-2</v>
      </c>
      <c r="U232" s="368">
        <f>BF232*CQ232</f>
        <v>0.1197080372423231</v>
      </c>
      <c r="V232" s="368">
        <f>BG232*CR232</f>
        <v>1.0054916905513067</v>
      </c>
      <c r="W232" s="368">
        <f>BH232*CS232</f>
        <v>1.2637655902919784</v>
      </c>
      <c r="X232" s="368">
        <f>BI232*CT232</f>
        <v>1.4819959539177754</v>
      </c>
      <c r="Y232" s="368">
        <f>BJ232*CU232</f>
        <v>1.6330141857134128</v>
      </c>
      <c r="Z232" s="368">
        <f>BK232*CV232</f>
        <v>1.758861184713516</v>
      </c>
      <c r="AA232" s="368">
        <f>BL232*CW232</f>
        <v>1.8494766501657038</v>
      </c>
      <c r="AB232" s="368">
        <f>BM232*CX232</f>
        <v>1.899291800501792</v>
      </c>
      <c r="AC232" s="368">
        <f>BN232*CY232</f>
        <v>1.9340594469249086</v>
      </c>
      <c r="AD232" s="368">
        <f>BO232*CZ232</f>
        <v>1.9601728436945809</v>
      </c>
      <c r="AE232" s="368">
        <f>BP232*DA232</f>
        <v>1.9735028797468415</v>
      </c>
      <c r="AF232" s="368">
        <f>BQ232*DB232</f>
        <v>1.9823527606208302</v>
      </c>
      <c r="AG232" s="368">
        <f>BR232*DC232</f>
        <v>1.9890885365297211</v>
      </c>
      <c r="AH232" s="368">
        <f>BS232*DD232</f>
        <v>1.9925077848408912</v>
      </c>
      <c r="AI232" s="368">
        <f>BT232*DE232</f>
        <v>1.9948193566719201</v>
      </c>
      <c r="AJ232" s="369">
        <f>BU232*DF232</f>
        <v>1.9966522755949576</v>
      </c>
      <c r="AK232" s="278"/>
      <c r="AL232" s="189"/>
      <c r="AM232" s="278"/>
      <c r="AN232" s="277"/>
      <c r="AO232" s="222">
        <v>0</v>
      </c>
      <c r="AP232" s="227">
        <f>$E$217-($E$217-$E$247)*1/(1+EXP(-($E$216*(-AO232+$C$215))))</f>
        <v>-4.4328028289493115E-2</v>
      </c>
      <c r="AQ232" s="368">
        <f>2*(1/(1+EXP(-4/0.5*(POWER(POWER((ABS(AQ$215-(-1))),3)+POWER(ABS($AO232-(0)),3),1/3))))-0.5)*2*(1/(1+EXP(-4/0.5*(POWER(POWER((ABS(AQ$215-(1))),3)+POWER(ABS($AO232-(-1)),3),1/3))))-0.5)</f>
        <v>0.96402757745914625</v>
      </c>
      <c r="AR232" s="368">
        <f>2*(1/(1+EXP(-4/0.5*(POWER(POWER((ABS(AR$215-(-1))),3)+POWER(ABS($AO232-(0)),3),1/3))))-0.5)*2*(1/(1+EXP(-4/0.5*(POWER(POWER((ABS(AR$215-(1))),3)+POWER(ABS($AO232-(-1)),3),1/3))))-0.5)</f>
        <v>0.92166854902686246</v>
      </c>
      <c r="AS232" s="368">
        <f>2*(1/(1+EXP(-4/0.5*(POWER(POWER((ABS(AS$215-(-1))),3)+POWER(ABS($AO232-(0)),3),1/3))))-0.5)*2*(1/(1+EXP(-4/0.5*(POWER(POWER((ABS(AS$215-(1))),3)+POWER(ABS($AO232-(-1)),3),1/3))))-0.5)</f>
        <v>0.83365459659354579</v>
      </c>
      <c r="AT232" s="368">
        <f>2*(1/(1+EXP(-4/0.5*(POWER(POWER((ABS(AT$215-(-1))),3)+POWER(ABS($AO232-(0)),3),1/3))))-0.5)*2*(1/(1+EXP(-4/0.5*(POWER(POWER((ABS(AT$215-(1))),3)+POWER(ABS($AO232-(-1)),3),1/3))))-0.5)</f>
        <v>0.66403675258789052</v>
      </c>
      <c r="AU232" s="368">
        <f>2*(1/(1+EXP(-4/0.5*(POWER(POWER((ABS(AU$215-(-1))),3)+POWER(ABS($AO232-(0)),3),1/3))))-0.5)*2*(1/(1+EXP(-4/0.5*(POWER(POWER((ABS(AU$215-(1))),3)+POWER(ABS($AO232-(-1)),3),1/3))))-0.5)</f>
        <v>0.37994894083031155</v>
      </c>
      <c r="AV232" s="368">
        <f>2*(1/(1+EXP(-4/0.5*(POWER(POWER((ABS(AV$215-(-1))),3)+POWER(ABS($AO232-(0)),3),1/3))))-0.5)*2*(1/(1+EXP(-4/0.5*(POWER(POWER((ABS(AV$215-(1))),3)+POWER(ABS($AO232-(-1)),3),1/3))))-0.5)</f>
        <v>0</v>
      </c>
      <c r="AW232" s="368">
        <f>2*(1/(1+EXP(-4/0.5*(POWER(POWER((ABS(AW$215-(-1))),3)+POWER(ABS($AO232-(0)),3),1/3))))-0.5)*2*(1/(1+EXP(-4/0.5*(POWER(POWER((ABS(AW$215-(1))),3)+POWER(ABS($AO232-(-1)),3),1/3))))-0.5)</f>
        <v>0.37994886825922114</v>
      </c>
      <c r="AX232" s="368">
        <f>2*(1/(1+EXP(-4/0.5*(POWER(POWER((ABS(AX$215-(-1))),3)+POWER(ABS($AO232-(0)),3),1/3))))-0.5)*2*(1/(1+EXP(-4/0.5*(POWER(POWER((ABS(AX$215-(1))),3)+POWER(ABS($AO232-(-1)),3),1/3))))-0.5)</f>
        <v>0.6640364309403094</v>
      </c>
      <c r="AY232" s="368">
        <f>2*(1/(1+EXP(-4/0.5*(POWER(POWER((ABS(AY$215-(-1))),3)+POWER(ABS($AO232-(0)),3),1/3))))-0.5)*2*(1/(1+EXP(-4/0.5*(POWER(POWER((ABS(AY$215-(1))),3)+POWER(ABS($AO232-(-1)),3),1/3))))-0.5)</f>
        <v>0.83365373734026005</v>
      </c>
      <c r="AZ232" s="368">
        <f>2*(1/(1+EXP(-4/0.5*(POWER(POWER((ABS(AZ$215-(-1))),3)+POWER(ABS($AO232-(0)),3),1/3))))-0.5)*2*(1/(1+EXP(-4/0.5*(POWER(POWER((ABS(AZ$215-(1))),3)+POWER(ABS($AO232-(-1)),3),1/3))))-0.5)</f>
        <v>0.9216666190661944</v>
      </c>
      <c r="BA232" s="368">
        <f>2*(1/(1+EXP(-4/0.5*(POWER(POWER((ABS(BA$215-(-1))),3)+POWER(ABS($AO232-(0)),3),1/3))))-0.5)*2*(1/(1+EXP(-4/0.5*(POWER(POWER((ABS(BA$215-(1))),3)+POWER(ABS($AO232-(-1)),3),1/3))))-0.5)</f>
        <v>0.96402357422881058</v>
      </c>
      <c r="BB232" s="368">
        <f>2*(1/(1+EXP(-4/0.5*(POWER(POWER((ABS(BB$215-(-1))),3)+POWER(ABS($AO232-(0)),3),1/3))))-0.5)*2*(1/(1+EXP(-4/0.5*(POWER(POWER((ABS(BB$215-(1))),3)+POWER(ABS($AO232-(-1)),3),1/3))))-0.5)</f>
        <v>0.98366693369373126</v>
      </c>
      <c r="BC232" s="368">
        <f>2*(1/(1+EXP(-4/0.5*(POWER(POWER((ABS(BC$215-(-1))),3)+POWER(ABS($AO232-(0)),3),1/3))))-0.5)*2*(1/(1+EXP(-4/0.5*(POWER(POWER((ABS(BC$215-(1))),3)+POWER(ABS($AO232-(-1)),3),1/3))))-0.5)</f>
        <v>0.99261639989300909</v>
      </c>
      <c r="BD232" s="368">
        <f>2*(1/(1+EXP(-4/0.5*(POWER(POWER((ABS(BD$215-(-1))),3)+POWER(ABS($AO232-(0)),3),1/3))))-0.5)*2*(1/(1+EXP(-4/0.5*(POWER(POWER((ABS(BD$215-(1))),3)+POWER(ABS($AO232-(-1)),3),1/3))))-0.5)</f>
        <v>0.9966545395158688</v>
      </c>
      <c r="BE232" s="368">
        <f>2*(1/(1+EXP(-4/0.5*(POWER(POWER((ABS(BE$215-(-1))),3)+POWER(ABS($AO232-(0)),3),1/3))))-0.5)*2*(1/(1+EXP(-4/0.5*(POWER(POWER((ABS(BE$215-(1))),3)+POWER(ABS($AO232-(-1)),3),1/3))))-0.5)</f>
        <v>0.99845854686181212</v>
      </c>
      <c r="BF232" s="368">
        <f>2*(1/(1+EXP(-4/0.5*(POWER(POWER((ABS(BF$215-(-1))),3)+POWER(ABS($AO232-(0)),3),1/3))))-0.5)*2*(1/(1+EXP(-4/0.5*(POWER(POWER((ABS(BF$215-(1))),3)+POWER(ABS($AO232-(-1)),3),1/3))))-0.5)</f>
        <v>0.99924548771528654</v>
      </c>
      <c r="BG232" s="368">
        <f>2*(1/(1+EXP(-4/0.5*(POWER(POWER((ABS(BG$215-(-1))),3)+POWER(ABS($AO232-(0)),3),1/3))))-0.5)*2*(1/(1+EXP(-4/0.5*(POWER(POWER((ABS(BG$215-(1))),3)+POWER(ABS($AO232-(-1)),3),1/3))))-0.5)</f>
        <v>0.99956342226890804</v>
      </c>
      <c r="BH232" s="368">
        <f>2*(1/(1+EXP(-4/0.5*(POWER(POWER((ABS(BH$215-(-1))),3)+POWER(ABS($AO232-(0)),3),1/3))))-0.5)*2*(1/(1+EXP(-4/0.5*(POWER(POWER((ABS(BH$215-(1))),3)+POWER(ABS($AO232-(-1)),3),1/3))))-0.5)</f>
        <v>0.99965886590489117</v>
      </c>
      <c r="BI232" s="368">
        <f>2*(1/(1+EXP(-4/0.5*(POWER(POWER((ABS(BI$215-(-1))),3)+POWER(ABS($AO232-(0)),3),1/3))))-0.5)*2*(1/(1+EXP(-4/0.5*(POWER(POWER((ABS(BI$215-(1))),3)+POWER(ABS($AO232-(-1)),3),1/3))))-0.5)</f>
        <v>0.99964557664334264</v>
      </c>
      <c r="BJ232" s="368">
        <f>2*(1/(1+EXP(-4/0.5*(POWER(POWER((ABS(BJ$215-(-1))),3)+POWER(ABS($AO232-(0)),3),1/3))))-0.5)*2*(1/(1+EXP(-4/0.5*(POWER(POWER((ABS(BJ$215-(1))),3)+POWER(ABS($AO232-(-1)),3),1/3))))-0.5)</f>
        <v>0.99958132267398525</v>
      </c>
      <c r="BK232" s="368">
        <f>2*(1/(1+EXP(-4/0.5*(POWER(POWER((ABS(BK$215-(-1))),3)+POWER(ABS($AO232-(0)),3),1/3))))-0.5)*2*(1/(1+EXP(-4/0.5*(POWER(POWER((ABS(BK$215-(1))),3)+POWER(ABS($AO232-(-1)),3),1/3))))-0.5)</f>
        <v>0.99950080779933059</v>
      </c>
      <c r="BL232" s="368">
        <f>2*(1/(1+EXP(-4/0.5*(POWER(POWER((ABS(BL$215-(-1))),3)+POWER(ABS($AO232-(0)),3),1/3))))-0.5)*2*(1/(1+EXP(-4/0.5*(POWER(POWER((ABS(BL$215-(1))),3)+POWER(ABS($AO232-(-1)),3),1/3))))-0.5)</f>
        <v>0.99942699110993649</v>
      </c>
      <c r="BM232" s="368">
        <f>2*(1/(1+EXP(-4/0.5*(POWER(POWER((ABS(BM$215-(-1))),3)+POWER(ABS($AO232-(0)),3),1/3))))-0.5)*2*(1/(1+EXP(-4/0.5*(POWER(POWER((ABS(BM$215-(1))),3)+POWER(ABS($AO232-(-1)),3),1/3))))-0.5)</f>
        <v>0.99937300023354114</v>
      </c>
      <c r="BN232" s="368">
        <f>2*(1/(1+EXP(-4/0.5*(POWER(POWER((ABS(BN$215-(-1))),3)+POWER(ABS($AO232-(0)),3),1/3))))-0.5)*2*(1/(1+EXP(-4/0.5*(POWER(POWER((ABS(BN$215-(1))),3)+POWER(ABS($AO232-(-1)),3),1/3))))-0.5)</f>
        <v>0.99934230059979834</v>
      </c>
      <c r="BO232" s="368">
        <f>2*(1/(1+EXP(-4/0.5*(POWER(POWER((ABS(BO$215-(-1))),3)+POWER(ABS($AO232-(0)),3),1/3))))-0.5)*2*(1/(1+EXP(-4/0.5*(POWER(POWER((ABS(BO$215-(1))),3)+POWER(ABS($AO232-(-1)),3),1/3))))-0.5)</f>
        <v>0.99933058413096165</v>
      </c>
      <c r="BP232" s="368">
        <f>2*(1/(1+EXP(-4/0.5*(POWER(POWER((ABS(BP$215-(-1))),3)+POWER(ABS($AO232-(0)),3),1/3))))-0.5)*2*(1/(1+EXP(-4/0.5*(POWER(POWER((ABS(BP$215-(1))),3)+POWER(ABS($AO232-(-1)),3),1/3))))-0.5)</f>
        <v>0.99932907481969779</v>
      </c>
      <c r="BQ232" s="368">
        <f>2*(1/(1+EXP(-4/0.5*(POWER(POWER((ABS(BQ$215-(-1))),3)+POWER(ABS($AO232-(0)),3),1/3))))-0.5)*2*(1/(1+EXP(-4/0.5*(POWER(POWER((ABS(BQ$215-(1))),3)+POWER(ABS($AO232-(-1)),3),1/3))))-0.5)</f>
        <v>0.99933098363607475</v>
      </c>
      <c r="BR232" s="368">
        <f>2*(1/(1+EXP(-4/0.5*(POWER(POWER((ABS(BR$215-(-1))),3)+POWER(ABS($AO232-(0)),3),1/3))))-0.5)*2*(1/(1+EXP(-4/0.5*(POWER(POWER((ABS(BR$215-(1))),3)+POWER(ABS($AO232-(-1)),3),1/3))))-0.5)</f>
        <v>0.99934336923688416</v>
      </c>
      <c r="BS232" s="368">
        <f>2*(1/(1+EXP(-4/0.5*(POWER(POWER((ABS(BS$215-(-1))),3)+POWER(ABS($AO232-(0)),3),1/3))))-0.5)*2*(1/(1+EXP(-4/0.5*(POWER(POWER((ABS(BS$215-(1))),3)+POWER(ABS($AO232-(-1)),3),1/3))))-0.5)</f>
        <v>0.99937545926602644</v>
      </c>
      <c r="BT232" s="368">
        <f>2*(1/(1+EXP(-4/0.5*(POWER(POWER((ABS(BT$215-(-1))),3)+POWER(ABS($AO232-(0)),3),1/3))))-0.5)*2*(1/(1+EXP(-4/0.5*(POWER(POWER((ABS(BT$215-(1))),3)+POWER(ABS($AO232-(-1)),3),1/3))))-0.5)</f>
        <v>0.99943250033726427</v>
      </c>
      <c r="BU232" s="368">
        <f>2*(1/(1+EXP(-4/0.5*(POWER(POWER((ABS(BU$215-(-1))),3)+POWER(ABS($AO232-(0)),3),1/3))))-0.5)*2*(1/(1+EXP(-4/0.5*(POWER(POWER((ABS(BU$215-(1))),3)+POWER(ABS($AO232-(-1)),3),1/3))))-0.5)</f>
        <v>0.99951308604491673</v>
      </c>
      <c r="BV232" s="278"/>
      <c r="BW232" s="189"/>
      <c r="BX232" s="278"/>
      <c r="BY232" s="277"/>
      <c r="BZ232" s="222">
        <v>0</v>
      </c>
      <c r="CA232" s="227">
        <f>$E$217-($E$217-$E$247)*1/(1+EXP(-($E$216*(-BZ232+$C$215))))</f>
        <v>-4.4328028289493115E-2</v>
      </c>
      <c r="CB232" s="367">
        <f>MIN((CB$216+$E232)/2,CA231)</f>
        <v>-0.52216401414474656</v>
      </c>
      <c r="CC232" s="368">
        <f>_xlfn.IFS(($D232-$C$215)&lt;-(CC$215-$D$214),MIN((CC$216+$E232)/2,CB231),($D232-$C$215)&gt;-(CC$215-$D$214),MAX((CC$216+$E232)/2,CB231),TRUE,(CC$216+$E232)/2)</f>
        <v>-0.52202565017280622</v>
      </c>
      <c r="CD232" s="368">
        <f>_xlfn.IFS(($D232-$C$215)&lt;-(CD$215-$D$214),MIN((CD$216+$E232)/2,CB231),($D232-$C$215)&gt;-(CD$215-$D$214),MAX((CD$216+$E232)/2,CC230),TRUE,(CD$216+$E232)/2)</f>
        <v>-0.52188540937431116</v>
      </c>
      <c r="CE232" s="368">
        <f>_xlfn.IFS(($D232-$C$215)&lt;-(CE$215-$D$214),MIN((CE$216+$E232)/2,CC231),($D232-$C$215)&gt;-(CE$215-$D$214),MAX((CE$216+$E232)/2,CD230),TRUE,(CE$216+$E232)/2)</f>
        <v>-0.52160307865301303</v>
      </c>
      <c r="CF232" s="368">
        <f>_xlfn.IFS(($D232-$C$215)&lt;-(CF$215-$D$214),MIN((CF$216+$E232)/2,CD231),($D232-$C$215)&gt;-(CF$215-$D$214),MAX((CF$216+$E232)/2,CE230),TRUE,(CF$216+$E232)/2)</f>
        <v>-0.52103485684298978</v>
      </c>
      <c r="CG232" s="368">
        <f>_xlfn.IFS(($D232-$C$215)&lt;-(CG$215-$D$214),MIN((CG$216+$E232)/2,CE231),($D232-$C$215)&gt;-(CG$215-$D$214),MAX((CG$216+$E232)/2,CF230),TRUE,(CG$216+$E232)/2)</f>
        <v>-0.51989190447300671</v>
      </c>
      <c r="CH232" s="368">
        <f>_xlfn.IFS(($D232-$C$215)&lt;-(CH$215-$D$214),MIN((CH$216+$E232)/2,CF231),($D232-$C$215)&gt;-(CH$215-$D$214),MAX((CH$216+$E232)/2,CG230),TRUE,(CH$216+$E232)/2)</f>
        <v>-0.51759556232627002</v>
      </c>
      <c r="CI232" s="368">
        <f>_xlfn.IFS(($D232-$C$215)&lt;-(CI$215-$D$214),MIN((CI$216+$E232)/2,CG231),($D232-$C$215)&gt;-(CI$215-$D$214),MAX((CI$216+$E232)/2,CH230),TRUE,(CI$216+$E232)/2)</f>
        <v>-0.51299259885691584</v>
      </c>
      <c r="CJ232" s="368">
        <f>_xlfn.IFS(($D232-$C$215)&lt;-(CJ$215-$D$214),MIN((CJ$216+$E232)/2,CH231),($D232-$C$215)&gt;-(CJ$215-$D$214),MAX((CJ$216+$E232)/2,CI230),TRUE,(CJ$216+$E232)/2)</f>
        <v>-0.50380882394092197</v>
      </c>
      <c r="CK232" s="368">
        <f>_xlfn.IFS(($D232-$C$215)&lt;-(CK$215-$D$214),MIN((CK$216+$E232)/2,CI231),($D232-$C$215)&gt;-(CK$215-$D$214),MAX((CK$216+$E232)/2,CJ230),TRUE,(CK$216+$E232)/2)</f>
        <v>-0.48565410856679236</v>
      </c>
      <c r="CL232" s="368">
        <f>_xlfn.IFS(($D232-$C$215)&lt;-(CL$215-$D$214),MIN((CL$216+$E232)/2,CJ231),($D232-$C$215)&gt;-(CL$215-$D$214),MAX((CL$216+$E232)/2,CK230),TRUE,(CL$216+$E232)/2)</f>
        <v>-0.45041253745540971</v>
      </c>
      <c r="CM232" s="368">
        <f>_xlfn.IFS(($D232-$C$215)&lt;-(CM$215-$D$214),MIN((CM$216+$E232)/2,CK231),($D232-$C$215)&gt;-(CM$215-$D$214),MAX((CM$216+$E232)/2,CL230),TRUE,(CM$216+$E232)/2)</f>
        <v>-0.38435685192036306</v>
      </c>
      <c r="CN232" s="368">
        <f>_xlfn.IFS(($D232-$C$215)&lt;-(CN$215-$D$214),MIN((CN$216+$E232)/2,CL231),($D232-$C$215)&gt;-(CN$215-$D$214),MAX((CN$216+$E232)/2,CM230),TRUE,(CN$216+$E232)/2)</f>
        <v>-0.26829823754626902</v>
      </c>
      <c r="CO232" s="368">
        <f>_xlfn.IFS(($D232-$C$215)&lt;-(CO$215-$D$214),MIN((CO$216+$E232)/2,CM231),($D232-$C$215)&gt;-(CO$215-$D$214),MAX((CO$216+$E232)/2,CN230),TRUE,(CO$216+$E232)/2)</f>
        <v>-0.134839586174889</v>
      </c>
      <c r="CP232" s="368">
        <f>_xlfn.IFS(($D232-$C$215)&lt;-(CP$215-$D$214),MIN((CP$216+$E232)/2,CN231),($D232-$C$215)&gt;-(CP$215-$D$214),MAX((CP$216+$E232)/2,CO230),TRUE,(CP$216+$E232)/2)</f>
        <v>-1.8780971800794966E-2</v>
      </c>
      <c r="CQ232" s="368">
        <f>_xlfn.IFS(($D232-$C$215)&lt;-(CQ$215-$D$214),MIN((CQ$216+$E232)/2,CO231),($D232-$C$215)&gt;-(CQ$215-$D$214),MAX((CQ$216+$E232)/2,CP230),TRUE,(CQ$216+$E232)/2)</f>
        <v>0.11979842662690243</v>
      </c>
      <c r="CR232" s="368">
        <f>_xlfn.IFS(($D232-$C$215)&lt;-(CR$215-$D$214),MIN((CR$216+$E232)/2,CP231),($D232-$C$215)&gt;-(CR$215-$D$214),MAX((CR$216+$E232)/2,CQ230),TRUE,(CR$216+$E232)/2)</f>
        <v>1.0059308575627368</v>
      </c>
      <c r="CS232" s="368">
        <f>_xlfn.IFS(($D232-$C$215)&lt;-(CS$215-$D$214),MIN((CS$216+$E232)/2,CQ231),($D232-$C$215)&gt;-(CS$215-$D$214),MAX((CS$216+$E232)/2,CR230),TRUE,(CS$216+$E232)/2)</f>
        <v>1.2641968509407635</v>
      </c>
      <c r="CT232" s="368">
        <f>_xlfn.IFS(($D232-$C$215)&lt;-(CT$215-$D$214),MIN((CT$216+$E232)/2,CR231),($D232-$C$215)&gt;-(CT$215-$D$214),MAX((CT$216+$E232)/2,CS230),TRUE,(CT$216+$E232)/2)</f>
        <v>1.482521394126598</v>
      </c>
      <c r="CU232" s="368">
        <f>_xlfn.IFS(($D232-$C$215)&lt;-(CU$215-$D$214),MIN((CU$216+$E232)/2,CS231),($D232-$C$215)&gt;-(CU$215-$D$214),MAX((CU$216+$E232)/2,CT230),TRUE,(CU$216+$E232)/2)</f>
        <v>1.6336981780981341</v>
      </c>
      <c r="CV232" s="368">
        <f>_xlfn.IFS(($D232-$C$215)&lt;-(CV$215-$D$214),MIN((CV$216+$E232)/2,CT231),($D232-$C$215)&gt;-(CV$215-$D$214),MAX((CV$216+$E232)/2,CU230),TRUE,(CV$216+$E232)/2)</f>
        <v>1.7597396330135253</v>
      </c>
      <c r="CW232" s="368">
        <f>_xlfn.IFS(($D232-$C$215)&lt;-(CW$215-$D$214),MIN((CW$216+$E232)/2,CU231),($D232-$C$215)&gt;-(CW$215-$D$214),MAX((CW$216+$E232)/2,CV230),TRUE,(CW$216+$E232)/2)</f>
        <v>1.8505370243320378</v>
      </c>
      <c r="CX232" s="368">
        <f>_xlfn.IFS(($D232-$C$215)&lt;-(CX$215-$D$214),MIN((CX$216+$E232)/2,CV231),($D232-$C$215)&gt;-(CX$215-$D$214),MAX((CX$216+$E232)/2,CW230),TRUE,(CX$216+$E232)/2)</f>
        <v>1.900483403151727</v>
      </c>
      <c r="CY232" s="368">
        <f>_xlfn.IFS(($D232-$C$215)&lt;-(CY$215-$D$214),MIN((CY$216+$E232)/2,CW231),($D232-$C$215)&gt;-(CY$215-$D$214),MAX((CY$216+$E232)/2,CX230),TRUE,(CY$216+$E232)/2)</f>
        <v>1.9353323138269034</v>
      </c>
      <c r="CZ232" s="368">
        <f>_xlfn.IFS(($D232-$C$215)&lt;-(CZ$215-$D$214),MIN((CZ$216+$E232)/2,CX231),($D232-$C$215)&gt;-(CZ$215-$D$214),MAX((CZ$216+$E232)/2,CY230),TRUE,(CZ$216+$E232)/2)</f>
        <v>1.9614858934785704</v>
      </c>
      <c r="DA232" s="368">
        <f>_xlfn.IFS(($D232-$C$215)&lt;-(DA$215-$D$214),MIN((DA$216+$E232)/2,CY231),($D232-$C$215)&gt;-(DA$215-$D$214),MAX((DA$216+$E232)/2,CZ230),TRUE,(DA$216+$E232)/2)</f>
        <v>1.9748278414724472</v>
      </c>
      <c r="DB232" s="368">
        <f>_xlfn.IFS(($D232-$C$215)&lt;-(DB$215-$D$214),MIN((DB$216+$E232)/2,CZ231),($D232-$C$215)&gt;-(DB$215-$D$214),MAX((DB$216+$E232)/2,DA230),TRUE,(DB$216+$E232)/2)</f>
        <v>1.9836798749179394</v>
      </c>
      <c r="DC232" s="368">
        <f>_xlfn.IFS(($D232-$C$215)&lt;-(DC$215-$D$214),MIN((DC$216+$E232)/2,DA231),($D232-$C$215)&gt;-(DC$215-$D$214),MAX((DC$216+$E232)/2,DB230),TRUE,(DC$216+$E232)/2)</f>
        <v>1.9903954914401678</v>
      </c>
      <c r="DD232" s="368">
        <f>_xlfn.IFS(($D232-$C$215)&lt;-(DD$215-$D$214),MIN((DD$216+$E232)/2,DB231),($D232-$C$215)&gt;-(DD$215-$D$214),MAX((DD$216+$E232)/2,DC230),TRUE,(DD$216+$E232)/2)</f>
        <v>1.9937529647808774</v>
      </c>
      <c r="DE232" s="368">
        <f>_xlfn.IFS(($D232-$C$215)&lt;-(DE$215-$D$214),MIN((DE$216+$E232)/2,DC231),($D232-$C$215)&gt;-(DE$215-$D$214),MAX((DE$216+$E232)/2,DD230),TRUE,(DE$216+$E232)/2)</f>
        <v>1.9959520587921213</v>
      </c>
      <c r="DF232" s="369">
        <f>_xlfn.IFS(($D232-$C$215)&lt;-(DF$215-$D$214),MIN((DF$216+$E232)/2,DD231),($D232-$C$215)&gt;-(DF$215-$D$214),MAX((DF$216+$E232)/2,DE230),TRUE,(DF$216+$E232)/2)</f>
        <v>1.9976249470587031</v>
      </c>
      <c r="DG232" s="278"/>
      <c r="DH232"/>
      <c r="DI232"/>
      <c r="DJ232"/>
      <c r="DK232" s="646">
        <v>-0.6</v>
      </c>
      <c r="DL232" s="368">
        <f>2*(1/(1+EXP(-4*(ABS(DL$215-$DJ$213)+ABS($DK232-$DI$214))))-0.5)</f>
        <v>0.99668239783965107</v>
      </c>
      <c r="DM232" s="368">
        <f>2*(1/(1+EXP(-4*(ABS(DM$215-$DJ$213)+ABS($DK232-$DI$214))))-0.5)</f>
        <v>0.99505475368673069</v>
      </c>
      <c r="DN232" s="368">
        <f>2*(1/(1+EXP(-4*(ABS(DN$215-$DJ$213)+ABS($DK232-$DI$214))))-0.5)</f>
        <v>0.99263152020112821</v>
      </c>
      <c r="DO232" s="368">
        <f>2*(1/(1+EXP(-4*(ABS(DO$215-$DJ$213)+ABS($DK232-$DI$214))))-0.5)</f>
        <v>0.98902740220109897</v>
      </c>
      <c r="DP232" s="368">
        <f>2*(1/(1+EXP(-4*(ABS(DP$215-$DJ$213)+ABS($DK232-$DI$214))))-0.5)</f>
        <v>0.98367485769368024</v>
      </c>
      <c r="DQ232" s="368">
        <f>2*(1/(1+EXP(-4*(ABS(DQ$215-$DJ$213)+ABS($DK232-$DI$214))))-0.5)</f>
        <v>0.97574313003145141</v>
      </c>
      <c r="DR232" s="368">
        <f>2*(1/(1+EXP(-4*(ABS(DR$215-$DJ$213)+ABS($DK232-$DI$214))))-0.5)</f>
        <v>0.9640275800758169</v>
      </c>
      <c r="DS232" s="368">
        <f>2*(1/(1+EXP(-4*(ABS(DS$215-$DJ$213)+ABS($DK232-$DI$214))))-0.5)</f>
        <v>0.94680601284626809</v>
      </c>
      <c r="DT232" s="368">
        <f>2*(1/(1+EXP(-4*(ABS(DT$215-$DJ$213)+ABS($DK232-$DI$214))))-0.5)</f>
        <v>0.92166855440647133</v>
      </c>
      <c r="DU232" s="368">
        <f>2*(1/(1+EXP(-4*(ABS(DU$215-$DJ$213)+ABS($DK232-$DI$214))))-0.5)</f>
        <v>0.88535164820226253</v>
      </c>
      <c r="DV232" s="368">
        <f>2*(1/(1+EXP(-4*(ABS(DV$215-$DJ$213)+ABS($DK232-$DI$214))))-0.5)</f>
        <v>0.83365460701215532</v>
      </c>
      <c r="DW232" s="368">
        <f>2*(1/(1+EXP(-4*(ABS(DW$215-$DJ$213)+ABS($DK232-$DI$214))))-0.5)</f>
        <v>0.88535164820226253</v>
      </c>
      <c r="DX232" s="368">
        <f>2*(1/(1+EXP(-4*(ABS(DX$215-$DJ$213)+ABS($DK232-$DI$214))))-0.5)</f>
        <v>0.92166855440647133</v>
      </c>
      <c r="DY232" s="368">
        <f>2*(1/(1+EXP(-4*(ABS(DY$215-$DJ$213)+ABS($DK232-$DI$214))))-0.5)</f>
        <v>0.94680601284626809</v>
      </c>
      <c r="DZ232" s="368">
        <f>2*(1/(1+EXP(-4*(ABS(DZ$215-$DJ$213)+ABS($DK232-$DI$214))))-0.5)</f>
        <v>0.9640275800758169</v>
      </c>
      <c r="EA232" s="368">
        <f>2*(1/(1+EXP(-4*(ABS(EA$215-$DJ$213)+ABS($DK232-$DI$214))))-0.5)</f>
        <v>0.97574313003145141</v>
      </c>
      <c r="EB232" s="368">
        <f>2*(1/(1+EXP(-4*(ABS(EB$215-$DJ$213)+ABS($DK232-$DI$214))))-0.5)</f>
        <v>0.98367485769368024</v>
      </c>
      <c r="EC232" s="368">
        <f>2*(1/(1+EXP(-4*(ABS(EC$215-$DJ$213)+ABS($DK232-$DI$214))))-0.5)</f>
        <v>0.98902740220109897</v>
      </c>
      <c r="ED232" s="368">
        <f>2*(1/(1+EXP(-4*(ABS(ED$215-$DJ$213)+ABS($DK232-$DI$214))))-0.5)</f>
        <v>0.99263152020112821</v>
      </c>
      <c r="EE232" s="368">
        <f>2*(1/(1+EXP(-4*(ABS(EE$215-$DJ$213)+ABS($DK232-$DI$214))))-0.5)</f>
        <v>0.99505475368673069</v>
      </c>
      <c r="EF232" s="368">
        <f>2*(1/(1+EXP(-4*(ABS(EF$215-$DJ$213)+ABS($DK232-$DI$214))))-0.5)</f>
        <v>0.99668239783965107</v>
      </c>
      <c r="EG232"/>
      <c r="EH232"/>
      <c r="EI232"/>
      <c r="EJ232" s="646">
        <v>-0.6</v>
      </c>
      <c r="EK232" s="368">
        <f>2*(1/(1+EXP(-4*(SQRT(POWER((EK$215-$DJ$213),2)+POWER(($DK232-$DI$214),2)))))-0.5)</f>
        <v>0.98133288248609807</v>
      </c>
      <c r="EL232" s="368">
        <f>2*(1/(1+EXP(-4*(SQRT(POWER((EL$215-$DJ$213),2)+POWER(($DK232-$DI$214),2)))))-0.5)</f>
        <v>0.97392137898758402</v>
      </c>
      <c r="EM232" s="368">
        <f>2*(1/(1+EXP(-4*(SQRT(POWER((EM$215-$DJ$213),2)+POWER(($DK232-$DI$214),2)))))-0.5)</f>
        <v>0.9640275800758169</v>
      </c>
      <c r="EN232" s="368">
        <f>2*(1/(1+EXP(-4*(SQRT(POWER((EN$215-$DJ$213),2)+POWER(($DK232-$DI$214),2)))))-0.5)</f>
        <v>0.95116896097802295</v>
      </c>
      <c r="EO232" s="368">
        <f>2*(1/(1+EXP(-4*(SQRT(POWER((EO$215-$DJ$213),2)+POWER(($DK232-$DI$214),2)))))-0.5)</f>
        <v>0.93504006086803115</v>
      </c>
      <c r="EP232" s="368">
        <f>2*(1/(1+EXP(-4*(SQRT(POWER((EP$215-$DJ$213),2)+POWER(($DK232-$DI$214),2)))))-0.5)</f>
        <v>0.91575193436038127</v>
      </c>
      <c r="EQ232" s="368">
        <f>2*(1/(1+EXP(-4*(SQRT(POWER((EQ$215-$DJ$213),2)+POWER(($DK232-$DI$214),2)))))-0.5)</f>
        <v>0.8941438395855954</v>
      </c>
      <c r="ER232" s="368">
        <f>2*(1/(1+EXP(-4*(SQRT(POWER((ER$215-$DJ$213),2)+POWER(($DK232-$DI$214),2)))))-0.5)</f>
        <v>0.87206578039101212</v>
      </c>
      <c r="ES232" s="368">
        <f>2*(1/(1+EXP(-4*(SQRT(POWER((ES$215-$DJ$213),2)+POWER(($DK232-$DI$214),2)))))-0.5)</f>
        <v>0.85241239416703474</v>
      </c>
      <c r="ET232" s="368">
        <f>2*(1/(1+EXP(-4*(SQRT(POWER((ET$215-$DJ$213),2)+POWER(($DK232-$DI$214),2)))))-0.5)</f>
        <v>0.8386342826622768</v>
      </c>
      <c r="EU232" s="368">
        <f>2*(1/(1+EXP(-4*(SQRT(POWER((EU$215-$DJ$213),2)+POWER(($DK232-$DI$214),2)))))-0.5)</f>
        <v>0.83365460701215532</v>
      </c>
      <c r="EV232" s="368">
        <f>2*(1/(1+EXP(-4*(SQRT(POWER((EV$215-$DJ$213),2)+POWER(($DK232-$DI$214),2)))))-0.5)</f>
        <v>0.8386342826622768</v>
      </c>
      <c r="EW232" s="368">
        <f>2*(1/(1+EXP(-4*(SQRT(POWER((EW$215-$DJ$213),2)+POWER(($DK232-$DI$214),2)))))-0.5)</f>
        <v>0.85241239416703474</v>
      </c>
      <c r="EX232" s="368">
        <f>2*(1/(1+EXP(-4*(SQRT(POWER((EX$215-$DJ$213),2)+POWER(($DK232-$DI$214),2)))))-0.5)</f>
        <v>0.87206578039101212</v>
      </c>
      <c r="EY232" s="368">
        <f>2*(1/(1+EXP(-4*(SQRT(POWER((EY$215-$DJ$213),2)+POWER(($DK232-$DI$214),2)))))-0.5)</f>
        <v>0.8941438395855954</v>
      </c>
      <c r="EZ232" s="368">
        <f>2*(1/(1+EXP(-4*(SQRT(POWER((EZ$215-$DJ$213),2)+POWER(($DK232-$DI$214),2)))))-0.5)</f>
        <v>0.91575193436038127</v>
      </c>
      <c r="FA232" s="368">
        <f>2*(1/(1+EXP(-4*(SQRT(POWER((FA$215-$DJ$213),2)+POWER(($DK232-$DI$214),2)))))-0.5)</f>
        <v>0.93504006086803115</v>
      </c>
      <c r="FB232" s="368">
        <f>2*(1/(1+EXP(-4*(SQRT(POWER((FB$215-$DJ$213),2)+POWER(($DK232-$DI$214),2)))))-0.5)</f>
        <v>0.95116896097802295</v>
      </c>
      <c r="FC232" s="368">
        <f>2*(1/(1+EXP(-4*(SQRT(POWER((FC$215-$DJ$213),2)+POWER(($DK232-$DI$214),2)))))-0.5)</f>
        <v>0.9640275800758169</v>
      </c>
      <c r="FD232" s="368">
        <f>2*(1/(1+EXP(-4*(SQRT(POWER((FD$215-$DJ$213),2)+POWER(($DK232-$DI$214),2)))))-0.5)</f>
        <v>0.97392137898758402</v>
      </c>
      <c r="FE232" s="368">
        <f>2*(1/(1+EXP(-4*(SQRT(POWER((FE$215-$DJ$213),2)+POWER(($DK232-$DI$214),2)))))-0.5)</f>
        <v>0.98133288248609807</v>
      </c>
      <c r="FF232"/>
      <c r="FG232"/>
      <c r="FH232"/>
      <c r="FI232" s="646">
        <v>-0.6</v>
      </c>
      <c r="FJ232" s="368">
        <f>2*(1/(1+EXP(-4*(MAX(ABS(FJ$215-$DJ$213),ABS($DK232-$DI$214)))))-0.5)</f>
        <v>0.9640275800758169</v>
      </c>
      <c r="FK232" s="368">
        <f>2*(1/(1+EXP(-4*(MAX(ABS(FK$215-$DJ$213),ABS($DK232-$DI$214)))))-0.5)</f>
        <v>0.94680601284626809</v>
      </c>
      <c r="FL232" s="368">
        <f>2*(1/(1+EXP(-4*(MAX(ABS(FL$215-$DJ$213),ABS($DK232-$DI$214)))))-0.5)</f>
        <v>0.92166855440647133</v>
      </c>
      <c r="FM232" s="368">
        <f>2*(1/(1+EXP(-4*(MAX(ABS(FM$215-$DJ$213),ABS($DK232-$DI$214)))))-0.5)</f>
        <v>0.88535164820226253</v>
      </c>
      <c r="FN232" s="368">
        <f>2*(1/(1+EXP(-4*(MAX(ABS(FN$215-$DJ$213),ABS($DK232-$DI$214)))))-0.5)</f>
        <v>0.83365460701215532</v>
      </c>
      <c r="FO232" s="368">
        <f>2*(1/(1+EXP(-4*(MAX(ABS(FO$215-$DJ$213),ABS($DK232-$DI$214)))))-0.5)</f>
        <v>0.83365460701215532</v>
      </c>
      <c r="FP232" s="368">
        <f>2*(1/(1+EXP(-4*(MAX(ABS(FP$215-$DJ$213),ABS($DK232-$DI$214)))))-0.5)</f>
        <v>0.83365460701215532</v>
      </c>
      <c r="FQ232" s="368">
        <f>2*(1/(1+EXP(-4*(MAX(ABS(FQ$215-$DJ$213),ABS($DK232-$DI$214)))))-0.5)</f>
        <v>0.83365460701215532</v>
      </c>
      <c r="FR232" s="368">
        <f>2*(1/(1+EXP(-4*(MAX(ABS(FR$215-$DJ$213),ABS($DK232-$DI$214)))))-0.5)</f>
        <v>0.83365460701215532</v>
      </c>
      <c r="FS232" s="368">
        <f>2*(1/(1+EXP(-4*(MAX(ABS(FS$215-$DJ$213),ABS($DK232-$DI$214)))))-0.5)</f>
        <v>0.83365460701215532</v>
      </c>
      <c r="FT232" s="368">
        <f>2*(1/(1+EXP(-4*(MAX(ABS(FT$215-$DJ$213),ABS($DK232-$DI$214)))))-0.5)</f>
        <v>0.83365460701215532</v>
      </c>
      <c r="FU232" s="368">
        <f>2*(1/(1+EXP(-4*(MAX(ABS(FU$215-$DJ$213),ABS($DK232-$DI$214)))))-0.5)</f>
        <v>0.83365460701215532</v>
      </c>
      <c r="FV232" s="368">
        <f>2*(1/(1+EXP(-4*(MAX(ABS(FV$215-$DJ$213),ABS($DK232-$DI$214)))))-0.5)</f>
        <v>0.83365460701215532</v>
      </c>
      <c r="FW232" s="368">
        <f>2*(1/(1+EXP(-4*(MAX(ABS(FW$215-$DJ$213),ABS($DK232-$DI$214)))))-0.5)</f>
        <v>0.83365460701215532</v>
      </c>
      <c r="FX232" s="368">
        <f>2*(1/(1+EXP(-4*(MAX(ABS(FX$215-$DJ$213),ABS($DK232-$DI$214)))))-0.5)</f>
        <v>0.83365460701215532</v>
      </c>
      <c r="FY232" s="368">
        <f>2*(1/(1+EXP(-4*(MAX(ABS(FY$215-$DJ$213),ABS($DK232-$DI$214)))))-0.5)</f>
        <v>0.83365460701215532</v>
      </c>
      <c r="FZ232" s="368">
        <f>2*(1/(1+EXP(-4*(MAX(ABS(FZ$215-$DJ$213),ABS($DK232-$DI$214)))))-0.5)</f>
        <v>0.83365460701215532</v>
      </c>
      <c r="GA232" s="368">
        <f>2*(1/(1+EXP(-4*(MAX(ABS(GA$215-$DJ$213),ABS($DK232-$DI$214)))))-0.5)</f>
        <v>0.88535164820226253</v>
      </c>
      <c r="GB232" s="368">
        <f>2*(1/(1+EXP(-4*(MAX(ABS(GB$215-$DJ$213),ABS($DK232-$DI$214)))))-0.5)</f>
        <v>0.92166855440647133</v>
      </c>
      <c r="GC232" s="368">
        <f>2*(1/(1+EXP(-4*(MAX(ABS(GC$215-$DJ$213),ABS($DK232-$DI$214)))))-0.5)</f>
        <v>0.94680601284626809</v>
      </c>
      <c r="GD232" s="368">
        <f>2*(1/(1+EXP(-4*(MAX(ABS(GD$215-$DJ$213),ABS($DK232-$DI$214)))))-0.5)</f>
        <v>0.9640275800758169</v>
      </c>
      <c r="GE232"/>
      <c r="GF232"/>
      <c r="GG232"/>
    </row>
    <row r="233" spans="1:189" ht="42" customHeight="1">
      <c r="A233"/>
      <c r="B233" s="278"/>
      <c r="C233" s="277"/>
      <c r="D233" s="222">
        <v>-0.1</v>
      </c>
      <c r="E233" s="227">
        <f>$E$217-($E$217-$E$247)*1/(1+EXP(-($E$216*(-D233+$C$215))))</f>
        <v>-0.43478598507439559</v>
      </c>
      <c r="F233" s="367">
        <f>AQ233*CB233</f>
        <v>-0.6918548497141348</v>
      </c>
      <c r="G233" s="368">
        <f>AR233*CC233</f>
        <v>-0.66195929769084438</v>
      </c>
      <c r="H233" s="368">
        <f>AS233*CD233</f>
        <v>-0.60098819730736153</v>
      </c>
      <c r="I233" s="368">
        <f>AT233*CE233</f>
        <v>-0.48856863251652466</v>
      </c>
      <c r="J233" s="368">
        <f>AU233*CF233</f>
        <v>-0.33322910888945123</v>
      </c>
      <c r="K233" s="368">
        <f>AV233*CG233</f>
        <v>-0.27170939918472231</v>
      </c>
      <c r="L233" s="368">
        <f>AW233*CH233</f>
        <v>-0.331628960922984</v>
      </c>
      <c r="M233" s="368">
        <f>AX233*CI233</f>
        <v>-0.48269973144394823</v>
      </c>
      <c r="N233" s="368">
        <f>AY233*CJ233</f>
        <v>-0.58583809398691156</v>
      </c>
      <c r="O233" s="368">
        <f>AZ233*CK233</f>
        <v>-0.62839006074896142</v>
      </c>
      <c r="P233" s="368">
        <f>BA233*CL233</f>
        <v>-0.62265421318546876</v>
      </c>
      <c r="Q233" s="368">
        <f>BB233*CM233</f>
        <v>-0.57018692043244923</v>
      </c>
      <c r="R233" s="368">
        <f>BC233*CN233</f>
        <v>-0.46012030086821587</v>
      </c>
      <c r="S233" s="368">
        <f>BD233*CO233</f>
        <v>-0.38307129199051948</v>
      </c>
      <c r="T233" s="368">
        <f>BE233*CP233</f>
        <v>-0.26787890106029266</v>
      </c>
      <c r="U233" s="368">
        <f>BF233*CQ233</f>
        <v>-0.13473117209598542</v>
      </c>
      <c r="V233" s="368">
        <f>BG233*CR233</f>
        <v>-1.8771009137941476E-2</v>
      </c>
      <c r="W233" s="368">
        <f>BH233*CS233</f>
        <v>1.1249256809559225</v>
      </c>
      <c r="X233" s="368">
        <f>BI233*CT233</f>
        <v>1.345013601334373</v>
      </c>
      <c r="Y233" s="368">
        <f>BJ233*CU233</f>
        <v>1.5629073990755524</v>
      </c>
      <c r="Z233" s="368">
        <f>BK233*CV233</f>
        <v>1.7135907078423684</v>
      </c>
      <c r="AA233" s="368">
        <f>BL233*CW233</f>
        <v>1.8039363581835774</v>
      </c>
      <c r="AB233" s="368">
        <f>BM233*CX233</f>
        <v>1.8710734828118207</v>
      </c>
      <c r="AC233" s="368">
        <f>BN233*CY233</f>
        <v>1.920787260771553</v>
      </c>
      <c r="AD233" s="368">
        <f>BO233*CZ233</f>
        <v>1.9468382503269133</v>
      </c>
      <c r="AE233" s="368">
        <f>BP233*DA233</f>
        <v>1.9644531635213618</v>
      </c>
      <c r="AF233" s="368">
        <f>BQ233*DB233</f>
        <v>1.9777851484589779</v>
      </c>
      <c r="AG233" s="368">
        <f>BR233*DC233</f>
        <v>1.9845579014588379</v>
      </c>
      <c r="AH233" s="368">
        <f>BS233*DD233</f>
        <v>1.9891418448925393</v>
      </c>
      <c r="AI233" s="368">
        <f>BT233*DE233</f>
        <v>1.9927956680558918</v>
      </c>
      <c r="AJ233" s="369">
        <f>BU233*DF233</f>
        <v>1.9948768013473142</v>
      </c>
      <c r="AK233" s="278"/>
      <c r="AL233" s="189"/>
      <c r="AM233" s="278"/>
      <c r="AN233" s="277"/>
      <c r="AO233" s="222">
        <v>-0.1</v>
      </c>
      <c r="AP233" s="227">
        <f>$E$217-($E$217-$E$247)*1/(1+EXP(-($E$216*(-AO233+$C$215))))</f>
        <v>-0.43478598507439559</v>
      </c>
      <c r="AQ233" s="368">
        <f>2*(1/(1+EXP(-4/0.5*(POWER(POWER((ABS(AQ$215-(-1))),3)+POWER(ABS($AO233-(0)),3),1/3))))-0.5)*2*(1/(1+EXP(-4/0.5*(POWER(POWER((ABS(AQ$215-(1))),3)+POWER(ABS($AO233-(-1)),3),1/3))))-0.5)</f>
        <v>0.9644014604425637</v>
      </c>
      <c r="AR233" s="368">
        <f>2*(1/(1+EXP(-4/0.5*(POWER(POWER((ABS(AR$215-(-1))),3)+POWER(ABS($AO233-(0)),3),1/3))))-0.5)*2*(1/(1+EXP(-4/0.5*(POWER(POWER((ABS(AR$215-(1))),3)+POWER(ABS($AO233-(-1)),3),1/3))))-0.5)</f>
        <v>0.92290697240250408</v>
      </c>
      <c r="AS233" s="368">
        <f>2*(1/(1+EXP(-4/0.5*(POWER(POWER((ABS(AS$215-(-1))),3)+POWER(ABS($AO233-(0)),3),1/3))))-0.5)*2*(1/(1+EXP(-4/0.5*(POWER(POWER((ABS(AS$215-(1))),3)+POWER(ABS($AO233-(-1)),3),1/3))))-0.5)</f>
        <v>0.83806462059554954</v>
      </c>
      <c r="AT233" s="368">
        <f>2*(1/(1+EXP(-4/0.5*(POWER(POWER((ABS(AT$215-(-1))),3)+POWER(ABS($AO233-(0)),3),1/3))))-0.5)*2*(1/(1+EXP(-4/0.5*(POWER(POWER((ABS(AT$215-(1))),3)+POWER(ABS($AO233-(-1)),3),1/3))))-0.5)</f>
        <v>0.68156638324775387</v>
      </c>
      <c r="AU233" s="368">
        <f>2*(1/(1+EXP(-4/0.5*(POWER(POWER((ABS(AU$215-(-1))),3)+POWER(ABS($AO233-(0)),3),1/3))))-0.5)*2*(1/(1+EXP(-4/0.5*(POWER(POWER((ABS(AU$215-(1))),3)+POWER(ABS($AO233-(-1)),3),1/3))))-0.5)</f>
        <v>0.46523235223779863</v>
      </c>
      <c r="AV233" s="368">
        <f>2*(1/(1+EXP(-4/0.5*(POWER(POWER((ABS(AV$215-(-1))),3)+POWER(ABS($AO233-(0)),3),1/3))))-0.5)*2*(1/(1+EXP(-4/0.5*(POWER(POWER((ABS(AV$215-(1))),3)+POWER(ABS($AO233-(-1)),3),1/3))))-0.5)</f>
        <v>0.37994890891172789</v>
      </c>
      <c r="AW233" s="368">
        <f>2*(1/(1+EXP(-4/0.5*(POWER(POWER((ABS(AW$215-(-1))),3)+POWER(ABS($AO233-(0)),3),1/3))))-0.5)*2*(1/(1+EXP(-4/0.5*(POWER(POWER((ABS(AW$215-(1))),3)+POWER(ABS($AO233-(-1)),3),1/3))))-0.5)</f>
        <v>0.46523224437336524</v>
      </c>
      <c r="AX233" s="368">
        <f>2*(1/(1+EXP(-4/0.5*(POWER(POWER((ABS(AX$215-(-1))),3)+POWER(ABS($AO233-(0)),3),1/3))))-0.5)*2*(1/(1+EXP(-4/0.5*(POWER(POWER((ABS(AX$215-(1))),3)+POWER(ABS($AO233-(-1)),3),1/3))))-0.5)</f>
        <v>0.68156597730146273</v>
      </c>
      <c r="AY233" s="368">
        <f>2*(1/(1+EXP(-4/0.5*(POWER(POWER((ABS(AY$215-(-1))),3)+POWER(ABS($AO233-(0)),3),1/3))))-0.5)*2*(1/(1+EXP(-4/0.5*(POWER(POWER((ABS(AY$215-(1))),3)+POWER(ABS($AO233-(-1)),3),1/3))))-0.5)</f>
        <v>0.83806353823984414</v>
      </c>
      <c r="AZ233" s="368">
        <f>2*(1/(1+EXP(-4/0.5*(POWER(POWER((ABS(AZ$215-(-1))),3)+POWER(ABS($AO233-(0)),3),1/3))))-0.5)*2*(1/(1+EXP(-4/0.5*(POWER(POWER((ABS(AZ$215-(1))),3)+POWER(ABS($AO233-(-1)),3),1/3))))-0.5)</f>
        <v>0.92290449386147799</v>
      </c>
      <c r="BA233" s="368">
        <f>2*(1/(1+EXP(-4/0.5*(POWER(POWER((ABS(BA$215-(-1))),3)+POWER(ABS($AO233-(0)),3),1/3))))-0.5)*2*(1/(1+EXP(-4/0.5*(POWER(POWER((ABS(BA$215-(1))),3)+POWER(ABS($AO233-(-1)),3),1/3))))-0.5)</f>
        <v>0.96439618255928738</v>
      </c>
      <c r="BB233" s="368">
        <f>2*(1/(1+EXP(-4/0.5*(POWER(POWER((ABS(BB$215-(-1))),3)+POWER(ABS($AO233-(0)),3),1/3))))-0.5)*2*(1/(1+EXP(-4/0.5*(POWER(POWER((ABS(BB$215-(1))),3)+POWER(ABS($AO233-(-1)),3),1/3))))-0.5)</f>
        <v>0.98378340292534017</v>
      </c>
      <c r="BC233" s="368">
        <f>2*(1/(1+EXP(-4/0.5*(POWER(POWER((ABS(BC$215-(-1))),3)+POWER(ABS($AO233-(0)),3),1/3))))-0.5)*2*(1/(1+EXP(-4/0.5*(POWER(POWER((ABS(BC$215-(1))),3)+POWER(ABS($AO233-(-1)),3),1/3))))-0.5)</f>
        <v>0.99265002150174764</v>
      </c>
      <c r="BD233" s="368">
        <f>2*(1/(1+EXP(-4/0.5*(POWER(POWER((ABS(BD$215-(-1))),3)+POWER(ABS($AO233-(0)),3),1/3))))-0.5)*2*(1/(1+EXP(-4/0.5*(POWER(POWER((ABS(BD$215-(1))),3)+POWER(ABS($AO233-(-1)),3),1/3))))-0.5)</f>
        <v>0.99665529592247271</v>
      </c>
      <c r="BE233" s="368">
        <f>2*(1/(1+EXP(-4/0.5*(POWER(POWER((ABS(BE$215-(-1))),3)+POWER(ABS($AO233-(0)),3),1/3))))-0.5)*2*(1/(1+EXP(-4/0.5*(POWER(POWER((ABS(BE$215-(1))),3)+POWER(ABS($AO233-(-1)),3),1/3))))-0.5)</f>
        <v>0.99843705091091384</v>
      </c>
      <c r="BF233" s="368">
        <f>2*(1/(1+EXP(-4/0.5*(POWER(POWER((ABS(BF$215-(-1))),3)+POWER(ABS($AO233-(0)),3),1/3))))-0.5)*2*(1/(1+EXP(-4/0.5*(POWER(POWER((ABS(BF$215-(1))),3)+POWER(ABS($AO233-(-1)),3),1/3))))-0.5)</f>
        <v>0.99919597736852328</v>
      </c>
      <c r="BG233" s="368">
        <f>2*(1/(1+EXP(-4/0.5*(POWER(POWER((ABS(BG$215-(-1))),3)+POWER(ABS($AO233-(0)),3),1/3))))-0.5)*2*(1/(1+EXP(-4/0.5*(POWER(POWER((ABS(BG$215-(1))),3)+POWER(ABS($AO233-(-1)),3),1/3))))-0.5)</f>
        <v>0.99946953422010532</v>
      </c>
      <c r="BH233" s="368">
        <f>2*(1/(1+EXP(-4/0.5*(POWER(POWER((ABS(BH$215-(-1))),3)+POWER(ABS($AO233-(0)),3),1/3))))-0.5)*2*(1/(1+EXP(-4/0.5*(POWER(POWER((ABS(BH$215-(1))),3)+POWER(ABS($AO233-(-1)),3),1/3))))-0.5)</f>
        <v>0.99949560480366706</v>
      </c>
      <c r="BI233" s="368">
        <f>2*(1/(1+EXP(-4/0.5*(POWER(POWER((ABS(BI$215-(-1))),3)+POWER(ABS($AO233-(0)),3),1/3))))-0.5)*2*(1/(1+EXP(-4/0.5*(POWER(POWER((ABS(BI$215-(1))),3)+POWER(ABS($AO233-(-1)),3),1/3))))-0.5)</f>
        <v>0.99938324244294086</v>
      </c>
      <c r="BJ233" s="368">
        <f>2*(1/(1+EXP(-4/0.5*(POWER(POWER((ABS(BJ$215-(-1))),3)+POWER(ABS($AO233-(0)),3),1/3))))-0.5)*2*(1/(1+EXP(-4/0.5*(POWER(POWER((ABS(BJ$215-(1))),3)+POWER(ABS($AO233-(-1)),3),1/3))))-0.5)</f>
        <v>0.99919394558085139</v>
      </c>
      <c r="BK233" s="368">
        <f>2*(1/(1+EXP(-4/0.5*(POWER(POWER((ABS(BK$215-(-1))),3)+POWER(ABS($AO233-(0)),3),1/3))))-0.5)*2*(1/(1+EXP(-4/0.5*(POWER(POWER((ABS(BK$215-(1))),3)+POWER(ABS($AO233-(-1)),3),1/3))))-0.5)</f>
        <v>0.99897730199452717</v>
      </c>
      <c r="BL233" s="368">
        <f>2*(1/(1+EXP(-4/0.5*(POWER(POWER((ABS(BL$215-(-1))),3)+POWER(ABS($AO233-(0)),3),1/3))))-0.5)*2*(1/(1+EXP(-4/0.5*(POWER(POWER((ABS(BL$215-(1))),3)+POWER(ABS($AO233-(-1)),3),1/3))))-0.5)</f>
        <v>0.99877860078998149</v>
      </c>
      <c r="BM233" s="368">
        <f>2*(1/(1+EXP(-4/0.5*(POWER(POWER((ABS(BM$215-(-1))),3)+POWER(ABS($AO233-(0)),3),1/3))))-0.5)*2*(1/(1+EXP(-4/0.5*(POWER(POWER((ABS(BM$215-(1))),3)+POWER(ABS($AO233-(-1)),3),1/3))))-0.5)</f>
        <v>0.99863081612734528</v>
      </c>
      <c r="BN233" s="368">
        <f>2*(1/(1+EXP(-4/0.5*(POWER(POWER((ABS(BN$215-(-1))),3)+POWER(ABS($AO233-(0)),3),1/3))))-0.5)*2*(1/(1+EXP(-4/0.5*(POWER(POWER((ABS(BN$215-(1))),3)+POWER(ABS($AO233-(-1)),3),1/3))))-0.5)</f>
        <v>0.99854544684811231</v>
      </c>
      <c r="BO233" s="368">
        <f>2*(1/(1+EXP(-4/0.5*(POWER(POWER((ABS(BO$215-(-1))),3)+POWER(ABS($AO233-(0)),3),1/3))))-0.5)*2*(1/(1+EXP(-4/0.5*(POWER(POWER((ABS(BO$215-(1))),3)+POWER(ABS($AO233-(-1)),3),1/3))))-0.5)</f>
        <v>0.99851234070862394</v>
      </c>
      <c r="BP233" s="368">
        <f>2*(1/(1+EXP(-4/0.5*(POWER(POWER((ABS(BP$215-(-1))),3)+POWER(ABS($AO233-(0)),3),1/3))))-0.5)*2*(1/(1+EXP(-4/0.5*(POWER(POWER((ABS(BP$215-(1))),3)+POWER(ABS($AO233-(-1)),3),1/3))))-0.5)</f>
        <v>0.99850771774758729</v>
      </c>
      <c r="BQ233" s="368">
        <f>2*(1/(1+EXP(-4/0.5*(POWER(POWER((ABS(BQ$215-(-1))),3)+POWER(ABS($AO233-(0)),3),1/3))))-0.5)*2*(1/(1+EXP(-4/0.5*(POWER(POWER((ABS(BQ$215-(1))),3)+POWER(ABS($AO233-(-1)),3),1/3))))-0.5)</f>
        <v>0.99851273957835929</v>
      </c>
      <c r="BR233" s="368">
        <f>2*(1/(1+EXP(-4/0.5*(POWER(POWER((ABS(BR$215-(-1))),3)+POWER(ABS($AO233-(0)),3),1/3))))-0.5)*2*(1/(1+EXP(-4/0.5*(POWER(POWER((ABS(BR$215-(1))),3)+POWER(ABS($AO233-(-1)),3),1/3))))-0.5)</f>
        <v>0.9985465137423305</v>
      </c>
      <c r="BS233" s="368">
        <f>2*(1/(1+EXP(-4/0.5*(POWER(POWER((ABS(BS$215-(-1))),3)+POWER(ABS($AO233-(0)),3),1/3))))-0.5)*2*(1/(1+EXP(-4/0.5*(POWER(POWER((ABS(BS$215-(1))),3)+POWER(ABS($AO233-(-1)),3),1/3))))-0.5)</f>
        <v>0.9986332710589807</v>
      </c>
      <c r="BT233" s="368">
        <f>2*(1/(1+EXP(-4/0.5*(POWER(POWER((ABS(BT$215-(-1))),3)+POWER(ABS($AO233-(0)),3),1/3))))-0.5)*2*(1/(1+EXP(-4/0.5*(POWER(POWER((ABS(BT$215-(1))),3)+POWER(ABS($AO233-(-1)),3),1/3))))-0.5)</f>
        <v>0.99878410070621404</v>
      </c>
      <c r="BU233" s="368">
        <f>2*(1/(1+EXP(-4/0.5*(POWER(POWER((ABS(BU$215-(-1))),3)+POWER(ABS($AO233-(0)),3),1/3))))-0.5)*2*(1/(1+EXP(-4/0.5*(POWER(POWER((ABS(BU$215-(1))),3)+POWER(ABS($AO233-(-1)),3),1/3))))-0.5)</f>
        <v>0.99898955927163757</v>
      </c>
      <c r="BV233" s="278"/>
      <c r="BW233" s="189"/>
      <c r="BX233" s="278"/>
      <c r="BY233" s="277"/>
      <c r="BZ233" s="222">
        <v>-0.1</v>
      </c>
      <c r="CA233" s="227">
        <f>$E$217-($E$217-$E$247)*1/(1+EXP(-($E$216*(-BZ233+$C$215))))</f>
        <v>-0.43478598507439559</v>
      </c>
      <c r="CB233" s="367">
        <f>MIN((CB$216+$E233)/2,CA232)</f>
        <v>-0.71739299253719779</v>
      </c>
      <c r="CC233" s="368">
        <f>_xlfn.IFS(($D233-$C$215)&lt;-(CC$215-$D$214),MIN((CC$216+$E233)/2,CB232),($D233-$C$215)&gt;-(CC$215-$D$214),MAX((CC$216+$E233)/2,CB232),TRUE,(CC$216+$E233)/2)</f>
        <v>-0.71725462856525746</v>
      </c>
      <c r="CD233" s="368">
        <f>_xlfn.IFS(($D233-$C$215)&lt;-(CD$215-$D$214),MIN((CD$216+$E233)/2,CB232),($D233-$C$215)&gt;-(CD$215-$D$214),MAX((CD$216+$E233)/2,CC231),TRUE,(CD$216+$E233)/2)</f>
        <v>-0.7171143877667624</v>
      </c>
      <c r="CE233" s="368">
        <f>_xlfn.IFS(($D233-$C$215)&lt;-(CE$215-$D$214),MIN((CE$216+$E233)/2,CC232),($D233-$C$215)&gt;-(CE$215-$D$214),MAX((CE$216+$E233)/2,CD231),TRUE,(CE$216+$E233)/2)</f>
        <v>-0.71683205704546427</v>
      </c>
      <c r="CF233" s="368">
        <f>_xlfn.IFS(($D233-$C$215)&lt;-(CF$215-$D$214),MIN((CF$216+$E233)/2,CD232),($D233-$C$215)&gt;-(CF$215-$D$214),MAX((CF$216+$E233)/2,CE231),TRUE,(CF$216+$E233)/2)</f>
        <v>-0.71626383523544102</v>
      </c>
      <c r="CG233" s="368">
        <f>_xlfn.IFS(($D233-$C$215)&lt;-(CG$215-$D$214),MIN((CG$216+$E233)/2,CE232),($D233-$C$215)&gt;-(CG$215-$D$214),MAX((CG$216+$E233)/2,CF231),TRUE,(CG$216+$E233)/2)</f>
        <v>-0.71512088286545794</v>
      </c>
      <c r="CH233" s="368">
        <f>_xlfn.IFS(($D233-$C$215)&lt;-(CH$215-$D$214),MIN((CH$216+$E233)/2,CF232),($D233-$C$215)&gt;-(CH$215-$D$214),MAX((CH$216+$E233)/2,CG231),TRUE,(CH$216+$E233)/2)</f>
        <v>-0.71282454071872126</v>
      </c>
      <c r="CI233" s="368">
        <f>_xlfn.IFS(($D233-$C$215)&lt;-(CI$215-$D$214),MIN((CI$216+$E233)/2,CG232),($D233-$C$215)&gt;-(CI$215-$D$214),MAX((CI$216+$E233)/2,CH231),TRUE,(CI$216+$E233)/2)</f>
        <v>-0.70822157724936707</v>
      </c>
      <c r="CJ233" s="368">
        <f>_xlfn.IFS(($D233-$C$215)&lt;-(CJ$215-$D$214),MIN((CJ$216+$E233)/2,CH232),($D233-$C$215)&gt;-(CJ$215-$D$214),MAX((CJ$216+$E233)/2,CI231),TRUE,(CJ$216+$E233)/2)</f>
        <v>-0.6990378023333732</v>
      </c>
      <c r="CK233" s="368">
        <f>_xlfn.IFS(($D233-$C$215)&lt;-(CK$215-$D$214),MIN((CK$216+$E233)/2,CI232),($D233-$C$215)&gt;-(CK$215-$D$214),MAX((CK$216+$E233)/2,CJ231),TRUE,(CK$216+$E233)/2)</f>
        <v>-0.6808830869592436</v>
      </c>
      <c r="CL233" s="368">
        <f>_xlfn.IFS(($D233-$C$215)&lt;-(CL$215-$D$214),MIN((CL$216+$E233)/2,CJ232),($D233-$C$215)&gt;-(CL$215-$D$214),MAX((CL$216+$E233)/2,CK231),TRUE,(CL$216+$E233)/2)</f>
        <v>-0.645641515847861</v>
      </c>
      <c r="CM233" s="368">
        <f>_xlfn.IFS(($D233-$C$215)&lt;-(CM$215-$D$214),MIN((CM$216+$E233)/2,CK232),($D233-$C$215)&gt;-(CM$215-$D$214),MAX((CM$216+$E233)/2,CL231),TRUE,(CM$216+$E233)/2)</f>
        <v>-0.5795858303128143</v>
      </c>
      <c r="CN233" s="368">
        <f>_xlfn.IFS(($D233-$C$215)&lt;-(CN$215-$D$214),MIN((CN$216+$E233)/2,CL232),($D233-$C$215)&gt;-(CN$215-$D$214),MAX((CN$216+$E233)/2,CM231),TRUE,(CN$216+$E233)/2)</f>
        <v>-0.46352721593872026</v>
      </c>
      <c r="CO233" s="368">
        <f>_xlfn.IFS(($D233-$C$215)&lt;-(CO$215-$D$214),MIN((CO$216+$E233)/2,CM232),($D233-$C$215)&gt;-(CO$215-$D$214),MAX((CO$216+$E233)/2,CN231),TRUE,(CO$216+$E233)/2)</f>
        <v>-0.38435685192036306</v>
      </c>
      <c r="CP233" s="368">
        <f>_xlfn.IFS(($D233-$C$215)&lt;-(CP$215-$D$214),MIN((CP$216+$E233)/2,CN232),($D233-$C$215)&gt;-(CP$215-$D$214),MAX((CP$216+$E233)/2,CO231),TRUE,(CP$216+$E233)/2)</f>
        <v>-0.26829823754626902</v>
      </c>
      <c r="CQ233" s="368">
        <f>_xlfn.IFS(($D233-$C$215)&lt;-(CQ$215-$D$214),MIN((CQ$216+$E233)/2,CO232),($D233-$C$215)&gt;-(CQ$215-$D$214),MAX((CQ$216+$E233)/2,CP231),TRUE,(CQ$216+$E233)/2)</f>
        <v>-0.134839586174889</v>
      </c>
      <c r="CR233" s="368">
        <f>_xlfn.IFS(($D233-$C$215)&lt;-(CR$215-$D$214),MIN((CR$216+$E233)/2,CP232),($D233-$C$215)&gt;-(CR$215-$D$214),MAX((CR$216+$E233)/2,CQ231),TRUE,(CR$216+$E233)/2)</f>
        <v>-1.8780971800794966E-2</v>
      </c>
      <c r="CS233" s="368">
        <f>_xlfn.IFS(($D233-$C$215)&lt;-(CS$215-$D$214),MIN((CS$216+$E233)/2,CQ232),($D233-$C$215)&gt;-(CS$215-$D$214),MAX((CS$216+$E233)/2,CR231),TRUE,(CS$216+$E233)/2)</f>
        <v>1.1254933744074782</v>
      </c>
      <c r="CT233" s="368">
        <f>_xlfn.IFS(($D233-$C$215)&lt;-(CT$215-$D$214),MIN((CT$216+$E233)/2,CR232),($D233-$C$215)&gt;-(CT$215-$D$214),MAX((CT$216+$E233)/2,CS231),TRUE,(CT$216+$E233)/2)</f>
        <v>1.3458436605826574</v>
      </c>
      <c r="CU233" s="368">
        <f>_xlfn.IFS(($D233-$C$215)&lt;-(CU$215-$D$214),MIN((CU$216+$E233)/2,CS232),($D233-$C$215)&gt;-(CU$215-$D$214),MAX((CU$216+$E233)/2,CT231),TRUE,(CU$216+$E233)/2)</f>
        <v>1.5641682037684919</v>
      </c>
      <c r="CV233" s="368">
        <f>_xlfn.IFS(($D233-$C$215)&lt;-(CV$215-$D$214),MIN((CV$216+$E233)/2,CT232),($D233-$C$215)&gt;-(CV$215-$D$214),MAX((CV$216+$E233)/2,CU231),TRUE,(CV$216+$E233)/2)</f>
        <v>1.715344987740028</v>
      </c>
      <c r="CW233" s="368">
        <f>_xlfn.IFS(($D233-$C$215)&lt;-(CW$215-$D$214),MIN((CW$216+$E233)/2,CU232),($D233-$C$215)&gt;-(CW$215-$D$214),MAX((CW$216+$E233)/2,CV231),TRUE,(CW$216+$E233)/2)</f>
        <v>1.8061423790585405</v>
      </c>
      <c r="CX233" s="368">
        <f>_xlfn.IFS(($D233-$C$215)&lt;-(CX$215-$D$214),MIN((CX$216+$E233)/2,CV232),($D233-$C$215)&gt;-(CX$215-$D$214),MAX((CX$216+$E233)/2,CW231),TRUE,(CX$216+$E233)/2)</f>
        <v>1.8736388388932128</v>
      </c>
      <c r="CY233" s="368">
        <f>_xlfn.IFS(($D233-$C$215)&lt;-(CY$215-$D$214),MIN((CY$216+$E233)/2,CW232),($D233-$C$215)&gt;-(CY$215-$D$214),MAX((CY$216+$E233)/2,CX231),TRUE,(CY$216+$E233)/2)</f>
        <v>1.923585217712902</v>
      </c>
      <c r="CZ233" s="368">
        <f>_xlfn.IFS(($D233-$C$215)&lt;-(CZ$215-$D$214),MIN((CZ$216+$E233)/2,CX232),($D233-$C$215)&gt;-(CZ$215-$D$214),MAX((CZ$216+$E233)/2,CY231),TRUE,(CZ$216+$E233)/2)</f>
        <v>1.949738797364569</v>
      </c>
      <c r="DA233" s="368">
        <f>_xlfn.IFS(($D233-$C$215)&lt;-(DA$215-$D$214),MIN((DA$216+$E233)/2,CY232),($D233-$C$215)&gt;-(DA$215-$D$214),MAX((DA$216+$E233)/2,CZ231),TRUE,(DA$216+$E233)/2)</f>
        <v>1.9673890633041213</v>
      </c>
      <c r="DB233" s="368">
        <f>_xlfn.IFS(($D233-$C$215)&lt;-(DB$215-$D$214),MIN((DB$216+$E233)/2,CZ232),($D233-$C$215)&gt;-(DB$215-$D$214),MAX((DB$216+$E233)/2,DA231),TRUE,(DB$216+$E233)/2)</f>
        <v>1.9807310112979979</v>
      </c>
      <c r="DC233" s="368">
        <f>_xlfn.IFS(($D233-$C$215)&lt;-(DC$215-$D$214),MIN((DC$216+$E233)/2,DA232),($D233-$C$215)&gt;-(DC$215-$D$214),MAX((DC$216+$E233)/2,DB231),TRUE,(DC$216+$E233)/2)</f>
        <v>1.9874466278202263</v>
      </c>
      <c r="DD233" s="368">
        <f>_xlfn.IFS(($D233-$C$215)&lt;-(DD$215-$D$214),MIN((DD$216+$E233)/2,DB232),($D233-$C$215)&gt;-(DD$215-$D$214),MAX((DD$216+$E233)/2,DC231),TRUE,(DD$216+$E233)/2)</f>
        <v>1.9918641833184605</v>
      </c>
      <c r="DE233" s="368">
        <f>_xlfn.IFS(($D233-$C$215)&lt;-(DE$215-$D$214),MIN((DE$216+$E233)/2,DC232),($D233-$C$215)&gt;-(DE$215-$D$214),MAX((DE$216+$E233)/2,DD231),TRUE,(DE$216+$E233)/2)</f>
        <v>1.9952216566591701</v>
      </c>
      <c r="DF233" s="369">
        <f>_xlfn.IFS(($D233-$C$215)&lt;-(DF$215-$D$214),MIN((DF$216+$E233)/2,DD232),($D233-$C$215)&gt;-(DF$215-$D$214),MAX((DF$216+$E233)/2,DE231),TRUE,(DF$216+$E233)/2)</f>
        <v>1.9968945449257518</v>
      </c>
      <c r="DG233" s="278"/>
      <c r="DH233"/>
      <c r="DI233"/>
      <c r="DJ233"/>
      <c r="DK233" s="647">
        <v>-0.7</v>
      </c>
      <c r="DL233" s="368">
        <f>2*(1/(1+EXP(-4*(ABS(DL$215-$DJ$213)+ABS($DK233-$DI$214))))-0.5)</f>
        <v>0.99777492793427958</v>
      </c>
      <c r="DM233" s="368">
        <f>2*(1/(1+EXP(-4*(ABS(DM$215-$DJ$213)+ABS($DK233-$DI$214))))-0.5)</f>
        <v>0.99668239783965107</v>
      </c>
      <c r="DN233" s="368">
        <f>2*(1/(1+EXP(-4*(ABS(DN$215-$DJ$213)+ABS($DK233-$DI$214))))-0.5)</f>
        <v>0.99505475368673069</v>
      </c>
      <c r="DO233" s="368">
        <f>2*(1/(1+EXP(-4*(ABS(DO$215-$DJ$213)+ABS($DK233-$DI$214))))-0.5)</f>
        <v>0.99263152020112821</v>
      </c>
      <c r="DP233" s="368">
        <f>2*(1/(1+EXP(-4*(ABS(DP$215-$DJ$213)+ABS($DK233-$DI$214))))-0.5)</f>
        <v>0.98902740220109897</v>
      </c>
      <c r="DQ233" s="368">
        <f>2*(1/(1+EXP(-4*(ABS(DQ$215-$DJ$213)+ABS($DK233-$DI$214))))-0.5)</f>
        <v>0.98367485769368024</v>
      </c>
      <c r="DR233" s="368">
        <f>2*(1/(1+EXP(-4*(ABS(DR$215-$DJ$213)+ABS($DK233-$DI$214))))-0.5)</f>
        <v>0.97574313003145141</v>
      </c>
      <c r="DS233" s="368">
        <f>2*(1/(1+EXP(-4*(ABS(DS$215-$DJ$213)+ABS($DK233-$DI$214))))-0.5)</f>
        <v>0.9640275800758169</v>
      </c>
      <c r="DT233" s="368">
        <f>2*(1/(1+EXP(-4*(ABS(DT$215-$DJ$213)+ABS($DK233-$DI$214))))-0.5)</f>
        <v>0.94680601284626809</v>
      </c>
      <c r="DU233" s="368">
        <f>2*(1/(1+EXP(-4*(ABS(DU$215-$DJ$213)+ABS($DK233-$DI$214))))-0.5)</f>
        <v>0.92166855440647133</v>
      </c>
      <c r="DV233" s="368">
        <f>2*(1/(1+EXP(-4*(ABS(DV$215-$DJ$213)+ABS($DK233-$DI$214))))-0.5)</f>
        <v>0.88535164820226253</v>
      </c>
      <c r="DW233" s="368">
        <f>2*(1/(1+EXP(-4*(ABS(DW$215-$DJ$213)+ABS($DK233-$DI$214))))-0.5)</f>
        <v>0.92166855440647133</v>
      </c>
      <c r="DX233" s="368">
        <f>2*(1/(1+EXP(-4*(ABS(DX$215-$DJ$213)+ABS($DK233-$DI$214))))-0.5)</f>
        <v>0.94680601284626809</v>
      </c>
      <c r="DY233" s="368">
        <f>2*(1/(1+EXP(-4*(ABS(DY$215-$DJ$213)+ABS($DK233-$DI$214))))-0.5)</f>
        <v>0.9640275800758169</v>
      </c>
      <c r="DZ233" s="368">
        <f>2*(1/(1+EXP(-4*(ABS(DZ$215-$DJ$213)+ABS($DK233-$DI$214))))-0.5)</f>
        <v>0.97574313003145141</v>
      </c>
      <c r="EA233" s="368">
        <f>2*(1/(1+EXP(-4*(ABS(EA$215-$DJ$213)+ABS($DK233-$DI$214))))-0.5)</f>
        <v>0.98367485769368024</v>
      </c>
      <c r="EB233" s="368">
        <f>2*(1/(1+EXP(-4*(ABS(EB$215-$DJ$213)+ABS($DK233-$DI$214))))-0.5)</f>
        <v>0.98902740220109897</v>
      </c>
      <c r="EC233" s="368">
        <f>2*(1/(1+EXP(-4*(ABS(EC$215-$DJ$213)+ABS($DK233-$DI$214))))-0.5)</f>
        <v>0.99263152020112821</v>
      </c>
      <c r="ED233" s="368">
        <f>2*(1/(1+EXP(-4*(ABS(ED$215-$DJ$213)+ABS($DK233-$DI$214))))-0.5)</f>
        <v>0.99505475368673069</v>
      </c>
      <c r="EE233" s="368">
        <f>2*(1/(1+EXP(-4*(ABS(EE$215-$DJ$213)+ABS($DK233-$DI$214))))-0.5)</f>
        <v>0.99668239783965107</v>
      </c>
      <c r="EF233" s="368">
        <f>2*(1/(1+EXP(-4*(ABS(EF$215-$DJ$213)+ABS($DK233-$DI$214))))-0.5)</f>
        <v>0.99777492793427958</v>
      </c>
      <c r="EG233"/>
      <c r="EH233"/>
      <c r="EI233"/>
      <c r="EJ233" s="647">
        <v>-0.7</v>
      </c>
      <c r="EK233" s="368">
        <f>2*(1/(1+EXP(-4*(SQRT(POWER((EK$215-$DJ$213),2)+POWER(($DK233-$DI$214),2)))))-0.5)</f>
        <v>0.98495972419362809</v>
      </c>
      <c r="EL233" s="368">
        <f>2*(1/(1+EXP(-4*(SQRT(POWER((EL$215-$DJ$213),2)+POWER(($DK233-$DI$214),2)))))-0.5)</f>
        <v>0.97930689999723741</v>
      </c>
      <c r="EM233" s="368">
        <f>2*(1/(1+EXP(-4*(SQRT(POWER((EM$215-$DJ$213),2)+POWER(($DK233-$DI$214),2)))))-0.5)</f>
        <v>0.97192976967610911</v>
      </c>
      <c r="EN233" s="368">
        <f>2*(1/(1+EXP(-4*(SQRT(POWER((EN$215-$DJ$213),2)+POWER(($DK233-$DI$214),2)))))-0.5)</f>
        <v>0.96257956238231035</v>
      </c>
      <c r="EO233" s="368">
        <f>2*(1/(1+EXP(-4*(SQRT(POWER((EO$215-$DJ$213),2)+POWER(($DK233-$DI$214),2)))))-0.5)</f>
        <v>0.95116896097802295</v>
      </c>
      <c r="EP233" s="368">
        <f>2*(1/(1+EXP(-4*(SQRT(POWER((EP$215-$DJ$213),2)+POWER(($DK233-$DI$214),2)))))-0.5)</f>
        <v>0.93791900570849696</v>
      </c>
      <c r="EQ233" s="368">
        <f>2*(1/(1+EXP(-4*(SQRT(POWER((EQ$215-$DJ$213),2)+POWER(($DK233-$DI$214),2)))))-0.5)</f>
        <v>0.92352148935148781</v>
      </c>
      <c r="ER233" s="368">
        <f>2*(1/(1+EXP(-4*(SQRT(POWER((ER$215-$DJ$213),2)+POWER(($DK233-$DI$214),2)))))-0.5)</f>
        <v>0.90924583651378499</v>
      </c>
      <c r="ES233" s="368">
        <f>2*(1/(1+EXP(-4*(SQRT(POWER((ES$215-$DJ$213),2)+POWER(($DK233-$DI$214),2)))))-0.5)</f>
        <v>0.89687722276491311</v>
      </c>
      <c r="ET233" s="368">
        <f>2*(1/(1+EXP(-4*(SQRT(POWER((ET$215-$DJ$213),2)+POWER(($DK233-$DI$214),2)))))-0.5)</f>
        <v>0.88838556158566062</v>
      </c>
      <c r="EU233" s="368">
        <f>2*(1/(1+EXP(-4*(SQRT(POWER((EU$215-$DJ$213),2)+POWER(($DK233-$DI$214),2)))))-0.5)</f>
        <v>0.88535164820226253</v>
      </c>
      <c r="EV233" s="368">
        <f>2*(1/(1+EXP(-4*(SQRT(POWER((EV$215-$DJ$213),2)+POWER(($DK233-$DI$214),2)))))-0.5)</f>
        <v>0.88838556158566062</v>
      </c>
      <c r="EW233" s="368">
        <f>2*(1/(1+EXP(-4*(SQRT(POWER((EW$215-$DJ$213),2)+POWER(($DK233-$DI$214),2)))))-0.5)</f>
        <v>0.89687722276491311</v>
      </c>
      <c r="EX233" s="368">
        <f>2*(1/(1+EXP(-4*(SQRT(POWER((EX$215-$DJ$213),2)+POWER(($DK233-$DI$214),2)))))-0.5)</f>
        <v>0.90924583651378499</v>
      </c>
      <c r="EY233" s="368">
        <f>2*(1/(1+EXP(-4*(SQRT(POWER((EY$215-$DJ$213),2)+POWER(($DK233-$DI$214),2)))))-0.5)</f>
        <v>0.92352148935148781</v>
      </c>
      <c r="EZ233" s="368">
        <f>2*(1/(1+EXP(-4*(SQRT(POWER((EZ$215-$DJ$213),2)+POWER(($DK233-$DI$214),2)))))-0.5)</f>
        <v>0.93791900570849696</v>
      </c>
      <c r="FA233" s="368">
        <f>2*(1/(1+EXP(-4*(SQRT(POWER((FA$215-$DJ$213),2)+POWER(($DK233-$DI$214),2)))))-0.5)</f>
        <v>0.95116896097802295</v>
      </c>
      <c r="FB233" s="368">
        <f>2*(1/(1+EXP(-4*(SQRT(POWER((FB$215-$DJ$213),2)+POWER(($DK233-$DI$214),2)))))-0.5)</f>
        <v>0.96257956238231035</v>
      </c>
      <c r="FC233" s="368">
        <f>2*(1/(1+EXP(-4*(SQRT(POWER((FC$215-$DJ$213),2)+POWER(($DK233-$DI$214),2)))))-0.5)</f>
        <v>0.97192976967610911</v>
      </c>
      <c r="FD233" s="368">
        <f>2*(1/(1+EXP(-4*(SQRT(POWER((FD$215-$DJ$213),2)+POWER(($DK233-$DI$214),2)))))-0.5)</f>
        <v>0.97930689999723741</v>
      </c>
      <c r="FE233" s="368">
        <f>2*(1/(1+EXP(-4*(SQRT(POWER((FE$215-$DJ$213),2)+POWER(($DK233-$DI$214),2)))))-0.5)</f>
        <v>0.98495972419362809</v>
      </c>
      <c r="FF233"/>
      <c r="FG233"/>
      <c r="FH233"/>
      <c r="FI233" s="647">
        <v>-0.7</v>
      </c>
      <c r="FJ233" s="368">
        <f>2*(1/(1+EXP(-4*(MAX(ABS(FJ$215-$DJ$213),ABS($DK233-$DI$214)))))-0.5)</f>
        <v>0.9640275800758169</v>
      </c>
      <c r="FK233" s="368">
        <f>2*(1/(1+EXP(-4*(MAX(ABS(FK$215-$DJ$213),ABS($DK233-$DI$214)))))-0.5)</f>
        <v>0.94680601284626809</v>
      </c>
      <c r="FL233" s="368">
        <f>2*(1/(1+EXP(-4*(MAX(ABS(FL$215-$DJ$213),ABS($DK233-$DI$214)))))-0.5)</f>
        <v>0.92166855440647133</v>
      </c>
      <c r="FM233" s="368">
        <f>2*(1/(1+EXP(-4*(MAX(ABS(FM$215-$DJ$213),ABS($DK233-$DI$214)))))-0.5)</f>
        <v>0.88535164820226253</v>
      </c>
      <c r="FN233" s="368">
        <f>2*(1/(1+EXP(-4*(MAX(ABS(FN$215-$DJ$213),ABS($DK233-$DI$214)))))-0.5)</f>
        <v>0.88535164820226253</v>
      </c>
      <c r="FO233" s="368">
        <f>2*(1/(1+EXP(-4*(MAX(ABS(FO$215-$DJ$213),ABS($DK233-$DI$214)))))-0.5)</f>
        <v>0.88535164820226253</v>
      </c>
      <c r="FP233" s="368">
        <f>2*(1/(1+EXP(-4*(MAX(ABS(FP$215-$DJ$213),ABS($DK233-$DI$214)))))-0.5)</f>
        <v>0.88535164820226253</v>
      </c>
      <c r="FQ233" s="368">
        <f>2*(1/(1+EXP(-4*(MAX(ABS(FQ$215-$DJ$213),ABS($DK233-$DI$214)))))-0.5)</f>
        <v>0.88535164820226253</v>
      </c>
      <c r="FR233" s="368">
        <f>2*(1/(1+EXP(-4*(MAX(ABS(FR$215-$DJ$213),ABS($DK233-$DI$214)))))-0.5)</f>
        <v>0.88535164820226253</v>
      </c>
      <c r="FS233" s="368">
        <f>2*(1/(1+EXP(-4*(MAX(ABS(FS$215-$DJ$213),ABS($DK233-$DI$214)))))-0.5)</f>
        <v>0.88535164820226253</v>
      </c>
      <c r="FT233" s="368">
        <f>2*(1/(1+EXP(-4*(MAX(ABS(FT$215-$DJ$213),ABS($DK233-$DI$214)))))-0.5)</f>
        <v>0.88535164820226253</v>
      </c>
      <c r="FU233" s="368">
        <f>2*(1/(1+EXP(-4*(MAX(ABS(FU$215-$DJ$213),ABS($DK233-$DI$214)))))-0.5)</f>
        <v>0.88535164820226253</v>
      </c>
      <c r="FV233" s="368">
        <f>2*(1/(1+EXP(-4*(MAX(ABS(FV$215-$DJ$213),ABS($DK233-$DI$214)))))-0.5)</f>
        <v>0.88535164820226253</v>
      </c>
      <c r="FW233" s="368">
        <f>2*(1/(1+EXP(-4*(MAX(ABS(FW$215-$DJ$213),ABS($DK233-$DI$214)))))-0.5)</f>
        <v>0.88535164820226253</v>
      </c>
      <c r="FX233" s="368">
        <f>2*(1/(1+EXP(-4*(MAX(ABS(FX$215-$DJ$213),ABS($DK233-$DI$214)))))-0.5)</f>
        <v>0.88535164820226253</v>
      </c>
      <c r="FY233" s="368">
        <f>2*(1/(1+EXP(-4*(MAX(ABS(FY$215-$DJ$213),ABS($DK233-$DI$214)))))-0.5)</f>
        <v>0.88535164820226253</v>
      </c>
      <c r="FZ233" s="368">
        <f>2*(1/(1+EXP(-4*(MAX(ABS(FZ$215-$DJ$213),ABS($DK233-$DI$214)))))-0.5)</f>
        <v>0.88535164820226253</v>
      </c>
      <c r="GA233" s="368">
        <f>2*(1/(1+EXP(-4*(MAX(ABS(GA$215-$DJ$213),ABS($DK233-$DI$214)))))-0.5)</f>
        <v>0.88535164820226253</v>
      </c>
      <c r="GB233" s="368">
        <f>2*(1/(1+EXP(-4*(MAX(ABS(GB$215-$DJ$213),ABS($DK233-$DI$214)))))-0.5)</f>
        <v>0.92166855440647133</v>
      </c>
      <c r="GC233" s="368">
        <f>2*(1/(1+EXP(-4*(MAX(ABS(GC$215-$DJ$213),ABS($DK233-$DI$214)))))-0.5)</f>
        <v>0.94680601284626809</v>
      </c>
      <c r="GD233" s="368">
        <f>2*(1/(1+EXP(-4*(MAX(ABS(GD$215-$DJ$213),ABS($DK233-$DI$214)))))-0.5)</f>
        <v>0.9640275800758169</v>
      </c>
      <c r="GE233"/>
      <c r="GF233"/>
      <c r="GG233"/>
    </row>
    <row r="234" spans="1:189" ht="42" customHeight="1">
      <c r="A234"/>
      <c r="B234" s="278"/>
      <c r="C234" s="277"/>
      <c r="D234" s="222">
        <v>-0.2</v>
      </c>
      <c r="E234" s="227">
        <f>$E$217-($E$217-$E$247)*1/(1+EXP(-($E$216*(-D234+$C$215))))</f>
        <v>-0.68991257371882098</v>
      </c>
      <c r="F234" s="367">
        <f>AQ234*CB234</f>
        <v>-0.8169578018059046</v>
      </c>
      <c r="G234" s="368">
        <f>AR234*CC234</f>
        <v>-0.78632520095011738</v>
      </c>
      <c r="H234" s="368">
        <f>AS234*CD234</f>
        <v>-0.7296973887141458</v>
      </c>
      <c r="I234" s="368">
        <f>AT234*CE234</f>
        <v>-0.64588417020732203</v>
      </c>
      <c r="J234" s="368">
        <f>AU234*CF234</f>
        <v>-0.57512417951017825</v>
      </c>
      <c r="K234" s="368">
        <f>AV234*CG234</f>
        <v>-0.55957318922035582</v>
      </c>
      <c r="L234" s="368">
        <f>AW234*CH234</f>
        <v>-0.57277991648547455</v>
      </c>
      <c r="M234" s="368">
        <f>AX234*CI234</f>
        <v>-0.639297500201918</v>
      </c>
      <c r="N234" s="368">
        <f>AY234*CJ234</f>
        <v>-0.7140803367553854</v>
      </c>
      <c r="O234" s="368">
        <f>AZ234*CK234</f>
        <v>-0.75246943534324484</v>
      </c>
      <c r="P234" s="368">
        <f>BA234*CL234</f>
        <v>-0.74757873429601041</v>
      </c>
      <c r="Q234" s="368">
        <f>BB234*CM234</f>
        <v>-0.69624631946751181</v>
      </c>
      <c r="R234" s="368">
        <f>BC234*CN234</f>
        <v>-0.64106617664473198</v>
      </c>
      <c r="S234" s="368">
        <f>BD234*CO234</f>
        <v>-0.57769274234711299</v>
      </c>
      <c r="T234" s="368">
        <f>BE234*CP234</f>
        <v>-0.46280260707068593</v>
      </c>
      <c r="U234" s="368">
        <f>BF234*CQ234</f>
        <v>-0.38402547330143377</v>
      </c>
      <c r="V234" s="368">
        <f>BG234*CR234</f>
        <v>-0.26811973814291123</v>
      </c>
      <c r="W234" s="368">
        <f>BH234*CS234</f>
        <v>-0.13473672692955035</v>
      </c>
      <c r="X234" s="368">
        <f>BI234*CT234</f>
        <v>1.2628473330631027</v>
      </c>
      <c r="Y234" s="368">
        <f>BJ234*CU234</f>
        <v>1.4802620489905307</v>
      </c>
      <c r="Z234" s="368">
        <f>BK234*CV234</f>
        <v>1.6303338144804738</v>
      </c>
      <c r="AA234" s="368">
        <f>BL234*CW234</f>
        <v>1.7552100084022781</v>
      </c>
      <c r="AB234" s="368">
        <f>BM234*CX234</f>
        <v>1.8450348707987791</v>
      </c>
      <c r="AC234" s="368">
        <f>BN234*CY234</f>
        <v>1.8943815816292864</v>
      </c>
      <c r="AD234" s="368">
        <f>BO234*CZ234</f>
        <v>1.9289373263457843</v>
      </c>
      <c r="AE234" s="368">
        <f>BP234*DA234</f>
        <v>1.9549780259729184</v>
      </c>
      <c r="AF234" s="368">
        <f>BQ234*DB234</f>
        <v>1.9683031295399047</v>
      </c>
      <c r="AG234" s="368">
        <f>BR234*DC234</f>
        <v>1.9773130374878953</v>
      </c>
      <c r="AH234" s="368">
        <f>BS234*DD234</f>
        <v>1.9844823472982007</v>
      </c>
      <c r="AI234" s="368">
        <f>BT234*DE234</f>
        <v>1.9886318536171981</v>
      </c>
      <c r="AJ234" s="369">
        <f>BU234*DF234</f>
        <v>1.991865923796978</v>
      </c>
      <c r="AK234" s="278"/>
      <c r="AL234" s="189"/>
      <c r="AM234" s="278"/>
      <c r="AN234" s="277"/>
      <c r="AO234" s="222">
        <v>-0.2</v>
      </c>
      <c r="AP234" s="227">
        <f>$E$217-($E$217-$E$247)*1/(1+EXP(-($E$216*(-AO234+$C$215))))</f>
        <v>-0.68991257371882098</v>
      </c>
      <c r="AQ234" s="368">
        <f>2*(1/(1+EXP(-4/0.5*(POWER(POWER((ABS(AQ$215-(-1))),3)+POWER(ABS($AO234-(0)),3),1/3))))-0.5)*2*(1/(1+EXP(-4/0.5*(POWER(POWER((ABS(AQ$215-(1))),3)+POWER(ABS($AO234-(-1)),3),1/3))))-0.5)</f>
        <v>0.96686398398481355</v>
      </c>
      <c r="AR234" s="368">
        <f>2*(1/(1+EXP(-4/0.5*(POWER(POWER((ABS(AR$215-(-1))),3)+POWER(ABS($AO234-(0)),3),1/3))))-0.5)*2*(1/(1+EXP(-4/0.5*(POWER(POWER((ABS(AR$215-(1))),3)+POWER(ABS($AO234-(-1)),3),1/3))))-0.5)</f>
        <v>0.93076292494194157</v>
      </c>
      <c r="AS234" s="368">
        <f>2*(1/(1+EXP(-4/0.5*(POWER(POWER((ABS(AS$215-(-1))),3)+POWER(ABS($AO234-(0)),3),1/3))))-0.5)*2*(1/(1+EXP(-4/0.5*(POWER(POWER((ABS(AS$215-(1))),3)+POWER(ABS($AO234-(-1)),3),1/3))))-0.5)</f>
        <v>0.86387672385226144</v>
      </c>
      <c r="AT234" s="368">
        <f>2*(1/(1+EXP(-4/0.5*(POWER(POWER((ABS(AT$215-(-1))),3)+POWER(ABS($AO234-(0)),3),1/3))))-0.5)*2*(1/(1+EXP(-4/0.5*(POWER(POWER((ABS(AT$215-(1))),3)+POWER(ABS($AO234-(-1)),3),1/3))))-0.5)</f>
        <v>0.76490730220290282</v>
      </c>
      <c r="AU234" s="368">
        <f>2*(1/(1+EXP(-4/0.5*(POWER(POWER((ABS(AU$215-(-1))),3)+POWER(ABS($AO234-(0)),3),1/3))))-0.5)*2*(1/(1+EXP(-4/0.5*(POWER(POWER((ABS(AU$215-(1))),3)+POWER(ABS($AO234-(-1)),3),1/3))))-0.5)</f>
        <v>0.68156635330232462</v>
      </c>
      <c r="AV234" s="368">
        <f>2*(1/(1+EXP(-4/0.5*(POWER(POWER((ABS(AV$215-(-1))),3)+POWER(ABS($AO234-(0)),3),1/3))))-0.5)*2*(1/(1+EXP(-4/0.5*(POWER(POWER((ABS(AV$215-(1))),3)+POWER(ABS($AO234-(-1)),3),1/3))))-0.5)</f>
        <v>0.66403666328213928</v>
      </c>
      <c r="AW234" s="368">
        <f>2*(1/(1+EXP(-4/0.5*(POWER(POWER((ABS(AW$215-(-1))),3)+POWER(ABS($AO234-(0)),3),1/3))))-0.5)*2*(1/(1+EXP(-4/0.5*(POWER(POWER((ABS(AW$215-(1))),3)+POWER(ABS($AO234-(-1)),3),1/3))))-0.5)</f>
        <v>0.6815661681461338</v>
      </c>
      <c r="AX234" s="368">
        <f>2*(1/(1+EXP(-4/0.5*(POWER(POWER((ABS(AX$215-(-1))),3)+POWER(ABS($AO234-(0)),3),1/3))))-0.5)*2*(1/(1+EXP(-4/0.5*(POWER(POWER((ABS(AX$215-(1))),3)+POWER(ABS($AO234-(-1)),3),1/3))))-0.5)</f>
        <v>0.76490676243015265</v>
      </c>
      <c r="AY234" s="368">
        <f>2*(1/(1+EXP(-4/0.5*(POWER(POWER((ABS(AY$215-(-1))),3)+POWER(ABS($AO234-(0)),3),1/3))))-0.5)*2*(1/(1+EXP(-4/0.5*(POWER(POWER((ABS(AY$215-(1))),3)+POWER(ABS($AO234-(-1)),3),1/3))))-0.5)</f>
        <v>0.86387538033102351</v>
      </c>
      <c r="AZ234" s="368">
        <f>2*(1/(1+EXP(-4/0.5*(POWER(POWER((ABS(AZ$215-(-1))),3)+POWER(ABS($AO234-(0)),3),1/3))))-0.5)*2*(1/(1+EXP(-4/0.5*(POWER(POWER((ABS(AZ$215-(1))),3)+POWER(ABS($AO234-(-1)),3),1/3))))-0.5)</f>
        <v>0.93075985342468448</v>
      </c>
      <c r="BA234" s="368">
        <f>2*(1/(1+EXP(-4/0.5*(POWER(POWER((ABS(BA$215-(-1))),3)+POWER(ABS($AO234-(0)),3),1/3))))-0.5)*2*(1/(1+EXP(-4/0.5*(POWER(POWER((ABS(BA$215-(1))),3)+POWER(ABS($AO234-(-1)),3),1/3))))-0.5)</f>
        <v>0.96685732481614206</v>
      </c>
      <c r="BB234" s="368">
        <f>2*(1/(1+EXP(-4/0.5*(POWER(POWER((ABS(BB$215-(-1))),3)+POWER(ABS($AO234-(0)),3),1/3))))-0.5)*2*(1/(1+EXP(-4/0.5*(POWER(POWER((ABS(BB$215-(1))),3)+POWER(ABS($AO234-(-1)),3),1/3))))-0.5)</f>
        <v>0.9845820283336385</v>
      </c>
      <c r="BC234" s="368">
        <f>2*(1/(1+EXP(-4/0.5*(POWER(POWER((ABS(BC$215-(-1))),3)+POWER(ABS($AO234-(0)),3),1/3))))-0.5)*2*(1/(1+EXP(-4/0.5*(POWER(POWER((ABS(BC$215-(1))),3)+POWER(ABS($AO234-(-1)),3),1/3))))-0.5)</f>
        <v>0.99291349906902959</v>
      </c>
      <c r="BD234" s="368">
        <f>2*(1/(1+EXP(-4/0.5*(POWER(POWER((ABS(BD$215-(-1))),3)+POWER(ABS($AO234-(0)),3),1/3))))-0.5)*2*(1/(1+EXP(-4/0.5*(POWER(POWER((ABS(BD$215-(1))),3)+POWER(ABS($AO234-(-1)),3),1/3))))-0.5)</f>
        <v>0.99673372282983597</v>
      </c>
      <c r="BE234" s="368">
        <f>2*(1/(1+EXP(-4/0.5*(POWER(POWER((ABS(BE$215-(-1))),3)+POWER(ABS($AO234-(0)),3),1/3))))-0.5)*2*(1/(1+EXP(-4/0.5*(POWER(POWER((ABS(BE$215-(1))),3)+POWER(ABS($AO234-(-1)),3),1/3))))-0.5)</f>
        <v>0.99843675011279143</v>
      </c>
      <c r="BF234" s="368">
        <f>2*(1/(1+EXP(-4/0.5*(POWER(POWER((ABS(BF$215-(-1))),3)+POWER(ABS($AO234-(0)),3),1/3))))-0.5)*2*(1/(1+EXP(-4/0.5*(POWER(POWER((ABS(BF$215-(1))),3)+POWER(ABS($AO234-(-1)),3),1/3))))-0.5)</f>
        <v>0.99913783605710782</v>
      </c>
      <c r="BG234" s="368">
        <f>2*(1/(1+EXP(-4/0.5*(POWER(POWER((ABS(BG$215-(-1))),3)+POWER(ABS($AO234-(0)),3),1/3))))-0.5)*2*(1/(1+EXP(-4/0.5*(POWER(POWER((ABS(BG$215-(1))),3)+POWER(ABS($AO234-(-1)),3),1/3))))-0.5)</f>
        <v>0.99933469781616802</v>
      </c>
      <c r="BH234" s="368">
        <f>2*(1/(1+EXP(-4/0.5*(POWER(POWER((ABS(BH$215-(-1))),3)+POWER(ABS($AO234-(0)),3),1/3))))-0.5)*2*(1/(1+EXP(-4/0.5*(POWER(POWER((ABS(BH$215-(1))),3)+POWER(ABS($AO234-(-1)),3),1/3))))-0.5)</f>
        <v>0.99923717323483008</v>
      </c>
      <c r="BI234" s="368">
        <f>2*(1/(1+EXP(-4/0.5*(POWER(POWER((ABS(BI$215-(-1))),3)+POWER(ABS($AO234-(0)),3),1/3))))-0.5)*2*(1/(1+EXP(-4/0.5*(POWER(POWER((ABS(BI$215-(1))),3)+POWER(ABS($AO234-(-1)),3),1/3))))-0.5)</f>
        <v>0.99893250969842518</v>
      </c>
      <c r="BJ234" s="368">
        <f>2*(1/(1+EXP(-4/0.5*(POWER(POWER((ABS(BJ$215-(-1))),3)+POWER(ABS($AO234-(0)),3),1/3))))-0.5)*2*(1/(1+EXP(-4/0.5*(POWER(POWER((ABS(BJ$215-(1))),3)+POWER(ABS($AO234-(-1)),3),1/3))))-0.5)</f>
        <v>0.99847601178302159</v>
      </c>
      <c r="BK234" s="368">
        <f>2*(1/(1+EXP(-4/0.5*(POWER(POWER((ABS(BK$215-(-1))),3)+POWER(ABS($AO234-(0)),3),1/3))))-0.5)*2*(1/(1+EXP(-4/0.5*(POWER(POWER((ABS(BK$215-(1))),3)+POWER(ABS($AO234-(-1)),3),1/3))))-0.5)</f>
        <v>0.99794064554716155</v>
      </c>
      <c r="BL234" s="368">
        <f>2*(1/(1+EXP(-4/0.5*(POWER(POWER((ABS(BL$215-(-1))),3)+POWER(ABS($AO234-(0)),3),1/3))))-0.5)*2*(1/(1+EXP(-4/0.5*(POWER(POWER((ABS(BL$215-(1))),3)+POWER(ABS($AO234-(-1)),3),1/3))))-0.5)</f>
        <v>0.99742596886137624</v>
      </c>
      <c r="BM234" s="368">
        <f>2*(1/(1+EXP(-4/0.5*(POWER(POWER((ABS(BM$215-(-1))),3)+POWER(ABS($AO234-(0)),3),1/3))))-0.5)*2*(1/(1+EXP(-4/0.5*(POWER(POWER((ABS(BM$215-(1))),3)+POWER(ABS($AO234-(-1)),3),1/3))))-0.5)</f>
        <v>0.99702672604713505</v>
      </c>
      <c r="BN234" s="368">
        <f>2*(1/(1+EXP(-4/0.5*(POWER(POWER((ABS(BN$215-(-1))),3)+POWER(ABS($AO234-(0)),3),1/3))))-0.5)*2*(1/(1+EXP(-4/0.5*(POWER(POWER((ABS(BN$215-(1))),3)+POWER(ABS($AO234-(-1)),3),1/3))))-0.5)</f>
        <v>0.99678933185508412</v>
      </c>
      <c r="BO234" s="368">
        <f>2*(1/(1+EXP(-4/0.5*(POWER(POWER((ABS(BO$215-(-1))),3)+POWER(ABS($AO234-(0)),3),1/3))))-0.5)*2*(1/(1+EXP(-4/0.5*(POWER(POWER((ABS(BO$215-(1))),3)+POWER(ABS($AO234-(-1)),3),1/3))))-0.5)</f>
        <v>0.99669566439033219</v>
      </c>
      <c r="BP234" s="368">
        <f>2*(1/(1+EXP(-4/0.5*(POWER(POWER((ABS(BP$215-(-1))),3)+POWER(ABS($AO234-(0)),3),1/3))))-0.5)*2*(1/(1+EXP(-4/0.5*(POWER(POWER((ABS(BP$215-(1))),3)+POWER(ABS($AO234-(-1)),3),1/3))))-0.5)</f>
        <v>0.99668217470883225</v>
      </c>
      <c r="BQ234" s="368">
        <f>2*(1/(1+EXP(-4/0.5*(POWER(POWER((ABS(BQ$215-(-1))),3)+POWER(ABS($AO234-(0)),3),1/3))))-0.5)*2*(1/(1+EXP(-4/0.5*(POWER(POWER((ABS(BQ$215-(1))),3)+POWER(ABS($AO234-(-1)),3),1/3))))-0.5)</f>
        <v>0.99669606038788805</v>
      </c>
      <c r="BR234" s="368">
        <f>2*(1/(1+EXP(-4/0.5*(POWER(POWER((ABS(BR$215-(-1))),3)+POWER(ABS($AO234-(0)),3),1/3))))-0.5)*2*(1/(1+EXP(-4/0.5*(POWER(POWER((ABS(BR$215-(1))),3)+POWER(ABS($AO234-(-1)),3),1/3))))-0.5)</f>
        <v>0.99679039067213027</v>
      </c>
      <c r="BS234" s="368">
        <f>2*(1/(1+EXP(-4/0.5*(POWER(POWER((ABS(BS$215-(-1))),3)+POWER(ABS($AO234-(0)),3),1/3))))-0.5)*2*(1/(1+EXP(-4/0.5*(POWER(POWER((ABS(BS$215-(1))),3)+POWER(ABS($AO234-(-1)),3),1/3))))-0.5)</f>
        <v>0.99702916120570162</v>
      </c>
      <c r="BT234" s="368">
        <f>2*(1/(1+EXP(-4/0.5*(POWER(POWER((ABS(BT$215-(-1))),3)+POWER(ABS($AO234-(0)),3),1/3))))-0.5)*2*(1/(1+EXP(-4/0.5*(POWER(POWER((ABS(BT$215-(1))),3)+POWER(ABS($AO234-(-1)),3),1/3))))-0.5)</f>
        <v>0.99743142141772712</v>
      </c>
      <c r="BU234" s="368">
        <f>2*(1/(1+EXP(-4/0.5*(POWER(POWER((ABS(BU$215-(-1))),3)+POWER(ABS($AO234-(0)),3),1/3))))-0.5)*2*(1/(1+EXP(-4/0.5*(POWER(POWER((ABS(BU$215-(1))),3)+POWER(ABS($AO234-(-1)),3),1/3))))-0.5)</f>
        <v>0.99795278900755957</v>
      </c>
      <c r="BV234" s="278"/>
      <c r="BW234" s="189"/>
      <c r="BX234" s="278"/>
      <c r="BY234" s="277"/>
      <c r="BZ234" s="222">
        <v>-0.2</v>
      </c>
      <c r="CA234" s="227">
        <f>$E$217-($E$217-$E$247)*1/(1+EXP(-($E$216*(-BZ234+$C$215))))</f>
        <v>-0.68991257371882098</v>
      </c>
      <c r="CB234" s="367">
        <f>MIN((CB$216+$E234)/2,CA233)</f>
        <v>-0.84495628685941049</v>
      </c>
      <c r="CC234" s="368">
        <f>_xlfn.IFS(($D234-$C$215)&lt;-(CC$215-$D$214),MIN((CC$216+$E234)/2,CB233),($D234-$C$215)&gt;-(CC$215-$D$214),MAX((CC$216+$E234)/2,CB233),TRUE,(CC$216+$E234)/2)</f>
        <v>-0.84481792288747015</v>
      </c>
      <c r="CD234" s="368">
        <f>_xlfn.IFS(($D234-$C$215)&lt;-(CD$215-$D$214),MIN((CD$216+$E234)/2,CB233),($D234-$C$215)&gt;-(CD$215-$D$214),MAX((CD$216+$E234)/2,CC232),TRUE,(CD$216+$E234)/2)</f>
        <v>-0.84467768208897509</v>
      </c>
      <c r="CE234" s="368">
        <f>_xlfn.IFS(($D234-$C$215)&lt;-(CE$215-$D$214),MIN((CE$216+$E234)/2,CC233),($D234-$C$215)&gt;-(CE$215-$D$214),MAX((CE$216+$E234)/2,CD232),TRUE,(CE$216+$E234)/2)</f>
        <v>-0.84439535136767696</v>
      </c>
      <c r="CF234" s="368">
        <f>_xlfn.IFS(($D234-$C$215)&lt;-(CF$215-$D$214),MIN((CF$216+$E234)/2,CD233),($D234-$C$215)&gt;-(CF$215-$D$214),MAX((CF$216+$E234)/2,CE232),TRUE,(CF$216+$E234)/2)</f>
        <v>-0.84382712955765371</v>
      </c>
      <c r="CG234" s="368">
        <f>_xlfn.IFS(($D234-$C$215)&lt;-(CG$215-$D$214),MIN((CG$216+$E234)/2,CE233),($D234-$C$215)&gt;-(CG$215-$D$214),MAX((CG$216+$E234)/2,CF232),TRUE,(CG$216+$E234)/2)</f>
        <v>-0.84268417718767064</v>
      </c>
      <c r="CH234" s="368">
        <f>_xlfn.IFS(($D234-$C$215)&lt;-(CH$215-$D$214),MIN((CH$216+$E234)/2,CF233),($D234-$C$215)&gt;-(CH$215-$D$214),MAX((CH$216+$E234)/2,CG232),TRUE,(CH$216+$E234)/2)</f>
        <v>-0.84038783504093395</v>
      </c>
      <c r="CI234" s="368">
        <f>_xlfn.IFS(($D234-$C$215)&lt;-(CI$215-$D$214),MIN((CI$216+$E234)/2,CG233),($D234-$C$215)&gt;-(CI$215-$D$214),MAX((CI$216+$E234)/2,CH232),TRUE,(CI$216+$E234)/2)</f>
        <v>-0.83578487157157977</v>
      </c>
      <c r="CJ234" s="368">
        <f>_xlfn.IFS(($D234-$C$215)&lt;-(CJ$215-$D$214),MIN((CJ$216+$E234)/2,CH233),($D234-$C$215)&gt;-(CJ$215-$D$214),MAX((CJ$216+$E234)/2,CI232),TRUE,(CJ$216+$E234)/2)</f>
        <v>-0.8266010966555859</v>
      </c>
      <c r="CK234" s="368">
        <f>_xlfn.IFS(($D234-$C$215)&lt;-(CK$215-$D$214),MIN((CK$216+$E234)/2,CI233),($D234-$C$215)&gt;-(CK$215-$D$214),MAX((CK$216+$E234)/2,CJ232),TRUE,(CK$216+$E234)/2)</f>
        <v>-0.80844638128145629</v>
      </c>
      <c r="CL234" s="368">
        <f>_xlfn.IFS(($D234-$C$215)&lt;-(CL$215-$D$214),MIN((CL$216+$E234)/2,CJ233),($D234-$C$215)&gt;-(CL$215-$D$214),MAX((CL$216+$E234)/2,CK232),TRUE,(CL$216+$E234)/2)</f>
        <v>-0.7732048101700737</v>
      </c>
      <c r="CM234" s="368">
        <f>_xlfn.IFS(($D234-$C$215)&lt;-(CM$215-$D$214),MIN((CM$216+$E234)/2,CK233),($D234-$C$215)&gt;-(CM$215-$D$214),MAX((CM$216+$E234)/2,CL232),TRUE,(CM$216+$E234)/2)</f>
        <v>-0.70714912463502699</v>
      </c>
      <c r="CN234" s="368">
        <f>_xlfn.IFS(($D234-$C$215)&lt;-(CN$215-$D$214),MIN((CN$216+$E234)/2,CL233),($D234-$C$215)&gt;-(CN$215-$D$214),MAX((CN$216+$E234)/2,CM232),TRUE,(CN$216+$E234)/2)</f>
        <v>-0.645641515847861</v>
      </c>
      <c r="CO234" s="368">
        <f>_xlfn.IFS(($D234-$C$215)&lt;-(CO$215-$D$214),MIN((CO$216+$E234)/2,CM233),($D234-$C$215)&gt;-(CO$215-$D$214),MAX((CO$216+$E234)/2,CN232),TRUE,(CO$216+$E234)/2)</f>
        <v>-0.5795858303128143</v>
      </c>
      <c r="CP234" s="368">
        <f>_xlfn.IFS(($D234-$C$215)&lt;-(CP$215-$D$214),MIN((CP$216+$E234)/2,CN233),($D234-$C$215)&gt;-(CP$215-$D$214),MAX((CP$216+$E234)/2,CO232),TRUE,(CP$216+$E234)/2)</f>
        <v>-0.46352721593872026</v>
      </c>
      <c r="CQ234" s="368">
        <f>_xlfn.IFS(($D234-$C$215)&lt;-(CQ$215-$D$214),MIN((CQ$216+$E234)/2,CO233),($D234-$C$215)&gt;-(CQ$215-$D$214),MAX((CQ$216+$E234)/2,CP232),TRUE,(CQ$216+$E234)/2)</f>
        <v>-0.38435685192036306</v>
      </c>
      <c r="CR234" s="368">
        <f>_xlfn.IFS(($D234-$C$215)&lt;-(CR$215-$D$214),MIN((CR$216+$E234)/2,CP233),($D234-$C$215)&gt;-(CR$215-$D$214),MAX((CR$216+$E234)/2,CQ232),TRUE,(CR$216+$E234)/2)</f>
        <v>-0.26829823754626902</v>
      </c>
      <c r="CS234" s="368">
        <f>_xlfn.IFS(($D234-$C$215)&lt;-(CS$215-$D$214),MIN((CS$216+$E234)/2,CQ233),($D234-$C$215)&gt;-(CS$215-$D$214),MAX((CS$216+$E234)/2,CR232),TRUE,(CS$216+$E234)/2)</f>
        <v>-0.134839586174889</v>
      </c>
      <c r="CT234" s="368">
        <f>_xlfn.IFS(($D234-$C$215)&lt;-(CT$215-$D$214),MIN((CT$216+$E234)/2,CR233),($D234-$C$215)&gt;-(CT$215-$D$214),MAX((CT$216+$E234)/2,CS232),TRUE,(CT$216+$E234)/2)</f>
        <v>1.2641968509407635</v>
      </c>
      <c r="CU234" s="368">
        <f>_xlfn.IFS(($D234-$C$215)&lt;-(CU$215-$D$214),MIN((CU$216+$E234)/2,CS233),($D234-$C$215)&gt;-(CU$215-$D$214),MAX((CU$216+$E234)/2,CT232),TRUE,(CU$216+$E234)/2)</f>
        <v>1.482521394126598</v>
      </c>
      <c r="CV234" s="368">
        <f>_xlfn.IFS(($D234-$C$215)&lt;-(CV$215-$D$214),MIN((CV$216+$E234)/2,CT233),($D234-$C$215)&gt;-(CV$215-$D$214),MAX((CV$216+$E234)/2,CU232),TRUE,(CV$216+$E234)/2)</f>
        <v>1.6336981780981341</v>
      </c>
      <c r="CW234" s="368">
        <f>_xlfn.IFS(($D234-$C$215)&lt;-(CW$215-$D$214),MIN((CW$216+$E234)/2,CU233),($D234-$C$215)&gt;-(CW$215-$D$214),MAX((CW$216+$E234)/2,CV232),TRUE,(CW$216+$E234)/2)</f>
        <v>1.7597396330135253</v>
      </c>
      <c r="CX234" s="368">
        <f>_xlfn.IFS(($D234-$C$215)&lt;-(CX$215-$D$214),MIN((CX$216+$E234)/2,CV233),($D234-$C$215)&gt;-(CX$215-$D$214),MAX((CX$216+$E234)/2,CW232),TRUE,(CX$216+$E234)/2)</f>
        <v>1.8505370243320378</v>
      </c>
      <c r="CY234" s="368">
        <f>_xlfn.IFS(($D234-$C$215)&lt;-(CY$215-$D$214),MIN((CY$216+$E234)/2,CW233),($D234-$C$215)&gt;-(CY$215-$D$214),MAX((CY$216+$E234)/2,CX232),TRUE,(CY$216+$E234)/2)</f>
        <v>1.900483403151727</v>
      </c>
      <c r="CZ234" s="368">
        <f>_xlfn.IFS(($D234-$C$215)&lt;-(CZ$215-$D$214),MIN((CZ$216+$E234)/2,CX233),($D234-$C$215)&gt;-(CZ$215-$D$214),MAX((CZ$216+$E234)/2,CY232),TRUE,(CZ$216+$E234)/2)</f>
        <v>1.9353323138269034</v>
      </c>
      <c r="DA234" s="368">
        <f>_xlfn.IFS(($D234-$C$215)&lt;-(DA$215-$D$214),MIN((DA$216+$E234)/2,CY233),($D234-$C$215)&gt;-(DA$215-$D$214),MAX((DA$216+$E234)/2,CZ232),TRUE,(DA$216+$E234)/2)</f>
        <v>1.9614858934785704</v>
      </c>
      <c r="DB234" s="368">
        <f>_xlfn.IFS(($D234-$C$215)&lt;-(DB$215-$D$214),MIN((DB$216+$E234)/2,CZ233),($D234-$C$215)&gt;-(DB$215-$D$214),MAX((DB$216+$E234)/2,DA232),TRUE,(DB$216+$E234)/2)</f>
        <v>1.9748278414724472</v>
      </c>
      <c r="DC234" s="368">
        <f>_xlfn.IFS(($D234-$C$215)&lt;-(DC$215-$D$214),MIN((DC$216+$E234)/2,DA233),($D234-$C$215)&gt;-(DC$215-$D$214),MAX((DC$216+$E234)/2,DB232),TRUE,(DC$216+$E234)/2)</f>
        <v>1.9836798749179394</v>
      </c>
      <c r="DD234" s="368">
        <f>_xlfn.IFS(($D234-$C$215)&lt;-(DD$215-$D$214),MIN((DD$216+$E234)/2,DB233),($D234-$C$215)&gt;-(DD$215-$D$214),MAX((DD$216+$E234)/2,DC232),TRUE,(DD$216+$E234)/2)</f>
        <v>1.9903954914401678</v>
      </c>
      <c r="DE234" s="368">
        <f>_xlfn.IFS(($D234-$C$215)&lt;-(DE$215-$D$214),MIN((DE$216+$E234)/2,DC233),($D234-$C$215)&gt;-(DE$215-$D$214),MAX((DE$216+$E234)/2,DD232),TRUE,(DE$216+$E234)/2)</f>
        <v>1.9937529647808774</v>
      </c>
      <c r="DF234" s="369">
        <f>_xlfn.IFS(($D234-$C$215)&lt;-(DF$215-$D$214),MIN((DF$216+$E234)/2,DD233),($D234-$C$215)&gt;-(DF$215-$D$214),MAX((DF$216+$E234)/2,DE232),TRUE,(DF$216+$E234)/2)</f>
        <v>1.9959520587921213</v>
      </c>
      <c r="DG234" s="278"/>
      <c r="DH234"/>
      <c r="DI234"/>
      <c r="DJ234"/>
      <c r="DK234" s="646">
        <v>-0.8</v>
      </c>
      <c r="DL234" s="368">
        <f>2*(1/(1+EXP(-4*(ABS(DL$215-$DJ$213)+ABS($DK234-$DI$214))))-0.5)</f>
        <v>0.99850794233232665</v>
      </c>
      <c r="DM234" s="368">
        <f>2*(1/(1+EXP(-4*(ABS(DM$215-$DJ$213)+ABS($DK234-$DI$214))))-0.5)</f>
        <v>0.99777492793427958</v>
      </c>
      <c r="DN234" s="368">
        <f>2*(1/(1+EXP(-4*(ABS(DN$215-$DJ$213)+ABS($DK234-$DI$214))))-0.5)</f>
        <v>0.99668239783965107</v>
      </c>
      <c r="DO234" s="368">
        <f>2*(1/(1+EXP(-4*(ABS(DO$215-$DJ$213)+ABS($DK234-$DI$214))))-0.5)</f>
        <v>0.99505475368673069</v>
      </c>
      <c r="DP234" s="368">
        <f>2*(1/(1+EXP(-4*(ABS(DP$215-$DJ$213)+ABS($DK234-$DI$214))))-0.5)</f>
        <v>0.99263152020112821</v>
      </c>
      <c r="DQ234" s="368">
        <f>2*(1/(1+EXP(-4*(ABS(DQ$215-$DJ$213)+ABS($DK234-$DI$214))))-0.5)</f>
        <v>0.98902740220109897</v>
      </c>
      <c r="DR234" s="368">
        <f>2*(1/(1+EXP(-4*(ABS(DR$215-$DJ$213)+ABS($DK234-$DI$214))))-0.5)</f>
        <v>0.98367485769368024</v>
      </c>
      <c r="DS234" s="368">
        <f>2*(1/(1+EXP(-4*(ABS(DS$215-$DJ$213)+ABS($DK234-$DI$214))))-0.5)</f>
        <v>0.97574313003145141</v>
      </c>
      <c r="DT234" s="368">
        <f>2*(1/(1+EXP(-4*(ABS(DT$215-$DJ$213)+ABS($DK234-$DI$214))))-0.5)</f>
        <v>0.9640275800758169</v>
      </c>
      <c r="DU234" s="368">
        <f>2*(1/(1+EXP(-4*(ABS(DU$215-$DJ$213)+ABS($DK234-$DI$214))))-0.5)</f>
        <v>0.94680601284626809</v>
      </c>
      <c r="DV234" s="368">
        <f>2*(1/(1+EXP(-4*(ABS(DV$215-$DJ$213)+ABS($DK234-$DI$214))))-0.5)</f>
        <v>0.92166855440647133</v>
      </c>
      <c r="DW234" s="368">
        <f>2*(1/(1+EXP(-4*(ABS(DW$215-$DJ$213)+ABS($DK234-$DI$214))))-0.5)</f>
        <v>0.94680601284626809</v>
      </c>
      <c r="DX234" s="368">
        <f>2*(1/(1+EXP(-4*(ABS(DX$215-$DJ$213)+ABS($DK234-$DI$214))))-0.5)</f>
        <v>0.9640275800758169</v>
      </c>
      <c r="DY234" s="368">
        <f>2*(1/(1+EXP(-4*(ABS(DY$215-$DJ$213)+ABS($DK234-$DI$214))))-0.5)</f>
        <v>0.97574313003145141</v>
      </c>
      <c r="DZ234" s="368">
        <f>2*(1/(1+EXP(-4*(ABS(DZ$215-$DJ$213)+ABS($DK234-$DI$214))))-0.5)</f>
        <v>0.98367485769368024</v>
      </c>
      <c r="EA234" s="368">
        <f>2*(1/(1+EXP(-4*(ABS(EA$215-$DJ$213)+ABS($DK234-$DI$214))))-0.5)</f>
        <v>0.98902740220109897</v>
      </c>
      <c r="EB234" s="368">
        <f>2*(1/(1+EXP(-4*(ABS(EB$215-$DJ$213)+ABS($DK234-$DI$214))))-0.5)</f>
        <v>0.99263152020112821</v>
      </c>
      <c r="EC234" s="368">
        <f>2*(1/(1+EXP(-4*(ABS(EC$215-$DJ$213)+ABS($DK234-$DI$214))))-0.5)</f>
        <v>0.99505475368673069</v>
      </c>
      <c r="ED234" s="368">
        <f>2*(1/(1+EXP(-4*(ABS(ED$215-$DJ$213)+ABS($DK234-$DI$214))))-0.5)</f>
        <v>0.99668239783965107</v>
      </c>
      <c r="EE234" s="368">
        <f>2*(1/(1+EXP(-4*(ABS(EE$215-$DJ$213)+ABS($DK234-$DI$214))))-0.5)</f>
        <v>0.99777492793427958</v>
      </c>
      <c r="EF234" s="368">
        <f>2*(1/(1+EXP(-4*(ABS(EF$215-$DJ$213)+ABS($DK234-$DI$214))))-0.5)</f>
        <v>0.99850794233232665</v>
      </c>
      <c r="EG234"/>
      <c r="EH234"/>
      <c r="EI234"/>
      <c r="EJ234" s="646">
        <v>-0.8</v>
      </c>
      <c r="EK234" s="368">
        <f>2*(1/(1+EXP(-4*(SQRT(POWER((EK$215-$DJ$213),2)+POWER(($DK234-$DI$214),2)))))-0.5)</f>
        <v>0.9881484381384964</v>
      </c>
      <c r="EL234" s="368">
        <f>2*(1/(1+EXP(-4*(SQRT(POWER((EL$215-$DJ$213),2)+POWER(($DK234-$DI$214),2)))))-0.5)</f>
        <v>0.98394206285173436</v>
      </c>
      <c r="EM234" s="368">
        <f>2*(1/(1+EXP(-4*(SQRT(POWER((EM$215-$DJ$213),2)+POWER(($DK234-$DI$214),2)))))-0.5)</f>
        <v>0.97857308588823533</v>
      </c>
      <c r="EN234" s="368">
        <f>2*(1/(1+EXP(-4*(SQRT(POWER((EN$215-$DJ$213),2)+POWER(($DK234-$DI$214),2)))))-0.5)</f>
        <v>0.97192976967610911</v>
      </c>
      <c r="EO234" s="368">
        <f>2*(1/(1+EXP(-4*(SQRT(POWER((EO$215-$DJ$213),2)+POWER(($DK234-$DI$214),2)))))-0.5)</f>
        <v>0.9640275800758169</v>
      </c>
      <c r="EP234" s="368">
        <f>2*(1/(1+EXP(-4*(SQRT(POWER((EP$215-$DJ$213),2)+POWER(($DK234-$DI$214),2)))))-0.5)</f>
        <v>0.95509269691387622</v>
      </c>
      <c r="EQ234" s="368">
        <f>2*(1/(1+EXP(-4*(SQRT(POWER((EQ$215-$DJ$213),2)+POWER(($DK234-$DI$214),2)))))-0.5)</f>
        <v>0.94563952947663132</v>
      </c>
      <c r="ER234" s="368">
        <f>2*(1/(1+EXP(-4*(SQRT(POWER((ER$215-$DJ$213),2)+POWER(($DK234-$DI$214),2)))))-0.5)</f>
        <v>0.93650024009844923</v>
      </c>
      <c r="ES234" s="368">
        <f>2*(1/(1+EXP(-4*(SQRT(POWER((ES$215-$DJ$213),2)+POWER(($DK234-$DI$214),2)))))-0.5)</f>
        <v>0.92875356714922219</v>
      </c>
      <c r="ET234" s="368">
        <f>2*(1/(1+EXP(-4*(SQRT(POWER((ET$215-$DJ$213),2)+POWER(($DK234-$DI$214),2)))))-0.5)</f>
        <v>0.92352148935148781</v>
      </c>
      <c r="EU234" s="368">
        <f>2*(1/(1+EXP(-4*(SQRT(POWER((EU$215-$DJ$213),2)+POWER(($DK234-$DI$214),2)))))-0.5)</f>
        <v>0.92166855440647133</v>
      </c>
      <c r="EV234" s="368">
        <f>2*(1/(1+EXP(-4*(SQRT(POWER((EV$215-$DJ$213),2)+POWER(($DK234-$DI$214),2)))))-0.5)</f>
        <v>0.92352148935148781</v>
      </c>
      <c r="EW234" s="368">
        <f>2*(1/(1+EXP(-4*(SQRT(POWER((EW$215-$DJ$213),2)+POWER(($DK234-$DI$214),2)))))-0.5)</f>
        <v>0.92875356714922219</v>
      </c>
      <c r="EX234" s="368">
        <f>2*(1/(1+EXP(-4*(SQRT(POWER((EX$215-$DJ$213),2)+POWER(($DK234-$DI$214),2)))))-0.5)</f>
        <v>0.93650024009844923</v>
      </c>
      <c r="EY234" s="368">
        <f>2*(1/(1+EXP(-4*(SQRT(POWER((EY$215-$DJ$213),2)+POWER(($DK234-$DI$214),2)))))-0.5)</f>
        <v>0.94563952947663132</v>
      </c>
      <c r="EZ234" s="368">
        <f>2*(1/(1+EXP(-4*(SQRT(POWER((EZ$215-$DJ$213),2)+POWER(($DK234-$DI$214),2)))))-0.5)</f>
        <v>0.95509269691387622</v>
      </c>
      <c r="FA234" s="368">
        <f>2*(1/(1+EXP(-4*(SQRT(POWER((FA$215-$DJ$213),2)+POWER(($DK234-$DI$214),2)))))-0.5)</f>
        <v>0.9640275800758169</v>
      </c>
      <c r="FB234" s="368">
        <f>2*(1/(1+EXP(-4*(SQRT(POWER((FB$215-$DJ$213),2)+POWER(($DK234-$DI$214),2)))))-0.5)</f>
        <v>0.97192976967610911</v>
      </c>
      <c r="FC234" s="368">
        <f>2*(1/(1+EXP(-4*(SQRT(POWER((FC$215-$DJ$213),2)+POWER(($DK234-$DI$214),2)))))-0.5)</f>
        <v>0.97857308588823533</v>
      </c>
      <c r="FD234" s="368">
        <f>2*(1/(1+EXP(-4*(SQRT(POWER((FD$215-$DJ$213),2)+POWER(($DK234-$DI$214),2)))))-0.5)</f>
        <v>0.98394206285173436</v>
      </c>
      <c r="FE234" s="368">
        <f>2*(1/(1+EXP(-4*(SQRT(POWER((FE$215-$DJ$213),2)+POWER(($DK234-$DI$214),2)))))-0.5)</f>
        <v>0.9881484381384964</v>
      </c>
      <c r="FF234"/>
      <c r="FG234"/>
      <c r="FH234"/>
      <c r="FI234" s="646">
        <v>-0.8</v>
      </c>
      <c r="FJ234" s="368">
        <f>2*(1/(1+EXP(-4*(MAX(ABS(FJ$215-$DJ$213),ABS($DK234-$DI$214)))))-0.5)</f>
        <v>0.9640275800758169</v>
      </c>
      <c r="FK234" s="368">
        <f>2*(1/(1+EXP(-4*(MAX(ABS(FK$215-$DJ$213),ABS($DK234-$DI$214)))))-0.5)</f>
        <v>0.94680601284626809</v>
      </c>
      <c r="FL234" s="368">
        <f>2*(1/(1+EXP(-4*(MAX(ABS(FL$215-$DJ$213),ABS($DK234-$DI$214)))))-0.5)</f>
        <v>0.92166855440647133</v>
      </c>
      <c r="FM234" s="368">
        <f>2*(1/(1+EXP(-4*(MAX(ABS(FM$215-$DJ$213),ABS($DK234-$DI$214)))))-0.5)</f>
        <v>0.92166855440647133</v>
      </c>
      <c r="FN234" s="368">
        <f>2*(1/(1+EXP(-4*(MAX(ABS(FN$215-$DJ$213),ABS($DK234-$DI$214)))))-0.5)</f>
        <v>0.92166855440647133</v>
      </c>
      <c r="FO234" s="368">
        <f>2*(1/(1+EXP(-4*(MAX(ABS(FO$215-$DJ$213),ABS($DK234-$DI$214)))))-0.5)</f>
        <v>0.92166855440647133</v>
      </c>
      <c r="FP234" s="368">
        <f>2*(1/(1+EXP(-4*(MAX(ABS(FP$215-$DJ$213),ABS($DK234-$DI$214)))))-0.5)</f>
        <v>0.92166855440647133</v>
      </c>
      <c r="FQ234" s="368">
        <f>2*(1/(1+EXP(-4*(MAX(ABS(FQ$215-$DJ$213),ABS($DK234-$DI$214)))))-0.5)</f>
        <v>0.92166855440647133</v>
      </c>
      <c r="FR234" s="368">
        <f>2*(1/(1+EXP(-4*(MAX(ABS(FR$215-$DJ$213),ABS($DK234-$DI$214)))))-0.5)</f>
        <v>0.92166855440647133</v>
      </c>
      <c r="FS234" s="368">
        <f>2*(1/(1+EXP(-4*(MAX(ABS(FS$215-$DJ$213),ABS($DK234-$DI$214)))))-0.5)</f>
        <v>0.92166855440647133</v>
      </c>
      <c r="FT234" s="368">
        <f>2*(1/(1+EXP(-4*(MAX(ABS(FT$215-$DJ$213),ABS($DK234-$DI$214)))))-0.5)</f>
        <v>0.92166855440647133</v>
      </c>
      <c r="FU234" s="368">
        <f>2*(1/(1+EXP(-4*(MAX(ABS(FU$215-$DJ$213),ABS($DK234-$DI$214)))))-0.5)</f>
        <v>0.92166855440647133</v>
      </c>
      <c r="FV234" s="368">
        <f>2*(1/(1+EXP(-4*(MAX(ABS(FV$215-$DJ$213),ABS($DK234-$DI$214)))))-0.5)</f>
        <v>0.92166855440647133</v>
      </c>
      <c r="FW234" s="368">
        <f>2*(1/(1+EXP(-4*(MAX(ABS(FW$215-$DJ$213),ABS($DK234-$DI$214)))))-0.5)</f>
        <v>0.92166855440647133</v>
      </c>
      <c r="FX234" s="368">
        <f>2*(1/(1+EXP(-4*(MAX(ABS(FX$215-$DJ$213),ABS($DK234-$DI$214)))))-0.5)</f>
        <v>0.92166855440647133</v>
      </c>
      <c r="FY234" s="368">
        <f>2*(1/(1+EXP(-4*(MAX(ABS(FY$215-$DJ$213),ABS($DK234-$DI$214)))))-0.5)</f>
        <v>0.92166855440647133</v>
      </c>
      <c r="FZ234" s="368">
        <f>2*(1/(1+EXP(-4*(MAX(ABS(FZ$215-$DJ$213),ABS($DK234-$DI$214)))))-0.5)</f>
        <v>0.92166855440647133</v>
      </c>
      <c r="GA234" s="368">
        <f>2*(1/(1+EXP(-4*(MAX(ABS(GA$215-$DJ$213),ABS($DK234-$DI$214)))))-0.5)</f>
        <v>0.92166855440647133</v>
      </c>
      <c r="GB234" s="368">
        <f>2*(1/(1+EXP(-4*(MAX(ABS(GB$215-$DJ$213),ABS($DK234-$DI$214)))))-0.5)</f>
        <v>0.92166855440647133</v>
      </c>
      <c r="GC234" s="368">
        <f>2*(1/(1+EXP(-4*(MAX(ABS(GC$215-$DJ$213),ABS($DK234-$DI$214)))))-0.5)</f>
        <v>0.94680601284626809</v>
      </c>
      <c r="GD234" s="368">
        <f>2*(1/(1+EXP(-4*(MAX(ABS(GD$215-$DJ$213),ABS($DK234-$DI$214)))))-0.5)</f>
        <v>0.9640275800758169</v>
      </c>
      <c r="GE234"/>
      <c r="GF234"/>
      <c r="GG234"/>
    </row>
    <row r="235" spans="1:189" ht="42" customHeight="1">
      <c r="A235"/>
      <c r="B235" s="278"/>
      <c r="C235" s="277"/>
      <c r="D235" s="222">
        <v>-0.3</v>
      </c>
      <c r="E235" s="227">
        <f>$E$217-($E$217-$E$247)*1/(1+EXP(-($E$216*(-D235+$C$215))))</f>
        <v>-0.83756285614737402</v>
      </c>
      <c r="F235" s="367">
        <f>AQ235*CB235</f>
        <v>-0.89342936023247943</v>
      </c>
      <c r="G235" s="368">
        <f>AR235*CC235</f>
        <v>-0.86969837408898965</v>
      </c>
      <c r="H235" s="368">
        <f>AS235*CD235</f>
        <v>-0.83333608381330326</v>
      </c>
      <c r="I235" s="368">
        <f>AT235*CE235</f>
        <v>-0.79322929356411953</v>
      </c>
      <c r="J235" s="368">
        <f>AU235*CF235</f>
        <v>-0.76905184972876972</v>
      </c>
      <c r="K235" s="368">
        <f>AV235*CG235</f>
        <v>-0.76405207840324318</v>
      </c>
      <c r="L235" s="368">
        <f>AW235*CH235</f>
        <v>-0.76616926289206055</v>
      </c>
      <c r="M235" s="368">
        <f>AX235*CI235</f>
        <v>-0.7857902661861883</v>
      </c>
      <c r="N235" s="368">
        <f>AY235*CJ235</f>
        <v>-0.81693414813481624</v>
      </c>
      <c r="O235" s="368">
        <f>AZ235*CK235</f>
        <v>-0.83526143324213431</v>
      </c>
      <c r="P235" s="368">
        <f>BA235*CL235</f>
        <v>-0.82365090627903059</v>
      </c>
      <c r="Q235" s="368">
        <f>BB235*CM235</f>
        <v>-0.79752667586429149</v>
      </c>
      <c r="R235" s="368">
        <f>BC235*CN235</f>
        <v>-0.76823745632646401</v>
      </c>
      <c r="S235" s="368">
        <f>BD235*CO235</f>
        <v>-0.70499575715524265</v>
      </c>
      <c r="T235" s="368">
        <f>BE235*CP235</f>
        <v>-0.6446624941199588</v>
      </c>
      <c r="U235" s="368">
        <f>BF235*CQ235</f>
        <v>-0.57905381973076298</v>
      </c>
      <c r="V235" s="368">
        <f>BG235*CR235</f>
        <v>-0.46313785779939831</v>
      </c>
      <c r="W235" s="368">
        <f>BH235*CS235</f>
        <v>-0.3839201470024215</v>
      </c>
      <c r="X235" s="368">
        <f>BI235*CT235</f>
        <v>-0.26782014347739591</v>
      </c>
      <c r="Y235" s="368">
        <f>BJ235*CU235</f>
        <v>1.3421153401578889</v>
      </c>
      <c r="Z235" s="368">
        <f>BK235*CV235</f>
        <v>1.5578838824264567</v>
      </c>
      <c r="AA235" s="368">
        <f>BL235*CW235</f>
        <v>1.7062271997337592</v>
      </c>
      <c r="AB235" s="368">
        <f>BM235*CX235</f>
        <v>1.794599954156598</v>
      </c>
      <c r="AC235" s="368">
        <f>BN235*CY235</f>
        <v>1.8604126379792452</v>
      </c>
      <c r="AD235" s="368">
        <f>BO235*CZ235</f>
        <v>1.9094869525868263</v>
      </c>
      <c r="AE235" s="368">
        <f>BP235*DA235</f>
        <v>1.9353717585901804</v>
      </c>
      <c r="AF235" s="368">
        <f>BQ235*DB235</f>
        <v>1.9529705174025662</v>
      </c>
      <c r="AG235" s="368">
        <f>BR235*DC235</f>
        <v>1.9667508925331523</v>
      </c>
      <c r="AH235" s="368">
        <f>BS235*DD235</f>
        <v>1.9747502900302822</v>
      </c>
      <c r="AI235" s="368">
        <f>BT235*DE235</f>
        <v>1.9812871972539388</v>
      </c>
      <c r="AJ235" s="369">
        <f>BU235*DF235</f>
        <v>1.9872291467445211</v>
      </c>
      <c r="AK235" s="278"/>
      <c r="AL235" s="189"/>
      <c r="AM235" s="278"/>
      <c r="AN235" s="277"/>
      <c r="AO235" s="222">
        <v>-0.3</v>
      </c>
      <c r="AP235" s="227">
        <f>$E$217-($E$217-$E$247)*1/(1+EXP(-($E$216*(-AO235+$C$215))))</f>
        <v>-0.83756285614737402</v>
      </c>
      <c r="AQ235" s="368">
        <f>2*(1/(1+EXP(-4/0.5*(POWER(POWER((ABS(AQ$215-(-1))),3)+POWER(ABS($AO235-(0)),3),1/3))))-0.5)*2*(1/(1+EXP(-4/0.5*(POWER(POWER((ABS(AQ$215-(1))),3)+POWER(ABS($AO235-(-1)),3),1/3))))-0.5)</f>
        <v>0.97240685644423552</v>
      </c>
      <c r="AR235" s="368">
        <f>2*(1/(1+EXP(-4/0.5*(POWER(POWER((ABS(AR$215-(-1))),3)+POWER(ABS($AO235-(0)),3),1/3))))-0.5)*2*(1/(1+EXP(-4/0.5*(POWER(POWER((ABS(AR$215-(1))),3)+POWER(ABS($AO235-(-1)),3),1/3))))-0.5)</f>
        <v>0.94672066668177002</v>
      </c>
      <c r="AS235" s="368">
        <f>2*(1/(1+EXP(-4/0.5*(POWER(POWER((ABS(AS$215-(-1))),3)+POWER(ABS($AO235-(0)),3),1/3))))-0.5)*2*(1/(1+EXP(-4/0.5*(POWER(POWER((ABS(AS$215-(1))),3)+POWER(ABS($AO235-(-1)),3),1/3))))-0.5)</f>
        <v>0.90727656210825836</v>
      </c>
      <c r="AT235" s="368">
        <f>2*(1/(1+EXP(-4/0.5*(POWER(POWER((ABS(AT$215-(-1))),3)+POWER(ABS($AO235-(0)),3),1/3))))-0.5)*2*(1/(1+EXP(-4/0.5*(POWER(POWER((ABS(AT$215-(1))),3)+POWER(ABS($AO235-(-1)),3),1/3))))-0.5)</f>
        <v>0.86387670496617874</v>
      </c>
      <c r="AU235" s="368">
        <f>2*(1/(1+EXP(-4/0.5*(POWER(POWER((ABS(AU$215-(-1))),3)+POWER(ABS($AO235-(0)),3),1/3))))-0.5)*2*(1/(1+EXP(-4/0.5*(POWER(POWER((ABS(AU$215-(1))),3)+POWER(ABS($AO235-(-1)),3),1/3))))-0.5)</f>
        <v>0.83806456347766933</v>
      </c>
      <c r="AV235" s="368">
        <f>2*(1/(1+EXP(-4/0.5*(POWER(POWER((ABS(AV$215-(-1))),3)+POWER(ABS($AO235-(0)),3),1/3))))-0.5)*2*(1/(1+EXP(-4/0.5*(POWER(POWER((ABS(AV$215-(1))),3)+POWER(ABS($AO235-(-1)),3),1/3))))-0.5)</f>
        <v>0.83365445725687448</v>
      </c>
      <c r="AW235" s="368">
        <f>2*(1/(1+EXP(-4/0.5*(POWER(POWER((ABS(AW$215-(-1))),3)+POWER(ABS($AO235-(0)),3),1/3))))-0.5)*2*(1/(1+EXP(-4/0.5*(POWER(POWER((ABS(AW$215-(1))),3)+POWER(ABS($AO235-(-1)),3),1/3))))-0.5)</f>
        <v>0.83806430535523024</v>
      </c>
      <c r="AX235" s="368">
        <f>2*(1/(1+EXP(-4/0.5*(POWER(POWER((ABS(AX$215-(-1))),3)+POWER(ABS($AO235-(0)),3),1/3))))-0.5)*2*(1/(1+EXP(-4/0.5*(POWER(POWER((ABS(AX$215-(1))),3)+POWER(ABS($AO235-(-1)),3),1/3))))-0.5)</f>
        <v>0.86387600745461657</v>
      </c>
      <c r="AY235" s="368">
        <f>2*(1/(1+EXP(-4/0.5*(POWER(POWER((ABS(AY$215-(-1))),3)+POWER(ABS($AO235-(0)),3),1/3))))-0.5)*2*(1/(1+EXP(-4/0.5*(POWER(POWER((ABS(AY$215-(1))),3)+POWER(ABS($AO235-(-1)),3),1/3))))-0.5)</f>
        <v>0.90727492578119073</v>
      </c>
      <c r="AZ235" s="368">
        <f>2*(1/(1+EXP(-4/0.5*(POWER(POWER((ABS(AZ$215-(-1))),3)+POWER(ABS($AO235-(0)),3),1/3))))-0.5)*2*(1/(1+EXP(-4/0.5*(POWER(POWER((ABS(AZ$215-(1))),3)+POWER(ABS($AO235-(-1)),3),1/3))))-0.5)</f>
        <v>0.94671698218183631</v>
      </c>
      <c r="BA235" s="368">
        <f>2*(1/(1+EXP(-4/0.5*(POWER(POWER((ABS(BA$215-(-1))),3)+POWER(ABS($AO235-(0)),3),1/3))))-0.5)*2*(1/(1+EXP(-4/0.5*(POWER(POWER((ABS(BA$215-(1))),3)+POWER(ABS($AO235-(-1)),3),1/3))))-0.5)</f>
        <v>0.9723987976256212</v>
      </c>
      <c r="BB235" s="368">
        <f>2*(1/(1+EXP(-4/0.5*(POWER(POWER((ABS(BB$215-(-1))),3)+POWER(ABS($AO235-(0)),3),1/3))))-0.5)*2*(1/(1+EXP(-4/0.5*(POWER(POWER((ABS(BB$215-(1))),3)+POWER(ABS($AO235-(-1)),3),1/3))))-0.5)</f>
        <v>0.98649297508159273</v>
      </c>
      <c r="BC235" s="368">
        <f>2*(1/(1+EXP(-4/0.5*(POWER(POWER((ABS(BC$215-(-1))),3)+POWER(ABS($AO235-(0)),3),1/3))))-0.5)*2*(1/(1+EXP(-4/0.5*(POWER(POWER((ABS(BC$215-(1))),3)+POWER(ABS($AO235-(-1)),3),1/3))))-0.5)</f>
        <v>0.99357562992589632</v>
      </c>
      <c r="BD235" s="368">
        <f>2*(1/(1+EXP(-4/0.5*(POWER(POWER((ABS(BD$215-(-1))),3)+POWER(ABS($AO235-(0)),3),1/3))))-0.5)*2*(1/(1+EXP(-4/0.5*(POWER(POWER((ABS(BD$215-(1))),3)+POWER(ABS($AO235-(-1)),3),1/3))))-0.5)</f>
        <v>0.99695486085640606</v>
      </c>
      <c r="BE235" s="368">
        <f>2*(1/(1+EXP(-4/0.5*(POWER(POWER((ABS(BE$215-(-1))),3)+POWER(ABS($AO235-(0)),3),1/3))))-0.5)*2*(1/(1+EXP(-4/0.5*(POWER(POWER((ABS(BE$215-(1))),3)+POWER(ABS($AO235-(-1)),3),1/3))))-0.5)</f>
        <v>0.99848364501992015</v>
      </c>
      <c r="BF235" s="368">
        <f>2*(1/(1+EXP(-4/0.5*(POWER(POWER((ABS(BF$215-(-1))),3)+POWER(ABS($AO235-(0)),3),1/3))))-0.5)*2*(1/(1+EXP(-4/0.5*(POWER(POWER((ABS(BF$215-(1))),3)+POWER(ABS($AO235-(-1)),3),1/3))))-0.5)</f>
        <v>0.99908208490576067</v>
      </c>
      <c r="BG235" s="368">
        <f>2*(1/(1+EXP(-4/0.5*(POWER(POWER((ABS(BG$215-(-1))),3)+POWER(ABS($AO235-(0)),3),1/3))))-0.5)*2*(1/(1+EXP(-4/0.5*(POWER(POWER((ABS(BG$215-(1))),3)+POWER(ABS($AO235-(-1)),3),1/3))))-0.5)</f>
        <v>0.99916001018724776</v>
      </c>
      <c r="BH235" s="368">
        <f>2*(1/(1+EXP(-4/0.5*(POWER(POWER((ABS(BH$215-(-1))),3)+POWER(ABS($AO235-(0)),3),1/3))))-0.5)*2*(1/(1+EXP(-4/0.5*(POWER(POWER((ABS(BH$215-(1))),3)+POWER(ABS($AO235-(-1)),3),1/3))))-0.5)</f>
        <v>0.99886380347908543</v>
      </c>
      <c r="BI235" s="368">
        <f>2*(1/(1+EXP(-4/0.5*(POWER(POWER((ABS(BI$215-(-1))),3)+POWER(ABS($AO235-(0)),3),1/3))))-0.5)*2*(1/(1+EXP(-4/0.5*(POWER(POWER((ABS(BI$215-(1))),3)+POWER(ABS($AO235-(-1)),3),1/3))))-0.5)</f>
        <v>0.9982180499087675</v>
      </c>
      <c r="BJ235" s="368">
        <f>2*(1/(1+EXP(-4/0.5*(POWER(POWER((ABS(BJ$215-(-1))),3)+POWER(ABS($AO235-(0)),3),1/3))))-0.5)*2*(1/(1+EXP(-4/0.5*(POWER(POWER((ABS(BJ$215-(1))),3)+POWER(ABS($AO235-(-1)),3),1/3))))-0.5)</f>
        <v>0.99722975221122312</v>
      </c>
      <c r="BK235" s="368">
        <f>2*(1/(1+EXP(-4/0.5*(POWER(POWER((ABS(BK$215-(-1))),3)+POWER(ABS($AO235-(0)),3),1/3))))-0.5)*2*(1/(1+EXP(-4/0.5*(POWER(POWER((ABS(BK$215-(1))),3)+POWER(ABS($AO235-(-1)),3),1/3))))-0.5)</f>
        <v>0.99598232381473129</v>
      </c>
      <c r="BL235" s="368">
        <f>2*(1/(1+EXP(-4/0.5*(POWER(POWER((ABS(BL$215-(-1))),3)+POWER(ABS($AO235-(0)),3),1/3))))-0.5)*2*(1/(1+EXP(-4/0.5*(POWER(POWER((ABS(BL$215-(1))),3)+POWER(ABS($AO235-(-1)),3),1/3))))-0.5)</f>
        <v>0.99468457478149541</v>
      </c>
      <c r="BM235" s="368">
        <f>2*(1/(1+EXP(-4/0.5*(POWER(POWER((ABS(BM$215-(-1))),3)+POWER(ABS($AO235-(0)),3),1/3))))-0.5)*2*(1/(1+EXP(-4/0.5*(POWER(POWER((ABS(BM$215-(1))),3)+POWER(ABS($AO235-(-1)),3),1/3))))-0.5)</f>
        <v>0.99360934938697409</v>
      </c>
      <c r="BN235" s="368">
        <f>2*(1/(1+EXP(-4/0.5*(POWER(POWER((ABS(BN$215-(-1))),3)+POWER(ABS($AO235-(0)),3),1/3))))-0.5)*2*(1/(1+EXP(-4/0.5*(POWER(POWER((ABS(BN$215-(1))),3)+POWER(ABS($AO235-(-1)),3),1/3))))-0.5)</f>
        <v>0.99294090160845483</v>
      </c>
      <c r="BO235" s="368">
        <f>2*(1/(1+EXP(-4/0.5*(POWER(POWER((ABS(BO$215-(-1))),3)+POWER(ABS($AO235-(0)),3),1/3))))-0.5)*2*(1/(1+EXP(-4/0.5*(POWER(POWER((ABS(BO$215-(1))),3)+POWER(ABS($AO235-(-1)),3),1/3))))-0.5)</f>
        <v>0.99267083932842959</v>
      </c>
      <c r="BP235" s="368">
        <f>2*(1/(1+EXP(-4/0.5*(POWER(POWER((ABS(BP$215-(-1))),3)+POWER(ABS($AO235-(0)),3),1/3))))-0.5)*2*(1/(1+EXP(-4/0.5*(POWER(POWER((ABS(BP$215-(1))),3)+POWER(ABS($AO235-(-1)),3),1/3))))-0.5)</f>
        <v>0.99263130077023221</v>
      </c>
      <c r="BQ235" s="368">
        <f>2*(1/(1+EXP(-4/0.5*(POWER(POWER((ABS(BQ$215-(-1))),3)+POWER(ABS($AO235-(0)),3),1/3))))-0.5)*2*(1/(1+EXP(-4/0.5*(POWER(POWER((ABS(BQ$215-(1))),3)+POWER(ABS($AO235-(-1)),3),1/3))))-0.5)</f>
        <v>0.99267122798917062</v>
      </c>
      <c r="BR235" s="368">
        <f>2*(1/(1+EXP(-4/0.5*(POWER(POWER((ABS(BR$215-(-1))),3)+POWER(ABS($AO235-(0)),3),1/3))))-0.5)*2*(1/(1+EXP(-4/0.5*(POWER(POWER((ABS(BR$215-(1))),3)+POWER(ABS($AO235-(-1)),3),1/3))))-0.5)</f>
        <v>0.99294193977622214</v>
      </c>
      <c r="BS235" s="368">
        <f>2*(1/(1+EXP(-4/0.5*(POWER(POWER((ABS(BS$215-(-1))),3)+POWER(ABS($AO235-(0)),3),1/3))))-0.5)*2*(1/(1+EXP(-4/0.5*(POWER(POWER((ABS(BS$215-(1))),3)+POWER(ABS($AO235-(-1)),3),1/3))))-0.5)</f>
        <v>0.99361173396446423</v>
      </c>
      <c r="BT235" s="368">
        <f>2*(1/(1+EXP(-4/0.5*(POWER(POWER((ABS(BT$215-(-1))),3)+POWER(ABS($AO235-(0)),3),1/3))))-0.5)*2*(1/(1+EXP(-4/0.5*(POWER(POWER((ABS(BT$215-(1))),3)+POWER(ABS($AO235-(-1)),3),1/3))))-0.5)</f>
        <v>0.99468990599203388</v>
      </c>
      <c r="BU235" s="368">
        <f>2*(1/(1+EXP(-4/0.5*(POWER(POWER((ABS(BU$215-(-1))),3)+POWER(ABS($AO235-(0)),3),1/3))))-0.5)*2*(1/(1+EXP(-4/0.5*(POWER(POWER((ABS(BU$215-(1))),3)+POWER(ABS($AO235-(-1)),3),1/3))))-0.5)</f>
        <v>0.99599417443772553</v>
      </c>
      <c r="BV235" s="278"/>
      <c r="BW235" s="189"/>
      <c r="BX235" s="278"/>
      <c r="BY235" s="277"/>
      <c r="BZ235" s="222">
        <v>-0.3</v>
      </c>
      <c r="CA235" s="227">
        <f>$E$217-($E$217-$E$247)*1/(1+EXP(-($E$216*(-BZ235+$C$215))))</f>
        <v>-0.83756285614737402</v>
      </c>
      <c r="CB235" s="367">
        <f>MIN((CB$216+$E235)/2,CA234)</f>
        <v>-0.91878142807368701</v>
      </c>
      <c r="CC235" s="368">
        <f>_xlfn.IFS(($D235-$C$215)&lt;-(CC$215-$D$214),MIN((CC$216+$E235)/2,CB234),($D235-$C$215)&gt;-(CC$215-$D$214),MAX((CC$216+$E235)/2,CB234),TRUE,(CC$216+$E235)/2)</f>
        <v>-0.91864306410174668</v>
      </c>
      <c r="CD235" s="368">
        <f>_xlfn.IFS(($D235-$C$215)&lt;-(CD$215-$D$214),MIN((CD$216+$E235)/2,CB234),($D235-$C$215)&gt;-(CD$215-$D$214),MAX((CD$216+$E235)/2,CC233),TRUE,(CD$216+$E235)/2)</f>
        <v>-0.91850282330325161</v>
      </c>
      <c r="CE235" s="368">
        <f>_xlfn.IFS(($D235-$C$215)&lt;-(CE$215-$D$214),MIN((CE$216+$E235)/2,CC234),($D235-$C$215)&gt;-(CE$215-$D$214),MAX((CE$216+$E235)/2,CD233),TRUE,(CE$216+$E235)/2)</f>
        <v>-0.91822049258195348</v>
      </c>
      <c r="CF235" s="368">
        <f>_xlfn.IFS(($D235-$C$215)&lt;-(CF$215-$D$214),MIN((CF$216+$E235)/2,CD234),($D235-$C$215)&gt;-(CF$215-$D$214),MAX((CF$216+$E235)/2,CE233),TRUE,(CF$216+$E235)/2)</f>
        <v>-0.91765227077193023</v>
      </c>
      <c r="CG235" s="368">
        <f>_xlfn.IFS(($D235-$C$215)&lt;-(CG$215-$D$214),MIN((CG$216+$E235)/2,CE234),($D235-$C$215)&gt;-(CG$215-$D$214),MAX((CG$216+$E235)/2,CF233),TRUE,(CG$216+$E235)/2)</f>
        <v>-0.91650931840194716</v>
      </c>
      <c r="CH235" s="368">
        <f>_xlfn.IFS(($D235-$C$215)&lt;-(CH$215-$D$214),MIN((CH$216+$E235)/2,CF234),($D235-$C$215)&gt;-(CH$215-$D$214),MAX((CH$216+$E235)/2,CG233),TRUE,(CH$216+$E235)/2)</f>
        <v>-0.91421297625521047</v>
      </c>
      <c r="CI235" s="368">
        <f>_xlfn.IFS(($D235-$C$215)&lt;-(CI$215-$D$214),MIN((CI$216+$E235)/2,CG234),($D235-$C$215)&gt;-(CI$215-$D$214),MAX((CI$216+$E235)/2,CH233),TRUE,(CI$216+$E235)/2)</f>
        <v>-0.90961001278585629</v>
      </c>
      <c r="CJ235" s="368">
        <f>_xlfn.IFS(($D235-$C$215)&lt;-(CJ$215-$D$214),MIN((CJ$216+$E235)/2,CH234),($D235-$C$215)&gt;-(CJ$215-$D$214),MAX((CJ$216+$E235)/2,CI233),TRUE,(CJ$216+$E235)/2)</f>
        <v>-0.90042623786986242</v>
      </c>
      <c r="CK235" s="368">
        <f>_xlfn.IFS(($D235-$C$215)&lt;-(CK$215-$D$214),MIN((CK$216+$E235)/2,CI234),($D235-$C$215)&gt;-(CK$215-$D$214),MAX((CK$216+$E235)/2,CJ233),TRUE,(CK$216+$E235)/2)</f>
        <v>-0.88227152249573282</v>
      </c>
      <c r="CL235" s="368">
        <f>_xlfn.IFS(($D235-$C$215)&lt;-(CL$215-$D$214),MIN((CL$216+$E235)/2,CJ234),($D235-$C$215)&gt;-(CL$215-$D$214),MAX((CL$216+$E235)/2,CK233),TRUE,(CL$216+$E235)/2)</f>
        <v>-0.84702995138435022</v>
      </c>
      <c r="CM235" s="368">
        <f>_xlfn.IFS(($D235-$C$215)&lt;-(CM$215-$D$214),MIN((CM$216+$E235)/2,CK234),($D235-$C$215)&gt;-(CM$215-$D$214),MAX((CM$216+$E235)/2,CL233),TRUE,(CM$216+$E235)/2)</f>
        <v>-0.80844638128145629</v>
      </c>
      <c r="CN235" s="368">
        <f>_xlfn.IFS(($D235-$C$215)&lt;-(CN$215-$D$214),MIN((CN$216+$E235)/2,CL234),($D235-$C$215)&gt;-(CN$215-$D$214),MAX((CN$216+$E235)/2,CM233),TRUE,(CN$216+$E235)/2)</f>
        <v>-0.7732048101700737</v>
      </c>
      <c r="CO235" s="368">
        <f>_xlfn.IFS(($D235-$C$215)&lt;-(CO$215-$D$214),MIN((CO$216+$E235)/2,CM234),($D235-$C$215)&gt;-(CO$215-$D$214),MAX((CO$216+$E235)/2,CN233),TRUE,(CO$216+$E235)/2)</f>
        <v>-0.70714912463502699</v>
      </c>
      <c r="CP235" s="368">
        <f>_xlfn.IFS(($D235-$C$215)&lt;-(CP$215-$D$214),MIN((CP$216+$E235)/2,CN234),($D235-$C$215)&gt;-(CP$215-$D$214),MAX((CP$216+$E235)/2,CO233),TRUE,(CP$216+$E235)/2)</f>
        <v>-0.645641515847861</v>
      </c>
      <c r="CQ235" s="368">
        <f>_xlfn.IFS(($D235-$C$215)&lt;-(CQ$215-$D$214),MIN((CQ$216+$E235)/2,CO234),($D235-$C$215)&gt;-(CQ$215-$D$214),MAX((CQ$216+$E235)/2,CP233),TRUE,(CQ$216+$E235)/2)</f>
        <v>-0.5795858303128143</v>
      </c>
      <c r="CR235" s="368">
        <f>_xlfn.IFS(($D235-$C$215)&lt;-(CR$215-$D$214),MIN((CR$216+$E235)/2,CP234),($D235-$C$215)&gt;-(CR$215-$D$214),MAX((CR$216+$E235)/2,CQ233),TRUE,(CR$216+$E235)/2)</f>
        <v>-0.46352721593872026</v>
      </c>
      <c r="CS235" s="368">
        <f>_xlfn.IFS(($D235-$C$215)&lt;-(CS$215-$D$214),MIN((CS$216+$E235)/2,CQ234),($D235-$C$215)&gt;-(CS$215-$D$214),MAX((CS$216+$E235)/2,CR233),TRUE,(CS$216+$E235)/2)</f>
        <v>-0.38435685192036306</v>
      </c>
      <c r="CT235" s="368">
        <f>_xlfn.IFS(($D235-$C$215)&lt;-(CT$215-$D$214),MIN((CT$216+$E235)/2,CR234),($D235-$C$215)&gt;-(CT$215-$D$214),MAX((CT$216+$E235)/2,CS233),TRUE,(CT$216+$E235)/2)</f>
        <v>-0.26829823754626902</v>
      </c>
      <c r="CU235" s="368">
        <f>_xlfn.IFS(($D235-$C$215)&lt;-(CU$215-$D$214),MIN((CU$216+$E235)/2,CS234),($D235-$C$215)&gt;-(CU$215-$D$214),MAX((CU$216+$E235)/2,CT233),TRUE,(CU$216+$E235)/2)</f>
        <v>1.3458436605826574</v>
      </c>
      <c r="CV235" s="368">
        <f>_xlfn.IFS(($D235-$C$215)&lt;-(CV$215-$D$214),MIN((CV$216+$E235)/2,CT234),($D235-$C$215)&gt;-(CV$215-$D$214),MAX((CV$216+$E235)/2,CU233),TRUE,(CV$216+$E235)/2)</f>
        <v>1.5641682037684919</v>
      </c>
      <c r="CW235" s="368">
        <f>_xlfn.IFS(($D235-$C$215)&lt;-(CW$215-$D$214),MIN((CW$216+$E235)/2,CU234),($D235-$C$215)&gt;-(CW$215-$D$214),MAX((CW$216+$E235)/2,CV233),TRUE,(CW$216+$E235)/2)</f>
        <v>1.715344987740028</v>
      </c>
      <c r="CX235" s="368">
        <f>_xlfn.IFS(($D235-$C$215)&lt;-(CX$215-$D$214),MIN((CX$216+$E235)/2,CV234),($D235-$C$215)&gt;-(CX$215-$D$214),MAX((CX$216+$E235)/2,CW233),TRUE,(CX$216+$E235)/2)</f>
        <v>1.8061423790585405</v>
      </c>
      <c r="CY235" s="368">
        <f>_xlfn.IFS(($D235-$C$215)&lt;-(CY$215-$D$214),MIN((CY$216+$E235)/2,CW234),($D235-$C$215)&gt;-(CY$215-$D$214),MAX((CY$216+$E235)/2,CX233),TRUE,(CY$216+$E235)/2)</f>
        <v>1.8736388388932128</v>
      </c>
      <c r="CZ235" s="368">
        <f>_xlfn.IFS(($D235-$C$215)&lt;-(CZ$215-$D$214),MIN((CZ$216+$E235)/2,CX234),($D235-$C$215)&gt;-(CZ$215-$D$214),MAX((CZ$216+$E235)/2,CY233),TRUE,(CZ$216+$E235)/2)</f>
        <v>1.923585217712902</v>
      </c>
      <c r="DA235" s="368">
        <f>_xlfn.IFS(($D235-$C$215)&lt;-(DA$215-$D$214),MIN((DA$216+$E235)/2,CY234),($D235-$C$215)&gt;-(DA$215-$D$214),MAX((DA$216+$E235)/2,CZ233),TRUE,(DA$216+$E235)/2)</f>
        <v>1.949738797364569</v>
      </c>
      <c r="DB235" s="368">
        <f>_xlfn.IFS(($D235-$C$215)&lt;-(DB$215-$D$214),MIN((DB$216+$E235)/2,CZ234),($D235-$C$215)&gt;-(DB$215-$D$214),MAX((DB$216+$E235)/2,DA233),TRUE,(DB$216+$E235)/2)</f>
        <v>1.9673890633041213</v>
      </c>
      <c r="DC235" s="368">
        <f>_xlfn.IFS(($D235-$C$215)&lt;-(DC$215-$D$214),MIN((DC$216+$E235)/2,DA234),($D235-$C$215)&gt;-(DC$215-$D$214),MAX((DC$216+$E235)/2,DB233),TRUE,(DC$216+$E235)/2)</f>
        <v>1.9807310112979979</v>
      </c>
      <c r="DD235" s="368">
        <f>_xlfn.IFS(($D235-$C$215)&lt;-(DD$215-$D$214),MIN((DD$216+$E235)/2,DB234),($D235-$C$215)&gt;-(DD$215-$D$214),MAX((DD$216+$E235)/2,DC233),TRUE,(DD$216+$E235)/2)</f>
        <v>1.9874466278202263</v>
      </c>
      <c r="DE235" s="368">
        <f>_xlfn.IFS(($D235-$C$215)&lt;-(DE$215-$D$214),MIN((DE$216+$E235)/2,DC234),($D235-$C$215)&gt;-(DE$215-$D$214),MAX((DE$216+$E235)/2,DD233),TRUE,(DE$216+$E235)/2)</f>
        <v>1.9918641833184605</v>
      </c>
      <c r="DF235" s="369">
        <f>_xlfn.IFS(($D235-$C$215)&lt;-(DF$215-$D$214),MIN((DF$216+$E235)/2,DD234),($D235-$C$215)&gt;-(DF$215-$D$214),MAX((DF$216+$E235)/2,DE233),TRUE,(DF$216+$E235)/2)</f>
        <v>1.9952216566591701</v>
      </c>
      <c r="DG235" s="278"/>
      <c r="DH235"/>
      <c r="DI235"/>
      <c r="DJ235"/>
      <c r="DK235" s="647">
        <v>-0.9</v>
      </c>
      <c r="DL235" s="368">
        <f>2*(1/(1+EXP(-4*(ABS(DL$215-$DJ$213)+ABS($DK235-$DI$214))))-0.5)</f>
        <v>0.99899959778584102</v>
      </c>
      <c r="DM235" s="368">
        <f>2*(1/(1+EXP(-4*(ABS(DM$215-$DJ$213)+ABS($DK235-$DI$214))))-0.5)</f>
        <v>0.99850794233232665</v>
      </c>
      <c r="DN235" s="368">
        <f>2*(1/(1+EXP(-4*(ABS(DN$215-$DJ$213)+ABS($DK235-$DI$214))))-0.5)</f>
        <v>0.99777492793427958</v>
      </c>
      <c r="DO235" s="368">
        <f>2*(1/(1+EXP(-4*(ABS(DO$215-$DJ$213)+ABS($DK235-$DI$214))))-0.5)</f>
        <v>0.99668239783965107</v>
      </c>
      <c r="DP235" s="368">
        <f>2*(1/(1+EXP(-4*(ABS(DP$215-$DJ$213)+ABS($DK235-$DI$214))))-0.5)</f>
        <v>0.99505475368673069</v>
      </c>
      <c r="DQ235" s="368">
        <f>2*(1/(1+EXP(-4*(ABS(DQ$215-$DJ$213)+ABS($DK235-$DI$214))))-0.5)</f>
        <v>0.99263152020112821</v>
      </c>
      <c r="DR235" s="368">
        <f>2*(1/(1+EXP(-4*(ABS(DR$215-$DJ$213)+ABS($DK235-$DI$214))))-0.5)</f>
        <v>0.98902740220109897</v>
      </c>
      <c r="DS235" s="368">
        <f>2*(1/(1+EXP(-4*(ABS(DS$215-$DJ$213)+ABS($DK235-$DI$214))))-0.5)</f>
        <v>0.98367485769368024</v>
      </c>
      <c r="DT235" s="368">
        <f>2*(1/(1+EXP(-4*(ABS(DT$215-$DJ$213)+ABS($DK235-$DI$214))))-0.5)</f>
        <v>0.97574313003145141</v>
      </c>
      <c r="DU235" s="368">
        <f>2*(1/(1+EXP(-4*(ABS(DU$215-$DJ$213)+ABS($DK235-$DI$214))))-0.5)</f>
        <v>0.9640275800758169</v>
      </c>
      <c r="DV235" s="368">
        <f>2*(1/(1+EXP(-4*(ABS(DV$215-$DJ$213)+ABS($DK235-$DI$214))))-0.5)</f>
        <v>0.94680601284626809</v>
      </c>
      <c r="DW235" s="368">
        <f>2*(1/(1+EXP(-4*(ABS(DW$215-$DJ$213)+ABS($DK235-$DI$214))))-0.5)</f>
        <v>0.9640275800758169</v>
      </c>
      <c r="DX235" s="368">
        <f>2*(1/(1+EXP(-4*(ABS(DX$215-$DJ$213)+ABS($DK235-$DI$214))))-0.5)</f>
        <v>0.97574313003145141</v>
      </c>
      <c r="DY235" s="368">
        <f>2*(1/(1+EXP(-4*(ABS(DY$215-$DJ$213)+ABS($DK235-$DI$214))))-0.5)</f>
        <v>0.98367485769368024</v>
      </c>
      <c r="DZ235" s="368">
        <f>2*(1/(1+EXP(-4*(ABS(DZ$215-$DJ$213)+ABS($DK235-$DI$214))))-0.5)</f>
        <v>0.98902740220109897</v>
      </c>
      <c r="EA235" s="368">
        <f>2*(1/(1+EXP(-4*(ABS(EA$215-$DJ$213)+ABS($DK235-$DI$214))))-0.5)</f>
        <v>0.99263152020112821</v>
      </c>
      <c r="EB235" s="368">
        <f>2*(1/(1+EXP(-4*(ABS(EB$215-$DJ$213)+ABS($DK235-$DI$214))))-0.5)</f>
        <v>0.99505475368673069</v>
      </c>
      <c r="EC235" s="368">
        <f>2*(1/(1+EXP(-4*(ABS(EC$215-$DJ$213)+ABS($DK235-$DI$214))))-0.5)</f>
        <v>0.99668239783965107</v>
      </c>
      <c r="ED235" s="368">
        <f>2*(1/(1+EXP(-4*(ABS(ED$215-$DJ$213)+ABS($DK235-$DI$214))))-0.5)</f>
        <v>0.99777492793427958</v>
      </c>
      <c r="EE235" s="368">
        <f>2*(1/(1+EXP(-4*(ABS(EE$215-$DJ$213)+ABS($DK235-$DI$214))))-0.5)</f>
        <v>0.99850794233232665</v>
      </c>
      <c r="EF235" s="368">
        <f>2*(1/(1+EXP(-4*(ABS(EF$215-$DJ$213)+ABS($DK235-$DI$214))))-0.5)</f>
        <v>0.99899959778584102</v>
      </c>
      <c r="EG235"/>
      <c r="EH235"/>
      <c r="EI235"/>
      <c r="EJ235" s="647">
        <v>-0.9</v>
      </c>
      <c r="EK235" s="368">
        <f>2*(1/(1+EXP(-4*(SQRT(POWER((EK$215-$DJ$213),2)+POWER(($DK235-$DI$214),2)))))-0.5)</f>
        <v>0.99083985281811171</v>
      </c>
      <c r="EL235" s="368">
        <f>2*(1/(1+EXP(-4*(SQRT(POWER((EL$215-$DJ$213),2)+POWER(($DK235-$DI$214),2)))))-0.5)</f>
        <v>0.98777354987847965</v>
      </c>
      <c r="EM235" s="368">
        <f>2*(1/(1+EXP(-4*(SQRT(POWER((EM$215-$DJ$213),2)+POWER(($DK235-$DI$214),2)))))-0.5)</f>
        <v>0.98394206285173436</v>
      </c>
      <c r="EN235" s="368">
        <f>2*(1/(1+EXP(-4*(SQRT(POWER((EN$215-$DJ$213),2)+POWER(($DK235-$DI$214),2)))))-0.5)</f>
        <v>0.97930689999723741</v>
      </c>
      <c r="EO235" s="368">
        <f>2*(1/(1+EXP(-4*(SQRT(POWER((EO$215-$DJ$213),2)+POWER(($DK235-$DI$214),2)))))-0.5)</f>
        <v>0.97392137898758402</v>
      </c>
      <c r="EP235" s="368">
        <f>2*(1/(1+EXP(-4*(SQRT(POWER((EP$215-$DJ$213),2)+POWER(($DK235-$DI$214),2)))))-0.5)</f>
        <v>0.96797526879474338</v>
      </c>
      <c r="EQ235" s="368">
        <f>2*(1/(1+EXP(-4*(SQRT(POWER((EQ$215-$DJ$213),2)+POWER(($DK235-$DI$214),2)))))-0.5)</f>
        <v>0.96182850221220129</v>
      </c>
      <c r="ER235" s="368">
        <f>2*(1/(1+EXP(-4*(SQRT(POWER((ER$215-$DJ$213),2)+POWER(($DK235-$DI$214),2)))))-0.5)</f>
        <v>0.95601144400379967</v>
      </c>
      <c r="ES235" s="368">
        <f>2*(1/(1+EXP(-4*(SQRT(POWER((ES$215-$DJ$213),2)+POWER(($DK235-$DI$214),2)))))-0.5)</f>
        <v>0.95116896097802295</v>
      </c>
      <c r="ET235" s="368">
        <f>2*(1/(1+EXP(-4*(SQRT(POWER((ET$215-$DJ$213),2)+POWER(($DK235-$DI$214),2)))))-0.5)</f>
        <v>0.94794117998658045</v>
      </c>
      <c r="EU235" s="368">
        <f>2*(1/(1+EXP(-4*(SQRT(POWER((EU$215-$DJ$213),2)+POWER(($DK235-$DI$214),2)))))-0.5)</f>
        <v>0.94680601284626809</v>
      </c>
      <c r="EV235" s="368">
        <f>2*(1/(1+EXP(-4*(SQRT(POWER((EV$215-$DJ$213),2)+POWER(($DK235-$DI$214),2)))))-0.5)</f>
        <v>0.94794117998658045</v>
      </c>
      <c r="EW235" s="368">
        <f>2*(1/(1+EXP(-4*(SQRT(POWER((EW$215-$DJ$213),2)+POWER(($DK235-$DI$214),2)))))-0.5)</f>
        <v>0.95116896097802295</v>
      </c>
      <c r="EX235" s="368">
        <f>2*(1/(1+EXP(-4*(SQRT(POWER((EX$215-$DJ$213),2)+POWER(($DK235-$DI$214),2)))))-0.5)</f>
        <v>0.95601144400379967</v>
      </c>
      <c r="EY235" s="368">
        <f>2*(1/(1+EXP(-4*(SQRT(POWER((EY$215-$DJ$213),2)+POWER(($DK235-$DI$214),2)))))-0.5)</f>
        <v>0.96182850221220129</v>
      </c>
      <c r="EZ235" s="368">
        <f>2*(1/(1+EXP(-4*(SQRT(POWER((EZ$215-$DJ$213),2)+POWER(($DK235-$DI$214),2)))))-0.5)</f>
        <v>0.96797526879474338</v>
      </c>
      <c r="FA235" s="368">
        <f>2*(1/(1+EXP(-4*(SQRT(POWER((FA$215-$DJ$213),2)+POWER(($DK235-$DI$214),2)))))-0.5)</f>
        <v>0.97392137898758402</v>
      </c>
      <c r="FB235" s="368">
        <f>2*(1/(1+EXP(-4*(SQRT(POWER((FB$215-$DJ$213),2)+POWER(($DK235-$DI$214),2)))))-0.5)</f>
        <v>0.97930689999723741</v>
      </c>
      <c r="FC235" s="368">
        <f>2*(1/(1+EXP(-4*(SQRT(POWER((FC$215-$DJ$213),2)+POWER(($DK235-$DI$214),2)))))-0.5)</f>
        <v>0.98394206285173436</v>
      </c>
      <c r="FD235" s="368">
        <f>2*(1/(1+EXP(-4*(SQRT(POWER((FD$215-$DJ$213),2)+POWER(($DK235-$DI$214),2)))))-0.5)</f>
        <v>0.98777354987847965</v>
      </c>
      <c r="FE235" s="368">
        <f>2*(1/(1+EXP(-4*(SQRT(POWER((FE$215-$DJ$213),2)+POWER(($DK235-$DI$214),2)))))-0.5)</f>
        <v>0.99083985281811171</v>
      </c>
      <c r="FF235"/>
      <c r="FG235"/>
      <c r="FH235"/>
      <c r="FI235" s="647">
        <v>-0.9</v>
      </c>
      <c r="FJ235" s="368">
        <f>2*(1/(1+EXP(-4*(MAX(ABS(FJ$215-$DJ$213),ABS($DK235-$DI$214)))))-0.5)</f>
        <v>0.9640275800758169</v>
      </c>
      <c r="FK235" s="368">
        <f>2*(1/(1+EXP(-4*(MAX(ABS(FK$215-$DJ$213),ABS($DK235-$DI$214)))))-0.5)</f>
        <v>0.94680601284626809</v>
      </c>
      <c r="FL235" s="368">
        <f>2*(1/(1+EXP(-4*(MAX(ABS(FL$215-$DJ$213),ABS($DK235-$DI$214)))))-0.5)</f>
        <v>0.94680601284626809</v>
      </c>
      <c r="FM235" s="368">
        <f>2*(1/(1+EXP(-4*(MAX(ABS(FM$215-$DJ$213),ABS($DK235-$DI$214)))))-0.5)</f>
        <v>0.94680601284626809</v>
      </c>
      <c r="FN235" s="368">
        <f>2*(1/(1+EXP(-4*(MAX(ABS(FN$215-$DJ$213),ABS($DK235-$DI$214)))))-0.5)</f>
        <v>0.94680601284626809</v>
      </c>
      <c r="FO235" s="368">
        <f>2*(1/(1+EXP(-4*(MAX(ABS(FO$215-$DJ$213),ABS($DK235-$DI$214)))))-0.5)</f>
        <v>0.94680601284626809</v>
      </c>
      <c r="FP235" s="368">
        <f>2*(1/(1+EXP(-4*(MAX(ABS(FP$215-$DJ$213),ABS($DK235-$DI$214)))))-0.5)</f>
        <v>0.94680601284626809</v>
      </c>
      <c r="FQ235" s="368">
        <f>2*(1/(1+EXP(-4*(MAX(ABS(FQ$215-$DJ$213),ABS($DK235-$DI$214)))))-0.5)</f>
        <v>0.94680601284626809</v>
      </c>
      <c r="FR235" s="368">
        <f>2*(1/(1+EXP(-4*(MAX(ABS(FR$215-$DJ$213),ABS($DK235-$DI$214)))))-0.5)</f>
        <v>0.94680601284626809</v>
      </c>
      <c r="FS235" s="368">
        <f>2*(1/(1+EXP(-4*(MAX(ABS(FS$215-$DJ$213),ABS($DK235-$DI$214)))))-0.5)</f>
        <v>0.94680601284626809</v>
      </c>
      <c r="FT235" s="368">
        <f>2*(1/(1+EXP(-4*(MAX(ABS(FT$215-$DJ$213),ABS($DK235-$DI$214)))))-0.5)</f>
        <v>0.94680601284626809</v>
      </c>
      <c r="FU235" s="368">
        <f>2*(1/(1+EXP(-4*(MAX(ABS(FU$215-$DJ$213),ABS($DK235-$DI$214)))))-0.5)</f>
        <v>0.94680601284626809</v>
      </c>
      <c r="FV235" s="368">
        <f>2*(1/(1+EXP(-4*(MAX(ABS(FV$215-$DJ$213),ABS($DK235-$DI$214)))))-0.5)</f>
        <v>0.94680601284626809</v>
      </c>
      <c r="FW235" s="368">
        <f>2*(1/(1+EXP(-4*(MAX(ABS(FW$215-$DJ$213),ABS($DK235-$DI$214)))))-0.5)</f>
        <v>0.94680601284626809</v>
      </c>
      <c r="FX235" s="368">
        <f>2*(1/(1+EXP(-4*(MAX(ABS(FX$215-$DJ$213),ABS($DK235-$DI$214)))))-0.5)</f>
        <v>0.94680601284626809</v>
      </c>
      <c r="FY235" s="368">
        <f>2*(1/(1+EXP(-4*(MAX(ABS(FY$215-$DJ$213),ABS($DK235-$DI$214)))))-0.5)</f>
        <v>0.94680601284626809</v>
      </c>
      <c r="FZ235" s="368">
        <f>2*(1/(1+EXP(-4*(MAX(ABS(FZ$215-$DJ$213),ABS($DK235-$DI$214)))))-0.5)</f>
        <v>0.94680601284626809</v>
      </c>
      <c r="GA235" s="368">
        <f>2*(1/(1+EXP(-4*(MAX(ABS(GA$215-$DJ$213),ABS($DK235-$DI$214)))))-0.5)</f>
        <v>0.94680601284626809</v>
      </c>
      <c r="GB235" s="368">
        <f>2*(1/(1+EXP(-4*(MAX(ABS(GB$215-$DJ$213),ABS($DK235-$DI$214)))))-0.5)</f>
        <v>0.94680601284626809</v>
      </c>
      <c r="GC235" s="368">
        <f>2*(1/(1+EXP(-4*(MAX(ABS(GC$215-$DJ$213),ABS($DK235-$DI$214)))))-0.5)</f>
        <v>0.94680601284626809</v>
      </c>
      <c r="GD235" s="368">
        <f>2*(1/(1+EXP(-4*(MAX(ABS(GD$215-$DJ$213),ABS($DK235-$DI$214)))))-0.5)</f>
        <v>0.9640275800758169</v>
      </c>
      <c r="GE235"/>
      <c r="GF235"/>
      <c r="GG235"/>
    </row>
    <row r="236" spans="1:189" ht="42" customHeight="1">
      <c r="A236"/>
      <c r="B236" s="278"/>
      <c r="C236" s="277"/>
      <c r="D236" s="222">
        <v>-0.4</v>
      </c>
      <c r="E236" s="227">
        <f>$E$217-($E$217-$E$247)*1/(1+EXP(-($E$216*(-D236+$C$215))))</f>
        <v>-0.9170757738747124</v>
      </c>
      <c r="F236" s="367">
        <f>AQ236*CB236</f>
        <v>-0.93928944063752851</v>
      </c>
      <c r="G236" s="368">
        <f>AR236*CC236</f>
        <v>-0.92498211180990397</v>
      </c>
      <c r="H236" s="368">
        <f>AS236*CD236</f>
        <v>-0.90720385695436723</v>
      </c>
      <c r="I236" s="368">
        <f>AT236*CE236</f>
        <v>-0.89164939982700986</v>
      </c>
      <c r="J236" s="368">
        <f>AU236*CF236</f>
        <v>-0.88359911934124025</v>
      </c>
      <c r="K236" s="368">
        <f>AV236*CG236</f>
        <v>-0.88135992457688905</v>
      </c>
      <c r="L236" s="368">
        <f>AW236*CH236</f>
        <v>-0.88042467233902366</v>
      </c>
      <c r="M236" s="368">
        <f>AX236*CI236</f>
        <v>-0.88363429401235438</v>
      </c>
      <c r="N236" s="368">
        <f>AY236*CJ236</f>
        <v>-0.89008858200628582</v>
      </c>
      <c r="O236" s="368">
        <f>AZ236*CK236</f>
        <v>-0.88987483948813073</v>
      </c>
      <c r="P236" s="368">
        <f>BA236*CL236</f>
        <v>-0.8823362996756815</v>
      </c>
      <c r="Q236" s="368">
        <f>BB236*CM236</f>
        <v>-0.8728919482831099</v>
      </c>
      <c r="R236" s="368">
        <f>BC236*CN236</f>
        <v>-0.84249529278526347</v>
      </c>
      <c r="S236" s="368">
        <f>BD236*CO236</f>
        <v>-0.80629546476823855</v>
      </c>
      <c r="T236" s="368">
        <f>BE236*CP236</f>
        <v>-0.77211659776950148</v>
      </c>
      <c r="U236" s="368">
        <f>BF236*CQ236</f>
        <v>-0.70647124552849783</v>
      </c>
      <c r="V236" s="368">
        <f>BG236*CR236</f>
        <v>-0.6449694603807683</v>
      </c>
      <c r="W236" s="368">
        <f>BH236*CS236</f>
        <v>-0.57864847797725161</v>
      </c>
      <c r="X236" s="368">
        <f>BI236*CT236</f>
        <v>-0.46222986146104067</v>
      </c>
      <c r="Y236" s="368">
        <f>BJ236*CU236</f>
        <v>-0.38253470214425034</v>
      </c>
      <c r="Z236" s="368">
        <f>BK236*CV236</f>
        <v>1.4714613584210239</v>
      </c>
      <c r="AA236" s="368">
        <f>BL236*CW236</f>
        <v>1.6163549039746765</v>
      </c>
      <c r="AB236" s="368">
        <f>BM236*CX236</f>
        <v>1.7359970435666818</v>
      </c>
      <c r="AC236" s="368">
        <f>BN236*CY236</f>
        <v>1.8220293942903913</v>
      </c>
      <c r="AD236" s="368">
        <f>BO236*CZ236</f>
        <v>1.8696836147350648</v>
      </c>
      <c r="AE236" s="368">
        <f>BP236*DA236</f>
        <v>1.9037373277693534</v>
      </c>
      <c r="AF236" s="368">
        <f>BQ236*DB236</f>
        <v>1.9296982152421636</v>
      </c>
      <c r="AG236" s="368">
        <f>BR236*DC236</f>
        <v>1.9444074756519527</v>
      </c>
      <c r="AH236" s="368">
        <f>BS236*DD236</f>
        <v>1.956920399683828</v>
      </c>
      <c r="AI236" s="368">
        <f>BT236*DE236</f>
        <v>1.9692756911100073</v>
      </c>
      <c r="AJ236" s="369">
        <f>BU236*DF236</f>
        <v>1.9789015385202777</v>
      </c>
      <c r="AK236" s="278"/>
      <c r="AL236" s="189"/>
      <c r="AM236" s="278"/>
      <c r="AN236" s="277"/>
      <c r="AO236" s="222">
        <v>-0.4</v>
      </c>
      <c r="AP236" s="227">
        <f>$E$217-($E$217-$E$247)*1/(1+EXP(-($E$216*(-AO236+$C$215))))</f>
        <v>-0.9170757738747124</v>
      </c>
      <c r="AQ236" s="368">
        <f>2*(1/(1+EXP(-4/0.5*(POWER(POWER((ABS(AQ$215-(-1))),3)+POWER(ABS($AO236-(0)),3),1/3))))-0.5)*2*(1/(1+EXP(-4/0.5*(POWER(POWER((ABS(AQ$215-(1))),3)+POWER(ABS($AO236-(-1)),3),1/3))))-0.5)</f>
        <v>0.97991895097508475</v>
      </c>
      <c r="AR236" s="368">
        <f>2*(1/(1+EXP(-4/0.5*(POWER(POWER((ABS(AR$215-(-1))),3)+POWER(ABS($AO236-(0)),3),1/3))))-0.5)*2*(1/(1+EXP(-4/0.5*(POWER(POWER((ABS(AR$215-(1))),3)+POWER(ABS($AO236-(-1)),3),1/3))))-0.5)</f>
        <v>0.96513206616368719</v>
      </c>
      <c r="AS236" s="368">
        <f>2*(1/(1+EXP(-4/0.5*(POWER(POWER((ABS(AS$215-(-1))),3)+POWER(ABS($AO236-(0)),3),1/3))))-0.5)*2*(1/(1+EXP(-4/0.5*(POWER(POWER((ABS(AS$215-(1))),3)+POWER(ABS($AO236-(-1)),3),1/3))))-0.5)</f>
        <v>0.94672065675471317</v>
      </c>
      <c r="AT236" s="368">
        <f>2*(1/(1+EXP(-4/0.5*(POWER(POWER((ABS(AT$215-(-1))),3)+POWER(ABS($AO236-(0)),3),1/3))))-0.5)*2*(1/(1+EXP(-4/0.5*(POWER(POWER((ABS(AT$215-(1))),3)+POWER(ABS($AO236-(-1)),3),1/3))))-0.5)</f>
        <v>0.93076289411919344</v>
      </c>
      <c r="AU236" s="368">
        <f>2*(1/(1+EXP(-4/0.5*(POWER(POWER((ABS(AU$215-(-1))),3)+POWER(ABS($AO236-(0)),3),1/3))))-0.5)*2*(1/(1+EXP(-4/0.5*(POWER(POWER((ABS(AU$215-(1))),3)+POWER(ABS($AO236-(-1)),3),1/3))))-0.5)</f>
        <v>0.922906896490852</v>
      </c>
      <c r="AV236" s="368">
        <f>2*(1/(1+EXP(-4/0.5*(POWER(POWER((ABS(AV$215-(-1))),3)+POWER(ABS($AO236-(0)),3),1/3))))-0.5)*2*(1/(1+EXP(-4/0.5*(POWER(POWER((ABS(AV$215-(1))),3)+POWER(ABS($AO236-(-1)),3),1/3))))-0.5)</f>
        <v>0.92166837455700235</v>
      </c>
      <c r="AW236" s="368">
        <f>2*(1/(1+EXP(-4/0.5*(POWER(POWER((ABS(AW$215-(-1))),3)+POWER(ABS($AO236-(0)),3),1/3))))-0.5)*2*(1/(1+EXP(-4/0.5*(POWER(POWER((ABS(AW$215-(1))),3)+POWER(ABS($AO236-(-1)),3),1/3))))-0.5)</f>
        <v>0.92290658372016798</v>
      </c>
      <c r="AX236" s="368">
        <f>2*(1/(1+EXP(-4/0.5*(POWER(POWER((ABS(AX$215-(-1))),3)+POWER(ABS($AO236-(0)),3),1/3))))-0.5)*2*(1/(1+EXP(-4/0.5*(POWER(POWER((ABS(AX$215-(1))),3)+POWER(ABS($AO236-(-1)),3),1/3))))-0.5)</f>
        <v>0.93076206122703975</v>
      </c>
      <c r="AY236" s="368">
        <f>2*(1/(1+EXP(-4/0.5*(POWER(POWER((ABS(AY$215-(-1))),3)+POWER(ABS($AO236-(0)),3),1/3))))-0.5)*2*(1/(1+EXP(-4/0.5*(POWER(POWER((ABS(AY$215-(1))),3)+POWER(ABS($AO236-(-1)),3),1/3))))-0.5)</f>
        <v>0.94671874423844715</v>
      </c>
      <c r="AZ236" s="368">
        <f>2*(1/(1+EXP(-4/0.5*(POWER(POWER((ABS(AZ$215-(-1))),3)+POWER(ABS($AO236-(0)),3),1/3))))-0.5)*2*(1/(1+EXP(-4/0.5*(POWER(POWER((ABS(AZ$215-(1))),3)+POWER(ABS($AO236-(-1)),3),1/3))))-0.5)</f>
        <v>0.96512780249481589</v>
      </c>
      <c r="BA236" s="368">
        <f>2*(1/(1+EXP(-4/0.5*(POWER(POWER((ABS(BA$215-(-1))),3)+POWER(ABS($AO236-(0)),3),1/3))))-0.5)*2*(1/(1+EXP(-4/0.5*(POWER(POWER((ABS(BA$215-(1))),3)+POWER(ABS($AO236-(-1)),3),1/3))))-0.5)</f>
        <v>0.97990958344686152</v>
      </c>
      <c r="BB236" s="368">
        <f>2*(1/(1+EXP(-4/0.5*(POWER(POWER((ABS(BB$215-(-1))),3)+POWER(ABS($AO236-(0)),3),1/3))))-0.5)*2*(1/(1+EXP(-4/0.5*(POWER(POWER((ABS(BB$215-(1))),3)+POWER(ABS($AO236-(-1)),3),1/3))))-0.5)</f>
        <v>0.98936883490686589</v>
      </c>
      <c r="BC236" s="368">
        <f>2*(1/(1+EXP(-4/0.5*(POWER(POWER((ABS(BC$215-(-1))),3)+POWER(ABS($AO236-(0)),3),1/3))))-0.5)*2*(1/(1+EXP(-4/0.5*(POWER(POWER((ABS(BC$215-(1))),3)+POWER(ABS($AO236-(-1)),3),1/3))))-0.5)</f>
        <v>0.99464640111996572</v>
      </c>
      <c r="BD236" s="368">
        <f>2*(1/(1+EXP(-4/0.5*(POWER(POWER((ABS(BD$215-(-1))),3)+POWER(ABS($AO236-(0)),3),1/3))))-0.5)*2*(1/(1+EXP(-4/0.5*(POWER(POWER((ABS(BD$215-(1))),3)+POWER(ABS($AO236-(-1)),3),1/3))))-0.5)</f>
        <v>0.997339444441809</v>
      </c>
      <c r="BE236" s="368">
        <f>2*(1/(1+EXP(-4/0.5*(POWER(POWER((ABS(BE$215-(-1))),3)+POWER(ABS($AO236-(0)),3),1/3))))-0.5)*2*(1/(1+EXP(-4/0.5*(POWER(POWER((ABS(BE$215-(1))),3)+POWER(ABS($AO236-(-1)),3),1/3))))-0.5)</f>
        <v>0.99859259489043684</v>
      </c>
      <c r="BF236" s="368">
        <f>2*(1/(1+EXP(-4/0.5*(POWER(POWER((ABS(BF$215-(-1))),3)+POWER(ABS($AO236-(0)),3),1/3))))-0.5)*2*(1/(1+EXP(-4/0.5*(POWER(POWER((ABS(BF$215-(1))),3)+POWER(ABS($AO236-(-1)),3),1/3))))-0.5)</f>
        <v>0.99904139157793759</v>
      </c>
      <c r="BG236" s="368">
        <f>2*(1/(1+EXP(-4/0.5*(POWER(POWER((ABS(BG$215-(-1))),3)+POWER(ABS($AO236-(0)),3),1/3))))-0.5)*2*(1/(1+EXP(-4/0.5*(POWER(POWER((ABS(BG$215-(1))),3)+POWER(ABS($AO236-(-1)),3),1/3))))-0.5)</f>
        <v>0.99895908882778373</v>
      </c>
      <c r="BH236" s="368">
        <f>2*(1/(1+EXP(-4/0.5*(POWER(POWER((ABS(BH$215-(-1))),3)+POWER(ABS($AO236-(0)),3),1/3))))-0.5)*2*(1/(1+EXP(-4/0.5*(POWER(POWER((ABS(BH$215-(1))),3)+POWER(ABS($AO236-(-1)),3),1/3))))-0.5)</f>
        <v>0.998382720407335</v>
      </c>
      <c r="BI236" s="368">
        <f>2*(1/(1+EXP(-4/0.5*(POWER(POWER((ABS(BI$215-(-1))),3)+POWER(ABS($AO236-(0)),3),1/3))))-0.5)*2*(1/(1+EXP(-4/0.5*(POWER(POWER((ABS(BI$215-(1))),3)+POWER(ABS($AO236-(-1)),3),1/3))))-0.5)</f>
        <v>0.99720112555839413</v>
      </c>
      <c r="BJ236" s="368">
        <f>2*(1/(1+EXP(-4/0.5*(POWER(POWER((ABS(BJ$215-(-1))),3)+POWER(ABS($AO236-(0)),3),1/3))))-0.5)*2*(1/(1+EXP(-4/0.5*(POWER(POWER((ABS(BJ$215-(1))),3)+POWER(ABS($AO236-(-1)),3),1/3))))-0.5)</f>
        <v>0.99525922390349308</v>
      </c>
      <c r="BK236" s="368">
        <f>2*(1/(1+EXP(-4/0.5*(POWER(POWER((ABS(BK$215-(-1))),3)+POWER(ABS($AO236-(0)),3),1/3))))-0.5)*2*(1/(1+EXP(-4/0.5*(POWER(POWER((ABS(BK$215-(1))),3)+POWER(ABS($AO236-(-1)),3),1/3))))-0.5)</f>
        <v>0.99253971258061335</v>
      </c>
      <c r="BL236" s="368">
        <f>2*(1/(1+EXP(-4/0.5*(POWER(POWER((ABS(BL$215-(-1))),3)+POWER(ABS($AO236-(0)),3),1/3))))-0.5)*2*(1/(1+EXP(-4/0.5*(POWER(POWER((ABS(BL$215-(1))),3)+POWER(ABS($AO236-(-1)),3),1/3))))-0.5)</f>
        <v>0.9893840402370726</v>
      </c>
      <c r="BM236" s="368">
        <f>2*(1/(1+EXP(-4/0.5*(POWER(POWER((ABS(BM$215-(-1))),3)+POWER(ABS($AO236-(0)),3),1/3))))-0.5)*2*(1/(1+EXP(-4/0.5*(POWER(POWER((ABS(BM$215-(1))),3)+POWER(ABS($AO236-(-1)),3),1/3))))-0.5)</f>
        <v>0.98650789639477254</v>
      </c>
      <c r="BN236" s="368">
        <f>2*(1/(1+EXP(-4/0.5*(POWER(POWER((ABS(BN$215-(-1))),3)+POWER(ABS($AO236-(0)),3),1/3))))-0.5)*2*(1/(1+EXP(-4/0.5*(POWER(POWER((ABS(BN$215-(1))),3)+POWER(ABS($AO236-(-1)),3),1/3))))-0.5)</f>
        <v>0.98459494208069875</v>
      </c>
      <c r="BO236" s="368">
        <f>2*(1/(1+EXP(-4/0.5*(POWER(POWER((ABS(BO$215-(-1))),3)+POWER(ABS($AO236-(0)),3),1/3))))-0.5)*2*(1/(1+EXP(-4/0.5*(POWER(POWER((ABS(BO$215-(1))),3)+POWER(ABS($AO236-(-1)),3),1/3))))-0.5)</f>
        <v>0.98379370829254054</v>
      </c>
      <c r="BP236" s="368">
        <f>2*(1/(1+EXP(-4/0.5*(POWER(POWER((ABS(BP$215-(-1))),3)+POWER(ABS($AO236-(0)),3),1/3))))-0.5)*2*(1/(1+EXP(-4/0.5*(POWER(POWER((ABS(BP$215-(1))),3)+POWER(ABS($AO236-(-1)),3),1/3))))-0.5)</f>
        <v>0.98367464552117434</v>
      </c>
      <c r="BQ236" s="368">
        <f>2*(1/(1+EXP(-4/0.5*(POWER(POWER((ABS(BQ$215-(-1))),3)+POWER(ABS($AO236-(0)),3),1/3))))-0.5)*2*(1/(1+EXP(-4/0.5*(POWER(POWER((ABS(BQ$215-(1))),3)+POWER(ABS($AO236-(-1)),3),1/3))))-0.5)</f>
        <v>0.98379408266860724</v>
      </c>
      <c r="BR236" s="368">
        <f>2*(1/(1+EXP(-4/0.5*(POWER(POWER((ABS(BR$215-(-1))),3)+POWER(ABS($AO236-(0)),3),1/3))))-0.5)*2*(1/(1+EXP(-4/0.5*(POWER(POWER((ABS(BR$215-(1))),3)+POWER(ABS($AO236-(-1)),3),1/3))))-0.5)</f>
        <v>0.98459594037432008</v>
      </c>
      <c r="BS236" s="368">
        <f>2*(1/(1+EXP(-4/0.5*(POWER(POWER((ABS(BS$215-(-1))),3)+POWER(ABS($AO236-(0)),3),1/3))))-0.5)*2*(1/(1+EXP(-4/0.5*(POWER(POWER((ABS(BS$215-(1))),3)+POWER(ABS($AO236-(-1)),3),1/3))))-0.5)</f>
        <v>0.98651018464598861</v>
      </c>
      <c r="BT236" s="368">
        <f>2*(1/(1+EXP(-4/0.5*(POWER(POWER((ABS(BT$215-(-1))),3)+POWER(ABS($AO236-(0)),3),1/3))))-0.5)*2*(1/(1+EXP(-4/0.5*(POWER(POWER((ABS(BT$215-(1))),3)+POWER(ABS($AO236-(-1)),3),1/3))))-0.5)</f>
        <v>0.98938914380534537</v>
      </c>
      <c r="BU236" s="368">
        <f>2*(1/(1+EXP(-4/0.5*(POWER(POWER((ABS(BU$215-(-1))),3)+POWER(ABS($AO236-(0)),3),1/3))))-0.5)*2*(1/(1+EXP(-4/0.5*(POWER(POWER((ABS(BU$215-(1))),3)+POWER(ABS($AO236-(-1)),3),1/3))))-0.5)</f>
        <v>0.99255101984902538</v>
      </c>
      <c r="BV236" s="278"/>
      <c r="BW236" s="189"/>
      <c r="BX236" s="278"/>
      <c r="BY236" s="277"/>
      <c r="BZ236" s="222">
        <v>-0.4</v>
      </c>
      <c r="CA236" s="227">
        <f>$E$217-($E$217-$E$247)*1/(1+EXP(-($E$216*(-BZ236+$C$215))))</f>
        <v>-0.9170757738747124</v>
      </c>
      <c r="CB236" s="367">
        <f>MIN((CB$216+$E236)/2,CA235)</f>
        <v>-0.9585378869373562</v>
      </c>
      <c r="CC236" s="368">
        <f>_xlfn.IFS(($D236-$C$215)&lt;-(CC$215-$D$214),MIN((CC$216+$E236)/2,CB235),($D236-$C$215)&gt;-(CC$215-$D$214),MAX((CC$216+$E236)/2,CB235),TRUE,(CC$216+$E236)/2)</f>
        <v>-0.95839952296541586</v>
      </c>
      <c r="CD236" s="368">
        <f>_xlfn.IFS(($D236-$C$215)&lt;-(CD$215-$D$214),MIN((CD$216+$E236)/2,CB235),($D236-$C$215)&gt;-(CD$215-$D$214),MAX((CD$216+$E236)/2,CC234),TRUE,(CD$216+$E236)/2)</f>
        <v>-0.9582592821669208</v>
      </c>
      <c r="CE236" s="368">
        <f>_xlfn.IFS(($D236-$C$215)&lt;-(CE$215-$D$214),MIN((CE$216+$E236)/2,CC235),($D236-$C$215)&gt;-(CE$215-$D$214),MAX((CE$216+$E236)/2,CD234),TRUE,(CE$216+$E236)/2)</f>
        <v>-0.95797695144562267</v>
      </c>
      <c r="CF236" s="368">
        <f>_xlfn.IFS(($D236-$C$215)&lt;-(CF$215-$D$214),MIN((CF$216+$E236)/2,CD235),($D236-$C$215)&gt;-(CF$215-$D$214),MAX((CF$216+$E236)/2,CE234),TRUE,(CF$216+$E236)/2)</f>
        <v>-0.95740872963559942</v>
      </c>
      <c r="CG236" s="368">
        <f>_xlfn.IFS(($D236-$C$215)&lt;-(CG$215-$D$214),MIN((CG$216+$E236)/2,CE235),($D236-$C$215)&gt;-(CG$215-$D$214),MAX((CG$216+$E236)/2,CF234),TRUE,(CG$216+$E236)/2)</f>
        <v>-0.95626577726561635</v>
      </c>
      <c r="CH236" s="368">
        <f>_xlfn.IFS(($D236-$C$215)&lt;-(CH$215-$D$214),MIN((CH$216+$E236)/2,CF235),($D236-$C$215)&gt;-(CH$215-$D$214),MAX((CH$216+$E236)/2,CG234),TRUE,(CH$216+$E236)/2)</f>
        <v>-0.95396943511887966</v>
      </c>
      <c r="CI236" s="368">
        <f>_xlfn.IFS(($D236-$C$215)&lt;-(CI$215-$D$214),MIN((CI$216+$E236)/2,CG235),($D236-$C$215)&gt;-(CI$215-$D$214),MAX((CI$216+$E236)/2,CH234),TRUE,(CI$216+$E236)/2)</f>
        <v>-0.94936647164952548</v>
      </c>
      <c r="CJ236" s="368">
        <f>_xlfn.IFS(($D236-$C$215)&lt;-(CJ$215-$D$214),MIN((CJ$216+$E236)/2,CH235),($D236-$C$215)&gt;-(CJ$215-$D$214),MAX((CJ$216+$E236)/2,CI234),TRUE,(CJ$216+$E236)/2)</f>
        <v>-0.94018269673353161</v>
      </c>
      <c r="CK236" s="368">
        <f>_xlfn.IFS(($D236-$C$215)&lt;-(CK$215-$D$214),MIN((CK$216+$E236)/2,CI235),($D236-$C$215)&gt;-(CK$215-$D$214),MAX((CK$216+$E236)/2,CJ234),TRUE,(CK$216+$E236)/2)</f>
        <v>-0.922027981359402</v>
      </c>
      <c r="CL236" s="368">
        <f>_xlfn.IFS(($D236-$C$215)&lt;-(CL$215-$D$214),MIN((CL$216+$E236)/2,CJ235),($D236-$C$215)&gt;-(CL$215-$D$214),MAX((CL$216+$E236)/2,CK234),TRUE,(CL$216+$E236)/2)</f>
        <v>-0.90042623786986242</v>
      </c>
      <c r="CM236" s="368">
        <f>_xlfn.IFS(($D236-$C$215)&lt;-(CM$215-$D$214),MIN((CM$216+$E236)/2,CK235),($D236-$C$215)&gt;-(CM$215-$D$214),MAX((CM$216+$E236)/2,CL234),TRUE,(CM$216+$E236)/2)</f>
        <v>-0.88227152249573282</v>
      </c>
      <c r="CN236" s="368">
        <f>_xlfn.IFS(($D236-$C$215)&lt;-(CN$215-$D$214),MIN((CN$216+$E236)/2,CL235),($D236-$C$215)&gt;-(CN$215-$D$214),MAX((CN$216+$E236)/2,CM234),TRUE,(CN$216+$E236)/2)</f>
        <v>-0.84702995138435022</v>
      </c>
      <c r="CO236" s="368">
        <f>_xlfn.IFS(($D236-$C$215)&lt;-(CO$215-$D$214),MIN((CO$216+$E236)/2,CM235),($D236-$C$215)&gt;-(CO$215-$D$214),MAX((CO$216+$E236)/2,CN234),TRUE,(CO$216+$E236)/2)</f>
        <v>-0.80844638128145629</v>
      </c>
      <c r="CP236" s="368">
        <f>_xlfn.IFS(($D236-$C$215)&lt;-(CP$215-$D$214),MIN((CP$216+$E236)/2,CN235),($D236-$C$215)&gt;-(CP$215-$D$214),MAX((CP$216+$E236)/2,CO234),TRUE,(CP$216+$E236)/2)</f>
        <v>-0.7732048101700737</v>
      </c>
      <c r="CQ236" s="368">
        <f>_xlfn.IFS(($D236-$C$215)&lt;-(CQ$215-$D$214),MIN((CQ$216+$E236)/2,CO235),($D236-$C$215)&gt;-(CQ$215-$D$214),MAX((CQ$216+$E236)/2,CP234),TRUE,(CQ$216+$E236)/2)</f>
        <v>-0.70714912463502699</v>
      </c>
      <c r="CR236" s="368">
        <f>_xlfn.IFS(($D236-$C$215)&lt;-(CR$215-$D$214),MIN((CR$216+$E236)/2,CP235),($D236-$C$215)&gt;-(CR$215-$D$214),MAX((CR$216+$E236)/2,CQ234),TRUE,(CR$216+$E236)/2)</f>
        <v>-0.645641515847861</v>
      </c>
      <c r="CS236" s="368">
        <f>_xlfn.IFS(($D236-$C$215)&lt;-(CS$215-$D$214),MIN((CS$216+$E236)/2,CQ235),($D236-$C$215)&gt;-(CS$215-$D$214),MAX((CS$216+$E236)/2,CR234),TRUE,(CS$216+$E236)/2)</f>
        <v>-0.5795858303128143</v>
      </c>
      <c r="CT236" s="368">
        <f>_xlfn.IFS(($D236-$C$215)&lt;-(CT$215-$D$214),MIN((CT$216+$E236)/2,CR235),($D236-$C$215)&gt;-(CT$215-$D$214),MAX((CT$216+$E236)/2,CS234),TRUE,(CT$216+$E236)/2)</f>
        <v>-0.46352721593872026</v>
      </c>
      <c r="CU236" s="368">
        <f>_xlfn.IFS(($D236-$C$215)&lt;-(CU$215-$D$214),MIN((CU$216+$E236)/2,CS235),($D236-$C$215)&gt;-(CU$215-$D$214),MAX((CU$216+$E236)/2,CT234),TRUE,(CU$216+$E236)/2)</f>
        <v>-0.38435685192036306</v>
      </c>
      <c r="CV236" s="368">
        <f>_xlfn.IFS(($D236-$C$215)&lt;-(CV$215-$D$214),MIN((CV$216+$E236)/2,CT235),($D236-$C$215)&gt;-(CV$215-$D$214),MAX((CV$216+$E236)/2,CU234),TRUE,(CV$216+$E236)/2)</f>
        <v>1.482521394126598</v>
      </c>
      <c r="CW236" s="368">
        <f>_xlfn.IFS(($D236-$C$215)&lt;-(CW$215-$D$214),MIN((CW$216+$E236)/2,CU235),($D236-$C$215)&gt;-(CW$215-$D$214),MAX((CW$216+$E236)/2,CV234),TRUE,(CW$216+$E236)/2)</f>
        <v>1.6336981780981341</v>
      </c>
      <c r="CX236" s="368">
        <f>_xlfn.IFS(($D236-$C$215)&lt;-(CX$215-$D$214),MIN((CX$216+$E236)/2,CV235),($D236-$C$215)&gt;-(CX$215-$D$214),MAX((CX$216+$E236)/2,CW234),TRUE,(CX$216+$E236)/2)</f>
        <v>1.7597396330135253</v>
      </c>
      <c r="CY236" s="368">
        <f>_xlfn.IFS(($D236-$C$215)&lt;-(CY$215-$D$214),MIN((CY$216+$E236)/2,CW235),($D236-$C$215)&gt;-(CY$215-$D$214),MAX((CY$216+$E236)/2,CX234),TRUE,(CY$216+$E236)/2)</f>
        <v>1.8505370243320378</v>
      </c>
      <c r="CZ236" s="368">
        <f>_xlfn.IFS(($D236-$C$215)&lt;-(CZ$215-$D$214),MIN((CZ$216+$E236)/2,CX235),($D236-$C$215)&gt;-(CZ$215-$D$214),MAX((CZ$216+$E236)/2,CY234),TRUE,(CZ$216+$E236)/2)</f>
        <v>1.900483403151727</v>
      </c>
      <c r="DA236" s="368">
        <f>_xlfn.IFS(($D236-$C$215)&lt;-(DA$215-$D$214),MIN((DA$216+$E236)/2,CY235),($D236-$C$215)&gt;-(DA$215-$D$214),MAX((DA$216+$E236)/2,CZ234),TRUE,(DA$216+$E236)/2)</f>
        <v>1.9353323138269034</v>
      </c>
      <c r="DB236" s="368">
        <f>_xlfn.IFS(($D236-$C$215)&lt;-(DB$215-$D$214),MIN((DB$216+$E236)/2,CZ235),($D236-$C$215)&gt;-(DB$215-$D$214),MAX((DB$216+$E236)/2,DA234),TRUE,(DB$216+$E236)/2)</f>
        <v>1.9614858934785704</v>
      </c>
      <c r="DC236" s="368">
        <f>_xlfn.IFS(($D236-$C$215)&lt;-(DC$215-$D$214),MIN((DC$216+$E236)/2,DA235),($D236-$C$215)&gt;-(DC$215-$D$214),MAX((DC$216+$E236)/2,DB234),TRUE,(DC$216+$E236)/2)</f>
        <v>1.9748278414724472</v>
      </c>
      <c r="DD236" s="368">
        <f>_xlfn.IFS(($D236-$C$215)&lt;-(DD$215-$D$214),MIN((DD$216+$E236)/2,DB235),($D236-$C$215)&gt;-(DD$215-$D$214),MAX((DD$216+$E236)/2,DC234),TRUE,(DD$216+$E236)/2)</f>
        <v>1.9836798749179394</v>
      </c>
      <c r="DE236" s="368">
        <f>_xlfn.IFS(($D236-$C$215)&lt;-(DE$215-$D$214),MIN((DE$216+$E236)/2,DC235),($D236-$C$215)&gt;-(DE$215-$D$214),MAX((DE$216+$E236)/2,DD234),TRUE,(DE$216+$E236)/2)</f>
        <v>1.9903954914401678</v>
      </c>
      <c r="DF236" s="369">
        <f>_xlfn.IFS(($D236-$C$215)&lt;-(DF$215-$D$214),MIN((DF$216+$E236)/2,DD235),($D236-$C$215)&gt;-(DF$215-$D$214),MAX((DF$216+$E236)/2,DE234),TRUE,(DF$216+$E236)/2)</f>
        <v>1.9937529647808774</v>
      </c>
      <c r="DG236" s="278"/>
      <c r="DH236"/>
      <c r="DI236"/>
      <c r="DJ236"/>
      <c r="DK236" s="646">
        <v>-1</v>
      </c>
      <c r="DL236" s="368">
        <f>2*(1/(1+EXP(-4*(ABS(DL$215-$DJ$213)+ABS($DK236-$DI$214))))-0.5)</f>
        <v>0.99932929973906726</v>
      </c>
      <c r="DM236" s="368">
        <f>2*(1/(1+EXP(-4*(ABS(DM$215-$DJ$213)+ABS($DK236-$DI$214))))-0.5)</f>
        <v>0.99899959778584102</v>
      </c>
      <c r="DN236" s="368">
        <f>2*(1/(1+EXP(-4*(ABS(DN$215-$DJ$213)+ABS($DK236-$DI$214))))-0.5)</f>
        <v>0.99850794233232665</v>
      </c>
      <c r="DO236" s="368">
        <f>2*(1/(1+EXP(-4*(ABS(DO$215-$DJ$213)+ABS($DK236-$DI$214))))-0.5)</f>
        <v>0.99777492793427958</v>
      </c>
      <c r="DP236" s="368">
        <f>2*(1/(1+EXP(-4*(ABS(DP$215-$DJ$213)+ABS($DK236-$DI$214))))-0.5)</f>
        <v>0.99668239783965107</v>
      </c>
      <c r="DQ236" s="368">
        <f>2*(1/(1+EXP(-4*(ABS(DQ$215-$DJ$213)+ABS($DK236-$DI$214))))-0.5)</f>
        <v>0.99505475368673069</v>
      </c>
      <c r="DR236" s="368">
        <f>2*(1/(1+EXP(-4*(ABS(DR$215-$DJ$213)+ABS($DK236-$DI$214))))-0.5)</f>
        <v>0.99263152020112821</v>
      </c>
      <c r="DS236" s="368">
        <f>2*(1/(1+EXP(-4*(ABS(DS$215-$DJ$213)+ABS($DK236-$DI$214))))-0.5)</f>
        <v>0.98902740220109897</v>
      </c>
      <c r="DT236" s="368">
        <f>2*(1/(1+EXP(-4*(ABS(DT$215-$DJ$213)+ABS($DK236-$DI$214))))-0.5)</f>
        <v>0.98367485769368024</v>
      </c>
      <c r="DU236" s="368">
        <f>2*(1/(1+EXP(-4*(ABS(DU$215-$DJ$213)+ABS($DK236-$DI$214))))-0.5)</f>
        <v>0.97574313003145141</v>
      </c>
      <c r="DV236" s="368">
        <f>2*(1/(1+EXP(-4*(ABS(DV$215-$DJ$213)+ABS($DK236-$DI$214))))-0.5)</f>
        <v>0.9640275800758169</v>
      </c>
      <c r="DW236" s="368">
        <f>2*(1/(1+EXP(-4*(ABS(DW$215-$DJ$213)+ABS($DK236-$DI$214))))-0.5)</f>
        <v>0.97574313003145141</v>
      </c>
      <c r="DX236" s="368">
        <f>2*(1/(1+EXP(-4*(ABS(DX$215-$DJ$213)+ABS($DK236-$DI$214))))-0.5)</f>
        <v>0.98367485769368024</v>
      </c>
      <c r="DY236" s="368">
        <f>2*(1/(1+EXP(-4*(ABS(DY$215-$DJ$213)+ABS($DK236-$DI$214))))-0.5)</f>
        <v>0.98902740220109897</v>
      </c>
      <c r="DZ236" s="368">
        <f>2*(1/(1+EXP(-4*(ABS(DZ$215-$DJ$213)+ABS($DK236-$DI$214))))-0.5)</f>
        <v>0.99263152020112821</v>
      </c>
      <c r="EA236" s="368">
        <f>2*(1/(1+EXP(-4*(ABS(EA$215-$DJ$213)+ABS($DK236-$DI$214))))-0.5)</f>
        <v>0.99505475368673069</v>
      </c>
      <c r="EB236" s="368">
        <f>2*(1/(1+EXP(-4*(ABS(EB$215-$DJ$213)+ABS($DK236-$DI$214))))-0.5)</f>
        <v>0.99668239783965107</v>
      </c>
      <c r="EC236" s="368">
        <f>2*(1/(1+EXP(-4*(ABS(EC$215-$DJ$213)+ABS($DK236-$DI$214))))-0.5)</f>
        <v>0.99777492793427958</v>
      </c>
      <c r="ED236" s="368">
        <f>2*(1/(1+EXP(-4*(ABS(ED$215-$DJ$213)+ABS($DK236-$DI$214))))-0.5)</f>
        <v>0.99850794233232665</v>
      </c>
      <c r="EE236" s="368">
        <f>2*(1/(1+EXP(-4*(ABS(EE$215-$DJ$213)+ABS($DK236-$DI$214))))-0.5)</f>
        <v>0.99899959778584102</v>
      </c>
      <c r="EF236" s="368">
        <f>2*(1/(1+EXP(-4*(ABS(EF$215-$DJ$213)+ABS($DK236-$DI$214))))-0.5)</f>
        <v>0.99932929973906726</v>
      </c>
      <c r="EG236"/>
      <c r="EH236"/>
      <c r="EI236"/>
      <c r="EJ236" s="646">
        <v>-1</v>
      </c>
      <c r="EK236" s="368">
        <f>2*(1/(1+EXP(-4*(SQRT(POWER((EK$215-$DJ$213),2)+POWER(($DK236-$DI$214),2)))))-0.5)</f>
        <v>0.99303734540586897</v>
      </c>
      <c r="EL236" s="368">
        <f>2*(1/(1+EXP(-4*(SQRT(POWER((EL$215-$DJ$213),2)+POWER(($DK236-$DI$214),2)))))-0.5)</f>
        <v>0.99083985281811171</v>
      </c>
      <c r="EM236" s="368">
        <f>2*(1/(1+EXP(-4*(SQRT(POWER((EM$215-$DJ$213),2)+POWER(($DK236-$DI$214),2)))))-0.5)</f>
        <v>0.9881484381384964</v>
      </c>
      <c r="EN236" s="368">
        <f>2*(1/(1+EXP(-4*(SQRT(POWER((EN$215-$DJ$213),2)+POWER(($DK236-$DI$214),2)))))-0.5)</f>
        <v>0.98495972419362809</v>
      </c>
      <c r="EO236" s="368">
        <f>2*(1/(1+EXP(-4*(SQRT(POWER((EO$215-$DJ$213),2)+POWER(($DK236-$DI$214),2)))))-0.5)</f>
        <v>0.98133288248609807</v>
      </c>
      <c r="EP236" s="368">
        <f>2*(1/(1+EXP(-4*(SQRT(POWER((EP$215-$DJ$213),2)+POWER(($DK236-$DI$214),2)))))-0.5)</f>
        <v>0.97741223558377843</v>
      </c>
      <c r="EQ236" s="368">
        <f>2*(1/(1+EXP(-4*(SQRT(POWER((EQ$215-$DJ$213),2)+POWER(($DK236-$DI$214),2)))))-0.5)</f>
        <v>0.97344012261082846</v>
      </c>
      <c r="ER236" s="368">
        <f>2*(1/(1+EXP(-4*(SQRT(POWER((ER$215-$DJ$213),2)+POWER(($DK236-$DI$214),2)))))-0.5)</f>
        <v>0.96974871525977591</v>
      </c>
      <c r="ES236" s="368">
        <f>2*(1/(1+EXP(-4*(SQRT(POWER((ES$215-$DJ$213),2)+POWER(($DK236-$DI$214),2)))))-0.5)</f>
        <v>0.96672162865729372</v>
      </c>
      <c r="ET236" s="368">
        <f>2*(1/(1+EXP(-4*(SQRT(POWER((ET$215-$DJ$213),2)+POWER(($DK236-$DI$214),2)))))-0.5)</f>
        <v>0.96472559535808333</v>
      </c>
      <c r="EU236" s="368">
        <f>2*(1/(1+EXP(-4*(SQRT(POWER((EU$215-$DJ$213),2)+POWER(($DK236-$DI$214),2)))))-0.5)</f>
        <v>0.9640275800758169</v>
      </c>
      <c r="EV236" s="368">
        <f>2*(1/(1+EXP(-4*(SQRT(POWER((EV$215-$DJ$213),2)+POWER(($DK236-$DI$214),2)))))-0.5)</f>
        <v>0.96472559535808333</v>
      </c>
      <c r="EW236" s="368">
        <f>2*(1/(1+EXP(-4*(SQRT(POWER((EW$215-$DJ$213),2)+POWER(($DK236-$DI$214),2)))))-0.5)</f>
        <v>0.96672162865729372</v>
      </c>
      <c r="EX236" s="368">
        <f>2*(1/(1+EXP(-4*(SQRT(POWER((EX$215-$DJ$213),2)+POWER(($DK236-$DI$214),2)))))-0.5)</f>
        <v>0.96974871525977591</v>
      </c>
      <c r="EY236" s="368">
        <f>2*(1/(1+EXP(-4*(SQRT(POWER((EY$215-$DJ$213),2)+POWER(($DK236-$DI$214),2)))))-0.5)</f>
        <v>0.97344012261082846</v>
      </c>
      <c r="EZ236" s="368">
        <f>2*(1/(1+EXP(-4*(SQRT(POWER((EZ$215-$DJ$213),2)+POWER(($DK236-$DI$214),2)))))-0.5)</f>
        <v>0.97741223558377843</v>
      </c>
      <c r="FA236" s="368">
        <f>2*(1/(1+EXP(-4*(SQRT(POWER((FA$215-$DJ$213),2)+POWER(($DK236-$DI$214),2)))))-0.5)</f>
        <v>0.98133288248609807</v>
      </c>
      <c r="FB236" s="368">
        <f>2*(1/(1+EXP(-4*(SQRT(POWER((FB$215-$DJ$213),2)+POWER(($DK236-$DI$214),2)))))-0.5)</f>
        <v>0.98495972419362809</v>
      </c>
      <c r="FC236" s="368">
        <f>2*(1/(1+EXP(-4*(SQRT(POWER((FC$215-$DJ$213),2)+POWER(($DK236-$DI$214),2)))))-0.5)</f>
        <v>0.9881484381384964</v>
      </c>
      <c r="FD236" s="368">
        <f>2*(1/(1+EXP(-4*(SQRT(POWER((FD$215-$DJ$213),2)+POWER(($DK236-$DI$214),2)))))-0.5)</f>
        <v>0.99083985281811171</v>
      </c>
      <c r="FE236" s="368">
        <f>2*(1/(1+EXP(-4*(SQRT(POWER((FE$215-$DJ$213),2)+POWER(($DK236-$DI$214),2)))))-0.5)</f>
        <v>0.99303734540586897</v>
      </c>
      <c r="FF236"/>
      <c r="FG236"/>
      <c r="FH236"/>
      <c r="FI236" s="646">
        <v>-1</v>
      </c>
      <c r="FJ236" s="368">
        <f>2*(1/(1+EXP(-4*(MAX(ABS(FJ$215-$DJ$213),ABS($DK236-$DI$214)))))-0.5)</f>
        <v>0.9640275800758169</v>
      </c>
      <c r="FK236" s="368">
        <f>2*(1/(1+EXP(-4*(MAX(ABS(FK$215-$DJ$213),ABS($DK236-$DI$214)))))-0.5)</f>
        <v>0.9640275800758169</v>
      </c>
      <c r="FL236" s="368">
        <f>2*(1/(1+EXP(-4*(MAX(ABS(FL$215-$DJ$213),ABS($DK236-$DI$214)))))-0.5)</f>
        <v>0.9640275800758169</v>
      </c>
      <c r="FM236" s="368">
        <f>2*(1/(1+EXP(-4*(MAX(ABS(FM$215-$DJ$213),ABS($DK236-$DI$214)))))-0.5)</f>
        <v>0.9640275800758169</v>
      </c>
      <c r="FN236" s="368">
        <f>2*(1/(1+EXP(-4*(MAX(ABS(FN$215-$DJ$213),ABS($DK236-$DI$214)))))-0.5)</f>
        <v>0.9640275800758169</v>
      </c>
      <c r="FO236" s="368">
        <f>2*(1/(1+EXP(-4*(MAX(ABS(FO$215-$DJ$213),ABS($DK236-$DI$214)))))-0.5)</f>
        <v>0.9640275800758169</v>
      </c>
      <c r="FP236" s="368">
        <f>2*(1/(1+EXP(-4*(MAX(ABS(FP$215-$DJ$213),ABS($DK236-$DI$214)))))-0.5)</f>
        <v>0.9640275800758169</v>
      </c>
      <c r="FQ236" s="368">
        <f>2*(1/(1+EXP(-4*(MAX(ABS(FQ$215-$DJ$213),ABS($DK236-$DI$214)))))-0.5)</f>
        <v>0.9640275800758169</v>
      </c>
      <c r="FR236" s="368">
        <f>2*(1/(1+EXP(-4*(MAX(ABS(FR$215-$DJ$213),ABS($DK236-$DI$214)))))-0.5)</f>
        <v>0.9640275800758169</v>
      </c>
      <c r="FS236" s="368">
        <f>2*(1/(1+EXP(-4*(MAX(ABS(FS$215-$DJ$213),ABS($DK236-$DI$214)))))-0.5)</f>
        <v>0.9640275800758169</v>
      </c>
      <c r="FT236" s="368">
        <f>2*(1/(1+EXP(-4*(MAX(ABS(FT$215-$DJ$213),ABS($DK236-$DI$214)))))-0.5)</f>
        <v>0.9640275800758169</v>
      </c>
      <c r="FU236" s="368">
        <f>2*(1/(1+EXP(-4*(MAX(ABS(FU$215-$DJ$213),ABS($DK236-$DI$214)))))-0.5)</f>
        <v>0.9640275800758169</v>
      </c>
      <c r="FV236" s="368">
        <f>2*(1/(1+EXP(-4*(MAX(ABS(FV$215-$DJ$213),ABS($DK236-$DI$214)))))-0.5)</f>
        <v>0.9640275800758169</v>
      </c>
      <c r="FW236" s="368">
        <f>2*(1/(1+EXP(-4*(MAX(ABS(FW$215-$DJ$213),ABS($DK236-$DI$214)))))-0.5)</f>
        <v>0.9640275800758169</v>
      </c>
      <c r="FX236" s="368">
        <f>2*(1/(1+EXP(-4*(MAX(ABS(FX$215-$DJ$213),ABS($DK236-$DI$214)))))-0.5)</f>
        <v>0.9640275800758169</v>
      </c>
      <c r="FY236" s="368">
        <f>2*(1/(1+EXP(-4*(MAX(ABS(FY$215-$DJ$213),ABS($DK236-$DI$214)))))-0.5)</f>
        <v>0.9640275800758169</v>
      </c>
      <c r="FZ236" s="368">
        <f>2*(1/(1+EXP(-4*(MAX(ABS(FZ$215-$DJ$213),ABS($DK236-$DI$214)))))-0.5)</f>
        <v>0.9640275800758169</v>
      </c>
      <c r="GA236" s="368">
        <f>2*(1/(1+EXP(-4*(MAX(ABS(GA$215-$DJ$213),ABS($DK236-$DI$214)))))-0.5)</f>
        <v>0.9640275800758169</v>
      </c>
      <c r="GB236" s="368">
        <f>2*(1/(1+EXP(-4*(MAX(ABS(GB$215-$DJ$213),ABS($DK236-$DI$214)))))-0.5)</f>
        <v>0.9640275800758169</v>
      </c>
      <c r="GC236" s="368">
        <f>2*(1/(1+EXP(-4*(MAX(ABS(GC$215-$DJ$213),ABS($DK236-$DI$214)))))-0.5)</f>
        <v>0.9640275800758169</v>
      </c>
      <c r="GD236" s="368">
        <f>2*(1/(1+EXP(-4*(MAX(ABS(GD$215-$DJ$213),ABS($DK236-$DI$214)))))-0.5)</f>
        <v>0.9640275800758169</v>
      </c>
      <c r="GE236"/>
      <c r="GF236"/>
      <c r="GG236"/>
    </row>
    <row r="237" spans="1:189" ht="42" customHeight="1">
      <c r="A237"/>
      <c r="B237" s="278"/>
      <c r="C237" s="277"/>
      <c r="D237" s="222">
        <v>-0.5</v>
      </c>
      <c r="E237" s="227">
        <f>$E$217-($E$217-$E$247)*1/(1+EXP(-($E$216*(-D237+$C$215))))</f>
        <v>-0.95823995310991039</v>
      </c>
      <c r="F237" s="367">
        <f>AQ237*CB237</f>
        <v>-0.96652040826382002</v>
      </c>
      <c r="G237" s="368">
        <f>AR237*CC237</f>
        <v>-0.95932263012647345</v>
      </c>
      <c r="H237" s="368">
        <f>AS237*CD237</f>
        <v>-0.95183204643616459</v>
      </c>
      <c r="I237" s="368">
        <f>AT237*CE237</f>
        <v>-0.94613345600635157</v>
      </c>
      <c r="J237" s="368">
        <f>AU237*CF237</f>
        <v>-0.94317568877951485</v>
      </c>
      <c r="K237" s="368">
        <f>AV237*CG237</f>
        <v>-0.9417080901257644</v>
      </c>
      <c r="L237" s="368">
        <f>AW237*CH237</f>
        <v>-0.9398584870910599</v>
      </c>
      <c r="M237" s="368">
        <f>AX237*CI237</f>
        <v>-0.93780738939489539</v>
      </c>
      <c r="N237" s="368">
        <f>AY237*CJ237</f>
        <v>-0.93425220164457867</v>
      </c>
      <c r="O237" s="368">
        <f>AZ237*CK237</f>
        <v>-0.93029768504366372</v>
      </c>
      <c r="P237" s="368">
        <f>BA237*CL237</f>
        <v>-0.92807433513154625</v>
      </c>
      <c r="Q237" s="368">
        <f>BB237*CM237</f>
        <v>-0.91513864995788052</v>
      </c>
      <c r="R237" s="368">
        <f>BC237*CN237</f>
        <v>-0.89677431549576203</v>
      </c>
      <c r="S237" s="368">
        <f>BD237*CO237</f>
        <v>-0.8803702057923265</v>
      </c>
      <c r="T237" s="368">
        <f>BE237*CP237</f>
        <v>-0.84597884114392174</v>
      </c>
      <c r="U237" s="368">
        <f>BF237*CQ237</f>
        <v>-0.80765929196100272</v>
      </c>
      <c r="V237" s="368">
        <f>BG237*CR237</f>
        <v>-0.77224531222954629</v>
      </c>
      <c r="W237" s="368">
        <f>BH237*CS237</f>
        <v>-0.70562520098092962</v>
      </c>
      <c r="X237" s="368">
        <f>BI237*CT237</f>
        <v>-0.64302294189009757</v>
      </c>
      <c r="Y237" s="368">
        <f>BJ237*CU237</f>
        <v>-0.57525520375768102</v>
      </c>
      <c r="Z237" s="368">
        <f>BK237*CV237</f>
        <v>-0.45755757284440762</v>
      </c>
      <c r="AA237" s="368">
        <f>BL237*CW237</f>
        <v>1.5327506315410764</v>
      </c>
      <c r="AB237" s="368">
        <f>BM237*CX237</f>
        <v>1.6680095421299348</v>
      </c>
      <c r="AC237" s="368">
        <f>BN237*CY237</f>
        <v>1.7462922643728711</v>
      </c>
      <c r="AD237" s="368">
        <f>BO237*CZ237</f>
        <v>1.8069392123247585</v>
      </c>
      <c r="AE237" s="368">
        <f>BP237*DA237</f>
        <v>1.854388818339032</v>
      </c>
      <c r="AF237" s="368">
        <f>BQ237*DB237</f>
        <v>1.8803307729910024</v>
      </c>
      <c r="AG237" s="368">
        <f>BR237*DC237</f>
        <v>1.9021975534052289</v>
      </c>
      <c r="AH237" s="368">
        <f>BS237*DD237</f>
        <v>1.926076386091268</v>
      </c>
      <c r="AI237" s="368">
        <f>BT237*DE237</f>
        <v>1.9475366051114831</v>
      </c>
      <c r="AJ237" s="369">
        <f>BU237*DF237</f>
        <v>1.9662323614730011</v>
      </c>
      <c r="AK237" s="278"/>
      <c r="AL237" s="189"/>
      <c r="AM237" s="278"/>
      <c r="AN237" s="277"/>
      <c r="AO237" s="222">
        <v>-0.5</v>
      </c>
      <c r="AP237" s="227">
        <f>$E$217-($E$217-$E$247)*1/(1+EXP(-($E$216*(-AO237+$C$215))))</f>
        <v>-0.95823995310991039</v>
      </c>
      <c r="AQ237" s="368">
        <f>2*(1/(1+EXP(-4/0.5*(POWER(POWER((ABS(AQ$215-(-1))),3)+POWER(ABS($AO237-(0)),3),1/3))))-0.5)*2*(1/(1+EXP(-4/0.5*(POWER(POWER((ABS(AQ$215-(1))),3)+POWER(ABS($AO237-(-1)),3),1/3))))-0.5)</f>
        <v>0.98713174218396926</v>
      </c>
      <c r="AR237" s="368">
        <f>2*(1/(1+EXP(-4/0.5*(POWER(POWER((ABS(AR$215-(-1))),3)+POWER(ABS($AO237-(0)),3),1/3))))-0.5)*2*(1/(1+EXP(-4/0.5*(POWER(POWER((ABS(AR$215-(1))),3)+POWER(ABS($AO237-(-1)),3),1/3))))-0.5)</f>
        <v>0.979918946174411</v>
      </c>
      <c r="AS237" s="368">
        <f>2*(1/(1+EXP(-4/0.5*(POWER(POWER((ABS(AS$215-(-1))),3)+POWER(ABS($AO237-(0)),3),1/3))))-0.5)*2*(1/(1+EXP(-4/0.5*(POWER(POWER((ABS(AS$215-(1))),3)+POWER(ABS($AO237-(-1)),3),1/3))))-0.5)</f>
        <v>0.97240684126467325</v>
      </c>
      <c r="AT237" s="368">
        <f>2*(1/(1+EXP(-4/0.5*(POWER(POWER((ABS(AT$215-(-1))),3)+POWER(ABS($AO237-(0)),3),1/3))))-0.5)*2*(1/(1+EXP(-4/0.5*(POWER(POWER((ABS(AT$215-(1))),3)+POWER(ABS($AO237-(-1)),3),1/3))))-0.5)</f>
        <v>0.96686394617371363</v>
      </c>
      <c r="AU237" s="368">
        <f>2*(1/(1+EXP(-4/0.5*(POWER(POWER((ABS(AU$215-(-1))),3)+POWER(ABS($AO237-(0)),3),1/3))))-0.5)*2*(1/(1+EXP(-4/0.5*(POWER(POWER((ABS(AU$215-(1))),3)+POWER(ABS($AO237-(-1)),3),1/3))))-0.5)</f>
        <v>0.96440137290831762</v>
      </c>
      <c r="AV237" s="368">
        <f>2*(1/(1+EXP(-4/0.5*(POWER(POWER((ABS(AV$215-(-1))),3)+POWER(ABS($AO237-(0)),3),1/3))))-0.5)*2*(1/(1+EXP(-4/0.5*(POWER(POWER((ABS(AV$215-(1))),3)+POWER(ABS($AO237-(-1)),3),1/3))))-0.5)</f>
        <v>0.96402738036418112</v>
      </c>
      <c r="AW237" s="368">
        <f>2*(1/(1+EXP(-4/0.5*(POWER(POWER((ABS(AW$215-(-1))),3)+POWER(ABS($AO237-(0)),3),1/3))))-0.5)*2*(1/(1+EXP(-4/0.5*(POWER(POWER((ABS(AW$215-(1))),3)+POWER(ABS($AO237-(-1)),3),1/3))))-0.5)</f>
        <v>0.96440102266034644</v>
      </c>
      <c r="AX237" s="368">
        <f>2*(1/(1+EXP(-4/0.5*(POWER(POWER((ABS(AX$215-(-1))),3)+POWER(ABS($AO237-(0)),3),1/3))))-0.5)*2*(1/(1+EXP(-4/0.5*(POWER(POWER((ABS(AX$215-(1))),3)+POWER(ABS($AO237-(-1)),3),1/3))))-0.5)</f>
        <v>0.9668630140239185</v>
      </c>
      <c r="AY237" s="368">
        <f>2*(1/(1+EXP(-4/0.5*(POWER(POWER((ABS(AY$215-(-1))),3)+POWER(ABS($AO237-(0)),3),1/3))))-0.5)*2*(1/(1+EXP(-4/0.5*(POWER(POWER((ABS(AY$215-(1))),3)+POWER(ABS($AO237-(-1)),3),1/3))))-0.5)</f>
        <v>0.97240470812086743</v>
      </c>
      <c r="AZ237" s="368">
        <f>2*(1/(1+EXP(-4/0.5*(POWER(POWER((ABS(AZ$215-(-1))),3)+POWER(ABS($AO237-(0)),3),1/3))))-0.5)*2*(1/(1+EXP(-4/0.5*(POWER(POWER((ABS(AZ$215-(1))),3)+POWER(ABS($AO237-(-1)),3),1/3))))-0.5)</f>
        <v>0.97991419838881633</v>
      </c>
      <c r="BA237" s="368">
        <f>2*(1/(1+EXP(-4/0.5*(POWER(POWER((ABS(BA$215-(-1))),3)+POWER(ABS($AO237-(0)),3),1/3))))-0.5)*2*(1/(1+EXP(-4/0.5*(POWER(POWER((ABS(BA$215-(1))),3)+POWER(ABS($AO237-(-1)),3),1/3))))-0.5)</f>
        <v>0.98712126734085481</v>
      </c>
      <c r="BB237" s="368">
        <f>2*(1/(1+EXP(-4/0.5*(POWER(POWER((ABS(BB$215-(-1))),3)+POWER(ABS($AO237-(0)),3),1/3))))-0.5)*2*(1/(1+EXP(-4/0.5*(POWER(POWER((ABS(BB$215-(1))),3)+POWER(ABS($AO237-(-1)),3),1/3))))-0.5)</f>
        <v>0.99252806689080719</v>
      </c>
      <c r="BC237" s="368">
        <f>2*(1/(1+EXP(-4/0.5*(POWER(POWER((ABS(BC$215-(-1))),3)+POWER(ABS($AO237-(0)),3),1/3))))-0.5)*2*(1/(1+EXP(-4/0.5*(POWER(POWER((ABS(BC$215-(1))),3)+POWER(ABS($AO237-(-1)),3),1/3))))-0.5)</f>
        <v>0.99594422927663706</v>
      </c>
      <c r="BD237" s="368">
        <f>2*(1/(1+EXP(-4/0.5*(POWER(POWER((ABS(BD$215-(-1))),3)+POWER(ABS($AO237-(0)),3),1/3))))-0.5)*2*(1/(1+EXP(-4/0.5*(POWER(POWER((ABS(BD$215-(1))),3)+POWER(ABS($AO237-(-1)),3),1/3))))-0.5)</f>
        <v>0.99784497554899199</v>
      </c>
      <c r="BE237" s="368">
        <f>2*(1/(1+EXP(-4/0.5*(POWER(POWER((ABS(BE$215-(-1))),3)+POWER(ABS($AO237-(0)),3),1/3))))-0.5)*2*(1/(1+EXP(-4/0.5*(POWER(POWER((ABS(BE$215-(1))),3)+POWER(ABS($AO237-(-1)),3),1/3))))-0.5)</f>
        <v>0.99875906366863343</v>
      </c>
      <c r="BF237" s="368">
        <f>2*(1/(1+EXP(-4/0.5*(POWER(POWER((ABS(BF$215-(-1))),3)+POWER(ABS($AO237-(0)),3),1/3))))-0.5)*2*(1/(1+EXP(-4/0.5*(POWER(POWER((ABS(BF$215-(1))),3)+POWER(ABS($AO237-(-1)),3),1/3))))-0.5)</f>
        <v>0.99902641741162113</v>
      </c>
      <c r="BG237" s="368">
        <f>2*(1/(1+EXP(-4/0.5*(POWER(POWER((ABS(BG$215-(-1))),3)+POWER(ABS($AO237-(0)),3),1/3))))-0.5)*2*(1/(1+EXP(-4/0.5*(POWER(POWER((ABS(BG$215-(1))),3)+POWER(ABS($AO237-(-1)),3),1/3))))-0.5)</f>
        <v>0.99875906366863343</v>
      </c>
      <c r="BH237" s="368">
        <f>2*(1/(1+EXP(-4/0.5*(POWER(POWER((ABS(BH$215-(-1))),3)+POWER(ABS($AO237-(0)),3),1/3))))-0.5)*2*(1/(1+EXP(-4/0.5*(POWER(POWER((ABS(BH$215-(1))),3)+POWER(ABS($AO237-(-1)),3),1/3))))-0.5)</f>
        <v>0.99784497554899199</v>
      </c>
      <c r="BI237" s="368">
        <f>2*(1/(1+EXP(-4/0.5*(POWER(POWER((ABS(BI$215-(-1))),3)+POWER(ABS($AO237-(0)),3),1/3))))-0.5)*2*(1/(1+EXP(-4/0.5*(POWER(POWER((ABS(BI$215-(1))),3)+POWER(ABS($AO237-(-1)),3),1/3))))-0.5)</f>
        <v>0.99594422927663706</v>
      </c>
      <c r="BJ237" s="368">
        <f>2*(1/(1+EXP(-4/0.5*(POWER(POWER((ABS(BJ$215-(-1))),3)+POWER(ABS($AO237-(0)),3),1/3))))-0.5)*2*(1/(1+EXP(-4/0.5*(POWER(POWER((ABS(BJ$215-(1))),3)+POWER(ABS($AO237-(-1)),3),1/3))))-0.5)</f>
        <v>0.99252806689080719</v>
      </c>
      <c r="BK237" s="368">
        <f>2*(1/(1+EXP(-4/0.5*(POWER(POWER((ABS(BK$215-(-1))),3)+POWER(ABS($AO237-(0)),3),1/3))))-0.5)*2*(1/(1+EXP(-4/0.5*(POWER(POWER((ABS(BK$215-(1))),3)+POWER(ABS($AO237-(-1)),3),1/3))))-0.5)</f>
        <v>0.98712126734085481</v>
      </c>
      <c r="BL237" s="368">
        <f>2*(1/(1+EXP(-4/0.5*(POWER(POWER((ABS(BL$215-(-1))),3)+POWER(ABS($AO237-(0)),3),1/3))))-0.5)*2*(1/(1+EXP(-4/0.5*(POWER(POWER((ABS(BL$215-(1))),3)+POWER(ABS($AO237-(-1)),3),1/3))))-0.5)</f>
        <v>0.97991419838881633</v>
      </c>
      <c r="BM237" s="368">
        <f>2*(1/(1+EXP(-4/0.5*(POWER(POWER((ABS(BM$215-(-1))),3)+POWER(ABS($AO237-(0)),3),1/3))))-0.5)*2*(1/(1+EXP(-4/0.5*(POWER(POWER((ABS(BM$215-(1))),3)+POWER(ABS($AO237-(-1)),3),1/3))))-0.5)</f>
        <v>0.97240470812086743</v>
      </c>
      <c r="BN237" s="368">
        <f>2*(1/(1+EXP(-4/0.5*(POWER(POWER((ABS(BN$215-(-1))),3)+POWER(ABS($AO237-(0)),3),1/3))))-0.5)*2*(1/(1+EXP(-4/0.5*(POWER(POWER((ABS(BN$215-(1))),3)+POWER(ABS($AO237-(-1)),3),1/3))))-0.5)</f>
        <v>0.9668630140239185</v>
      </c>
      <c r="BO237" s="368">
        <f>2*(1/(1+EXP(-4/0.5*(POWER(POWER((ABS(BO$215-(-1))),3)+POWER(ABS($AO237-(0)),3),1/3))))-0.5)*2*(1/(1+EXP(-4/0.5*(POWER(POWER((ABS(BO$215-(1))),3)+POWER(ABS($AO237-(-1)),3),1/3))))-0.5)</f>
        <v>0.96440102266034644</v>
      </c>
      <c r="BP237" s="368">
        <f>2*(1/(1+EXP(-4/0.5*(POWER(POWER((ABS(BP$215-(-1))),3)+POWER(ABS($AO237-(0)),3),1/3))))-0.5)*2*(1/(1+EXP(-4/0.5*(POWER(POWER((ABS(BP$215-(1))),3)+POWER(ABS($AO237-(-1)),3),1/3))))-0.5)</f>
        <v>0.96402738036418112</v>
      </c>
      <c r="BQ237" s="368">
        <f>2*(1/(1+EXP(-4/0.5*(POWER(POWER((ABS(BQ$215-(-1))),3)+POWER(ABS($AO237-(0)),3),1/3))))-0.5)*2*(1/(1+EXP(-4/0.5*(POWER(POWER((ABS(BQ$215-(1))),3)+POWER(ABS($AO237-(-1)),3),1/3))))-0.5)</f>
        <v>0.96440137290831762</v>
      </c>
      <c r="BR237" s="368">
        <f>2*(1/(1+EXP(-4/0.5*(POWER(POWER((ABS(BR$215-(-1))),3)+POWER(ABS($AO237-(0)),3),1/3))))-0.5)*2*(1/(1+EXP(-4/0.5*(POWER(POWER((ABS(BR$215-(1))),3)+POWER(ABS($AO237-(-1)),3),1/3))))-0.5)</f>
        <v>0.96686394617371363</v>
      </c>
      <c r="BS237" s="368">
        <f>2*(1/(1+EXP(-4/0.5*(POWER(POWER((ABS(BS$215-(-1))),3)+POWER(ABS($AO237-(0)),3),1/3))))-0.5)*2*(1/(1+EXP(-4/0.5*(POWER(POWER((ABS(BS$215-(1))),3)+POWER(ABS($AO237-(-1)),3),1/3))))-0.5)</f>
        <v>0.97240684126467325</v>
      </c>
      <c r="BT237" s="368">
        <f>2*(1/(1+EXP(-4/0.5*(POWER(POWER((ABS(BT$215-(-1))),3)+POWER(ABS($AO237-(0)),3),1/3))))-0.5)*2*(1/(1+EXP(-4/0.5*(POWER(POWER((ABS(BT$215-(1))),3)+POWER(ABS($AO237-(-1)),3),1/3))))-0.5)</f>
        <v>0.979918946174411</v>
      </c>
      <c r="BU237" s="368">
        <f>2*(1/(1+EXP(-4/0.5*(POWER(POWER((ABS(BU$215-(-1))),3)+POWER(ABS($AO237-(0)),3),1/3))))-0.5)*2*(1/(1+EXP(-4/0.5*(POWER(POWER((ABS(BU$215-(1))),3)+POWER(ABS($AO237-(-1)),3),1/3))))-0.5)</f>
        <v>0.98713174218396926</v>
      </c>
      <c r="BV237" s="278"/>
      <c r="BW237" s="198"/>
      <c r="BX237" s="278"/>
      <c r="BY237" s="277"/>
      <c r="BZ237" s="222">
        <v>-0.5</v>
      </c>
      <c r="CA237" s="227">
        <f>$E$217-($E$217-$E$247)*1/(1+EXP(-($E$216*(-BZ237+$C$215))))</f>
        <v>-0.95823995310991039</v>
      </c>
      <c r="CB237" s="367">
        <f>MIN((CB$216+$E237)/2,CA236)</f>
        <v>-0.9791199765549552</v>
      </c>
      <c r="CC237" s="368">
        <f>_xlfn.IFS(($D237-$C$215)&lt;-(CC$215-$D$214),MIN((CC$216+$E237)/2,CB236),($D237-$C$215)&gt;-(CC$215-$D$214),MAX((CC$216+$E237)/2,CB236),TRUE,(CC$216+$E237)/2)</f>
        <v>-0.97898161258301486</v>
      </c>
      <c r="CD237" s="368">
        <f>_xlfn.IFS(($D237-$C$215)&lt;-(CD$215-$D$214),MIN((CD$216+$E237)/2,CB236),($D237-$C$215)&gt;-(CD$215-$D$214),MAX((CD$216+$E237)/2,CC235),TRUE,(CD$216+$E237)/2)</f>
        <v>-0.9788413717845198</v>
      </c>
      <c r="CE237" s="368">
        <f>_xlfn.IFS(($D237-$C$215)&lt;-(CE$215-$D$214),MIN((CE$216+$E237)/2,CC236),($D237-$C$215)&gt;-(CE$215-$D$214),MAX((CE$216+$E237)/2,CD235),TRUE,(CE$216+$E237)/2)</f>
        <v>-0.97855904106322167</v>
      </c>
      <c r="CF237" s="368">
        <f>_xlfn.IFS(($D237-$C$215)&lt;-(CF$215-$D$214),MIN((CF$216+$E237)/2,CD236),($D237-$C$215)&gt;-(CF$215-$D$214),MAX((CF$216+$E237)/2,CE235),TRUE,(CF$216+$E237)/2)</f>
        <v>-0.97799081925319842</v>
      </c>
      <c r="CG237" s="368">
        <f>_xlfn.IFS(($D237-$C$215)&lt;-(CG$215-$D$214),MIN((CG$216+$E237)/2,CE236),($D237-$C$215)&gt;-(CG$215-$D$214),MAX((CG$216+$E237)/2,CF235),TRUE,(CG$216+$E237)/2)</f>
        <v>-0.97684786688321534</v>
      </c>
      <c r="CH237" s="368">
        <f>_xlfn.IFS(($D237-$C$215)&lt;-(CH$215-$D$214),MIN((CH$216+$E237)/2,CF236),($D237-$C$215)&gt;-(CH$215-$D$214),MAX((CH$216+$E237)/2,CG235),TRUE,(CH$216+$E237)/2)</f>
        <v>-0.97455152473647866</v>
      </c>
      <c r="CI237" s="368">
        <f>_xlfn.IFS(($D237-$C$215)&lt;-(CI$215-$D$214),MIN((CI$216+$E237)/2,CG236),($D237-$C$215)&gt;-(CI$215-$D$214),MAX((CI$216+$E237)/2,CH235),TRUE,(CI$216+$E237)/2)</f>
        <v>-0.96994856126712448</v>
      </c>
      <c r="CJ237" s="368">
        <f>_xlfn.IFS(($D237-$C$215)&lt;-(CJ$215-$D$214),MIN((CJ$216+$E237)/2,CH236),($D237-$C$215)&gt;-(CJ$215-$D$214),MAX((CJ$216+$E237)/2,CI235),TRUE,(CJ$216+$E237)/2)</f>
        <v>-0.96076478635113061</v>
      </c>
      <c r="CK237" s="368">
        <f>_xlfn.IFS(($D237-$C$215)&lt;-(CK$215-$D$214),MIN((CK$216+$E237)/2,CI236),($D237-$C$215)&gt;-(CK$215-$D$214),MAX((CK$216+$E237)/2,CJ235),TRUE,(CK$216+$E237)/2)</f>
        <v>-0.94936647164952548</v>
      </c>
      <c r="CL237" s="368">
        <f>_xlfn.IFS(($D237-$C$215)&lt;-(CL$215-$D$214),MIN((CL$216+$E237)/2,CJ236),($D237-$C$215)&gt;-(CL$215-$D$214),MAX((CL$216+$E237)/2,CK235),TRUE,(CL$216+$E237)/2)</f>
        <v>-0.94018269673353161</v>
      </c>
      <c r="CM237" s="368">
        <f>_xlfn.IFS(($D237-$C$215)&lt;-(CM$215-$D$214),MIN((CM$216+$E237)/2,CK236),($D237-$C$215)&gt;-(CM$215-$D$214),MAX((CM$216+$E237)/2,CL235),TRUE,(CM$216+$E237)/2)</f>
        <v>-0.922027981359402</v>
      </c>
      <c r="CN237" s="368">
        <f>_xlfn.IFS(($D237-$C$215)&lt;-(CN$215-$D$214),MIN((CN$216+$E237)/2,CL236),($D237-$C$215)&gt;-(CN$215-$D$214),MAX((CN$216+$E237)/2,CM235),TRUE,(CN$216+$E237)/2)</f>
        <v>-0.90042623786986242</v>
      </c>
      <c r="CO237" s="368">
        <f>_xlfn.IFS(($D237-$C$215)&lt;-(CO$215-$D$214),MIN((CO$216+$E237)/2,CM236),($D237-$C$215)&gt;-(CO$215-$D$214),MAX((CO$216+$E237)/2,CN235),TRUE,(CO$216+$E237)/2)</f>
        <v>-0.88227152249573282</v>
      </c>
      <c r="CP237" s="368">
        <f>_xlfn.IFS(($D237-$C$215)&lt;-(CP$215-$D$214),MIN((CP$216+$E237)/2,CN236),($D237-$C$215)&gt;-(CP$215-$D$214),MAX((CP$216+$E237)/2,CO235),TRUE,(CP$216+$E237)/2)</f>
        <v>-0.84702995138435022</v>
      </c>
      <c r="CQ237" s="368">
        <f>_xlfn.IFS(($D237-$C$215)&lt;-(CQ$215-$D$214),MIN((CQ$216+$E237)/2,CO236),($D237-$C$215)&gt;-(CQ$215-$D$214),MAX((CQ$216+$E237)/2,CP235),TRUE,(CQ$216+$E237)/2)</f>
        <v>-0.80844638128145629</v>
      </c>
      <c r="CR237" s="368">
        <f>_xlfn.IFS(($D237-$C$215)&lt;-(CR$215-$D$214),MIN((CR$216+$E237)/2,CP236),($D237-$C$215)&gt;-(CR$215-$D$214),MAX((CR$216+$E237)/2,CQ235),TRUE,(CR$216+$E237)/2)</f>
        <v>-0.7732048101700737</v>
      </c>
      <c r="CS237" s="368">
        <f>_xlfn.IFS(($D237-$C$215)&lt;-(CS$215-$D$214),MIN((CS$216+$E237)/2,CQ236),($D237-$C$215)&gt;-(CS$215-$D$214),MAX((CS$216+$E237)/2,CR235),TRUE,(CS$216+$E237)/2)</f>
        <v>-0.70714912463502699</v>
      </c>
      <c r="CT237" s="368">
        <f>_xlfn.IFS(($D237-$C$215)&lt;-(CT$215-$D$214),MIN((CT$216+$E237)/2,CR236),($D237-$C$215)&gt;-(CT$215-$D$214),MAX((CT$216+$E237)/2,CS235),TRUE,(CT$216+$E237)/2)</f>
        <v>-0.645641515847861</v>
      </c>
      <c r="CU237" s="368">
        <f>_xlfn.IFS(($D237-$C$215)&lt;-(CU$215-$D$214),MIN((CU$216+$E237)/2,CS236),($D237-$C$215)&gt;-(CU$215-$D$214),MAX((CU$216+$E237)/2,CT235),TRUE,(CU$216+$E237)/2)</f>
        <v>-0.5795858303128143</v>
      </c>
      <c r="CV237" s="368">
        <f>_xlfn.IFS(($D237-$C$215)&lt;-(CV$215-$D$214),MIN((CV$216+$E237)/2,CT236),($D237-$C$215)&gt;-(CV$215-$D$214),MAX((CV$216+$E237)/2,CU235),TRUE,(CV$216+$E237)/2)</f>
        <v>-0.46352721593872026</v>
      </c>
      <c r="CW237" s="368">
        <f>_xlfn.IFS(($D237-$C$215)&lt;-(CW$215-$D$214),MIN((CW$216+$E237)/2,CU236),($D237-$C$215)&gt;-(CW$215-$D$214),MAX((CW$216+$E237)/2,CV235),TRUE,(CW$216+$E237)/2)</f>
        <v>1.5641682037684919</v>
      </c>
      <c r="CX237" s="368">
        <f>_xlfn.IFS(($D237-$C$215)&lt;-(CX$215-$D$214),MIN((CX$216+$E237)/2,CV236),($D237-$C$215)&gt;-(CX$215-$D$214),MAX((CX$216+$E237)/2,CW235),TRUE,(CX$216+$E237)/2)</f>
        <v>1.715344987740028</v>
      </c>
      <c r="CY237" s="368">
        <f>_xlfn.IFS(($D237-$C$215)&lt;-(CY$215-$D$214),MIN((CY$216+$E237)/2,CW236),($D237-$C$215)&gt;-(CY$215-$D$214),MAX((CY$216+$E237)/2,CX235),TRUE,(CY$216+$E237)/2)</f>
        <v>1.8061423790585405</v>
      </c>
      <c r="CZ237" s="368">
        <f>_xlfn.IFS(($D237-$C$215)&lt;-(CZ$215-$D$214),MIN((CZ$216+$E237)/2,CX236),($D237-$C$215)&gt;-(CZ$215-$D$214),MAX((CZ$216+$E237)/2,CY235),TRUE,(CZ$216+$E237)/2)</f>
        <v>1.8736388388932128</v>
      </c>
      <c r="DA237" s="368">
        <f>_xlfn.IFS(($D237-$C$215)&lt;-(DA$215-$D$214),MIN((DA$216+$E237)/2,CY236),($D237-$C$215)&gt;-(DA$215-$D$214),MAX((DA$216+$E237)/2,CZ235),TRUE,(DA$216+$E237)/2)</f>
        <v>1.923585217712902</v>
      </c>
      <c r="DB237" s="368">
        <f>_xlfn.IFS(($D237-$C$215)&lt;-(DB$215-$D$214),MIN((DB$216+$E237)/2,CZ236),($D237-$C$215)&gt;-(DB$215-$D$214),MAX((DB$216+$E237)/2,DA235),TRUE,(DB$216+$E237)/2)</f>
        <v>1.949738797364569</v>
      </c>
      <c r="DC237" s="368">
        <f>_xlfn.IFS(($D237-$C$215)&lt;-(DC$215-$D$214),MIN((DC$216+$E237)/2,DA236),($D237-$C$215)&gt;-(DC$215-$D$214),MAX((DC$216+$E237)/2,DB235),TRUE,(DC$216+$E237)/2)</f>
        <v>1.9673890633041213</v>
      </c>
      <c r="DD237" s="368">
        <f>_xlfn.IFS(($D237-$C$215)&lt;-(DD$215-$D$214),MIN((DD$216+$E237)/2,DB236),($D237-$C$215)&gt;-(DD$215-$D$214),MAX((DD$216+$E237)/2,DC235),TRUE,(DD$216+$E237)/2)</f>
        <v>1.9807310112979979</v>
      </c>
      <c r="DE237" s="368">
        <f>_xlfn.IFS(($D237-$C$215)&lt;-(DE$215-$D$214),MIN((DE$216+$E237)/2,DC236),($D237-$C$215)&gt;-(DE$215-$D$214),MAX((DE$216+$E237)/2,DD235),TRUE,(DE$216+$E237)/2)</f>
        <v>1.9874466278202263</v>
      </c>
      <c r="DF237" s="369">
        <f>_xlfn.IFS(($D237-$C$215)&lt;-(DF$215-$D$214),MIN((DF$216+$E237)/2,DD236),($D237-$C$215)&gt;-(DF$215-$D$214),MAX((DF$216+$E237)/2,DE235),TRUE,(DF$216+$E237)/2)</f>
        <v>1.9918641833184605</v>
      </c>
      <c r="DG237" s="278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78"/>
      <c r="C238" s="277"/>
      <c r="D238" s="222">
        <v>-0.6</v>
      </c>
      <c r="E238" s="227">
        <f>$E$217-($E$217-$E$247)*1/(1+EXP(-($E$216*(-D238+$C$215))))</f>
        <v>-0.97911623056992836</v>
      </c>
      <c r="F238" s="367">
        <f>AQ238*CB238</f>
        <v>-0.98218691652597068</v>
      </c>
      <c r="G238" s="368">
        <f>AR238*CC238</f>
        <v>-0.97892116061569046</v>
      </c>
      <c r="H238" s="368">
        <f>AS238*CD238</f>
        <v>-0.97593431258418106</v>
      </c>
      <c r="I238" s="368">
        <f>AT238*CE238</f>
        <v>-0.97376260826606642</v>
      </c>
      <c r="J238" s="368">
        <f>AU238*CF238</f>
        <v>-0.97241056000217685</v>
      </c>
      <c r="K238" s="368">
        <f>AV238*CG238</f>
        <v>-0.97116821159960454</v>
      </c>
      <c r="L238" s="368">
        <f>AW238*CH238</f>
        <v>-0.96902663365151742</v>
      </c>
      <c r="M238" s="368">
        <f>AX238*CI238</f>
        <v>-0.96528378610036503</v>
      </c>
      <c r="N238" s="368">
        <f>AY238*CJ238</f>
        <v>-0.96140277459610168</v>
      </c>
      <c r="O238" s="368">
        <f>AZ238*CK238</f>
        <v>-0.95965162636860335</v>
      </c>
      <c r="P238" s="368">
        <f>BA238*CL238</f>
        <v>-0.95359720490252553</v>
      </c>
      <c r="Q238" s="368">
        <f>BB238*CM238</f>
        <v>-0.94486573777390426</v>
      </c>
      <c r="R238" s="368">
        <f>BC238*CN238</f>
        <v>-0.93755124341320406</v>
      </c>
      <c r="S238" s="368">
        <f>BD238*CO238</f>
        <v>-0.92053680432128338</v>
      </c>
      <c r="T238" s="368">
        <f>BE238*CP238</f>
        <v>-0.899488974139107</v>
      </c>
      <c r="U238" s="368">
        <f>BF238*CQ238</f>
        <v>-0.88142576958372254</v>
      </c>
      <c r="V238" s="368">
        <f>BG238*CR238</f>
        <v>-0.8458378371028189</v>
      </c>
      <c r="W238" s="368">
        <f>BH238*CS238</f>
        <v>-0.80629546476823855</v>
      </c>
      <c r="X238" s="368">
        <f>BI238*CT238</f>
        <v>-0.76906538176431005</v>
      </c>
      <c r="Y238" s="368">
        <f>BJ238*CU238</f>
        <v>-0.69963130554556674</v>
      </c>
      <c r="Z238" s="368">
        <f>BK238*CV238</f>
        <v>-0.6326703088504777</v>
      </c>
      <c r="AA238" s="368">
        <f>BL238*CW238</f>
        <v>-0.55937439876693973</v>
      </c>
      <c r="AB238" s="368">
        <f>BM238*CX238</f>
        <v>1.5466526876337046</v>
      </c>
      <c r="AC238" s="368">
        <f>BN238*CY238</f>
        <v>1.6378988880465832</v>
      </c>
      <c r="AD238" s="368">
        <f>BO238*CZ238</f>
        <v>1.7078728031739665</v>
      </c>
      <c r="AE238" s="368">
        <f>BP238*DA238</f>
        <v>1.7516154490554126</v>
      </c>
      <c r="AF238" s="368">
        <f>BQ238*DB238</f>
        <v>1.7861315394324471</v>
      </c>
      <c r="AG238" s="368">
        <f>BR238*DC238</f>
        <v>1.8256782869880861</v>
      </c>
      <c r="AH238" s="368">
        <f>BS238*DD238</f>
        <v>1.8696103110562878</v>
      </c>
      <c r="AI238" s="368">
        <f>BT238*DE238</f>
        <v>1.9145130562868755</v>
      </c>
      <c r="AJ238" s="369">
        <f>BU238*DF238</f>
        <v>1.9504262619975876</v>
      </c>
      <c r="AK238" s="278"/>
      <c r="AL238" s="189"/>
      <c r="AM238" s="278"/>
      <c r="AN238" s="277"/>
      <c r="AO238" s="222">
        <v>-0.6</v>
      </c>
      <c r="AP238" s="227">
        <f>$E$217-($E$217-$E$247)*1/(1+EXP(-($E$216*(-AO238+$C$215))))</f>
        <v>-0.97911623056992836</v>
      </c>
      <c r="AQ238" s="368">
        <f>2*(1/(1+EXP(-4/0.5*(POWER(POWER((ABS(AQ$215-(-1))),3)+POWER(ABS($AO238-(0)),3),1/3))))-0.5)*2*(1/(1+EXP(-4/0.5*(POWER(POWER((ABS(AQ$215-(1))),3)+POWER(ABS($AO238-(-1)),3),1/3))))-0.5)</f>
        <v>0.99255101984902538</v>
      </c>
      <c r="AR238" s="368">
        <f>2*(1/(1+EXP(-4/0.5*(POWER(POWER((ABS(AR$215-(-1))),3)+POWER(ABS($AO238-(0)),3),1/3))))-0.5)*2*(1/(1+EXP(-4/0.5*(POWER(POWER((ABS(AR$215-(1))),3)+POWER(ABS($AO238-(-1)),3),1/3))))-0.5)</f>
        <v>0.98938914380534537</v>
      </c>
      <c r="AS238" s="368">
        <f>2*(1/(1+EXP(-4/0.5*(POWER(POWER((ABS(AS$215-(-1))),3)+POWER(ABS($AO238-(0)),3),1/3))))-0.5)*2*(1/(1+EXP(-4/0.5*(POWER(POWER((ABS(AS$215-(1))),3)+POWER(ABS($AO238-(-1)),3),1/3))))-0.5)</f>
        <v>0.98651018464598861</v>
      </c>
      <c r="AT238" s="368">
        <f>2*(1/(1+EXP(-4/0.5*(POWER(POWER((ABS(AT$215-(-1))),3)+POWER(ABS($AO238-(0)),3),1/3))))-0.5)*2*(1/(1+EXP(-4/0.5*(POWER(POWER((ABS(AT$215-(1))),3)+POWER(ABS($AO238-(-1)),3),1/3))))-0.5)</f>
        <v>0.98459594037432008</v>
      </c>
      <c r="AU238" s="368">
        <f>2*(1/(1+EXP(-4/0.5*(POWER(POWER((ABS(AU$215-(-1))),3)+POWER(ABS($AO238-(0)),3),1/3))))-0.5)*2*(1/(1+EXP(-4/0.5*(POWER(POWER((ABS(AU$215-(1))),3)+POWER(ABS($AO238-(-1)),3),1/3))))-0.5)</f>
        <v>0.98379408266860724</v>
      </c>
      <c r="AV238" s="368">
        <f>2*(1/(1+EXP(-4/0.5*(POWER(POWER((ABS(AV$215-(-1))),3)+POWER(ABS($AO238-(0)),3),1/3))))-0.5)*2*(1/(1+EXP(-4/0.5*(POWER(POWER((ABS(AV$215-(1))),3)+POWER(ABS($AO238-(-1)),3),1/3))))-0.5)</f>
        <v>0.98367464552117434</v>
      </c>
      <c r="AW238" s="368">
        <f>2*(1/(1+EXP(-4/0.5*(POWER(POWER((ABS(AW$215-(-1))),3)+POWER(ABS($AO238-(0)),3),1/3))))-0.5)*2*(1/(1+EXP(-4/0.5*(POWER(POWER((ABS(AW$215-(1))),3)+POWER(ABS($AO238-(-1)),3),1/3))))-0.5)</f>
        <v>0.98379370829254054</v>
      </c>
      <c r="AX238" s="368">
        <f>2*(1/(1+EXP(-4/0.5*(POWER(POWER((ABS(AX$215-(-1))),3)+POWER(ABS($AO238-(0)),3),1/3))))-0.5)*2*(1/(1+EXP(-4/0.5*(POWER(POWER((ABS(AX$215-(1))),3)+POWER(ABS($AO238-(-1)),3),1/3))))-0.5)</f>
        <v>0.98459494208069875</v>
      </c>
      <c r="AY238" s="368">
        <f>2*(1/(1+EXP(-4/0.5*(POWER(POWER((ABS(AY$215-(-1))),3)+POWER(ABS($AO238-(0)),3),1/3))))-0.5)*2*(1/(1+EXP(-4/0.5*(POWER(POWER((ABS(AY$215-(1))),3)+POWER(ABS($AO238-(-1)),3),1/3))))-0.5)</f>
        <v>0.98650789639477254</v>
      </c>
      <c r="AZ238" s="368">
        <f>2*(1/(1+EXP(-4/0.5*(POWER(POWER((ABS(AZ$215-(-1))),3)+POWER(ABS($AO238-(0)),3),1/3))))-0.5)*2*(1/(1+EXP(-4/0.5*(POWER(POWER((ABS(AZ$215-(1))),3)+POWER(ABS($AO238-(-1)),3),1/3))))-0.5)</f>
        <v>0.9893840402370726</v>
      </c>
      <c r="BA238" s="368">
        <f>2*(1/(1+EXP(-4/0.5*(POWER(POWER((ABS(BA$215-(-1))),3)+POWER(ABS($AO238-(0)),3),1/3))))-0.5)*2*(1/(1+EXP(-4/0.5*(POWER(POWER((ABS(BA$215-(1))),3)+POWER(ABS($AO238-(-1)),3),1/3))))-0.5)</f>
        <v>0.99253971258061335</v>
      </c>
      <c r="BB238" s="368">
        <f>2*(1/(1+EXP(-4/0.5*(POWER(POWER((ABS(BB$215-(-1))),3)+POWER(ABS($AO238-(0)),3),1/3))))-0.5)*2*(1/(1+EXP(-4/0.5*(POWER(POWER((ABS(BB$215-(1))),3)+POWER(ABS($AO238-(-1)),3),1/3))))-0.5)</f>
        <v>0.99525922390349308</v>
      </c>
      <c r="BC238" s="368">
        <f>2*(1/(1+EXP(-4/0.5*(POWER(POWER((ABS(BC$215-(-1))),3)+POWER(ABS($AO238-(0)),3),1/3))))-0.5)*2*(1/(1+EXP(-4/0.5*(POWER(POWER((ABS(BC$215-(1))),3)+POWER(ABS($AO238-(-1)),3),1/3))))-0.5)</f>
        <v>0.99720112555839413</v>
      </c>
      <c r="BD238" s="368">
        <f>2*(1/(1+EXP(-4/0.5*(POWER(POWER((ABS(BD$215-(-1))),3)+POWER(ABS($AO238-(0)),3),1/3))))-0.5)*2*(1/(1+EXP(-4/0.5*(POWER(POWER((ABS(BD$215-(1))),3)+POWER(ABS($AO238-(-1)),3),1/3))))-0.5)</f>
        <v>0.998382720407335</v>
      </c>
      <c r="BE238" s="368">
        <f>2*(1/(1+EXP(-4/0.5*(POWER(POWER((ABS(BE$215-(-1))),3)+POWER(ABS($AO238-(0)),3),1/3))))-0.5)*2*(1/(1+EXP(-4/0.5*(POWER(POWER((ABS(BE$215-(1))),3)+POWER(ABS($AO238-(-1)),3),1/3))))-0.5)</f>
        <v>0.99895908882778373</v>
      </c>
      <c r="BF238" s="368">
        <f>2*(1/(1+EXP(-4/0.5*(POWER(POWER((ABS(BF$215-(-1))),3)+POWER(ABS($AO238-(0)),3),1/3))))-0.5)*2*(1/(1+EXP(-4/0.5*(POWER(POWER((ABS(BF$215-(1))),3)+POWER(ABS($AO238-(-1)),3),1/3))))-0.5)</f>
        <v>0.99904139157793759</v>
      </c>
      <c r="BG238" s="368">
        <f>2*(1/(1+EXP(-4/0.5*(POWER(POWER((ABS(BG$215-(-1))),3)+POWER(ABS($AO238-(0)),3),1/3))))-0.5)*2*(1/(1+EXP(-4/0.5*(POWER(POWER((ABS(BG$215-(1))),3)+POWER(ABS($AO238-(-1)),3),1/3))))-0.5)</f>
        <v>0.99859259489043684</v>
      </c>
      <c r="BH238" s="368">
        <f>2*(1/(1+EXP(-4/0.5*(POWER(POWER((ABS(BH$215-(-1))),3)+POWER(ABS($AO238-(0)),3),1/3))))-0.5)*2*(1/(1+EXP(-4/0.5*(POWER(POWER((ABS(BH$215-(1))),3)+POWER(ABS($AO238-(-1)),3),1/3))))-0.5)</f>
        <v>0.997339444441809</v>
      </c>
      <c r="BI238" s="368">
        <f>2*(1/(1+EXP(-4/0.5*(POWER(POWER((ABS(BI$215-(-1))),3)+POWER(ABS($AO238-(0)),3),1/3))))-0.5)*2*(1/(1+EXP(-4/0.5*(POWER(POWER((ABS(BI$215-(1))),3)+POWER(ABS($AO238-(-1)),3),1/3))))-0.5)</f>
        <v>0.99464640111996572</v>
      </c>
      <c r="BJ238" s="368">
        <f>2*(1/(1+EXP(-4/0.5*(POWER(POWER((ABS(BJ$215-(-1))),3)+POWER(ABS($AO238-(0)),3),1/3))))-0.5)*2*(1/(1+EXP(-4/0.5*(POWER(POWER((ABS(BJ$215-(1))),3)+POWER(ABS($AO238-(-1)),3),1/3))))-0.5)</f>
        <v>0.98936883490686589</v>
      </c>
      <c r="BK238" s="368">
        <f>2*(1/(1+EXP(-4/0.5*(POWER(POWER((ABS(BK$215-(-1))),3)+POWER(ABS($AO238-(0)),3),1/3))))-0.5)*2*(1/(1+EXP(-4/0.5*(POWER(POWER((ABS(BK$215-(1))),3)+POWER(ABS($AO238-(-1)),3),1/3))))-0.5)</f>
        <v>0.97990958344686152</v>
      </c>
      <c r="BL238" s="368">
        <f>2*(1/(1+EXP(-4/0.5*(POWER(POWER((ABS(BL$215-(-1))),3)+POWER(ABS($AO238-(0)),3),1/3))))-0.5)*2*(1/(1+EXP(-4/0.5*(POWER(POWER((ABS(BL$215-(1))),3)+POWER(ABS($AO238-(-1)),3),1/3))))-0.5)</f>
        <v>0.96512780249481589</v>
      </c>
      <c r="BM238" s="368">
        <f>2*(1/(1+EXP(-4/0.5*(POWER(POWER((ABS(BM$215-(-1))),3)+POWER(ABS($AO238-(0)),3),1/3))))-0.5)*2*(1/(1+EXP(-4/0.5*(POWER(POWER((ABS(BM$215-(1))),3)+POWER(ABS($AO238-(-1)),3),1/3))))-0.5)</f>
        <v>0.94671874423844715</v>
      </c>
      <c r="BN238" s="368">
        <f>2*(1/(1+EXP(-4/0.5*(POWER(POWER((ABS(BN$215-(-1))),3)+POWER(ABS($AO238-(0)),3),1/3))))-0.5)*2*(1/(1+EXP(-4/0.5*(POWER(POWER((ABS(BN$215-(1))),3)+POWER(ABS($AO238-(-1)),3),1/3))))-0.5)</f>
        <v>0.93076206122703975</v>
      </c>
      <c r="BO238" s="368">
        <f>2*(1/(1+EXP(-4/0.5*(POWER(POWER((ABS(BO$215-(-1))),3)+POWER(ABS($AO238-(0)),3),1/3))))-0.5)*2*(1/(1+EXP(-4/0.5*(POWER(POWER((ABS(BO$215-(1))),3)+POWER(ABS($AO238-(-1)),3),1/3))))-0.5)</f>
        <v>0.92290658372016798</v>
      </c>
      <c r="BP238" s="368">
        <f>2*(1/(1+EXP(-4/0.5*(POWER(POWER((ABS(BP$215-(-1))),3)+POWER(ABS($AO238-(0)),3),1/3))))-0.5)*2*(1/(1+EXP(-4/0.5*(POWER(POWER((ABS(BP$215-(1))),3)+POWER(ABS($AO238-(-1)),3),1/3))))-0.5)</f>
        <v>0.92166837455700235</v>
      </c>
      <c r="BQ238" s="368">
        <f>2*(1/(1+EXP(-4/0.5*(POWER(POWER((ABS(BQ$215-(-1))),3)+POWER(ABS($AO238-(0)),3),1/3))))-0.5)*2*(1/(1+EXP(-4/0.5*(POWER(POWER((ABS(BQ$215-(1))),3)+POWER(ABS($AO238-(-1)),3),1/3))))-0.5)</f>
        <v>0.922906896490852</v>
      </c>
      <c r="BR238" s="368">
        <f>2*(1/(1+EXP(-4/0.5*(POWER(POWER((ABS(BR$215-(-1))),3)+POWER(ABS($AO238-(0)),3),1/3))))-0.5)*2*(1/(1+EXP(-4/0.5*(POWER(POWER((ABS(BR$215-(1))),3)+POWER(ABS($AO238-(-1)),3),1/3))))-0.5)</f>
        <v>0.93076289411919344</v>
      </c>
      <c r="BS238" s="368">
        <f>2*(1/(1+EXP(-4/0.5*(POWER(POWER((ABS(BS$215-(-1))),3)+POWER(ABS($AO238-(0)),3),1/3))))-0.5)*2*(1/(1+EXP(-4/0.5*(POWER(POWER((ABS(BS$215-(1))),3)+POWER(ABS($AO238-(-1)),3),1/3))))-0.5)</f>
        <v>0.94672065675471317</v>
      </c>
      <c r="BT238" s="368">
        <f>2*(1/(1+EXP(-4/0.5*(POWER(POWER((ABS(BT$215-(-1))),3)+POWER(ABS($AO238-(0)),3),1/3))))-0.5)*2*(1/(1+EXP(-4/0.5*(POWER(POWER((ABS(BT$215-(1))),3)+POWER(ABS($AO238-(-1)),3),1/3))))-0.5)</f>
        <v>0.96513206616368719</v>
      </c>
      <c r="BU238" s="368">
        <f>2*(1/(1+EXP(-4/0.5*(POWER(POWER((ABS(BU$215-(-1))),3)+POWER(ABS($AO238-(0)),3),1/3))))-0.5)*2*(1/(1+EXP(-4/0.5*(POWER(POWER((ABS(BU$215-(1))),3)+POWER(ABS($AO238-(-1)),3),1/3))))-0.5)</f>
        <v>0.97991895097508475</v>
      </c>
      <c r="BV238" s="278"/>
      <c r="BW238" s="198"/>
      <c r="BX238" s="278"/>
      <c r="BY238" s="277"/>
      <c r="BZ238" s="222">
        <v>-0.6</v>
      </c>
      <c r="CA238" s="227">
        <f>$E$217-($E$217-$E$247)*1/(1+EXP(-($E$216*(-BZ238+$C$215))))</f>
        <v>-0.97911623056992836</v>
      </c>
      <c r="CB238" s="367">
        <f>MIN((CB$216+$E238)/2,CA237)</f>
        <v>-0.98955811528496418</v>
      </c>
      <c r="CC238" s="368">
        <f>_xlfn.IFS(($D238-$C$215)&lt;-(CC$215-$D$214),MIN((CC$216+$E238)/2,CB237),($D238-$C$215)&gt;-(CC$215-$D$214),MAX((CC$216+$E238)/2,CB237),TRUE,(CC$216+$E238)/2)</f>
        <v>-0.98941975131302384</v>
      </c>
      <c r="CD238" s="368">
        <f>_xlfn.IFS(($D238-$C$215)&lt;-(CD$215-$D$214),MIN((CD$216+$E238)/2,CB237),($D238-$C$215)&gt;-(CD$215-$D$214),MAX((CD$216+$E238)/2,CC236),TRUE,(CD$216+$E238)/2)</f>
        <v>-0.98927951051452878</v>
      </c>
      <c r="CE238" s="368">
        <f>_xlfn.IFS(($D238-$C$215)&lt;-(CE$215-$D$214),MIN((CE$216+$E238)/2,CC237),($D238-$C$215)&gt;-(CE$215-$D$214),MAX((CE$216+$E238)/2,CD236),TRUE,(CE$216+$E238)/2)</f>
        <v>-0.98899717979323065</v>
      </c>
      <c r="CF238" s="368">
        <f>_xlfn.IFS(($D238-$C$215)&lt;-(CF$215-$D$214),MIN((CF$216+$E238)/2,CD237),($D238-$C$215)&gt;-(CF$215-$D$214),MAX((CF$216+$E238)/2,CE236),TRUE,(CF$216+$E238)/2)</f>
        <v>-0.9884289579832074</v>
      </c>
      <c r="CG238" s="368">
        <f>_xlfn.IFS(($D238-$C$215)&lt;-(CG$215-$D$214),MIN((CG$216+$E238)/2,CE237),($D238-$C$215)&gt;-(CG$215-$D$214),MAX((CG$216+$E238)/2,CF236),TRUE,(CG$216+$E238)/2)</f>
        <v>-0.98728600561322433</v>
      </c>
      <c r="CH238" s="368">
        <f>_xlfn.IFS(($D238-$C$215)&lt;-(CH$215-$D$214),MIN((CH$216+$E238)/2,CF237),($D238-$C$215)&gt;-(CH$215-$D$214),MAX((CH$216+$E238)/2,CG236),TRUE,(CH$216+$E238)/2)</f>
        <v>-0.98498966346648764</v>
      </c>
      <c r="CI238" s="368">
        <f>_xlfn.IFS(($D238-$C$215)&lt;-(CI$215-$D$214),MIN((CI$216+$E238)/2,CG237),($D238-$C$215)&gt;-(CI$215-$D$214),MAX((CI$216+$E238)/2,CH236),TRUE,(CI$216+$E238)/2)</f>
        <v>-0.98038669999713346</v>
      </c>
      <c r="CJ238" s="368">
        <f>_xlfn.IFS(($D238-$C$215)&lt;-(CJ$215-$D$214),MIN((CJ$216+$E238)/2,CH237),($D238-$C$215)&gt;-(CJ$215-$D$214),MAX((CJ$216+$E238)/2,CI236),TRUE,(CJ$216+$E238)/2)</f>
        <v>-0.97455152473647866</v>
      </c>
      <c r="CK238" s="368">
        <f>_xlfn.IFS(($D238-$C$215)&lt;-(CK$215-$D$214),MIN((CK$216+$E238)/2,CI237),($D238-$C$215)&gt;-(CK$215-$D$214),MAX((CK$216+$E238)/2,CJ236),TRUE,(CK$216+$E238)/2)</f>
        <v>-0.96994856126712448</v>
      </c>
      <c r="CL238" s="368">
        <f>_xlfn.IFS(($D238-$C$215)&lt;-(CL$215-$D$214),MIN((CL$216+$E238)/2,CJ237),($D238-$C$215)&gt;-(CL$215-$D$214),MAX((CL$216+$E238)/2,CK236),TRUE,(CL$216+$E238)/2)</f>
        <v>-0.96076478635113061</v>
      </c>
      <c r="CM238" s="368">
        <f>_xlfn.IFS(($D238-$C$215)&lt;-(CM$215-$D$214),MIN((CM$216+$E238)/2,CK237),($D238-$C$215)&gt;-(CM$215-$D$214),MAX((CM$216+$E238)/2,CL236),TRUE,(CM$216+$E238)/2)</f>
        <v>-0.94936647164952548</v>
      </c>
      <c r="CN238" s="368">
        <f>_xlfn.IFS(($D238-$C$215)&lt;-(CN$215-$D$214),MIN((CN$216+$E238)/2,CL237),($D238-$C$215)&gt;-(CN$215-$D$214),MAX((CN$216+$E238)/2,CM236),TRUE,(CN$216+$E238)/2)</f>
        <v>-0.94018269673353161</v>
      </c>
      <c r="CO238" s="368">
        <f>_xlfn.IFS(($D238-$C$215)&lt;-(CO$215-$D$214),MIN((CO$216+$E238)/2,CM237),($D238-$C$215)&gt;-(CO$215-$D$214),MAX((CO$216+$E238)/2,CN236),TRUE,(CO$216+$E238)/2)</f>
        <v>-0.922027981359402</v>
      </c>
      <c r="CP238" s="368">
        <f>_xlfn.IFS(($D238-$C$215)&lt;-(CP$215-$D$214),MIN((CP$216+$E238)/2,CN237),($D238-$C$215)&gt;-(CP$215-$D$214),MAX((CP$216+$E238)/2,CO236),TRUE,(CP$216+$E238)/2)</f>
        <v>-0.90042623786986242</v>
      </c>
      <c r="CQ238" s="368">
        <f>_xlfn.IFS(($D238-$C$215)&lt;-(CQ$215-$D$214),MIN((CQ$216+$E238)/2,CO237),($D238-$C$215)&gt;-(CQ$215-$D$214),MAX((CQ$216+$E238)/2,CP236),TRUE,(CQ$216+$E238)/2)</f>
        <v>-0.88227152249573282</v>
      </c>
      <c r="CR238" s="368">
        <f>_xlfn.IFS(($D238-$C$215)&lt;-(CR$215-$D$214),MIN((CR$216+$E238)/2,CP237),($D238-$C$215)&gt;-(CR$215-$D$214),MAX((CR$216+$E238)/2,CQ236),TRUE,(CR$216+$E238)/2)</f>
        <v>-0.84702995138435022</v>
      </c>
      <c r="CS238" s="368">
        <f>_xlfn.IFS(($D238-$C$215)&lt;-(CS$215-$D$214),MIN((CS$216+$E238)/2,CQ237),($D238-$C$215)&gt;-(CS$215-$D$214),MAX((CS$216+$E238)/2,CR236),TRUE,(CS$216+$E238)/2)</f>
        <v>-0.80844638128145629</v>
      </c>
      <c r="CT238" s="368">
        <f>_xlfn.IFS(($D238-$C$215)&lt;-(CT$215-$D$214),MIN((CT$216+$E238)/2,CR237),($D238-$C$215)&gt;-(CT$215-$D$214),MAX((CT$216+$E238)/2,CS236),TRUE,(CT$216+$E238)/2)</f>
        <v>-0.7732048101700737</v>
      </c>
      <c r="CU238" s="368">
        <f>_xlfn.IFS(($D238-$C$215)&lt;-(CU$215-$D$214),MIN((CU$216+$E238)/2,CS237),($D238-$C$215)&gt;-(CU$215-$D$214),MAX((CU$216+$E238)/2,CT236),TRUE,(CU$216+$E238)/2)</f>
        <v>-0.70714912463502699</v>
      </c>
      <c r="CV238" s="368">
        <f>_xlfn.IFS(($D238-$C$215)&lt;-(CV$215-$D$214),MIN((CV$216+$E238)/2,CT237),($D238-$C$215)&gt;-(CV$215-$D$214),MAX((CV$216+$E238)/2,CU236),TRUE,(CV$216+$E238)/2)</f>
        <v>-0.645641515847861</v>
      </c>
      <c r="CW238" s="368">
        <f>_xlfn.IFS(($D238-$C$215)&lt;-(CW$215-$D$214),MIN((CW$216+$E238)/2,CU237),($D238-$C$215)&gt;-(CW$215-$D$214),MAX((CW$216+$E238)/2,CV236),TRUE,(CW$216+$E238)/2)</f>
        <v>-0.5795858303128143</v>
      </c>
      <c r="CX238" s="368">
        <f>_xlfn.IFS(($D238-$C$215)&lt;-(CX$215-$D$214),MIN((CX$216+$E238)/2,CV237),($D238-$C$215)&gt;-(CX$215-$D$214),MAX((CX$216+$E238)/2,CW236),TRUE,(CX$216+$E238)/2)</f>
        <v>1.6336981780981341</v>
      </c>
      <c r="CY238" s="368">
        <f>_xlfn.IFS(($D238-$C$215)&lt;-(CY$215-$D$214),MIN((CY$216+$E238)/2,CW237),($D238-$C$215)&gt;-(CY$215-$D$214),MAX((CY$216+$E238)/2,CX236),TRUE,(CY$216+$E238)/2)</f>
        <v>1.7597396330135253</v>
      </c>
      <c r="CZ238" s="368">
        <f>_xlfn.IFS(($D238-$C$215)&lt;-(CZ$215-$D$214),MIN((CZ$216+$E238)/2,CX237),($D238-$C$215)&gt;-(CZ$215-$D$214),MAX((CZ$216+$E238)/2,CY236),TRUE,(CZ$216+$E238)/2)</f>
        <v>1.8505370243320378</v>
      </c>
      <c r="DA238" s="368">
        <f>_xlfn.IFS(($D238-$C$215)&lt;-(DA$215-$D$214),MIN((DA$216+$E238)/2,CY237),($D238-$C$215)&gt;-(DA$215-$D$214),MAX((DA$216+$E238)/2,CZ236),TRUE,(DA$216+$E238)/2)</f>
        <v>1.900483403151727</v>
      </c>
      <c r="DB238" s="368">
        <f>_xlfn.IFS(($D238-$C$215)&lt;-(DB$215-$D$214),MIN((DB$216+$E238)/2,CZ237),($D238-$C$215)&gt;-(DB$215-$D$214),MAX((DB$216+$E238)/2,DA236),TRUE,(DB$216+$E238)/2)</f>
        <v>1.9353323138269034</v>
      </c>
      <c r="DC238" s="368">
        <f>_xlfn.IFS(($D238-$C$215)&lt;-(DC$215-$D$214),MIN((DC$216+$E238)/2,DA237),($D238-$C$215)&gt;-(DC$215-$D$214),MAX((DC$216+$E238)/2,DB236),TRUE,(DC$216+$E238)/2)</f>
        <v>1.9614858934785704</v>
      </c>
      <c r="DD238" s="368">
        <f>_xlfn.IFS(($D238-$C$215)&lt;-(DD$215-$D$214),MIN((DD$216+$E238)/2,DB237),($D238-$C$215)&gt;-(DD$215-$D$214),MAX((DD$216+$E238)/2,DC236),TRUE,(DD$216+$E238)/2)</f>
        <v>1.9748278414724472</v>
      </c>
      <c r="DE238" s="368">
        <f>_xlfn.IFS(($D238-$C$215)&lt;-(DE$215-$D$214),MIN((DE$216+$E238)/2,DC237),($D238-$C$215)&gt;-(DE$215-$D$214),MAX((DE$216+$E238)/2,DD236),TRUE,(DE$216+$E238)/2)</f>
        <v>1.9836798749179394</v>
      </c>
      <c r="DF238" s="369">
        <f>_xlfn.IFS(($D238-$C$215)&lt;-(DF$215-$D$214),MIN((DF$216+$E238)/2,DD237),($D238-$C$215)&gt;-(DF$215-$D$214),MAX((DF$216+$E238)/2,DE236),TRUE,(DF$216+$E238)/2)</f>
        <v>1.9903954914401678</v>
      </c>
      <c r="DG238" s="27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80"/>
      <c r="C239" s="278"/>
      <c r="D239" s="222">
        <v>-0.7</v>
      </c>
      <c r="E239" s="227">
        <f>$E$217-($E$217-$E$247)*1/(1+EXP(-($E$216*(-D239+$C$215))))</f>
        <v>-0.98959295658264468</v>
      </c>
      <c r="F239" s="367">
        <f>AQ239*CB239</f>
        <v>-0.99081149712932237</v>
      </c>
      <c r="G239" s="368">
        <f>AR239*CC239</f>
        <v>-0.98937638622655977</v>
      </c>
      <c r="H239" s="368">
        <f>AS239*CD239</f>
        <v>-0.98816462876774025</v>
      </c>
      <c r="I239" s="368">
        <f>AT239*CE239</f>
        <v>-0.98721816846188881</v>
      </c>
      <c r="J239" s="368">
        <f>AU239*CF239</f>
        <v>-0.98638495973942142</v>
      </c>
      <c r="K239" s="368">
        <f>AV239*CG239</f>
        <v>-0.98521075506900957</v>
      </c>
      <c r="L239" s="368">
        <f>AW239*CH239</f>
        <v>-0.98297048616533422</v>
      </c>
      <c r="M239" s="368">
        <f>AX239*CI239</f>
        <v>-0.98031665655900491</v>
      </c>
      <c r="N239" s="368">
        <f>AY239*CJ239</f>
        <v>-0.97869493866983137</v>
      </c>
      <c r="O239" s="368">
        <f>AZ239*CK239</f>
        <v>-0.97517552780808225</v>
      </c>
      <c r="P239" s="368">
        <f>BA239*CL239</f>
        <v>-0.97063609228422765</v>
      </c>
      <c r="Q239" s="368">
        <f>BB239*CM239</f>
        <v>-0.96726156341004688</v>
      </c>
      <c r="R239" s="368">
        <f>BC239*CN239</f>
        <v>-0.95905275145243929</v>
      </c>
      <c r="S239" s="368">
        <f>BD239*CO239</f>
        <v>-0.9482878047673643</v>
      </c>
      <c r="T239" s="368">
        <f>BE239*CP239</f>
        <v>-0.93939295284614954</v>
      </c>
      <c r="U239" s="368">
        <f>BF239*CQ239</f>
        <v>-0.92118163795800123</v>
      </c>
      <c r="V239" s="368">
        <f>BG239*CR239</f>
        <v>-0.89906087205987395</v>
      </c>
      <c r="W239" s="368">
        <f>BH239*CS239</f>
        <v>-0.87958488294730286</v>
      </c>
      <c r="X239" s="368">
        <f>BI239*CT239</f>
        <v>-0.84158831751280716</v>
      </c>
      <c r="Y239" s="368">
        <f>BJ239*CU239</f>
        <v>-0.79752667586429149</v>
      </c>
      <c r="Z239" s="368">
        <f>BK239*CV239</f>
        <v>-0.75186342772772641</v>
      </c>
      <c r="AA239" s="368">
        <f>BL239*CW239</f>
        <v>-0.66947008522700002</v>
      </c>
      <c r="AB239" s="368">
        <f>BM239*CX239</f>
        <v>-0.58577435837212388</v>
      </c>
      <c r="AC239" s="368">
        <f>BN239*CY239</f>
        <v>1.4818453794161435</v>
      </c>
      <c r="AD239" s="368">
        <f>BO239*CZ239</f>
        <v>1.5136634582783386</v>
      </c>
      <c r="AE239" s="368">
        <f>BP239*DA239</f>
        <v>1.5619673693329219</v>
      </c>
      <c r="AF239" s="368">
        <f>BQ239*DB239</f>
        <v>1.6120886057946608</v>
      </c>
      <c r="AG239" s="368">
        <f>BR239*DC239</f>
        <v>1.684333927812024</v>
      </c>
      <c r="AH239" s="368">
        <f>BS239*DD239</f>
        <v>1.7849659856839508</v>
      </c>
      <c r="AI239" s="368">
        <f>BT239*DE239</f>
        <v>1.8751989835332972</v>
      </c>
      <c r="AJ239" s="369">
        <f>BU239*DF239</f>
        <v>1.9326067277093628</v>
      </c>
      <c r="AK239" s="278"/>
      <c r="AL239" s="189"/>
      <c r="AM239" s="280"/>
      <c r="AN239" s="278"/>
      <c r="AO239" s="222">
        <v>-0.7</v>
      </c>
      <c r="AP239" s="227">
        <f>$E$217-($E$217-$E$247)*1/(1+EXP(-($E$216*(-AO239+$C$215))))</f>
        <v>-0.98959295658264468</v>
      </c>
      <c r="AQ239" s="368">
        <f>2*(1/(1+EXP(-4/0.5*(POWER(POWER((ABS(AQ$215-(-1))),3)+POWER(ABS($AO239-(0)),3),1/3))))-0.5)*2*(1/(1+EXP(-4/0.5*(POWER(POWER((ABS(AQ$215-(1))),3)+POWER(ABS($AO239-(-1)),3),1/3))))-0.5)</f>
        <v>0.99599417443772553</v>
      </c>
      <c r="AR239" s="368">
        <f>2*(1/(1+EXP(-4/0.5*(POWER(POWER((ABS(AR$215-(-1))),3)+POWER(ABS($AO239-(0)),3),1/3))))-0.5)*2*(1/(1+EXP(-4/0.5*(POWER(POWER((ABS(AR$215-(1))),3)+POWER(ABS($AO239-(-1)),3),1/3))))-0.5)</f>
        <v>0.99468990599203388</v>
      </c>
      <c r="AS239" s="368">
        <f>2*(1/(1+EXP(-4/0.5*(POWER(POWER((ABS(AS$215-(-1))),3)+POWER(ABS($AO239-(0)),3),1/3))))-0.5)*2*(1/(1+EXP(-4/0.5*(POWER(POWER((ABS(AS$215-(1))),3)+POWER(ABS($AO239-(-1)),3),1/3))))-0.5)</f>
        <v>0.99361173396446423</v>
      </c>
      <c r="AT239" s="368">
        <f>2*(1/(1+EXP(-4/0.5*(POWER(POWER((ABS(AT$215-(-1))),3)+POWER(ABS($AO239-(0)),3),1/3))))-0.5)*2*(1/(1+EXP(-4/0.5*(POWER(POWER((ABS(AT$215-(1))),3)+POWER(ABS($AO239-(-1)),3),1/3))))-0.5)</f>
        <v>0.99294193977622214</v>
      </c>
      <c r="AU239" s="368">
        <f>2*(1/(1+EXP(-4/0.5*(POWER(POWER((ABS(AU$215-(-1))),3)+POWER(ABS($AO239-(0)),3),1/3))))-0.5)*2*(1/(1+EXP(-4/0.5*(POWER(POWER((ABS(AU$215-(1))),3)+POWER(ABS($AO239-(-1)),3),1/3))))-0.5)</f>
        <v>0.99267122798917062</v>
      </c>
      <c r="AV239" s="368">
        <f>2*(1/(1+EXP(-4/0.5*(POWER(POWER((ABS(AV$215-(-1))),3)+POWER(ABS($AO239-(0)),3),1/3))))-0.5)*2*(1/(1+EXP(-4/0.5*(POWER(POWER((ABS(AV$215-(1))),3)+POWER(ABS($AO239-(-1)),3),1/3))))-0.5)</f>
        <v>0.99263130077023221</v>
      </c>
      <c r="AW239" s="368">
        <f>2*(1/(1+EXP(-4/0.5*(POWER(POWER((ABS(AW$215-(-1))),3)+POWER(ABS($AO239-(0)),3),1/3))))-0.5)*2*(1/(1+EXP(-4/0.5*(POWER(POWER((ABS(AW$215-(1))),3)+POWER(ABS($AO239-(-1)),3),1/3))))-0.5)</f>
        <v>0.99267083932842959</v>
      </c>
      <c r="AX239" s="368">
        <f>2*(1/(1+EXP(-4/0.5*(POWER(POWER((ABS(AX$215-(-1))),3)+POWER(ABS($AO239-(0)),3),1/3))))-0.5)*2*(1/(1+EXP(-4/0.5*(POWER(POWER((ABS(AX$215-(1))),3)+POWER(ABS($AO239-(-1)),3),1/3))))-0.5)</f>
        <v>0.99294090160845483</v>
      </c>
      <c r="AY239" s="368">
        <f>2*(1/(1+EXP(-4/0.5*(POWER(POWER((ABS(AY$215-(-1))),3)+POWER(ABS($AO239-(0)),3),1/3))))-0.5)*2*(1/(1+EXP(-4/0.5*(POWER(POWER((ABS(AY$215-(1))),3)+POWER(ABS($AO239-(-1)),3),1/3))))-0.5)</f>
        <v>0.99360934938697409</v>
      </c>
      <c r="AZ239" s="368">
        <f>2*(1/(1+EXP(-4/0.5*(POWER(POWER((ABS(AZ$215-(-1))),3)+POWER(ABS($AO239-(0)),3),1/3))))-0.5)*2*(1/(1+EXP(-4/0.5*(POWER(POWER((ABS(AZ$215-(1))),3)+POWER(ABS($AO239-(-1)),3),1/3))))-0.5)</f>
        <v>0.99468457478149541</v>
      </c>
      <c r="BA239" s="368">
        <f>2*(1/(1+EXP(-4/0.5*(POWER(POWER((ABS(BA$215-(-1))),3)+POWER(ABS($AO239-(0)),3),1/3))))-0.5)*2*(1/(1+EXP(-4/0.5*(POWER(POWER((ABS(BA$215-(1))),3)+POWER(ABS($AO239-(-1)),3),1/3))))-0.5)</f>
        <v>0.99598232381473129</v>
      </c>
      <c r="BB239" s="368">
        <f>2*(1/(1+EXP(-4/0.5*(POWER(POWER((ABS(BB$215-(-1))),3)+POWER(ABS($AO239-(0)),3),1/3))))-0.5)*2*(1/(1+EXP(-4/0.5*(POWER(POWER((ABS(BB$215-(1))),3)+POWER(ABS($AO239-(-1)),3),1/3))))-0.5)</f>
        <v>0.99722975221122312</v>
      </c>
      <c r="BC239" s="368">
        <f>2*(1/(1+EXP(-4/0.5*(POWER(POWER((ABS(BC$215-(-1))),3)+POWER(ABS($AO239-(0)),3),1/3))))-0.5)*2*(1/(1+EXP(-4/0.5*(POWER(POWER((ABS(BC$215-(1))),3)+POWER(ABS($AO239-(-1)),3),1/3))))-0.5)</f>
        <v>0.9982180499087675</v>
      </c>
      <c r="BD239" s="368">
        <f>2*(1/(1+EXP(-4/0.5*(POWER(POWER((ABS(BD$215-(-1))),3)+POWER(ABS($AO239-(0)),3),1/3))))-0.5)*2*(1/(1+EXP(-4/0.5*(POWER(POWER((ABS(BD$215-(1))),3)+POWER(ABS($AO239-(-1)),3),1/3))))-0.5)</f>
        <v>0.99886380347908543</v>
      </c>
      <c r="BE239" s="368">
        <f>2*(1/(1+EXP(-4/0.5*(POWER(POWER((ABS(BE$215-(-1))),3)+POWER(ABS($AO239-(0)),3),1/3))))-0.5)*2*(1/(1+EXP(-4/0.5*(POWER(POWER((ABS(BE$215-(1))),3)+POWER(ABS($AO239-(-1)),3),1/3))))-0.5)</f>
        <v>0.99916001018724776</v>
      </c>
      <c r="BF239" s="368">
        <f>2*(1/(1+EXP(-4/0.5*(POWER(POWER((ABS(BF$215-(-1))),3)+POWER(ABS($AO239-(0)),3),1/3))))-0.5)*2*(1/(1+EXP(-4/0.5*(POWER(POWER((ABS(BF$215-(1))),3)+POWER(ABS($AO239-(-1)),3),1/3))))-0.5)</f>
        <v>0.99908208490576067</v>
      </c>
      <c r="BG239" s="368">
        <f>2*(1/(1+EXP(-4/0.5*(POWER(POWER((ABS(BG$215-(-1))),3)+POWER(ABS($AO239-(0)),3),1/3))))-0.5)*2*(1/(1+EXP(-4/0.5*(POWER(POWER((ABS(BG$215-(1))),3)+POWER(ABS($AO239-(-1)),3),1/3))))-0.5)</f>
        <v>0.99848364501992015</v>
      </c>
      <c r="BH239" s="368">
        <f>2*(1/(1+EXP(-4/0.5*(POWER(POWER((ABS(BH$215-(-1))),3)+POWER(ABS($AO239-(0)),3),1/3))))-0.5)*2*(1/(1+EXP(-4/0.5*(POWER(POWER((ABS(BH$215-(1))),3)+POWER(ABS($AO239-(-1)),3),1/3))))-0.5)</f>
        <v>0.99695486085640606</v>
      </c>
      <c r="BI239" s="368">
        <f>2*(1/(1+EXP(-4/0.5*(POWER(POWER((ABS(BI$215-(-1))),3)+POWER(ABS($AO239-(0)),3),1/3))))-0.5)*2*(1/(1+EXP(-4/0.5*(POWER(POWER((ABS(BI$215-(1))),3)+POWER(ABS($AO239-(-1)),3),1/3))))-0.5)</f>
        <v>0.99357562992589632</v>
      </c>
      <c r="BJ239" s="368">
        <f>2*(1/(1+EXP(-4/0.5*(POWER(POWER((ABS(BJ$215-(-1))),3)+POWER(ABS($AO239-(0)),3),1/3))))-0.5)*2*(1/(1+EXP(-4/0.5*(POWER(POWER((ABS(BJ$215-(1))),3)+POWER(ABS($AO239-(-1)),3),1/3))))-0.5)</f>
        <v>0.98649297508159273</v>
      </c>
      <c r="BK239" s="368">
        <f>2*(1/(1+EXP(-4/0.5*(POWER(POWER((ABS(BK$215-(-1))),3)+POWER(ABS($AO239-(0)),3),1/3))))-0.5)*2*(1/(1+EXP(-4/0.5*(POWER(POWER((ABS(BK$215-(1))),3)+POWER(ABS($AO239-(-1)),3),1/3))))-0.5)</f>
        <v>0.9723987976256212</v>
      </c>
      <c r="BL239" s="368">
        <f>2*(1/(1+EXP(-4/0.5*(POWER(POWER((ABS(BL$215-(-1))),3)+POWER(ABS($AO239-(0)),3),1/3))))-0.5)*2*(1/(1+EXP(-4/0.5*(POWER(POWER((ABS(BL$215-(1))),3)+POWER(ABS($AO239-(-1)),3),1/3))))-0.5)</f>
        <v>0.94671698218183631</v>
      </c>
      <c r="BM239" s="368">
        <f>2*(1/(1+EXP(-4/0.5*(POWER(POWER((ABS(BM$215-(-1))),3)+POWER(ABS($AO239-(0)),3),1/3))))-0.5)*2*(1/(1+EXP(-4/0.5*(POWER(POWER((ABS(BM$215-(1))),3)+POWER(ABS($AO239-(-1)),3),1/3))))-0.5)</f>
        <v>0.90727492578119118</v>
      </c>
      <c r="BN239" s="368">
        <f>2*(1/(1+EXP(-4/0.5*(POWER(POWER((ABS(BN$215-(-1))),3)+POWER(ABS($AO239-(0)),3),1/3))))-0.5)*2*(1/(1+EXP(-4/0.5*(POWER(POWER((ABS(BN$215-(1))),3)+POWER(ABS($AO239-(-1)),3),1/3))))-0.5)</f>
        <v>0.86387600745461657</v>
      </c>
      <c r="BO239" s="368">
        <f>2*(1/(1+EXP(-4/0.5*(POWER(POWER((ABS(BO$215-(-1))),3)+POWER(ABS($AO239-(0)),3),1/3))))-0.5)*2*(1/(1+EXP(-4/0.5*(POWER(POWER((ABS(BO$215-(1))),3)+POWER(ABS($AO239-(-1)),3),1/3))))-0.5)</f>
        <v>0.83806430535523024</v>
      </c>
      <c r="BP239" s="368">
        <f>2*(1/(1+EXP(-4/0.5*(POWER(POWER((ABS(BP$215-(-1))),3)+POWER(ABS($AO239-(0)),3),1/3))))-0.5)*2*(1/(1+EXP(-4/0.5*(POWER(POWER((ABS(BP$215-(1))),3)+POWER(ABS($AO239-(-1)),3),1/3))))-0.5)</f>
        <v>0.83365445725687448</v>
      </c>
      <c r="BQ239" s="368">
        <f>2*(1/(1+EXP(-4/0.5*(POWER(POWER((ABS(BQ$215-(-1))),3)+POWER(ABS($AO239-(0)),3),1/3))))-0.5)*2*(1/(1+EXP(-4/0.5*(POWER(POWER((ABS(BQ$215-(1))),3)+POWER(ABS($AO239-(-1)),3),1/3))))-0.5)</f>
        <v>0.83806456347766933</v>
      </c>
      <c r="BR239" s="368">
        <f>2*(1/(1+EXP(-4/0.5*(POWER(POWER((ABS(BR$215-(-1))),3)+POWER(ABS($AO239-(0)),3),1/3))))-0.5)*2*(1/(1+EXP(-4/0.5*(POWER(POWER((ABS(BR$215-(1))),3)+POWER(ABS($AO239-(-1)),3),1/3))))-0.5)</f>
        <v>0.86387670496617874</v>
      </c>
      <c r="BS239" s="368">
        <f>2*(1/(1+EXP(-4/0.5*(POWER(POWER((ABS(BS$215-(-1))),3)+POWER(ABS($AO239-(0)),3),1/3))))-0.5)*2*(1/(1+EXP(-4/0.5*(POWER(POWER((ABS(BS$215-(1))),3)+POWER(ABS($AO239-(-1)),3),1/3))))-0.5)</f>
        <v>0.9072765621082588</v>
      </c>
      <c r="BT239" s="368">
        <f>2*(1/(1+EXP(-4/0.5*(POWER(POWER((ABS(BT$215-(-1))),3)+POWER(ABS($AO239-(0)),3),1/3))))-0.5)*2*(1/(1+EXP(-4/0.5*(POWER(POWER((ABS(BT$215-(1))),3)+POWER(ABS($AO239-(-1)),3),1/3))))-0.5)</f>
        <v>0.94672066668177002</v>
      </c>
      <c r="BU239" s="368">
        <f>2*(1/(1+EXP(-4/0.5*(POWER(POWER((ABS(BU$215-(-1))),3)+POWER(ABS($AO239-(0)),3),1/3))))-0.5)*2*(1/(1+EXP(-4/0.5*(POWER(POWER((ABS(BU$215-(1))),3)+POWER(ABS($AO239-(-1)),3),1/3))))-0.5)</f>
        <v>0.97240685644423552</v>
      </c>
      <c r="BV239" s="278"/>
      <c r="BW239" s="198"/>
      <c r="BX239" s="280"/>
      <c r="BY239" s="278"/>
      <c r="BZ239" s="222">
        <v>-0.7</v>
      </c>
      <c r="CA239" s="227">
        <f>$E$217-($E$217-$E$247)*1/(1+EXP(-($E$216*(-BZ239+$C$215))))</f>
        <v>-0.98959295658264468</v>
      </c>
      <c r="CB239" s="367">
        <f>MIN((CB$216+$E239)/2,CA238)</f>
        <v>-0.99479647829132234</v>
      </c>
      <c r="CC239" s="368">
        <f>_xlfn.IFS(($D239-$C$215)&lt;-(CC$215-$D$214),MIN((CC$216+$E239)/2,CB238),($D239-$C$215)&gt;-(CC$215-$D$214),MAX((CC$216+$E239)/2,CB238),TRUE,(CC$216+$E239)/2)</f>
        <v>-0.994658114319382</v>
      </c>
      <c r="CD239" s="368">
        <f>_xlfn.IFS(($D239-$C$215)&lt;-(CD$215-$D$214),MIN((CD$216+$E239)/2,CB238),($D239-$C$215)&gt;-(CD$215-$D$214),MAX((CD$216+$E239)/2,CC237),TRUE,(CD$216+$E239)/2)</f>
        <v>-0.99451787352088694</v>
      </c>
      <c r="CE239" s="368">
        <f>_xlfn.IFS(($D239-$C$215)&lt;-(CE$215-$D$214),MIN((CE$216+$E239)/2,CC238),($D239-$C$215)&gt;-(CE$215-$D$214),MAX((CE$216+$E239)/2,CD237),TRUE,(CE$216+$E239)/2)</f>
        <v>-0.99423554279958881</v>
      </c>
      <c r="CF239" s="368">
        <f>_xlfn.IFS(($D239-$C$215)&lt;-(CF$215-$D$214),MIN((CF$216+$E239)/2,CD238),($D239-$C$215)&gt;-(CF$215-$D$214),MAX((CF$216+$E239)/2,CE237),TRUE,(CF$216+$E239)/2)</f>
        <v>-0.99366732098956556</v>
      </c>
      <c r="CG239" s="368">
        <f>_xlfn.IFS(($D239-$C$215)&lt;-(CG$215-$D$214),MIN((CG$216+$E239)/2,CE238),($D239-$C$215)&gt;-(CG$215-$D$214),MAX((CG$216+$E239)/2,CF237),TRUE,(CG$216+$E239)/2)</f>
        <v>-0.99252436861958249</v>
      </c>
      <c r="CH239" s="368">
        <f>_xlfn.IFS(($D239-$C$215)&lt;-(CH$215-$D$214),MIN((CH$216+$E239)/2,CF238),($D239-$C$215)&gt;-(CH$215-$D$214),MAX((CH$216+$E239)/2,CG237),TRUE,(CH$216+$E239)/2)</f>
        <v>-0.9902280264728458</v>
      </c>
      <c r="CI239" s="368">
        <f>_xlfn.IFS(($D239-$C$215)&lt;-(CI$215-$D$214),MIN((CI$216+$E239)/2,CG238),($D239-$C$215)&gt;-(CI$215-$D$214),MAX((CI$216+$E239)/2,CH237),TRUE,(CI$216+$E239)/2)</f>
        <v>-0.98728600561322433</v>
      </c>
      <c r="CJ239" s="368">
        <f>_xlfn.IFS(($D239-$C$215)&lt;-(CJ$215-$D$214),MIN((CJ$216+$E239)/2,CH238),($D239-$C$215)&gt;-(CJ$215-$D$214),MAX((CJ$216+$E239)/2,CI237),TRUE,(CJ$216+$E239)/2)</f>
        <v>-0.98498966346648764</v>
      </c>
      <c r="CK239" s="368">
        <f>_xlfn.IFS(($D239-$C$215)&lt;-(CK$215-$D$214),MIN((CK$216+$E239)/2,CI238),($D239-$C$215)&gt;-(CK$215-$D$214),MAX((CK$216+$E239)/2,CJ237),TRUE,(CK$216+$E239)/2)</f>
        <v>-0.98038669999713346</v>
      </c>
      <c r="CL239" s="368">
        <f>_xlfn.IFS(($D239-$C$215)&lt;-(CL$215-$D$214),MIN((CL$216+$E239)/2,CJ238),($D239-$C$215)&gt;-(CL$215-$D$214),MAX((CL$216+$E239)/2,CK237),TRUE,(CL$216+$E239)/2)</f>
        <v>-0.97455152473647866</v>
      </c>
      <c r="CM239" s="368">
        <f>_xlfn.IFS(($D239-$C$215)&lt;-(CM$215-$D$214),MIN((CM$216+$E239)/2,CK238),($D239-$C$215)&gt;-(CM$215-$D$214),MAX((CM$216+$E239)/2,CL237),TRUE,(CM$216+$E239)/2)</f>
        <v>-0.96994856126712448</v>
      </c>
      <c r="CN239" s="368">
        <f>_xlfn.IFS(($D239-$C$215)&lt;-(CN$215-$D$214),MIN((CN$216+$E239)/2,CL238),($D239-$C$215)&gt;-(CN$215-$D$214),MAX((CN$216+$E239)/2,CM237),TRUE,(CN$216+$E239)/2)</f>
        <v>-0.96076478635113061</v>
      </c>
      <c r="CO239" s="368">
        <f>_xlfn.IFS(($D239-$C$215)&lt;-(CO$215-$D$214),MIN((CO$216+$E239)/2,CM238),($D239-$C$215)&gt;-(CO$215-$D$214),MAX((CO$216+$E239)/2,CN237),TRUE,(CO$216+$E239)/2)</f>
        <v>-0.94936647164952548</v>
      </c>
      <c r="CP239" s="368">
        <f>_xlfn.IFS(($D239-$C$215)&lt;-(CP$215-$D$214),MIN((CP$216+$E239)/2,CN238),($D239-$C$215)&gt;-(CP$215-$D$214),MAX((CP$216+$E239)/2,CO237),TRUE,(CP$216+$E239)/2)</f>
        <v>-0.94018269673353161</v>
      </c>
      <c r="CQ239" s="368">
        <f>_xlfn.IFS(($D239-$C$215)&lt;-(CQ$215-$D$214),MIN((CQ$216+$E239)/2,CO238),($D239-$C$215)&gt;-(CQ$215-$D$214),MAX((CQ$216+$E239)/2,CP237),TRUE,(CQ$216+$E239)/2)</f>
        <v>-0.922027981359402</v>
      </c>
      <c r="CR239" s="368">
        <f>_xlfn.IFS(($D239-$C$215)&lt;-(CR$215-$D$214),MIN((CR$216+$E239)/2,CP238),($D239-$C$215)&gt;-(CR$215-$D$214),MAX((CR$216+$E239)/2,CQ237),TRUE,(CR$216+$E239)/2)</f>
        <v>-0.90042623786986242</v>
      </c>
      <c r="CS239" s="368">
        <f>_xlfn.IFS(($D239-$C$215)&lt;-(CS$215-$D$214),MIN((CS$216+$E239)/2,CQ238),($D239-$C$215)&gt;-(CS$215-$D$214),MAX((CS$216+$E239)/2,CR237),TRUE,(CS$216+$E239)/2)</f>
        <v>-0.88227152249573282</v>
      </c>
      <c r="CT239" s="368">
        <f>_xlfn.IFS(($D239-$C$215)&lt;-(CT$215-$D$214),MIN((CT$216+$E239)/2,CR238),($D239-$C$215)&gt;-(CT$215-$D$214),MAX((CT$216+$E239)/2,CS237),TRUE,(CT$216+$E239)/2)</f>
        <v>-0.84702995138435022</v>
      </c>
      <c r="CU239" s="368">
        <f>_xlfn.IFS(($D239-$C$215)&lt;-(CU$215-$D$214),MIN((CU$216+$E239)/2,CS238),($D239-$C$215)&gt;-(CU$215-$D$214),MAX((CU$216+$E239)/2,CT237),TRUE,(CU$216+$E239)/2)</f>
        <v>-0.80844638128145629</v>
      </c>
      <c r="CV239" s="368">
        <f>_xlfn.IFS(($D239-$C$215)&lt;-(CV$215-$D$214),MIN((CV$216+$E239)/2,CT238),($D239-$C$215)&gt;-(CV$215-$D$214),MAX((CV$216+$E239)/2,CU237),TRUE,(CV$216+$E239)/2)</f>
        <v>-0.7732048101700737</v>
      </c>
      <c r="CW239" s="368">
        <f>_xlfn.IFS(($D239-$C$215)&lt;-(CW$215-$D$214),MIN((CW$216+$E239)/2,CU238),($D239-$C$215)&gt;-(CW$215-$D$214),MAX((CW$216+$E239)/2,CV237),TRUE,(CW$216+$E239)/2)</f>
        <v>-0.70714912463502699</v>
      </c>
      <c r="CX239" s="368">
        <f>_xlfn.IFS(($D239-$C$215)&lt;-(CX$215-$D$214),MIN((CX$216+$E239)/2,CV238),($D239-$C$215)&gt;-(CX$215-$D$214),MAX((CX$216+$E239)/2,CW237),TRUE,(CX$216+$E239)/2)</f>
        <v>-0.645641515847861</v>
      </c>
      <c r="CY239" s="368">
        <f>_xlfn.IFS(($D239-$C$215)&lt;-(CY$215-$D$214),MIN((CY$216+$E239)/2,CW238),($D239-$C$215)&gt;-(CY$215-$D$214),MAX((CY$216+$E239)/2,CX237),TRUE,(CY$216+$E239)/2)</f>
        <v>1.715344987740028</v>
      </c>
      <c r="CZ239" s="368">
        <f>_xlfn.IFS(($D239-$C$215)&lt;-(CZ$215-$D$214),MIN((CZ$216+$E239)/2,CX238),($D239-$C$215)&gt;-(CZ$215-$D$214),MAX((CZ$216+$E239)/2,CY237),TRUE,(CZ$216+$E239)/2)</f>
        <v>1.8061423790585405</v>
      </c>
      <c r="DA239" s="368">
        <f>_xlfn.IFS(($D239-$C$215)&lt;-(DA$215-$D$214),MIN((DA$216+$E239)/2,CY238),($D239-$C$215)&gt;-(DA$215-$D$214),MAX((DA$216+$E239)/2,CZ237),TRUE,(DA$216+$E239)/2)</f>
        <v>1.8736388388932128</v>
      </c>
      <c r="DB239" s="368">
        <f>_xlfn.IFS(($D239-$C$215)&lt;-(DB$215-$D$214),MIN((DB$216+$E239)/2,CZ238),($D239-$C$215)&gt;-(DB$215-$D$214),MAX((DB$216+$E239)/2,DA237),TRUE,(DB$216+$E239)/2)</f>
        <v>1.923585217712902</v>
      </c>
      <c r="DC239" s="368">
        <f>_xlfn.IFS(($D239-$C$215)&lt;-(DC$215-$D$214),MIN((DC$216+$E239)/2,DA238),($D239-$C$215)&gt;-(DC$215-$D$214),MAX((DC$216+$E239)/2,DB237),TRUE,(DC$216+$E239)/2)</f>
        <v>1.949738797364569</v>
      </c>
      <c r="DD239" s="368">
        <f>_xlfn.IFS(($D239-$C$215)&lt;-(DD$215-$D$214),MIN((DD$216+$E239)/2,DB238),($D239-$C$215)&gt;-(DD$215-$D$214),MAX((DD$216+$E239)/2,DC237),TRUE,(DD$216+$E239)/2)</f>
        <v>1.9673890633041213</v>
      </c>
      <c r="DE239" s="368">
        <f>_xlfn.IFS(($D239-$C$215)&lt;-(DE$215-$D$214),MIN((DE$216+$E239)/2,DC238),($D239-$C$215)&gt;-(DE$215-$D$214),MAX((DE$216+$E239)/2,DD237),TRUE,(DE$216+$E239)/2)</f>
        <v>1.9807310112979979</v>
      </c>
      <c r="DF239" s="369">
        <f>_xlfn.IFS(($D239-$C$215)&lt;-(DF$215-$D$214),MIN((DF$216+$E239)/2,DD238),($D239-$C$215)&gt;-(DF$215-$D$214),MAX((DF$216+$E239)/2,DE237),TRUE,(DF$216+$E239)/2)</f>
        <v>1.9874466278202263</v>
      </c>
      <c r="DG239" s="278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647"/>
      <c r="EI239" s="647">
        <v>0</v>
      </c>
      <c r="EJ239" s="647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80"/>
      <c r="C240" s="278"/>
      <c r="D240" s="222">
        <v>-0.8</v>
      </c>
      <c r="E240" s="227">
        <f>$E$217-($E$217-$E$247)*1/(1+EXP(-($E$216*(-D240+$C$215))))</f>
        <v>-0.994822974269296</v>
      </c>
      <c r="F240" s="367">
        <f>AQ240*CB240</f>
        <v>-0.99536957537419957</v>
      </c>
      <c r="G240" s="368">
        <f>AR240*CC240</f>
        <v>-0.9947115487778756</v>
      </c>
      <c r="H240" s="368">
        <f>AS240*CD240</f>
        <v>-0.99417056131421444</v>
      </c>
      <c r="I240" s="368">
        <f>AT240*CE240</f>
        <v>-0.99365105081386929</v>
      </c>
      <c r="J240" s="368">
        <f>AU240*CF240</f>
        <v>-0.9929906731785092</v>
      </c>
      <c r="K240" s="368">
        <f>AV240*CG240</f>
        <v>-0.99183767886812479</v>
      </c>
      <c r="L240" s="368">
        <f>AW240*CH240</f>
        <v>-0.99038391067665654</v>
      </c>
      <c r="M240" s="368">
        <f>AX240*CI240</f>
        <v>-0.98933770224620288</v>
      </c>
      <c r="N240" s="368">
        <f>AY240*CJ240</f>
        <v>-0.98728380727433718</v>
      </c>
      <c r="O240" s="368">
        <f>AZ240*CK240</f>
        <v>-0.98474470069204845</v>
      </c>
      <c r="P240" s="368">
        <f>BA240*CL240</f>
        <v>-0.98296122061702806</v>
      </c>
      <c r="Q240" s="368">
        <f>BB240*CM240</f>
        <v>-0.97889260221825547</v>
      </c>
      <c r="R240" s="368">
        <f>BC240*CN240</f>
        <v>-0.97351120043543748</v>
      </c>
      <c r="S240" s="368">
        <f>BD240*CO240</f>
        <v>-0.96920865854375182</v>
      </c>
      <c r="T240" s="368">
        <f>BE240*CP240</f>
        <v>-0.96012558744062237</v>
      </c>
      <c r="U240" s="368">
        <f>BF240*CQ240</f>
        <v>-0.94854796210907844</v>
      </c>
      <c r="V240" s="368">
        <f>BG240*CR240</f>
        <v>-0.93871295623890749</v>
      </c>
      <c r="W240" s="368">
        <f>BH240*CS240</f>
        <v>-0.91901638241363537</v>
      </c>
      <c r="X240" s="368">
        <f>BI240*CT240</f>
        <v>-0.89404536649692745</v>
      </c>
      <c r="Y240" s="368">
        <f>BJ240*CU240</f>
        <v>-0.86866868515985596</v>
      </c>
      <c r="Z240" s="368">
        <f>BK240*CV240</f>
        <v>-0.81895711283461969</v>
      </c>
      <c r="AA240" s="368">
        <f>BL240*CW240</f>
        <v>-0.75246943534324484</v>
      </c>
      <c r="AB240" s="368">
        <f>BM240*CX240</f>
        <v>-0.66795259945944896</v>
      </c>
      <c r="AC240" s="368">
        <f>BN240*CY240</f>
        <v>-0.54090314747989499</v>
      </c>
      <c r="AD240" s="368">
        <f>BO240*CZ240</f>
        <v>1.1993789986079122</v>
      </c>
      <c r="AE240" s="368">
        <f>BP240*DA240</f>
        <v>1.2288244309175049</v>
      </c>
      <c r="AF240" s="368">
        <f>BQ240*DB240</f>
        <v>1.2953055425977138</v>
      </c>
      <c r="AG240" s="368">
        <f>BR240*DC240</f>
        <v>1.4803498190354383</v>
      </c>
      <c r="AH240" s="368">
        <f>BS240*DD240</f>
        <v>1.6944820075406923</v>
      </c>
      <c r="AI240" s="368">
        <f>BT240*DE240</f>
        <v>1.8380965379856757</v>
      </c>
      <c r="AJ240" s="369">
        <f>BU240*DF240</f>
        <v>1.9179486268136554</v>
      </c>
      <c r="AK240" s="278"/>
      <c r="AL240" s="189"/>
      <c r="AM240" s="280"/>
      <c r="AN240" s="278"/>
      <c r="AO240" s="222">
        <v>-0.8</v>
      </c>
      <c r="AP240" s="227">
        <f>$E$217-($E$217-$E$247)*1/(1+EXP(-($E$216*(-AO240+$C$215))))</f>
        <v>-0.994822974269296</v>
      </c>
      <c r="AQ240" s="368">
        <f>2*(1/(1+EXP(-4/0.5*(POWER(POWER((ABS(AQ$215-(-1))),3)+POWER(ABS($AO240-(0)),3),1/3))))-0.5)*2*(1/(1+EXP(-4/0.5*(POWER(POWER((ABS(AQ$215-(1))),3)+POWER(ABS($AO240-(-1)),3),1/3))))-0.5)</f>
        <v>0.99795278900755957</v>
      </c>
      <c r="AR240" s="368">
        <f>2*(1/(1+EXP(-4/0.5*(POWER(POWER((ABS(AR$215-(-1))),3)+POWER(ABS($AO240-(0)),3),1/3))))-0.5)*2*(1/(1+EXP(-4/0.5*(POWER(POWER((ABS(AR$215-(1))),3)+POWER(ABS($AO240-(-1)),3),1/3))))-0.5)</f>
        <v>0.99743142141772712</v>
      </c>
      <c r="AS240" s="368">
        <f>2*(1/(1+EXP(-4/0.5*(POWER(POWER((ABS(AS$215-(-1))),3)+POWER(ABS($AO240-(0)),3),1/3))))-0.5)*2*(1/(1+EXP(-4/0.5*(POWER(POWER((ABS(AS$215-(1))),3)+POWER(ABS($AO240-(-1)),3),1/3))))-0.5)</f>
        <v>0.99702916120570162</v>
      </c>
      <c r="AT240" s="368">
        <f>2*(1/(1+EXP(-4/0.5*(POWER(POWER((ABS(AT$215-(-1))),3)+POWER(ABS($AO240-(0)),3),1/3))))-0.5)*2*(1/(1+EXP(-4/0.5*(POWER(POWER((ABS(AT$215-(1))),3)+POWER(ABS($AO240-(-1)),3),1/3))))-0.5)</f>
        <v>0.99679039067213027</v>
      </c>
      <c r="AU240" s="368">
        <f>2*(1/(1+EXP(-4/0.5*(POWER(POWER((ABS(AU$215-(-1))),3)+POWER(ABS($AO240-(0)),3),1/3))))-0.5)*2*(1/(1+EXP(-4/0.5*(POWER(POWER((ABS(AU$215-(1))),3)+POWER(ABS($AO240-(-1)),3),1/3))))-0.5)</f>
        <v>0.99669606038788805</v>
      </c>
      <c r="AV240" s="368">
        <f>2*(1/(1+EXP(-4/0.5*(POWER(POWER((ABS(AV$215-(-1))),3)+POWER(ABS($AO240-(0)),3),1/3))))-0.5)*2*(1/(1+EXP(-4/0.5*(POWER(POWER((ABS(AV$215-(1))),3)+POWER(ABS($AO240-(-1)),3),1/3))))-0.5)</f>
        <v>0.99668217470883225</v>
      </c>
      <c r="AW240" s="368">
        <f>2*(1/(1+EXP(-4/0.5*(POWER(POWER((ABS(AW$215-(-1))),3)+POWER(ABS($AO240-(0)),3),1/3))))-0.5)*2*(1/(1+EXP(-4/0.5*(POWER(POWER((ABS(AW$215-(1))),3)+POWER(ABS($AO240-(-1)),3),1/3))))-0.5)</f>
        <v>0.99669566439033219</v>
      </c>
      <c r="AX240" s="368">
        <f>2*(1/(1+EXP(-4/0.5*(POWER(POWER((ABS(AX$215-(-1))),3)+POWER(ABS($AO240-(0)),3),1/3))))-0.5)*2*(1/(1+EXP(-4/0.5*(POWER(POWER((ABS(AX$215-(1))),3)+POWER(ABS($AO240-(-1)),3),1/3))))-0.5)</f>
        <v>0.99678933185508412</v>
      </c>
      <c r="AY240" s="368">
        <f>2*(1/(1+EXP(-4/0.5*(POWER(POWER((ABS(AY$215-(-1))),3)+POWER(ABS($AO240-(0)),3),1/3))))-0.5)*2*(1/(1+EXP(-4/0.5*(POWER(POWER((ABS(AY$215-(1))),3)+POWER(ABS($AO240-(-1)),3),1/3))))-0.5)</f>
        <v>0.99702672604713505</v>
      </c>
      <c r="AZ240" s="368">
        <f>2*(1/(1+EXP(-4/0.5*(POWER(POWER((ABS(AZ$215-(-1))),3)+POWER(ABS($AO240-(0)),3),1/3))))-0.5)*2*(1/(1+EXP(-4/0.5*(POWER(POWER((ABS(AZ$215-(1))),3)+POWER(ABS($AO240-(-1)),3),1/3))))-0.5)</f>
        <v>0.99742596886137624</v>
      </c>
      <c r="BA240" s="368">
        <f>2*(1/(1+EXP(-4/0.5*(POWER(POWER((ABS(BA$215-(-1))),3)+POWER(ABS($AO240-(0)),3),1/3))))-0.5)*2*(1/(1+EXP(-4/0.5*(POWER(POWER((ABS(BA$215-(1))),3)+POWER(ABS($AO240-(-1)),3),1/3))))-0.5)</f>
        <v>0.99794064554716155</v>
      </c>
      <c r="BB240" s="368">
        <f>2*(1/(1+EXP(-4/0.5*(POWER(POWER((ABS(BB$215-(-1))),3)+POWER(ABS($AO240-(0)),3),1/3))))-0.5)*2*(1/(1+EXP(-4/0.5*(POWER(POWER((ABS(BB$215-(1))),3)+POWER(ABS($AO240-(-1)),3),1/3))))-0.5)</f>
        <v>0.99847601178302159</v>
      </c>
      <c r="BC240" s="368">
        <f>2*(1/(1+EXP(-4/0.5*(POWER(POWER((ABS(BC$215-(-1))),3)+POWER(ABS($AO240-(0)),3),1/3))))-0.5)*2*(1/(1+EXP(-4/0.5*(POWER(POWER((ABS(BC$215-(1))),3)+POWER(ABS($AO240-(-1)),3),1/3))))-0.5)</f>
        <v>0.99893250969842518</v>
      </c>
      <c r="BD240" s="368">
        <f>2*(1/(1+EXP(-4/0.5*(POWER(POWER((ABS(BD$215-(-1))),3)+POWER(ABS($AO240-(0)),3),1/3))))-0.5)*2*(1/(1+EXP(-4/0.5*(POWER(POWER((ABS(BD$215-(1))),3)+POWER(ABS($AO240-(-1)),3),1/3))))-0.5)</f>
        <v>0.99923717323483008</v>
      </c>
      <c r="BE240" s="368">
        <f>2*(1/(1+EXP(-4/0.5*(POWER(POWER((ABS(BE$215-(-1))),3)+POWER(ABS($AO240-(0)),3),1/3))))-0.5)*2*(1/(1+EXP(-4/0.5*(POWER(POWER((ABS(BE$215-(1))),3)+POWER(ABS($AO240-(-1)),3),1/3))))-0.5)</f>
        <v>0.99933469781616802</v>
      </c>
      <c r="BF240" s="368">
        <f>2*(1/(1+EXP(-4/0.5*(POWER(POWER((ABS(BF$215-(-1))),3)+POWER(ABS($AO240-(0)),3),1/3))))-0.5)*2*(1/(1+EXP(-4/0.5*(POWER(POWER((ABS(BF$215-(1))),3)+POWER(ABS($AO240-(-1)),3),1/3))))-0.5)</f>
        <v>0.99913783605710782</v>
      </c>
      <c r="BG240" s="368">
        <f>2*(1/(1+EXP(-4/0.5*(POWER(POWER((ABS(BG$215-(-1))),3)+POWER(ABS($AO240-(0)),3),1/3))))-0.5)*2*(1/(1+EXP(-4/0.5*(POWER(POWER((ABS(BG$215-(1))),3)+POWER(ABS($AO240-(-1)),3),1/3))))-0.5)</f>
        <v>0.99843675011279143</v>
      </c>
      <c r="BH240" s="368">
        <f>2*(1/(1+EXP(-4/0.5*(POWER(POWER((ABS(BH$215-(-1))),3)+POWER(ABS($AO240-(0)),3),1/3))))-0.5)*2*(1/(1+EXP(-4/0.5*(POWER(POWER((ABS(BH$215-(1))),3)+POWER(ABS($AO240-(-1)),3),1/3))))-0.5)</f>
        <v>0.99673372282983597</v>
      </c>
      <c r="BI240" s="368">
        <f>2*(1/(1+EXP(-4/0.5*(POWER(POWER((ABS(BI$215-(-1))),3)+POWER(ABS($AO240-(0)),3),1/3))))-0.5)*2*(1/(1+EXP(-4/0.5*(POWER(POWER((ABS(BI$215-(1))),3)+POWER(ABS($AO240-(-1)),3),1/3))))-0.5)</f>
        <v>0.99291349906902959</v>
      </c>
      <c r="BJ240" s="368">
        <f>2*(1/(1+EXP(-4/0.5*(POWER(POWER((ABS(BJ$215-(-1))),3)+POWER(ABS($AO240-(0)),3),1/3))))-0.5)*2*(1/(1+EXP(-4/0.5*(POWER(POWER((ABS(BJ$215-(1))),3)+POWER(ABS($AO240-(-1)),3),1/3))))-0.5)</f>
        <v>0.9845820283336385</v>
      </c>
      <c r="BK240" s="368">
        <f>2*(1/(1+EXP(-4/0.5*(POWER(POWER((ABS(BK$215-(-1))),3)+POWER(ABS($AO240-(0)),3),1/3))))-0.5)*2*(1/(1+EXP(-4/0.5*(POWER(POWER((ABS(BK$215-(1))),3)+POWER(ABS($AO240-(-1)),3),1/3))))-0.5)</f>
        <v>0.96685732481614206</v>
      </c>
      <c r="BL240" s="368">
        <f>2*(1/(1+EXP(-4/0.5*(POWER(POWER((ABS(BL$215-(-1))),3)+POWER(ABS($AO240-(0)),3),1/3))))-0.5)*2*(1/(1+EXP(-4/0.5*(POWER(POWER((ABS(BL$215-(1))),3)+POWER(ABS($AO240-(-1)),3),1/3))))-0.5)</f>
        <v>0.93075985342468448</v>
      </c>
      <c r="BM240" s="368">
        <f>2*(1/(1+EXP(-4/0.5*(POWER(POWER((ABS(BM$215-(-1))),3)+POWER(ABS($AO240-(0)),3),1/3))))-0.5)*2*(1/(1+EXP(-4/0.5*(POWER(POWER((ABS(BM$215-(1))),3)+POWER(ABS($AO240-(-1)),3),1/3))))-0.5)</f>
        <v>0.86387538033102307</v>
      </c>
      <c r="BN240" s="368">
        <f>2*(1/(1+EXP(-4/0.5*(POWER(POWER((ABS(BN$215-(-1))),3)+POWER(ABS($AO240-(0)),3),1/3))))-0.5)*2*(1/(1+EXP(-4/0.5*(POWER(POWER((ABS(BN$215-(1))),3)+POWER(ABS($AO240-(-1)),3),1/3))))-0.5)</f>
        <v>0.76490676243015265</v>
      </c>
      <c r="BO240" s="368">
        <f>2*(1/(1+EXP(-4/0.5*(POWER(POWER((ABS(BO$215-(-1))),3)+POWER(ABS($AO240-(0)),3),1/3))))-0.5)*2*(1/(1+EXP(-4/0.5*(POWER(POWER((ABS(BO$215-(1))),3)+POWER(ABS($AO240-(-1)),3),1/3))))-0.5)</f>
        <v>0.6815661681461338</v>
      </c>
      <c r="BP240" s="368">
        <f>2*(1/(1+EXP(-4/0.5*(POWER(POWER((ABS(BP$215-(-1))),3)+POWER(ABS($AO240-(0)),3),1/3))))-0.5)*2*(1/(1+EXP(-4/0.5*(POWER(POWER((ABS(BP$215-(1))),3)+POWER(ABS($AO240-(-1)),3),1/3))))-0.5)</f>
        <v>0.66403666328213906</v>
      </c>
      <c r="BQ240" s="368">
        <f>2*(1/(1+EXP(-4/0.5*(POWER(POWER((ABS(BQ$215-(-1))),3)+POWER(ABS($AO240-(0)),3),1/3))))-0.5)*2*(1/(1+EXP(-4/0.5*(POWER(POWER((ABS(BQ$215-(1))),3)+POWER(ABS($AO240-(-1)),3),1/3))))-0.5)</f>
        <v>0.6815663533023244</v>
      </c>
      <c r="BR240" s="368">
        <f>2*(1/(1+EXP(-4/0.5*(POWER(POWER((ABS(BR$215-(-1))),3)+POWER(ABS($AO240-(0)),3),1/3))))-0.5)*2*(1/(1+EXP(-4/0.5*(POWER(POWER((ABS(BR$215-(1))),3)+POWER(ABS($AO240-(-1)),3),1/3))))-0.5)</f>
        <v>0.76490730220290282</v>
      </c>
      <c r="BS240" s="368">
        <f>2*(1/(1+EXP(-4/0.5*(POWER(POWER((ABS(BS$215-(-1))),3)+POWER(ABS($AO240-(0)),3),1/3))))-0.5)*2*(1/(1+EXP(-4/0.5*(POWER(POWER((ABS(BS$215-(1))),3)+POWER(ABS($AO240-(-1)),3),1/3))))-0.5)</f>
        <v>0.863876723852261</v>
      </c>
      <c r="BT240" s="368">
        <f>2*(1/(1+EXP(-4/0.5*(POWER(POWER((ABS(BT$215-(-1))),3)+POWER(ABS($AO240-(0)),3),1/3))))-0.5)*2*(1/(1+EXP(-4/0.5*(POWER(POWER((ABS(BT$215-(1))),3)+POWER(ABS($AO240-(-1)),3),1/3))))-0.5)</f>
        <v>0.93076292494194157</v>
      </c>
      <c r="BU240" s="368">
        <f>2*(1/(1+EXP(-4/0.5*(POWER(POWER((ABS(BU$215-(-1))),3)+POWER(ABS($AO240-(0)),3),1/3))))-0.5)*2*(1/(1+EXP(-4/0.5*(POWER(POWER((ABS(BU$215-(1))),3)+POWER(ABS($AO240-(-1)),3),1/3))))-0.5)</f>
        <v>0.96686398398481355</v>
      </c>
      <c r="BV240" s="278"/>
      <c r="BW240" s="198"/>
      <c r="BX240" s="280"/>
      <c r="BY240" s="278"/>
      <c r="BZ240" s="222">
        <v>-0.8</v>
      </c>
      <c r="CA240" s="227">
        <f>$E$217-($E$217-$E$247)*1/(1+EXP(-($E$216*(-BZ240+$C$215))))</f>
        <v>-0.994822974269296</v>
      </c>
      <c r="CB240" s="367">
        <f>MIN((CB$216+$E240)/2,CA239)</f>
        <v>-0.997411487134648</v>
      </c>
      <c r="CC240" s="368">
        <f>_xlfn.IFS(($D240-$C$215)&lt;-(CC$215-$D$214),MIN((CC$216+$E240)/2,CB239),($D240-$C$215)&gt;-(CC$215-$D$214),MAX((CC$216+$E240)/2,CB239),TRUE,(CC$216+$E240)/2)</f>
        <v>-0.99727312316270766</v>
      </c>
      <c r="CD240" s="368">
        <f>_xlfn.IFS(($D240-$C$215)&lt;-(CD$215-$D$214),MIN((CD$216+$E240)/2,CB239),($D240-$C$215)&gt;-(CD$215-$D$214),MAX((CD$216+$E240)/2,CC238),TRUE,(CD$216+$E240)/2)</f>
        <v>-0.9971328823642126</v>
      </c>
      <c r="CE240" s="368">
        <f>_xlfn.IFS(($D240-$C$215)&lt;-(CE$215-$D$214),MIN((CE$216+$E240)/2,CC239),($D240-$C$215)&gt;-(CE$215-$D$214),MAX((CE$216+$E240)/2,CD238),TRUE,(CE$216+$E240)/2)</f>
        <v>-0.99685055164291447</v>
      </c>
      <c r="CF240" s="368">
        <f>_xlfn.IFS(($D240-$C$215)&lt;-(CF$215-$D$214),MIN((CF$216+$E240)/2,CD239),($D240-$C$215)&gt;-(CF$215-$D$214),MAX((CF$216+$E240)/2,CE238),TRUE,(CF$216+$E240)/2)</f>
        <v>-0.99628232983289122</v>
      </c>
      <c r="CG240" s="368">
        <f>_xlfn.IFS(($D240-$C$215)&lt;-(CG$215-$D$214),MIN((CG$216+$E240)/2,CE239),($D240-$C$215)&gt;-(CG$215-$D$214),MAX((CG$216+$E240)/2,CF238),TRUE,(CG$216+$E240)/2)</f>
        <v>-0.99513937746290815</v>
      </c>
      <c r="CH240" s="368">
        <f>_xlfn.IFS(($D240-$C$215)&lt;-(CH$215-$D$214),MIN((CH$216+$E240)/2,CF239),($D240-$C$215)&gt;-(CH$215-$D$214),MAX((CH$216+$E240)/2,CG238),TRUE,(CH$216+$E240)/2)</f>
        <v>-0.99366732098956556</v>
      </c>
      <c r="CI240" s="368">
        <f>_xlfn.IFS(($D240-$C$215)&lt;-(CI$215-$D$214),MIN((CI$216+$E240)/2,CG239),($D240-$C$215)&gt;-(CI$215-$D$214),MAX((CI$216+$E240)/2,CH238),TRUE,(CI$216+$E240)/2)</f>
        <v>-0.99252436861958249</v>
      </c>
      <c r="CJ240" s="368">
        <f>_xlfn.IFS(($D240-$C$215)&lt;-(CJ$215-$D$214),MIN((CJ$216+$E240)/2,CH239),($D240-$C$215)&gt;-(CJ$215-$D$214),MAX((CJ$216+$E240)/2,CI238),TRUE,(CJ$216+$E240)/2)</f>
        <v>-0.9902280264728458</v>
      </c>
      <c r="CK240" s="368">
        <f>_xlfn.IFS(($D240-$C$215)&lt;-(CK$215-$D$214),MIN((CK$216+$E240)/2,CI239),($D240-$C$215)&gt;-(CK$215-$D$214),MAX((CK$216+$E240)/2,CJ238),TRUE,(CK$216+$E240)/2)</f>
        <v>-0.98728600561322433</v>
      </c>
      <c r="CL240" s="368">
        <f>_xlfn.IFS(($D240-$C$215)&lt;-(CL$215-$D$214),MIN((CL$216+$E240)/2,CJ239),($D240-$C$215)&gt;-(CL$215-$D$214),MAX((CL$216+$E240)/2,CK238),TRUE,(CL$216+$E240)/2)</f>
        <v>-0.98498966346648764</v>
      </c>
      <c r="CM240" s="368">
        <f>_xlfn.IFS(($D240-$C$215)&lt;-(CM$215-$D$214),MIN((CM$216+$E240)/2,CK239),($D240-$C$215)&gt;-(CM$215-$D$214),MAX((CM$216+$E240)/2,CL238),TRUE,(CM$216+$E240)/2)</f>
        <v>-0.98038669999713346</v>
      </c>
      <c r="CN240" s="368">
        <f>_xlfn.IFS(($D240-$C$215)&lt;-(CN$215-$D$214),MIN((CN$216+$E240)/2,CL239),($D240-$C$215)&gt;-(CN$215-$D$214),MAX((CN$216+$E240)/2,CM238),TRUE,(CN$216+$E240)/2)</f>
        <v>-0.97455152473647866</v>
      </c>
      <c r="CO240" s="368">
        <f>_xlfn.IFS(($D240-$C$215)&lt;-(CO$215-$D$214),MIN((CO$216+$E240)/2,CM239),($D240-$C$215)&gt;-(CO$215-$D$214),MAX((CO$216+$E240)/2,CN238),TRUE,(CO$216+$E240)/2)</f>
        <v>-0.96994856126712448</v>
      </c>
      <c r="CP240" s="368">
        <f>_xlfn.IFS(($D240-$C$215)&lt;-(CP$215-$D$214),MIN((CP$216+$E240)/2,CN239),($D240-$C$215)&gt;-(CP$215-$D$214),MAX((CP$216+$E240)/2,CO238),TRUE,(CP$216+$E240)/2)</f>
        <v>-0.96076478635113061</v>
      </c>
      <c r="CQ240" s="368">
        <f>_xlfn.IFS(($D240-$C$215)&lt;-(CQ$215-$D$214),MIN((CQ$216+$E240)/2,CO239),($D240-$C$215)&gt;-(CQ$215-$D$214),MAX((CQ$216+$E240)/2,CP238),TRUE,(CQ$216+$E240)/2)</f>
        <v>-0.94936647164952548</v>
      </c>
      <c r="CR240" s="368">
        <f>_xlfn.IFS(($D240-$C$215)&lt;-(CR$215-$D$214),MIN((CR$216+$E240)/2,CP239),($D240-$C$215)&gt;-(CR$215-$D$214),MAX((CR$216+$E240)/2,CQ238),TRUE,(CR$216+$E240)/2)</f>
        <v>-0.94018269673353161</v>
      </c>
      <c r="CS240" s="368">
        <f>_xlfn.IFS(($D240-$C$215)&lt;-(CS$215-$D$214),MIN((CS$216+$E240)/2,CQ239),($D240-$C$215)&gt;-(CS$215-$D$214),MAX((CS$216+$E240)/2,CR238),TRUE,(CS$216+$E240)/2)</f>
        <v>-0.922027981359402</v>
      </c>
      <c r="CT240" s="368">
        <f>_xlfn.IFS(($D240-$C$215)&lt;-(CT$215-$D$214),MIN((CT$216+$E240)/2,CR239),($D240-$C$215)&gt;-(CT$215-$D$214),MAX((CT$216+$E240)/2,CS238),TRUE,(CT$216+$E240)/2)</f>
        <v>-0.90042623786986242</v>
      </c>
      <c r="CU240" s="368">
        <f>_xlfn.IFS(($D240-$C$215)&lt;-(CU$215-$D$214),MIN((CU$216+$E240)/2,CS239),($D240-$C$215)&gt;-(CU$215-$D$214),MAX((CU$216+$E240)/2,CT238),TRUE,(CU$216+$E240)/2)</f>
        <v>-0.88227152249573282</v>
      </c>
      <c r="CV240" s="368">
        <f>_xlfn.IFS(($D240-$C$215)&lt;-(CV$215-$D$214),MIN((CV$216+$E240)/2,CT239),($D240-$C$215)&gt;-(CV$215-$D$214),MAX((CV$216+$E240)/2,CU238),TRUE,(CV$216+$E240)/2)</f>
        <v>-0.84702995138435022</v>
      </c>
      <c r="CW240" s="368">
        <f>_xlfn.IFS(($D240-$C$215)&lt;-(CW$215-$D$214),MIN((CW$216+$E240)/2,CU239),($D240-$C$215)&gt;-(CW$215-$D$214),MAX((CW$216+$E240)/2,CV238),TRUE,(CW$216+$E240)/2)</f>
        <v>-0.80844638128145629</v>
      </c>
      <c r="CX240" s="368">
        <f>_xlfn.IFS(($D240-$C$215)&lt;-(CX$215-$D$214),MIN((CX$216+$E240)/2,CV239),($D240-$C$215)&gt;-(CX$215-$D$214),MAX((CX$216+$E240)/2,CW238),TRUE,(CX$216+$E240)/2)</f>
        <v>-0.7732048101700737</v>
      </c>
      <c r="CY240" s="368">
        <f>_xlfn.IFS(($D240-$C$215)&lt;-(CY$215-$D$214),MIN((CY$216+$E240)/2,CW239),($D240-$C$215)&gt;-(CY$215-$D$214),MAX((CY$216+$E240)/2,CX238),TRUE,(CY$216+$E240)/2)</f>
        <v>-0.70714912463502699</v>
      </c>
      <c r="CZ240" s="368">
        <f>_xlfn.IFS(($D240-$C$215)&lt;-(CZ$215-$D$214),MIN((CZ$216+$E240)/2,CX239),($D240-$C$215)&gt;-(CZ$215-$D$214),MAX((CZ$216+$E240)/2,CY238),TRUE,(CZ$216+$E240)/2)</f>
        <v>1.7597396330135253</v>
      </c>
      <c r="DA240" s="368">
        <f>_xlfn.IFS(($D240-$C$215)&lt;-(DA$215-$D$214),MIN((DA$216+$E240)/2,CY239),($D240-$C$215)&gt;-(DA$215-$D$214),MAX((DA$216+$E240)/2,CZ238),TRUE,(DA$216+$E240)/2)</f>
        <v>1.8505370243320378</v>
      </c>
      <c r="DB240" s="368">
        <f>_xlfn.IFS(($D240-$C$215)&lt;-(DB$215-$D$214),MIN((DB$216+$E240)/2,CZ239),($D240-$C$215)&gt;-(DB$215-$D$214),MAX((DB$216+$E240)/2,DA238),TRUE,(DB$216+$E240)/2)</f>
        <v>1.900483403151727</v>
      </c>
      <c r="DC240" s="368">
        <f>_xlfn.IFS(($D240-$C$215)&lt;-(DC$215-$D$214),MIN((DC$216+$E240)/2,DA239),($D240-$C$215)&gt;-(DC$215-$D$214),MAX((DC$216+$E240)/2,DB238),TRUE,(DC$216+$E240)/2)</f>
        <v>1.9353323138269034</v>
      </c>
      <c r="DD240" s="368">
        <f>_xlfn.IFS(($D240-$C$215)&lt;-(DD$215-$D$214),MIN((DD$216+$E240)/2,DB239),($D240-$C$215)&gt;-(DD$215-$D$214),MAX((DD$216+$E240)/2,DC238),TRUE,(DD$216+$E240)/2)</f>
        <v>1.9614858934785704</v>
      </c>
      <c r="DE240" s="368">
        <f>_xlfn.IFS(($D240-$C$215)&lt;-(DE$215-$D$214),MIN((DE$216+$E240)/2,DC239),($D240-$C$215)&gt;-(DE$215-$D$214),MAX((DE$216+$E240)/2,DD238),TRUE,(DE$216+$E240)/2)</f>
        <v>1.9748278414724472</v>
      </c>
      <c r="DF240" s="369">
        <f>_xlfn.IFS(($D240-$C$215)&lt;-(DF$215-$D$214),MIN((DF$216+$E240)/2,DD239),($D240-$C$215)&gt;-(DF$215-$D$214),MAX((DF$216+$E240)/2,DE238),TRUE,(DF$216+$E240)/2)</f>
        <v>1.9836798749179394</v>
      </c>
      <c r="DG240" s="278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647">
        <v>0</v>
      </c>
      <c r="EI240" s="647"/>
      <c r="EJ240" s="647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80"/>
      <c r="C241" s="278"/>
      <c r="D241" s="222">
        <v>-0.9</v>
      </c>
      <c r="E241" s="227">
        <f>$E$217-($E$217-$E$247)*1/(1+EXP(-($E$216*(-D241+$C$215))))</f>
        <v>-0.9974269298007914</v>
      </c>
      <c r="F241" s="367">
        <f>AQ241*CB241</f>
        <v>-0.99770432413949639</v>
      </c>
      <c r="G241" s="368">
        <f>AR241*CC241</f>
        <v>-0.99736093416844418</v>
      </c>
      <c r="H241" s="368">
        <f>AS241*CD241</f>
        <v>-0.99707027031089812</v>
      </c>
      <c r="I241" s="368">
        <f>AT241*CE241</f>
        <v>-0.99670172842410865</v>
      </c>
      <c r="J241" s="368">
        <f>AU241*CF241</f>
        <v>-0.99610063994069764</v>
      </c>
      <c r="K241" s="368">
        <f>AV241*CG241</f>
        <v>-0.9953629692563899</v>
      </c>
      <c r="L241" s="368">
        <f>AW241*CH241</f>
        <v>-0.99480020116808154</v>
      </c>
      <c r="M241" s="368">
        <f>AX241*CI241</f>
        <v>-0.99369189434485194</v>
      </c>
      <c r="N241" s="368">
        <f>AY241*CJ241</f>
        <v>-0.99230680771888258</v>
      </c>
      <c r="O241" s="368">
        <f>AZ241*CK241</f>
        <v>-0.9913121001398264</v>
      </c>
      <c r="P241" s="368">
        <f>BA241*CL241</f>
        <v>-0.98921532224520869</v>
      </c>
      <c r="Q241" s="368">
        <f>BB241*CM241</f>
        <v>-0.98649019936543625</v>
      </c>
      <c r="R241" s="368">
        <f>BC241*CN241</f>
        <v>-0.98438216364791953</v>
      </c>
      <c r="S241" s="368">
        <f>BD241*CO241</f>
        <v>-0.97989219765510616</v>
      </c>
      <c r="T241" s="368">
        <f>BE241*CP241</f>
        <v>-0.97403455850186171</v>
      </c>
      <c r="U241" s="368">
        <f>BF241*CQ241</f>
        <v>-0.96916870067249739</v>
      </c>
      <c r="V241" s="368">
        <f>BG241*CR241</f>
        <v>-0.95926315990347699</v>
      </c>
      <c r="W241" s="368">
        <f>BH241*CS241</f>
        <v>-0.94619112174073161</v>
      </c>
      <c r="X241" s="368">
        <f>BI241*CT241</f>
        <v>-0.93327237412811126</v>
      </c>
      <c r="Y241" s="368">
        <f>BJ241*CU241</f>
        <v>-0.90707582509413465</v>
      </c>
      <c r="Z241" s="368">
        <f>BK241*CV241</f>
        <v>-0.86836762647791621</v>
      </c>
      <c r="AA241" s="368">
        <f>BL241*CW241</f>
        <v>-0.8142523529173199</v>
      </c>
      <c r="AB241" s="368">
        <f>BM241*CX241</f>
        <v>-0.70986491805229168</v>
      </c>
      <c r="AC241" s="368">
        <f>BN241*CY241</f>
        <v>-0.55100954795392676</v>
      </c>
      <c r="AD241" s="368">
        <f>BO241*CZ241</f>
        <v>-0.35971980919570523</v>
      </c>
      <c r="AE241" s="368">
        <f>BP241*DA241</f>
        <v>0.68624182626252495</v>
      </c>
      <c r="AF241" s="368">
        <f>BQ241*DB241</f>
        <v>0.87167740426238727</v>
      </c>
      <c r="AG241" s="368">
        <f>BR241*DC241</f>
        <v>1.3110510197054259</v>
      </c>
      <c r="AH241" s="368">
        <f>BS241*DD241</f>
        <v>1.6340071054737606</v>
      </c>
      <c r="AI241" s="368">
        <f>BT241*DE241</f>
        <v>1.8157170839518051</v>
      </c>
      <c r="AJ241" s="369">
        <f>BU241*DF241</f>
        <v>1.9102198800396653</v>
      </c>
      <c r="AK241" s="278"/>
      <c r="AL241" s="189"/>
      <c r="AM241" s="280"/>
      <c r="AN241" s="278"/>
      <c r="AO241" s="222">
        <v>-0.9</v>
      </c>
      <c r="AP241" s="227">
        <f>$E$217-($E$217-$E$247)*1/(1+EXP(-($E$216*(-AO241+$C$215))))</f>
        <v>-0.9974269298007914</v>
      </c>
      <c r="AQ241" s="368">
        <f>2*(1/(1+EXP(-4/0.5*(POWER(POWER((ABS(AQ$215-(-1))),3)+POWER(ABS($AO241-(0)),3),1/3))))-0.5)*2*(1/(1+EXP(-4/0.5*(POWER(POWER((ABS(AQ$215-(1))),3)+POWER(ABS($AO241-(-1)),3),1/3))))-0.5)</f>
        <v>0.99898955927163757</v>
      </c>
      <c r="AR241" s="368">
        <f>2*(1/(1+EXP(-4/0.5*(POWER(POWER((ABS(AR$215-(-1))),3)+POWER(ABS($AO241-(0)),3),1/3))))-0.5)*2*(1/(1+EXP(-4/0.5*(POWER(POWER((ABS(AR$215-(1))),3)+POWER(ABS($AO241-(-1)),3),1/3))))-0.5)</f>
        <v>0.99878410070621404</v>
      </c>
      <c r="AS241" s="368">
        <f>2*(1/(1+EXP(-4/0.5*(POWER(POWER((ABS(AS$215-(-1))),3)+POWER(ABS($AO241-(0)),3),1/3))))-0.5)*2*(1/(1+EXP(-4/0.5*(POWER(POWER((ABS(AS$215-(1))),3)+POWER(ABS($AO241-(-1)),3),1/3))))-0.5)</f>
        <v>0.9986332710589807</v>
      </c>
      <c r="AT241" s="368">
        <f>2*(1/(1+EXP(-4/0.5*(POWER(POWER((ABS(AT$215-(-1))),3)+POWER(ABS($AO241-(0)),3),1/3))))-0.5)*2*(1/(1+EXP(-4/0.5*(POWER(POWER((ABS(AT$215-(1))),3)+POWER(ABS($AO241-(-1)),3),1/3))))-0.5)</f>
        <v>0.9985465137423305</v>
      </c>
      <c r="AU241" s="368">
        <f>2*(1/(1+EXP(-4/0.5*(POWER(POWER((ABS(AU$215-(-1))),3)+POWER(ABS($AO241-(0)),3),1/3))))-0.5)*2*(1/(1+EXP(-4/0.5*(POWER(POWER((ABS(AU$215-(1))),3)+POWER(ABS($AO241-(-1)),3),1/3))))-0.5)</f>
        <v>0.99851273957835929</v>
      </c>
      <c r="AV241" s="368">
        <f>2*(1/(1+EXP(-4/0.5*(POWER(POWER((ABS(AV$215-(-1))),3)+POWER(ABS($AO241-(0)),3),1/3))))-0.5)*2*(1/(1+EXP(-4/0.5*(POWER(POWER((ABS(AV$215-(1))),3)+POWER(ABS($AO241-(-1)),3),1/3))))-0.5)</f>
        <v>0.99850771774758729</v>
      </c>
      <c r="AW241" s="368">
        <f>2*(1/(1+EXP(-4/0.5*(POWER(POWER((ABS(AW$215-(-1))),3)+POWER(ABS($AO241-(0)),3),1/3))))-0.5)*2*(1/(1+EXP(-4/0.5*(POWER(POWER((ABS(AW$215-(1))),3)+POWER(ABS($AO241-(-1)),3),1/3))))-0.5)</f>
        <v>0.99851234070862394</v>
      </c>
      <c r="AX241" s="368">
        <f>2*(1/(1+EXP(-4/0.5*(POWER(POWER((ABS(AX$215-(-1))),3)+POWER(ABS($AO241-(0)),3),1/3))))-0.5)*2*(1/(1+EXP(-4/0.5*(POWER(POWER((ABS(AX$215-(1))),3)+POWER(ABS($AO241-(-1)),3),1/3))))-0.5)</f>
        <v>0.99854544684811231</v>
      </c>
      <c r="AY241" s="368">
        <f>2*(1/(1+EXP(-4/0.5*(POWER(POWER((ABS(AY$215-(-1))),3)+POWER(ABS($AO241-(0)),3),1/3))))-0.5)*2*(1/(1+EXP(-4/0.5*(POWER(POWER((ABS(AY$215-(1))),3)+POWER(ABS($AO241-(-1)),3),1/3))))-0.5)</f>
        <v>0.99863081612734528</v>
      </c>
      <c r="AZ241" s="368">
        <f>2*(1/(1+EXP(-4/0.5*(POWER(POWER((ABS(AZ$215-(-1))),3)+POWER(ABS($AO241-(0)),3),1/3))))-0.5)*2*(1/(1+EXP(-4/0.5*(POWER(POWER((ABS(AZ$215-(1))),3)+POWER(ABS($AO241-(-1)),3),1/3))))-0.5)</f>
        <v>0.99877860078998149</v>
      </c>
      <c r="BA241" s="368">
        <f>2*(1/(1+EXP(-4/0.5*(POWER(POWER((ABS(BA$215-(-1))),3)+POWER(ABS($AO241-(0)),3),1/3))))-0.5)*2*(1/(1+EXP(-4/0.5*(POWER(POWER((ABS(BA$215-(1))),3)+POWER(ABS($AO241-(-1)),3),1/3))))-0.5)</f>
        <v>0.99897730199452717</v>
      </c>
      <c r="BB241" s="368">
        <f>2*(1/(1+EXP(-4/0.5*(POWER(POWER((ABS(BB$215-(-1))),3)+POWER(ABS($AO241-(0)),3),1/3))))-0.5)*2*(1/(1+EXP(-4/0.5*(POWER(POWER((ABS(BB$215-(1))),3)+POWER(ABS($AO241-(-1)),3),1/3))))-0.5)</f>
        <v>0.99919394558085139</v>
      </c>
      <c r="BC241" s="368">
        <f>2*(1/(1+EXP(-4/0.5*(POWER(POWER((ABS(BC$215-(-1))),3)+POWER(ABS($AO241-(0)),3),1/3))))-0.5)*2*(1/(1+EXP(-4/0.5*(POWER(POWER((ABS(BC$215-(1))),3)+POWER(ABS($AO241-(-1)),3),1/3))))-0.5)</f>
        <v>0.99938324244294086</v>
      </c>
      <c r="BD241" s="368">
        <f>2*(1/(1+EXP(-4/0.5*(POWER(POWER((ABS(BD$215-(-1))),3)+POWER(ABS($AO241-(0)),3),1/3))))-0.5)*2*(1/(1+EXP(-4/0.5*(POWER(POWER((ABS(BD$215-(1))),3)+POWER(ABS($AO241-(-1)),3),1/3))))-0.5)</f>
        <v>0.99949560480366706</v>
      </c>
      <c r="BE241" s="368">
        <f>2*(1/(1+EXP(-4/0.5*(POWER(POWER((ABS(BE$215-(-1))),3)+POWER(ABS($AO241-(0)),3),1/3))))-0.5)*2*(1/(1+EXP(-4/0.5*(POWER(POWER((ABS(BE$215-(1))),3)+POWER(ABS($AO241-(-1)),3),1/3))))-0.5)</f>
        <v>0.99946953422010532</v>
      </c>
      <c r="BF241" s="368">
        <f>2*(1/(1+EXP(-4/0.5*(POWER(POWER((ABS(BF$215-(-1))),3)+POWER(ABS($AO241-(0)),3),1/3))))-0.5)*2*(1/(1+EXP(-4/0.5*(POWER(POWER((ABS(BF$215-(1))),3)+POWER(ABS($AO241-(-1)),3),1/3))))-0.5)</f>
        <v>0.99919597736852328</v>
      </c>
      <c r="BG241" s="368">
        <f>2*(1/(1+EXP(-4/0.5*(POWER(POWER((ABS(BG$215-(-1))),3)+POWER(ABS($AO241-(0)),3),1/3))))-0.5)*2*(1/(1+EXP(-4/0.5*(POWER(POWER((ABS(BG$215-(1))),3)+POWER(ABS($AO241-(-1)),3),1/3))))-0.5)</f>
        <v>0.99843705091091384</v>
      </c>
      <c r="BH241" s="368">
        <f>2*(1/(1+EXP(-4/0.5*(POWER(POWER((ABS(BH$215-(-1))),3)+POWER(ABS($AO241-(0)),3),1/3))))-0.5)*2*(1/(1+EXP(-4/0.5*(POWER(POWER((ABS(BH$215-(1))),3)+POWER(ABS($AO241-(-1)),3),1/3))))-0.5)</f>
        <v>0.99665529592247271</v>
      </c>
      <c r="BI241" s="368">
        <f>2*(1/(1+EXP(-4/0.5*(POWER(POWER((ABS(BI$215-(-1))),3)+POWER(ABS($AO241-(0)),3),1/3))))-0.5)*2*(1/(1+EXP(-4/0.5*(POWER(POWER((ABS(BI$215-(1))),3)+POWER(ABS($AO241-(-1)),3),1/3))))-0.5)</f>
        <v>0.99265002150174764</v>
      </c>
      <c r="BJ241" s="368">
        <f>2*(1/(1+EXP(-4/0.5*(POWER(POWER((ABS(BJ$215-(-1))),3)+POWER(ABS($AO241-(0)),3),1/3))))-0.5)*2*(1/(1+EXP(-4/0.5*(POWER(POWER((ABS(BJ$215-(1))),3)+POWER(ABS($AO241-(-1)),3),1/3))))-0.5)</f>
        <v>0.98378340292534017</v>
      </c>
      <c r="BK241" s="368">
        <f>2*(1/(1+EXP(-4/0.5*(POWER(POWER((ABS(BK$215-(-1))),3)+POWER(ABS($AO241-(0)),3),1/3))))-0.5)*2*(1/(1+EXP(-4/0.5*(POWER(POWER((ABS(BK$215-(1))),3)+POWER(ABS($AO241-(-1)),3),1/3))))-0.5)</f>
        <v>0.96439618255928738</v>
      </c>
      <c r="BL241" s="368">
        <f>2*(1/(1+EXP(-4/0.5*(POWER(POWER((ABS(BL$215-(-1))),3)+POWER(ABS($AO241-(0)),3),1/3))))-0.5)*2*(1/(1+EXP(-4/0.5*(POWER(POWER((ABS(BL$215-(1))),3)+POWER(ABS($AO241-(-1)),3),1/3))))-0.5)</f>
        <v>0.92290449386147799</v>
      </c>
      <c r="BM241" s="368">
        <f>2*(1/(1+EXP(-4/0.5*(POWER(POWER((ABS(BM$215-(-1))),3)+POWER(ABS($AO241-(0)),3),1/3))))-0.5)*2*(1/(1+EXP(-4/0.5*(POWER(POWER((ABS(BM$215-(1))),3)+POWER(ABS($AO241-(-1)),3),1/3))))-0.5)</f>
        <v>0.83806353823984414</v>
      </c>
      <c r="BN241" s="368">
        <f>2*(1/(1+EXP(-4/0.5*(POWER(POWER((ABS(BN$215-(-1))),3)+POWER(ABS($AO241-(0)),3),1/3))))-0.5)*2*(1/(1+EXP(-4/0.5*(POWER(POWER((ABS(BN$215-(1))),3)+POWER(ABS($AO241-(-1)),3),1/3))))-0.5)</f>
        <v>0.68156597730146273</v>
      </c>
      <c r="BO241" s="368">
        <f>2*(1/(1+EXP(-4/0.5*(POWER(POWER((ABS(BO$215-(-1))),3)+POWER(ABS($AO241-(0)),3),1/3))))-0.5)*2*(1/(1+EXP(-4/0.5*(POWER(POWER((ABS(BO$215-(1))),3)+POWER(ABS($AO241-(-1)),3),1/3))))-0.5)</f>
        <v>0.46523224437336524</v>
      </c>
      <c r="BP241" s="368">
        <f>2*(1/(1+EXP(-4/0.5*(POWER(POWER((ABS(BP$215-(-1))),3)+POWER(ABS($AO241-(0)),3),1/3))))-0.5)*2*(1/(1+EXP(-4/0.5*(POWER(POWER((ABS(BP$215-(1))),3)+POWER(ABS($AO241-(-1)),3),1/3))))-0.5)</f>
        <v>0.37994890891172789</v>
      </c>
      <c r="BQ241" s="368">
        <f>2*(1/(1+EXP(-4/0.5*(POWER(POWER((ABS(BQ$215-(-1))),3)+POWER(ABS($AO241-(0)),3),1/3))))-0.5)*2*(1/(1+EXP(-4/0.5*(POWER(POWER((ABS(BQ$215-(1))),3)+POWER(ABS($AO241-(-1)),3),1/3))))-0.5)</f>
        <v>0.46523235223779863</v>
      </c>
      <c r="BR241" s="368">
        <f>2*(1/(1+EXP(-4/0.5*(POWER(POWER((ABS(BR$215-(-1))),3)+POWER(ABS($AO241-(0)),3),1/3))))-0.5)*2*(1/(1+EXP(-4/0.5*(POWER(POWER((ABS(BR$215-(1))),3)+POWER(ABS($AO241-(-1)),3),1/3))))-0.5)</f>
        <v>0.68156638324775387</v>
      </c>
      <c r="BS241" s="368">
        <f>2*(1/(1+EXP(-4/0.5*(POWER(POWER((ABS(BS$215-(-1))),3)+POWER(ABS($AO241-(0)),3),1/3))))-0.5)*2*(1/(1+EXP(-4/0.5*(POWER(POWER((ABS(BS$215-(1))),3)+POWER(ABS($AO241-(-1)),3),1/3))))-0.5)</f>
        <v>0.83806462059554954</v>
      </c>
      <c r="BT241" s="368">
        <f>2*(1/(1+EXP(-4/0.5*(POWER(POWER((ABS(BT$215-(-1))),3)+POWER(ABS($AO241-(0)),3),1/3))))-0.5)*2*(1/(1+EXP(-4/0.5*(POWER(POWER((ABS(BT$215-(1))),3)+POWER(ABS($AO241-(-1)),3),1/3))))-0.5)</f>
        <v>0.92290697240250408</v>
      </c>
      <c r="BU241" s="368">
        <f>2*(1/(1+EXP(-4/0.5*(POWER(POWER((ABS(BU$215-(-1))),3)+POWER(ABS($AO241-(0)),3),1/3))))-0.5)*2*(1/(1+EXP(-4/0.5*(POWER(POWER((ABS(BU$215-(1))),3)+POWER(ABS($AO241-(-1)),3),1/3))))-0.5)</f>
        <v>0.9644014604425637</v>
      </c>
      <c r="BV241" s="278"/>
      <c r="BW241" s="198"/>
      <c r="BX241" s="280"/>
      <c r="BY241" s="278"/>
      <c r="BZ241" s="222">
        <v>-0.9</v>
      </c>
      <c r="CA241" s="227">
        <f>$E$217-($E$217-$E$247)*1/(1+EXP(-($E$216*(-BZ241+$C$215))))</f>
        <v>-0.9974269298007914</v>
      </c>
      <c r="CB241" s="367">
        <f>MIN((CB$216+$E241)/2,CA240)</f>
        <v>-0.9987134649003957</v>
      </c>
      <c r="CC241" s="368">
        <f>_xlfn.IFS(($D241-$C$215)&lt;-(CC$215-$D$214),MIN((CC$216+$E241)/2,CB240),($D241-$C$215)&gt;-(CC$215-$D$214),MAX((CC$216+$E241)/2,CB240),TRUE,(CC$216+$E241)/2)</f>
        <v>-0.99857510092845536</v>
      </c>
      <c r="CD241" s="368">
        <f>_xlfn.IFS(($D241-$C$215)&lt;-(CD$215-$D$214),MIN((CD$216+$E241)/2,CB240),($D241-$C$215)&gt;-(CD$215-$D$214),MAX((CD$216+$E241)/2,CC239),TRUE,(CD$216+$E241)/2)</f>
        <v>-0.9984348601299603</v>
      </c>
      <c r="CE241" s="368">
        <f>_xlfn.IFS(($D241-$C$215)&lt;-(CE$215-$D$214),MIN((CE$216+$E241)/2,CC240),($D241-$C$215)&gt;-(CE$215-$D$214),MAX((CE$216+$E241)/2,CD239),TRUE,(CE$216+$E241)/2)</f>
        <v>-0.99815252940866217</v>
      </c>
      <c r="CF241" s="368">
        <f>_xlfn.IFS(($D241-$C$215)&lt;-(CF$215-$D$214),MIN((CF$216+$E241)/2,CD240),($D241-$C$215)&gt;-(CF$215-$D$214),MAX((CF$216+$E241)/2,CE239),TRUE,(CF$216+$E241)/2)</f>
        <v>-0.99758430759863892</v>
      </c>
      <c r="CG241" s="368">
        <f>_xlfn.IFS(($D241-$C$215)&lt;-(CG$215-$D$214),MIN((CG$216+$E241)/2,CE240),($D241-$C$215)&gt;-(CG$215-$D$214),MAX((CG$216+$E241)/2,CF239),TRUE,(CG$216+$E241)/2)</f>
        <v>-0.99685055164291447</v>
      </c>
      <c r="CH241" s="368">
        <f>_xlfn.IFS(($D241-$C$215)&lt;-(CH$215-$D$214),MIN((CH$216+$E241)/2,CF240),($D241-$C$215)&gt;-(CH$215-$D$214),MAX((CH$216+$E241)/2,CG239),TRUE,(CH$216+$E241)/2)</f>
        <v>-0.99628232983289122</v>
      </c>
      <c r="CI241" s="368">
        <f>_xlfn.IFS(($D241-$C$215)&lt;-(CI$215-$D$214),MIN((CI$216+$E241)/2,CG240),($D241-$C$215)&gt;-(CI$215-$D$214),MAX((CI$216+$E241)/2,CH239),TRUE,(CI$216+$E241)/2)</f>
        <v>-0.99513937746290815</v>
      </c>
      <c r="CJ241" s="368">
        <f>_xlfn.IFS(($D241-$C$215)&lt;-(CJ$215-$D$214),MIN((CJ$216+$E241)/2,CH240),($D241-$C$215)&gt;-(CJ$215-$D$214),MAX((CJ$216+$E241)/2,CI239),TRUE,(CJ$216+$E241)/2)</f>
        <v>-0.99366732098956556</v>
      </c>
      <c r="CK241" s="368">
        <f>_xlfn.IFS(($D241-$C$215)&lt;-(CK$215-$D$214),MIN((CK$216+$E241)/2,CI240),($D241-$C$215)&gt;-(CK$215-$D$214),MAX((CK$216+$E241)/2,CJ239),TRUE,(CK$216+$E241)/2)</f>
        <v>-0.99252436861958249</v>
      </c>
      <c r="CL241" s="368">
        <f>_xlfn.IFS(($D241-$C$215)&lt;-(CL$215-$D$214),MIN((CL$216+$E241)/2,CJ240),($D241-$C$215)&gt;-(CL$215-$D$214),MAX((CL$216+$E241)/2,CK239),TRUE,(CL$216+$E241)/2)</f>
        <v>-0.9902280264728458</v>
      </c>
      <c r="CM241" s="368">
        <f>_xlfn.IFS(($D241-$C$215)&lt;-(CM$215-$D$214),MIN((CM$216+$E241)/2,CK240),($D241-$C$215)&gt;-(CM$215-$D$214),MAX((CM$216+$E241)/2,CL239),TRUE,(CM$216+$E241)/2)</f>
        <v>-0.98728600561322433</v>
      </c>
      <c r="CN241" s="368">
        <f>_xlfn.IFS(($D241-$C$215)&lt;-(CN$215-$D$214),MIN((CN$216+$E241)/2,CL240),($D241-$C$215)&gt;-(CN$215-$D$214),MAX((CN$216+$E241)/2,CM239),TRUE,(CN$216+$E241)/2)</f>
        <v>-0.98498966346648764</v>
      </c>
      <c r="CO241" s="368">
        <f>_xlfn.IFS(($D241-$C$215)&lt;-(CO$215-$D$214),MIN((CO$216+$E241)/2,CM240),($D241-$C$215)&gt;-(CO$215-$D$214),MAX((CO$216+$E241)/2,CN239),TRUE,(CO$216+$E241)/2)</f>
        <v>-0.98038669999713346</v>
      </c>
      <c r="CP241" s="368">
        <f>_xlfn.IFS(($D241-$C$215)&lt;-(CP$215-$D$214),MIN((CP$216+$E241)/2,CN240),($D241-$C$215)&gt;-(CP$215-$D$214),MAX((CP$216+$E241)/2,CO239),TRUE,(CP$216+$E241)/2)</f>
        <v>-0.97455152473647866</v>
      </c>
      <c r="CQ241" s="368">
        <f>_xlfn.IFS(($D241-$C$215)&lt;-(CQ$215-$D$214),MIN((CQ$216+$E241)/2,CO240),($D241-$C$215)&gt;-(CQ$215-$D$214),MAX((CQ$216+$E241)/2,CP239),TRUE,(CQ$216+$E241)/2)</f>
        <v>-0.96994856126712448</v>
      </c>
      <c r="CR241" s="368">
        <f>_xlfn.IFS(($D241-$C$215)&lt;-(CR$215-$D$214),MIN((CR$216+$E241)/2,CP240),($D241-$C$215)&gt;-(CR$215-$D$214),MAX((CR$216+$E241)/2,CQ239),TRUE,(CR$216+$E241)/2)</f>
        <v>-0.96076478635113061</v>
      </c>
      <c r="CS241" s="368">
        <f>_xlfn.IFS(($D241-$C$215)&lt;-(CS$215-$D$214),MIN((CS$216+$E241)/2,CQ240),($D241-$C$215)&gt;-(CS$215-$D$214),MAX((CS$216+$E241)/2,CR239),TRUE,(CS$216+$E241)/2)</f>
        <v>-0.94936647164952548</v>
      </c>
      <c r="CT241" s="368">
        <f>_xlfn.IFS(($D241-$C$215)&lt;-(CT$215-$D$214),MIN((CT$216+$E241)/2,CR240),($D241-$C$215)&gt;-(CT$215-$D$214),MAX((CT$216+$E241)/2,CS239),TRUE,(CT$216+$E241)/2)</f>
        <v>-0.94018269673353161</v>
      </c>
      <c r="CU241" s="368">
        <f>_xlfn.IFS(($D241-$C$215)&lt;-(CU$215-$D$214),MIN((CU$216+$E241)/2,CS240),($D241-$C$215)&gt;-(CU$215-$D$214),MAX((CU$216+$E241)/2,CT239),TRUE,(CU$216+$E241)/2)</f>
        <v>-0.922027981359402</v>
      </c>
      <c r="CV241" s="368">
        <f>_xlfn.IFS(($D241-$C$215)&lt;-(CV$215-$D$214),MIN((CV$216+$E241)/2,CT240),($D241-$C$215)&gt;-(CV$215-$D$214),MAX((CV$216+$E241)/2,CU239),TRUE,(CV$216+$E241)/2)</f>
        <v>-0.90042623786986242</v>
      </c>
      <c r="CW241" s="368">
        <f>_xlfn.IFS(($D241-$C$215)&lt;-(CW$215-$D$214),MIN((CW$216+$E241)/2,CU240),($D241-$C$215)&gt;-(CW$215-$D$214),MAX((CW$216+$E241)/2,CV239),TRUE,(CW$216+$E241)/2)</f>
        <v>-0.88227152249573282</v>
      </c>
      <c r="CX241" s="368">
        <f>_xlfn.IFS(($D241-$C$215)&lt;-(CX$215-$D$214),MIN((CX$216+$E241)/2,CV240),($D241-$C$215)&gt;-(CX$215-$D$214),MAX((CX$216+$E241)/2,CW239),TRUE,(CX$216+$E241)/2)</f>
        <v>-0.84702995138435022</v>
      </c>
      <c r="CY241" s="368">
        <f>_xlfn.IFS(($D241-$C$215)&lt;-(CY$215-$D$214),MIN((CY$216+$E241)/2,CW240),($D241-$C$215)&gt;-(CY$215-$D$214),MAX((CY$216+$E241)/2,CX239),TRUE,(CY$216+$E241)/2)</f>
        <v>-0.80844638128145629</v>
      </c>
      <c r="CZ241" s="368">
        <f>_xlfn.IFS(($D241-$C$215)&lt;-(CZ$215-$D$214),MIN((CZ$216+$E241)/2,CX240),($D241-$C$215)&gt;-(CZ$215-$D$214),MAX((CZ$216+$E241)/2,CY239),TRUE,(CZ$216+$E241)/2)</f>
        <v>-0.7732048101700737</v>
      </c>
      <c r="DA241" s="368">
        <f>_xlfn.IFS(($D241-$C$215)&lt;-(DA$215-$D$214),MIN((DA$216+$E241)/2,CY240),($D241-$C$215)&gt;-(DA$215-$D$214),MAX((DA$216+$E241)/2,CZ239),TRUE,(DA$216+$E241)/2)</f>
        <v>1.8061423790585405</v>
      </c>
      <c r="DB241" s="368">
        <f>_xlfn.IFS(($D241-$C$215)&lt;-(DB$215-$D$214),MIN((DB$216+$E241)/2,CZ240),($D241-$C$215)&gt;-(DB$215-$D$214),MAX((DB$216+$E241)/2,DA239),TRUE,(DB$216+$E241)/2)</f>
        <v>1.8736388388932128</v>
      </c>
      <c r="DC241" s="368">
        <f>_xlfn.IFS(($D241-$C$215)&lt;-(DC$215-$D$214),MIN((DC$216+$E241)/2,DA240),($D241-$C$215)&gt;-(DC$215-$D$214),MAX((DC$216+$E241)/2,DB239),TRUE,(DC$216+$E241)/2)</f>
        <v>1.923585217712902</v>
      </c>
      <c r="DD241" s="368">
        <f>_xlfn.IFS(($D241-$C$215)&lt;-(DD$215-$D$214),MIN((DD$216+$E241)/2,DB240),($D241-$C$215)&gt;-(DD$215-$D$214),MAX((DD$216+$E241)/2,DC239),TRUE,(DD$216+$E241)/2)</f>
        <v>1.949738797364569</v>
      </c>
      <c r="DE241" s="368">
        <f>_xlfn.IFS(($D241-$C$215)&lt;-(DE$215-$D$214),MIN((DE$216+$E241)/2,DC240),($D241-$C$215)&gt;-(DE$215-$D$214),MAX((DE$216+$E241)/2,DD239),TRUE,(DE$216+$E241)/2)</f>
        <v>1.9673890633041213</v>
      </c>
      <c r="DF241" s="369">
        <f>_xlfn.IFS(($D241-$C$215)&lt;-(DF$215-$D$214),MIN((DF$216+$E241)/2,DD240),($D241-$C$215)&gt;-(DF$215-$D$214),MAX((DF$216+$E241)/2,DE239),TRUE,(DF$216+$E241)/2)</f>
        <v>1.9807310112979979</v>
      </c>
      <c r="DG241" s="278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647"/>
      <c r="EI241" s="647"/>
      <c r="EJ241" s="647"/>
      <c r="EK241" s="646">
        <v>-1</v>
      </c>
      <c r="EL241" s="647">
        <v>-0.9</v>
      </c>
      <c r="EM241" s="647">
        <v>-0.8</v>
      </c>
      <c r="EN241" s="647">
        <v>-0.7</v>
      </c>
      <c r="EO241" s="647">
        <v>-0.6</v>
      </c>
      <c r="EP241" s="647">
        <v>-0.5</v>
      </c>
      <c r="EQ241" s="647">
        <v>-0.4</v>
      </c>
      <c r="ER241" s="647">
        <v>-0.3</v>
      </c>
      <c r="ES241" s="647">
        <v>-0.2</v>
      </c>
      <c r="ET241" s="647">
        <v>-0.1</v>
      </c>
      <c r="EU241" s="647">
        <v>0</v>
      </c>
      <c r="EV241" s="647">
        <v>0.1</v>
      </c>
      <c r="EW241" s="647">
        <v>0.2</v>
      </c>
      <c r="EX241" s="647">
        <v>0.3</v>
      </c>
      <c r="EY241" s="647">
        <v>0.4</v>
      </c>
      <c r="EZ241" s="647">
        <v>0.5</v>
      </c>
      <c r="FA241" s="647">
        <v>0.6</v>
      </c>
      <c r="FB241" s="647">
        <v>0.7</v>
      </c>
      <c r="FC241" s="647">
        <v>0.8</v>
      </c>
      <c r="FD241" s="647">
        <v>0.9</v>
      </c>
      <c r="FE241" s="647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80"/>
      <c r="C242" s="278"/>
      <c r="D242" s="222">
        <v>-1</v>
      </c>
      <c r="E242" s="227">
        <f>$E$217-($E$217-$E$247)*1/(1+EXP(-($E$216*(-D242+$C$215))))</f>
        <v>-0.99872169921668297</v>
      </c>
      <c r="F242" s="367">
        <f>AQ242*CB242</f>
        <v>-0.99887424686450332</v>
      </c>
      <c r="G242" s="368">
        <f>AR242*CC242</f>
        <v>-0.99865542721280454</v>
      </c>
      <c r="H242" s="368">
        <f>AS242*CD242</f>
        <v>-0.99845827727941505</v>
      </c>
      <c r="I242" s="368">
        <f>AT242*CE242</f>
        <v>-0.9981440713668015</v>
      </c>
      <c r="J242" s="368">
        <f>AU242*CF242</f>
        <v>-0.99776689087021997</v>
      </c>
      <c r="K242" s="368">
        <f>AV242*CG242</f>
        <v>-0.99748284374289953</v>
      </c>
      <c r="L242" s="368">
        <f>AW242*CH242</f>
        <v>-0.99691650883242877</v>
      </c>
      <c r="M242" s="368">
        <f>AX242*CI242</f>
        <v>-0.99619492363300821</v>
      </c>
      <c r="N242" s="368">
        <f>AY242*CJ242</f>
        <v>-0.99565766104475895</v>
      </c>
      <c r="O242" s="368">
        <f>AZ242*CK242</f>
        <v>-0.99456915375276966</v>
      </c>
      <c r="P242" s="368">
        <f>BA242*CL242</f>
        <v>-0.99317129001286752</v>
      </c>
      <c r="Q242" s="368">
        <f>BB242*CM242</f>
        <v>-0.99210882117092436</v>
      </c>
      <c r="R242" s="368">
        <f>BC242*CN242</f>
        <v>-0.98987706653184715</v>
      </c>
      <c r="S242" s="368">
        <f>BD242*CO242</f>
        <v>-0.98694920869508584</v>
      </c>
      <c r="T242" s="368">
        <f>BE242*CP242</f>
        <v>-0.9845596389140624</v>
      </c>
      <c r="U242" s="368">
        <f>BF242*CQ242</f>
        <v>-0.97964698618821588</v>
      </c>
      <c r="V242" s="368">
        <f>BG242*CR242</f>
        <v>-0.97304929923034789</v>
      </c>
      <c r="W242" s="368">
        <f>BH242*CS242</f>
        <v>-0.96670363668376535</v>
      </c>
      <c r="X242" s="368">
        <f>BI242*CT242</f>
        <v>-0.95367088337183525</v>
      </c>
      <c r="Y242" s="368">
        <f>BJ242*CU242</f>
        <v>-0.93386040611912535</v>
      </c>
      <c r="Z242" s="368">
        <f>BK242*CV242</f>
        <v>-0.90635828373314098</v>
      </c>
      <c r="AA242" s="368">
        <f>BL242*CW242</f>
        <v>-0.84980241226394815</v>
      </c>
      <c r="AB242" s="368">
        <f>BM242*CX242</f>
        <v>-0.75064369839944078</v>
      </c>
      <c r="AC242" s="368">
        <f>BN242*CY242</f>
        <v>-0.58586043291833934</v>
      </c>
      <c r="AD242" s="368">
        <f>BO242*CZ242</f>
        <v>-0.32182807141014697</v>
      </c>
      <c r="AE242" s="368">
        <f>BP242*DA242</f>
        <v>0</v>
      </c>
      <c r="AF242" s="368">
        <f>BQ242*DB242</f>
        <v>0.7031095823622342</v>
      </c>
      <c r="AG242" s="368">
        <f>BR242*DC242</f>
        <v>1.2619908273760556</v>
      </c>
      <c r="AH242" s="368">
        <f>BS242*DD242</f>
        <v>1.6133986793578208</v>
      </c>
      <c r="AI242" s="368">
        <f>BT242*DE242</f>
        <v>1.8078398573790528</v>
      </c>
      <c r="AJ242" s="369">
        <f>BU242*DF242</f>
        <v>1.9037884999135581</v>
      </c>
      <c r="AK242" s="278"/>
      <c r="AL242" s="189"/>
      <c r="AM242" s="280"/>
      <c r="AN242" s="278"/>
      <c r="AO242" s="222">
        <v>-1</v>
      </c>
      <c r="AP242" s="227">
        <f>$E$217-($E$217-$E$247)*1/(1+EXP(-($E$216*(-AO242+$C$215))))</f>
        <v>-0.99872169921668297</v>
      </c>
      <c r="AQ242" s="368">
        <f>2*(1/(1+EXP(-4/0.5*(POWER(POWER((ABS(AQ$215-(-1))),3)+POWER(ABS($AO242-(0)),3),1/3))))-0.5)*2*(1/(1+EXP(-4/0.5*(POWER(POWER((ABS(AQ$215-(1))),3)+POWER(ABS($AO242-(-1)),3),1/3))))-0.5)</f>
        <v>0.99951308604491673</v>
      </c>
      <c r="AR242" s="368">
        <f>2*(1/(1+EXP(-4/0.5*(POWER(POWER((ABS(AR$215-(-1))),3)+POWER(ABS($AO242-(0)),3),1/3))))-0.5)*2*(1/(1+EXP(-4/0.5*(POWER(POWER((ABS(AR$215-(1))),3)+POWER(ABS($AO242-(-1)),3),1/3))))-0.5)</f>
        <v>0.99943250033726427</v>
      </c>
      <c r="AS242" s="368">
        <f>2*(1/(1+EXP(-4/0.5*(POWER(POWER((ABS(AS$215-(-1))),3)+POWER(ABS($AO242-(0)),3),1/3))))-0.5)*2*(1/(1+EXP(-4/0.5*(POWER(POWER((ABS(AS$215-(1))),3)+POWER(ABS($AO242-(-1)),3),1/3))))-0.5)</f>
        <v>0.99937545926602644</v>
      </c>
      <c r="AT242" s="368">
        <f>2*(1/(1+EXP(-4/0.5*(POWER(POWER((ABS(AT$215-(-1))),3)+POWER(ABS($AO242-(0)),3),1/3))))-0.5)*2*(1/(1+EXP(-4/0.5*(POWER(POWER((ABS(AT$215-(1))),3)+POWER(ABS($AO242-(-1)),3),1/3))))-0.5)</f>
        <v>0.99934336923688416</v>
      </c>
      <c r="AU242" s="368">
        <f>2*(1/(1+EXP(-4/0.5*(POWER(POWER((ABS(AU$215-(-1))),3)+POWER(ABS($AO242-(0)),3),1/3))))-0.5)*2*(1/(1+EXP(-4/0.5*(POWER(POWER((ABS(AU$215-(1))),3)+POWER(ABS($AO242-(-1)),3),1/3))))-0.5)</f>
        <v>0.99933098363607475</v>
      </c>
      <c r="AV242" s="368">
        <f>2*(1/(1+EXP(-4/0.5*(POWER(POWER((ABS(AV$215-(-1))),3)+POWER(ABS($AO242-(0)),3),1/3))))-0.5)*2*(1/(1+EXP(-4/0.5*(POWER(POWER((ABS(AV$215-(1))),3)+POWER(ABS($AO242-(-1)),3),1/3))))-0.5)</f>
        <v>0.99932907481969779</v>
      </c>
      <c r="AW242" s="368">
        <f>2*(1/(1+EXP(-4/0.5*(POWER(POWER((ABS(AW$215-(-1))),3)+POWER(ABS($AO242-(0)),3),1/3))))-0.5)*2*(1/(1+EXP(-4/0.5*(POWER(POWER((ABS(AW$215-(1))),3)+POWER(ABS($AO242-(-1)),3),1/3))))-0.5)</f>
        <v>0.99933058413096165</v>
      </c>
      <c r="AX242" s="368">
        <f>2*(1/(1+EXP(-4/0.5*(POWER(POWER((ABS(AX$215-(-1))),3)+POWER(ABS($AO242-(0)),3),1/3))))-0.5)*2*(1/(1+EXP(-4/0.5*(POWER(POWER((ABS(AX$215-(1))),3)+POWER(ABS($AO242-(-1)),3),1/3))))-0.5)</f>
        <v>0.99934230059979834</v>
      </c>
      <c r="AY242" s="368">
        <f>2*(1/(1+EXP(-4/0.5*(POWER(POWER((ABS(AY$215-(-1))),3)+POWER(ABS($AO242-(0)),3),1/3))))-0.5)*2*(1/(1+EXP(-4/0.5*(POWER(POWER((ABS(AY$215-(1))),3)+POWER(ABS($AO242-(-1)),3),1/3))))-0.5)</f>
        <v>0.99937300023354114</v>
      </c>
      <c r="AZ242" s="368">
        <f>2*(1/(1+EXP(-4/0.5*(POWER(POWER((ABS(AZ$215-(-1))),3)+POWER(ABS($AO242-(0)),3),1/3))))-0.5)*2*(1/(1+EXP(-4/0.5*(POWER(POWER((ABS(AZ$215-(1))),3)+POWER(ABS($AO242-(-1)),3),1/3))))-0.5)</f>
        <v>0.99942699110993649</v>
      </c>
      <c r="BA242" s="368">
        <f>2*(1/(1+EXP(-4/0.5*(POWER(POWER((ABS(BA$215-(-1))),3)+POWER(ABS($AO242-(0)),3),1/3))))-0.5)*2*(1/(1+EXP(-4/0.5*(POWER(POWER((ABS(BA$215-(1))),3)+POWER(ABS($AO242-(-1)),3),1/3))))-0.5)</f>
        <v>0.99950080779933059</v>
      </c>
      <c r="BB242" s="368">
        <f>2*(1/(1+EXP(-4/0.5*(POWER(POWER((ABS(BB$215-(-1))),3)+POWER(ABS($AO242-(0)),3),1/3))))-0.5)*2*(1/(1+EXP(-4/0.5*(POWER(POWER((ABS(BB$215-(1))),3)+POWER(ABS($AO242-(-1)),3),1/3))))-0.5)</f>
        <v>0.99958132267398525</v>
      </c>
      <c r="BC242" s="368">
        <f>2*(1/(1+EXP(-4/0.5*(POWER(POWER((ABS(BC$215-(-1))),3)+POWER(ABS($AO242-(0)),3),1/3))))-0.5)*2*(1/(1+EXP(-4/0.5*(POWER(POWER((ABS(BC$215-(1))),3)+POWER(ABS($AO242-(-1)),3),1/3))))-0.5)</f>
        <v>0.99964557664334264</v>
      </c>
      <c r="BD242" s="368">
        <f>2*(1/(1+EXP(-4/0.5*(POWER(POWER((ABS(BD$215-(-1))),3)+POWER(ABS($AO242-(0)),3),1/3))))-0.5)*2*(1/(1+EXP(-4/0.5*(POWER(POWER((ABS(BD$215-(1))),3)+POWER(ABS($AO242-(-1)),3),1/3))))-0.5)</f>
        <v>0.99965886590489117</v>
      </c>
      <c r="BE242" s="368">
        <f>2*(1/(1+EXP(-4/0.5*(POWER(POWER((ABS(BE$215-(-1))),3)+POWER(ABS($AO242-(0)),3),1/3))))-0.5)*2*(1/(1+EXP(-4/0.5*(POWER(POWER((ABS(BE$215-(1))),3)+POWER(ABS($AO242-(-1)),3),1/3))))-0.5)</f>
        <v>0.99956342226890804</v>
      </c>
      <c r="BF242" s="368">
        <f>2*(1/(1+EXP(-4/0.5*(POWER(POWER((ABS(BF$215-(-1))),3)+POWER(ABS($AO242-(0)),3),1/3))))-0.5)*2*(1/(1+EXP(-4/0.5*(POWER(POWER((ABS(BF$215-(1))),3)+POWER(ABS($AO242-(-1)),3),1/3))))-0.5)</f>
        <v>0.99924548771528654</v>
      </c>
      <c r="BG242" s="368">
        <f>2*(1/(1+EXP(-4/0.5*(POWER(POWER((ABS(BG$215-(-1))),3)+POWER(ABS($AO242-(0)),3),1/3))))-0.5)*2*(1/(1+EXP(-4/0.5*(POWER(POWER((ABS(BG$215-(1))),3)+POWER(ABS($AO242-(-1)),3),1/3))))-0.5)</f>
        <v>0.99845854686181212</v>
      </c>
      <c r="BH242" s="368">
        <f>2*(1/(1+EXP(-4/0.5*(POWER(POWER((ABS(BH$215-(-1))),3)+POWER(ABS($AO242-(0)),3),1/3))))-0.5)*2*(1/(1+EXP(-4/0.5*(POWER(POWER((ABS(BH$215-(1))),3)+POWER(ABS($AO242-(-1)),3),1/3))))-0.5)</f>
        <v>0.9966545395158688</v>
      </c>
      <c r="BI242" s="368">
        <f>2*(1/(1+EXP(-4/0.5*(POWER(POWER((ABS(BI$215-(-1))),3)+POWER(ABS($AO242-(0)),3),1/3))))-0.5)*2*(1/(1+EXP(-4/0.5*(POWER(POWER((ABS(BI$215-(1))),3)+POWER(ABS($AO242-(-1)),3),1/3))))-0.5)</f>
        <v>0.99261639989300909</v>
      </c>
      <c r="BJ242" s="368">
        <f>2*(1/(1+EXP(-4/0.5*(POWER(POWER((ABS(BJ$215-(-1))),3)+POWER(ABS($AO242-(0)),3),1/3))))-0.5)*2*(1/(1+EXP(-4/0.5*(POWER(POWER((ABS(BJ$215-(1))),3)+POWER(ABS($AO242-(-1)),3),1/3))))-0.5)</f>
        <v>0.98366693369373126</v>
      </c>
      <c r="BK242" s="368">
        <f>2*(1/(1+EXP(-4/0.5*(POWER(POWER((ABS(BK$215-(-1))),3)+POWER(ABS($AO242-(0)),3),1/3))))-0.5)*2*(1/(1+EXP(-4/0.5*(POWER(POWER((ABS(BK$215-(1))),3)+POWER(ABS($AO242-(-1)),3),1/3))))-0.5)</f>
        <v>0.96402357422881058</v>
      </c>
      <c r="BL242" s="368">
        <f>2*(1/(1+EXP(-4/0.5*(POWER(POWER((ABS(BL$215-(-1))),3)+POWER(ABS($AO242-(0)),3),1/3))))-0.5)*2*(1/(1+EXP(-4/0.5*(POWER(POWER((ABS(BL$215-(1))),3)+POWER(ABS($AO242-(-1)),3),1/3))))-0.5)</f>
        <v>0.9216666190661944</v>
      </c>
      <c r="BM242" s="368">
        <f>2*(1/(1+EXP(-4/0.5*(POWER(POWER((ABS(BM$215-(-1))),3)+POWER(ABS($AO242-(0)),3),1/3))))-0.5)*2*(1/(1+EXP(-4/0.5*(POWER(POWER((ABS(BM$215-(1))),3)+POWER(ABS($AO242-(-1)),3),1/3))))-0.5)</f>
        <v>0.83365373734026005</v>
      </c>
      <c r="BN242" s="368">
        <f>2*(1/(1+EXP(-4/0.5*(POWER(POWER((ABS(BN$215-(-1))),3)+POWER(ABS($AO242-(0)),3),1/3))))-0.5)*2*(1/(1+EXP(-4/0.5*(POWER(POWER((ABS(BN$215-(1))),3)+POWER(ABS($AO242-(-1)),3),1/3))))-0.5)</f>
        <v>0.6640364309403094</v>
      </c>
      <c r="BO242" s="368">
        <f>2*(1/(1+EXP(-4/0.5*(POWER(POWER((ABS(BO$215-(-1))),3)+POWER(ABS($AO242-(0)),3),1/3))))-0.5)*2*(1/(1+EXP(-4/0.5*(POWER(POWER((ABS(BO$215-(1))),3)+POWER(ABS($AO242-(-1)),3),1/3))))-0.5)</f>
        <v>0.37994886825922114</v>
      </c>
      <c r="BP242" s="368">
        <f>2*(1/(1+EXP(-4/0.5*(POWER(POWER((ABS(BP$215-(-1))),3)+POWER(ABS($AO242-(0)),3),1/3))))-0.5)*2*(1/(1+EXP(-4/0.5*(POWER(POWER((ABS(BP$215-(1))),3)+POWER(ABS($AO242-(-1)),3),1/3))))-0.5)</f>
        <v>0</v>
      </c>
      <c r="BQ242" s="368">
        <f>2*(1/(1+EXP(-4/0.5*(POWER(POWER((ABS(BQ$215-(-1))),3)+POWER(ABS($AO242-(0)),3),1/3))))-0.5)*2*(1/(1+EXP(-4/0.5*(POWER(POWER((ABS(BQ$215-(1))),3)+POWER(ABS($AO242-(-1)),3),1/3))))-0.5)</f>
        <v>0.37994894083031155</v>
      </c>
      <c r="BR242" s="368">
        <f>2*(1/(1+EXP(-4/0.5*(POWER(POWER((ABS(BR$215-(-1))),3)+POWER(ABS($AO242-(0)),3),1/3))))-0.5)*2*(1/(1+EXP(-4/0.5*(POWER(POWER((ABS(BR$215-(1))),3)+POWER(ABS($AO242-(-1)),3),1/3))))-0.5)</f>
        <v>0.66403675258789052</v>
      </c>
      <c r="BS242" s="368">
        <f>2*(1/(1+EXP(-4/0.5*(POWER(POWER((ABS(BS$215-(-1))),3)+POWER(ABS($AO242-(0)),3),1/3))))-0.5)*2*(1/(1+EXP(-4/0.5*(POWER(POWER((ABS(BS$215-(1))),3)+POWER(ABS($AO242-(-1)),3),1/3))))-0.5)</f>
        <v>0.83365459659354579</v>
      </c>
      <c r="BT242" s="368">
        <f>2*(1/(1+EXP(-4/0.5*(POWER(POWER((ABS(BT$215-(-1))),3)+POWER(ABS($AO242-(0)),3),1/3))))-0.5)*2*(1/(1+EXP(-4/0.5*(POWER(POWER((ABS(BT$215-(1))),3)+POWER(ABS($AO242-(-1)),3),1/3))))-0.5)</f>
        <v>0.92166854902686246</v>
      </c>
      <c r="BU242" s="368">
        <f>2*(1/(1+EXP(-4/0.5*(POWER(POWER((ABS(BU$215-(-1))),3)+POWER(ABS($AO242-(0)),3),1/3))))-0.5)*2*(1/(1+EXP(-4/0.5*(POWER(POWER((ABS(BU$215-(1))),3)+POWER(ABS($AO242-(-1)),3),1/3))))-0.5)</f>
        <v>0.96402757745914625</v>
      </c>
      <c r="BV242" s="278"/>
      <c r="BW242" s="198"/>
      <c r="BX242" s="280"/>
      <c r="BY242" s="278"/>
      <c r="BZ242" s="222">
        <v>-1</v>
      </c>
      <c r="CA242" s="227">
        <f>$E$217-($E$217-$E$247)*1/(1+EXP(-($E$216*(-BZ242+$C$215))))</f>
        <v>-0.99872169921668297</v>
      </c>
      <c r="CB242" s="367">
        <f>MIN((CB$216+$E242)/2,CA241)</f>
        <v>-0.99936084960834148</v>
      </c>
      <c r="CC242" s="368">
        <f>_xlfn.IFS(($D242-$C$215)&lt;-(CC$215-$D$214),MIN((CC$216+$E242)/2,CB241),($D242-$C$215)&gt;-(CC$215-$D$214),MAX((CC$216+$E242)/2,CB241),TRUE,(CC$216+$E242)/2)</f>
        <v>-0.99922248563640115</v>
      </c>
      <c r="CD242" s="368">
        <f>_xlfn.IFS(($D242-$C$215)&lt;-(CD$215-$D$214),MIN((CD$216+$E242)/2,CB241),($D242-$C$215)&gt;-(CD$215-$D$214),MAX((CD$216+$E242)/2,CC240),TRUE,(CD$216+$E242)/2)</f>
        <v>-0.99908224483790609</v>
      </c>
      <c r="CE242" s="368">
        <f>_xlfn.IFS(($D242-$C$215)&lt;-(CE$215-$D$214),MIN((CE$216+$E242)/2,CC241),($D242-$C$215)&gt;-(CE$215-$D$214),MAX((CE$216+$E242)/2,CD240),TRUE,(CE$216+$E242)/2)</f>
        <v>-0.99879991411660796</v>
      </c>
      <c r="CF242" s="368">
        <f>_xlfn.IFS(($D242-$C$215)&lt;-(CF$215-$D$214),MIN((CF$216+$E242)/2,CD241),($D242-$C$215)&gt;-(CF$215-$D$214),MAX((CF$216+$E242)/2,CE240),TRUE,(CF$216+$E242)/2)</f>
        <v>-0.9984348601299603</v>
      </c>
      <c r="CG242" s="368">
        <f>_xlfn.IFS(($D242-$C$215)&lt;-(CG$215-$D$214),MIN((CG$216+$E242)/2,CE241),($D242-$C$215)&gt;-(CG$215-$D$214),MAX((CG$216+$E242)/2,CF240),TRUE,(CG$216+$E242)/2)</f>
        <v>-0.99815252940866217</v>
      </c>
      <c r="CH242" s="368">
        <f>_xlfn.IFS(($D242-$C$215)&lt;-(CH$215-$D$214),MIN((CH$216+$E242)/2,CF241),($D242-$C$215)&gt;-(CH$215-$D$214),MAX((CH$216+$E242)/2,CG240),TRUE,(CH$216+$E242)/2)</f>
        <v>-0.99758430759863892</v>
      </c>
      <c r="CI242" s="368">
        <f>_xlfn.IFS(($D242-$C$215)&lt;-(CI$215-$D$214),MIN((CI$216+$E242)/2,CG241),($D242-$C$215)&gt;-(CI$215-$D$214),MAX((CI$216+$E242)/2,CH240),TRUE,(CI$216+$E242)/2)</f>
        <v>-0.99685055164291447</v>
      </c>
      <c r="CJ242" s="368">
        <f>_xlfn.IFS(($D242-$C$215)&lt;-(CJ$215-$D$214),MIN((CJ$216+$E242)/2,CH241),($D242-$C$215)&gt;-(CJ$215-$D$214),MAX((CJ$216+$E242)/2,CI240),TRUE,(CJ$216+$E242)/2)</f>
        <v>-0.99628232983289122</v>
      </c>
      <c r="CK242" s="368">
        <f>_xlfn.IFS(($D242-$C$215)&lt;-(CK$215-$D$214),MIN((CK$216+$E242)/2,CI241),($D242-$C$215)&gt;-(CK$215-$D$214),MAX((CK$216+$E242)/2,CJ240),TRUE,(CK$216+$E242)/2)</f>
        <v>-0.99513937746290815</v>
      </c>
      <c r="CL242" s="368">
        <f>_xlfn.IFS(($D242-$C$215)&lt;-(CL$215-$D$214),MIN((CL$216+$E242)/2,CJ241),($D242-$C$215)&gt;-(CL$215-$D$214),MAX((CL$216+$E242)/2,CK240),TRUE,(CL$216+$E242)/2)</f>
        <v>-0.99366732098956556</v>
      </c>
      <c r="CM242" s="368">
        <f>_xlfn.IFS(($D242-$C$215)&lt;-(CM$215-$D$214),MIN((CM$216+$E242)/2,CK241),($D242-$C$215)&gt;-(CM$215-$D$214),MAX((CM$216+$E242)/2,CL240),TRUE,(CM$216+$E242)/2)</f>
        <v>-0.99252436861958249</v>
      </c>
      <c r="CN242" s="368">
        <f>_xlfn.IFS(($D242-$C$215)&lt;-(CN$215-$D$214),MIN((CN$216+$E242)/2,CL241),($D242-$C$215)&gt;-(CN$215-$D$214),MAX((CN$216+$E242)/2,CM240),TRUE,(CN$216+$E242)/2)</f>
        <v>-0.9902280264728458</v>
      </c>
      <c r="CO242" s="368">
        <f>_xlfn.IFS(($D242-$C$215)&lt;-(CO$215-$D$214),MIN((CO$216+$E242)/2,CM241),($D242-$C$215)&gt;-(CO$215-$D$214),MAX((CO$216+$E242)/2,CN240),TRUE,(CO$216+$E242)/2)</f>
        <v>-0.98728600561322433</v>
      </c>
      <c r="CP242" s="368">
        <f>_xlfn.IFS(($D242-$C$215)&lt;-(CP$215-$D$214),MIN((CP$216+$E242)/2,CN241),($D242-$C$215)&gt;-(CP$215-$D$214),MAX((CP$216+$E242)/2,CO240),TRUE,(CP$216+$E242)/2)</f>
        <v>-0.98498966346648764</v>
      </c>
      <c r="CQ242" s="368">
        <f>_xlfn.IFS(($D242-$C$215)&lt;-(CQ$215-$D$214),MIN((CQ$216+$E242)/2,CO241),($D242-$C$215)&gt;-(CQ$215-$D$214),MAX((CQ$216+$E242)/2,CP240),TRUE,(CQ$216+$E242)/2)</f>
        <v>-0.98038669999713346</v>
      </c>
      <c r="CR242" s="368">
        <f>_xlfn.IFS(($D242-$C$215)&lt;-(CR$215-$D$214),MIN((CR$216+$E242)/2,CP241),($D242-$C$215)&gt;-(CR$215-$D$214),MAX((CR$216+$E242)/2,CQ240),TRUE,(CR$216+$E242)/2)</f>
        <v>-0.97455152473647866</v>
      </c>
      <c r="CS242" s="368">
        <f>_xlfn.IFS(($D242-$C$215)&lt;-(CS$215-$D$214),MIN((CS$216+$E242)/2,CQ241),($D242-$C$215)&gt;-(CS$215-$D$214),MAX((CS$216+$E242)/2,CR240),TRUE,(CS$216+$E242)/2)</f>
        <v>-0.96994856126712448</v>
      </c>
      <c r="CT242" s="368">
        <f>_xlfn.IFS(($D242-$C$215)&lt;-(CT$215-$D$214),MIN((CT$216+$E242)/2,CR241),($D242-$C$215)&gt;-(CT$215-$D$214),MAX((CT$216+$E242)/2,CS240),TRUE,(CT$216+$E242)/2)</f>
        <v>-0.96076478635113061</v>
      </c>
      <c r="CU242" s="368">
        <f>_xlfn.IFS(($D242-$C$215)&lt;-(CU$215-$D$214),MIN((CU$216+$E242)/2,CS241),($D242-$C$215)&gt;-(CU$215-$D$214),MAX((CU$216+$E242)/2,CT240),TRUE,(CU$216+$E242)/2)</f>
        <v>-0.94936647164952548</v>
      </c>
      <c r="CV242" s="368">
        <f>_xlfn.IFS(($D242-$C$215)&lt;-(CV$215-$D$214),MIN((CV$216+$E242)/2,CT241),($D242-$C$215)&gt;-(CV$215-$D$214),MAX((CV$216+$E242)/2,CU240),TRUE,(CV$216+$E242)/2)</f>
        <v>-0.94018269673353161</v>
      </c>
      <c r="CW242" s="368">
        <f>_xlfn.IFS(($D242-$C$215)&lt;-(CW$215-$D$214),MIN((CW$216+$E242)/2,CU241),($D242-$C$215)&gt;-(CW$215-$D$214),MAX((CW$216+$E242)/2,CV240),TRUE,(CW$216+$E242)/2)</f>
        <v>-0.922027981359402</v>
      </c>
      <c r="CX242" s="368">
        <f>_xlfn.IFS(($D242-$C$215)&lt;-(CX$215-$D$214),MIN((CX$216+$E242)/2,CV241),($D242-$C$215)&gt;-(CX$215-$D$214),MAX((CX$216+$E242)/2,CW240),TRUE,(CX$216+$E242)/2)</f>
        <v>-0.90042623786986242</v>
      </c>
      <c r="CY242" s="368">
        <f>_xlfn.IFS(($D242-$C$215)&lt;-(CY$215-$D$214),MIN((CY$216+$E242)/2,CW241),($D242-$C$215)&gt;-(CY$215-$D$214),MAX((CY$216+$E242)/2,CX240),TRUE,(CY$216+$E242)/2)</f>
        <v>-0.88227152249573282</v>
      </c>
      <c r="CZ242" s="368">
        <f>_xlfn.IFS(($D242-$C$215)&lt;-(CZ$215-$D$214),MIN((CZ$216+$E242)/2,CX241),($D242-$C$215)&gt;-(CZ$215-$D$214),MAX((CZ$216+$E242)/2,CY240),TRUE,(CZ$216+$E242)/2)</f>
        <v>-0.84702995138435022</v>
      </c>
      <c r="DA242" s="368">
        <f>_xlfn.IFS(($D242-$C$215)&lt;-(DA$215-$D$214),MIN((DA$216+$E242)/2,CY241),($D242-$C$215)&gt;-(DA$215-$D$214),MAX((DA$216+$E242)/2,CZ240),TRUE,(DA$216+$E242)/2)</f>
        <v>-0.80844638128145629</v>
      </c>
      <c r="DB242" s="368">
        <f>_xlfn.IFS(($D242-$C$215)&lt;-(DB$215-$D$214),MIN((DB$216+$E242)/2,CZ241),($D242-$C$215)&gt;-(DB$215-$D$214),MAX((DB$216+$E242)/2,DA240),TRUE,(DB$216+$E242)/2)</f>
        <v>1.8505370243320378</v>
      </c>
      <c r="DC242" s="368">
        <f>_xlfn.IFS(($D242-$C$215)&lt;-(DC$215-$D$214),MIN((DC$216+$E242)/2,DA241),($D242-$C$215)&gt;-(DC$215-$D$214),MAX((DC$216+$E242)/2,DB240),TRUE,(DC$216+$E242)/2)</f>
        <v>1.900483403151727</v>
      </c>
      <c r="DD242" s="368">
        <f>_xlfn.IFS(($D242-$C$215)&lt;-(DD$215-$D$214),MIN((DD$216+$E242)/2,DB241),($D242-$C$215)&gt;-(DD$215-$D$214),MAX((DD$216+$E242)/2,DC240),TRUE,(DD$216+$E242)/2)</f>
        <v>1.9353323138269034</v>
      </c>
      <c r="DE242" s="368">
        <f>_xlfn.IFS(($D242-$C$215)&lt;-(DE$215-$D$214),MIN((DE$216+$E242)/2,DC241),($D242-$C$215)&gt;-(DE$215-$D$214),MAX((DE$216+$E242)/2,DD240),TRUE,(DE$216+$E242)/2)</f>
        <v>1.9614858934785704</v>
      </c>
      <c r="DF242" s="369">
        <f>_xlfn.IFS(($D242-$C$215)&lt;-(DF$215-$D$214),MIN((DF$216+$E242)/2,DD241),($D242-$C$215)&gt;-(DF$215-$D$214),MAX((DF$216+$E242)/2,DE240),TRUE,(DF$216+$E242)/2)</f>
        <v>1.9748278414724472</v>
      </c>
      <c r="DG242" s="278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 s="646">
        <v>1</v>
      </c>
      <c r="EK242" s="368">
        <f>2*(1/(1+EXP(-4/0.5*(POWER(POWER((ABS(EK$241-$DJ$213)),3)+POWER(ABS($DK216-$DI$214),3),1/3))))-0.5)</f>
        <v>0.99991613172574589</v>
      </c>
      <c r="EL242" s="368">
        <f>2*(1/(1+EXP(-4/0.5*(POWER(POWER((ABS(EL$241-$DJ$213)),3)+POWER(ABS($DK216-$DI$214),3),1/3))))-0.5)</f>
        <v>0.99986480223361984</v>
      </c>
      <c r="EM242" s="368">
        <f>2*(1/(1+EXP(-4/0.5*(POWER(POWER((ABS(EM$241-$DJ$213)),3)+POWER(ABS($DK216-$DI$214),3),1/3))))-0.5)</f>
        <v>0.99979428634056511</v>
      </c>
      <c r="EN242" s="368">
        <f>2*(1/(1+EXP(-4/0.5*(POWER(POWER((ABS(EN$241-$DJ$213)),3)+POWER(ABS($DK216-$DI$214),3),1/3))))-0.5)</f>
        <v>0.99970642188906589</v>
      </c>
      <c r="EO242" s="368">
        <f>2*(1/(1+EXP(-4/0.5*(POWER(POWER((ABS(EO$241-$DJ$213)),3)+POWER(ABS($DK216-$DI$214),3),1/3))))-0.5)</f>
        <v>0.99960865998978066</v>
      </c>
      <c r="EP242" s="368">
        <f>2*(1/(1+EXP(-4/0.5*(POWER(POWER((ABS(EP$241-$DJ$213)),3)+POWER(ABS($DK216-$DI$214),3),1/3))))-0.5)</f>
        <v>0.99951309016521694</v>
      </c>
      <c r="EQ242" s="368">
        <f>2*(1/(1+EXP(-4/0.5*(POWER(POWER((ABS(EQ$241-$DJ$213)),3)+POWER(ABS($DK216-$DI$214),3),1/3))))-0.5)</f>
        <v>0.99943250950642137</v>
      </c>
      <c r="ER242" s="368">
        <f>2*(1/(1+EXP(-4/0.5*(POWER(POWER((ABS(ER$241-$DJ$213)),3)+POWER(ABS($DK216-$DI$214),3),1/3))))-0.5)</f>
        <v>0.99937547967119644</v>
      </c>
      <c r="ES242" s="368">
        <f>2*(1/(1+EXP(-4/0.5*(POWER(POWER((ABS(ES$241-$DJ$213)),3)+POWER(ABS($DK216-$DI$214),3),1/3))))-0.5)</f>
        <v>0.99934341464796717</v>
      </c>
      <c r="ET242" s="368">
        <f>2*(1/(1+EXP(-4/0.5*(POWER(POWER((ABS(ET$241-$DJ$213)),3)+POWER(ABS($DK216-$DI$214),3),1/3))))-0.5)</f>
        <v>0.99933108469904885</v>
      </c>
      <c r="EU242" s="368">
        <f>2*(1/(1+EXP(-4/0.5*(POWER(POWER((ABS(EU$241-$DJ$213)),3)+POWER(ABS($DK216-$DI$214),3),1/3))))-0.5)</f>
        <v>0.99932929973906726</v>
      </c>
      <c r="EV242" s="368">
        <f>2*(1/(1+EXP(-4/0.5*(POWER(POWER((ABS(EV$241-$DJ$213)),3)+POWER(ABS($DK216-$DI$214),3),1/3))))-0.5)</f>
        <v>0.99933108469904885</v>
      </c>
      <c r="EW242" s="368">
        <f>2*(1/(1+EXP(-4/0.5*(POWER(POWER((ABS(EW$241-$DJ$213)),3)+POWER(ABS($DK216-$DI$214),3),1/3))))-0.5)</f>
        <v>0.99934341464796717</v>
      </c>
      <c r="EX242" s="368">
        <f>2*(1/(1+EXP(-4/0.5*(POWER(POWER((ABS(EX$241-$DJ$213)),3)+POWER(ABS($DK216-$DI$214),3),1/3))))-0.5)</f>
        <v>0.99937547967119644</v>
      </c>
      <c r="EY242" s="368">
        <f>2*(1/(1+EXP(-4/0.5*(POWER(POWER((ABS(EY$241-$DJ$213)),3)+POWER(ABS($DK216-$DI$214),3),1/3))))-0.5)</f>
        <v>0.99943250950642137</v>
      </c>
      <c r="EZ242" s="368">
        <f>2*(1/(1+EXP(-4/0.5*(POWER(POWER((ABS(EZ$241-$DJ$213)),3)+POWER(ABS($DK216-$DI$214),3),1/3))))-0.5)</f>
        <v>0.99951309016521694</v>
      </c>
      <c r="FA242" s="368">
        <f>2*(1/(1+EXP(-4/0.5*(POWER(POWER((ABS(FA$241-$DJ$213)),3)+POWER(ABS($DK216-$DI$214),3),1/3))))-0.5)</f>
        <v>0.99960865998978066</v>
      </c>
      <c r="FB242" s="368">
        <f>2*(1/(1+EXP(-4/0.5*(POWER(POWER((ABS(FB$241-$DJ$213)),3)+POWER(ABS($DK216-$DI$214),3),1/3))))-0.5)</f>
        <v>0.99970642188906589</v>
      </c>
      <c r="FC242" s="368">
        <f>2*(1/(1+EXP(-4/0.5*(POWER(POWER((ABS(FC$241-$DJ$213)),3)+POWER(ABS($DK216-$DI$214),3),1/3))))-0.5)</f>
        <v>0.99979428634056511</v>
      </c>
      <c r="FD242" s="368">
        <f>2*(1/(1+EXP(-4/0.5*(POWER(POWER((ABS(FD$241-$DJ$213)),3)+POWER(ABS($DK216-$DI$214),3),1/3))))-0.5)</f>
        <v>0.99986480223361984</v>
      </c>
      <c r="FE242" s="368">
        <f>2*(1/(1+EXP(-4/0.5*(POWER(POWER((ABS(FE$241-$DJ$213)),3)+POWER(ABS($DK216-$DI$214),3),1/3))))-0.5)</f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80"/>
      <c r="C243" s="278"/>
      <c r="D243" s="222">
        <v>-1.1000000000000001</v>
      </c>
      <c r="E243" s="227">
        <f>$E$217-($E$217-$E$247)*1/(1+EXP(-($E$216*(-D243+$C$215))))</f>
        <v>-0.99936507842324218</v>
      </c>
      <c r="F243" s="367">
        <f>AQ243*CB243</f>
        <v>-0.9994518754816476</v>
      </c>
      <c r="G243" s="368">
        <f>AR243*CC243</f>
        <v>-0.99928193502796414</v>
      </c>
      <c r="H243" s="368">
        <f>AS243*CD243</f>
        <v>-0.99911995979002155</v>
      </c>
      <c r="I243" s="368">
        <f>AT243*CE243</f>
        <v>-0.99892650635086977</v>
      </c>
      <c r="J243" s="368">
        <f>AU243*CF243</f>
        <v>-0.99878166248803413</v>
      </c>
      <c r="K243" s="368">
        <f>AV243*CG243</f>
        <v>-0.99849863054853949</v>
      </c>
      <c r="L243" s="368">
        <f>AW243*CH243</f>
        <v>-0.99813407383262598</v>
      </c>
      <c r="M243" s="368">
        <f>AX243*CI243</f>
        <v>-0.99785580089706216</v>
      </c>
      <c r="N243" s="368">
        <f>AY243*CJ243</f>
        <v>-0.99729839832740408</v>
      </c>
      <c r="O243" s="368">
        <f>AZ243*CK243</f>
        <v>-0.99658353030098568</v>
      </c>
      <c r="P243" s="368">
        <f>BA243*CL243</f>
        <v>-0.99604022941721826</v>
      </c>
      <c r="Q243" s="368">
        <f>BB243*CM243</f>
        <v>-0.99492138847747935</v>
      </c>
      <c r="R243" s="368">
        <f>BC243*CN243</f>
        <v>-0.99345804542434069</v>
      </c>
      <c r="S243" s="368">
        <f>BD243*CO243</f>
        <v>-0.9922810495719766</v>
      </c>
      <c r="T243" s="368">
        <f>BE243*CP243</f>
        <v>-0.98985506989759153</v>
      </c>
      <c r="U243" s="368">
        <f>BF243*CQ243</f>
        <v>-0.98657678723833075</v>
      </c>
      <c r="V243" s="368">
        <f>BG243*CR243</f>
        <v>-0.98349472071935418</v>
      </c>
      <c r="W243" s="368">
        <f>BH243*CS243</f>
        <v>-0.97712998071590618</v>
      </c>
      <c r="X243" s="368">
        <f>BI243*CT243</f>
        <v>-0.96739941214933889</v>
      </c>
      <c r="Y243" s="368">
        <f>BJ243*CU243</f>
        <v>-0.95422436237966346</v>
      </c>
      <c r="Z243" s="368">
        <f>BK243*CV243</f>
        <v>-0.92656017565402016</v>
      </c>
      <c r="AA243" s="368">
        <f>BL243*CW243</f>
        <v>-0.87617556767500226</v>
      </c>
      <c r="AB243" s="368">
        <f>BM243*CX243</f>
        <v>-0.78793323565419005</v>
      </c>
      <c r="AC243" s="368">
        <f>BN243*CY243</f>
        <v>-0.62842304350581235</v>
      </c>
      <c r="AD243" s="368">
        <f>BO243*CZ243</f>
        <v>-0.41890736107795318</v>
      </c>
      <c r="AE243" s="368">
        <f>BP243*DA243</f>
        <v>-0.33521811690032993</v>
      </c>
      <c r="AF243" s="368">
        <f>BQ243*DB243</f>
        <v>-0.39406574416074525</v>
      </c>
      <c r="AG243" s="368">
        <f>BR243*DC243</f>
        <v>1.2770092574350109</v>
      </c>
      <c r="AH243" s="368">
        <f>BS243*DD243</f>
        <v>1.6120887214013757</v>
      </c>
      <c r="AI243" s="368">
        <f>BT243*DE243</f>
        <v>1.7994275332157799</v>
      </c>
      <c r="AJ243" s="369">
        <f>BU243*DF243</f>
        <v>1.8973528871656096</v>
      </c>
      <c r="AK243" s="278"/>
      <c r="AL243" s="189"/>
      <c r="AM243" s="280"/>
      <c r="AN243" s="278"/>
      <c r="AO243" s="222">
        <v>-1.1000000000000001</v>
      </c>
      <c r="AP243" s="227">
        <f>$E$217-($E$217-$E$247)*1/(1+EXP(-($E$216*(-AO243+$C$215))))</f>
        <v>-0.99936507842324218</v>
      </c>
      <c r="AQ243" s="368">
        <f>2*(1/(1+EXP(-4/0.5*(POWER(POWER((ABS(AQ$215-(-1))),3)+POWER(ABS($AO243-(0)),3),1/3))))-0.5)*2*(1/(1+EXP(-4/0.5*(POWER(POWER((ABS(AQ$215-(1))),3)+POWER(ABS($AO243-(-1)),3),1/3))))-0.5)</f>
        <v>0.99976926302008295</v>
      </c>
      <c r="AR243" s="368">
        <f>2*(1/(1+EXP(-4/0.5*(POWER(POWER((ABS(AR$215-(-1))),3)+POWER(ABS($AO243-(0)),3),1/3))))-0.5)*2*(1/(1+EXP(-4/0.5*(POWER(POWER((ABS(AR$215-(1))),3)+POWER(ABS($AO243-(-1)),3),1/3))))-0.5)</f>
        <v>0.99973764019818956</v>
      </c>
      <c r="AS243" s="368">
        <f>2*(1/(1+EXP(-4/0.5*(POWER(POWER((ABS(AS$215-(-1))),3)+POWER(ABS($AO243-(0)),3),1/3))))-0.5)*2*(1/(1+EXP(-4/0.5*(POWER(POWER((ABS(AS$215-(1))),3)+POWER(ABS($AO243-(-1)),3),1/3))))-0.5)</f>
        <v>0.99971585598037205</v>
      </c>
      <c r="AT243" s="368">
        <f>2*(1/(1+EXP(-4/0.5*(POWER(POWER((ABS(AT$215-(-1))),3)+POWER(ABS($AO243-(0)),3),1/3))))-0.5)*2*(1/(1+EXP(-4/0.5*(POWER(POWER((ABS(AT$215-(1))),3)+POWER(ABS($AO243-(-1)),3),1/3))))-0.5)</f>
        <v>0.99970379040725565</v>
      </c>
      <c r="AU243" s="368">
        <f>2*(1/(1+EXP(-4/0.5*(POWER(POWER((ABS(AU$215-(-1))),3)+POWER(ABS($AO243-(0)),3),1/3))))-0.5)*2*(1/(1+EXP(-4/0.5*(POWER(POWER((ABS(AU$215-(1))),3)+POWER(ABS($AO243-(-1)),3),1/3))))-0.5)</f>
        <v>0.99969914153571937</v>
      </c>
      <c r="AV243" s="368">
        <f>2*(1/(1+EXP(-4/0.5*(POWER(POWER((ABS(AV$215-(-1))),3)+POWER(ABS($AO243-(0)),3),1/3))))-0.5)*2*(1/(1+EXP(-4/0.5*(POWER(POWER((ABS(AV$215-(1))),3)+POWER(ABS($AO243-(-1)),3),1/3))))-0.5)</f>
        <v>0.99969835443134281</v>
      </c>
      <c r="AW243" s="368">
        <f>2*(1/(1+EXP(-4/0.5*(POWER(POWER((ABS(AW$215-(-1))),3)+POWER(ABS($AO243-(0)),3),1/3))))-0.5)*2*(1/(1+EXP(-4/0.5*(POWER(POWER((ABS(AW$215-(1))),3)+POWER(ABS($AO243-(-1)),3),1/3))))-0.5)</f>
        <v>0.99969874219205934</v>
      </c>
      <c r="AX243" s="368">
        <f>2*(1/(1+EXP(-4/0.5*(POWER(POWER((ABS(AX$215-(-1))),3)+POWER(ABS($AO243-(0)),3),1/3))))-0.5)*2*(1/(1+EXP(-4/0.5*(POWER(POWER((ABS(AX$215-(1))),3)+POWER(ABS($AO243-(-1)),3),1/3))))-0.5)</f>
        <v>0.99970272227654844</v>
      </c>
      <c r="AY243" s="368">
        <f>2*(1/(1+EXP(-4/0.5*(POWER(POWER((ABS(AY$215-(-1))),3)+POWER(ABS($AO243-(0)),3),1/3))))-0.5)*2*(1/(1+EXP(-4/0.5*(POWER(POWER((ABS(AY$215-(1))),3)+POWER(ABS($AO243-(-1)),3),1/3))))-0.5)</f>
        <v>0.99971339838742745</v>
      </c>
      <c r="AZ243" s="368">
        <f>2*(1/(1+EXP(-4/0.5*(POWER(POWER((ABS(AZ$215-(-1))),3)+POWER(ABS($AO243-(0)),3),1/3))))-0.5)*2*(1/(1+EXP(-4/0.5*(POWER(POWER((ABS(AZ$215-(1))),3)+POWER(ABS($AO243-(-1)),3),1/3))))-0.5)</f>
        <v>0.9997321350311853</v>
      </c>
      <c r="BA243" s="368">
        <f>2*(1/(1+EXP(-4/0.5*(POWER(POWER((ABS(BA$215-(-1))),3)+POWER(ABS($AO243-(0)),3),1/3))))-0.5)*2*(1/(1+EXP(-4/0.5*(POWER(POWER((ABS(BA$215-(1))),3)+POWER(ABS($AO243-(-1)),3),1/3))))-0.5)</f>
        <v>0.99975699617626101</v>
      </c>
      <c r="BB243" s="368">
        <f>2*(1/(1+EXP(-4/0.5*(POWER(POWER((ABS(BB$215-(-1))),3)+POWER(ABS($AO243-(0)),3),1/3))))-0.5)*2*(1/(1+EXP(-4/0.5*(POWER(POWER((ABS(BB$215-(1))),3)+POWER(ABS($AO243-(-1)),3),1/3))))-0.5)</f>
        <v>0.9997809462771089</v>
      </c>
      <c r="BC243" s="368">
        <f>2*(1/(1+EXP(-4/0.5*(POWER(POWER((ABS(BC$215-(-1))),3)+POWER(ABS($AO243-(0)),3),1/3))))-0.5)*2*(1/(1+EXP(-4/0.5*(POWER(POWER((ABS(BC$215-(1))),3)+POWER(ABS($AO243-(-1)),3),1/3))))-0.5)</f>
        <v>0.99978939071376882</v>
      </c>
      <c r="BD243" s="368">
        <f>2*(1/(1+EXP(-4/0.5*(POWER(POWER((ABS(BD$215-(-1))),3)+POWER(ABS($AO243-(0)),3),1/3))))-0.5)*2*(1/(1+EXP(-4/0.5*(POWER(POWER((ABS(BD$215-(1))),3)+POWER(ABS($AO243-(-1)),3),1/3))))-0.5)</f>
        <v>0.9997548482885672</v>
      </c>
      <c r="BE243" s="368">
        <f>2*(1/(1+EXP(-4/0.5*(POWER(POWER((ABS(BE$215-(-1))),3)+POWER(ABS($AO243-(0)),3),1/3))))-0.5)*2*(1/(1+EXP(-4/0.5*(POWER(POWER((ABS(BE$215-(1))),3)+POWER(ABS($AO243-(-1)),3),1/3))))-0.5)</f>
        <v>0.99962336293734011</v>
      </c>
      <c r="BF243" s="368">
        <f>2*(1/(1+EXP(-4/0.5*(POWER(POWER((ABS(BF$215-(-1))),3)+POWER(ABS($AO243-(0)),3),1/3))))-0.5)*2*(1/(1+EXP(-4/0.5*(POWER(POWER((ABS(BF$215-(1))),3)+POWER(ABS($AO243-(-1)),3),1/3))))-0.5)</f>
        <v>0.99928164850827284</v>
      </c>
      <c r="BG243" s="368">
        <f>2*(1/(1+EXP(-4/0.5*(POWER(POWER((ABS(BG$215-(-1))),3)+POWER(ABS($AO243-(0)),3),1/3))))-0.5)*2*(1/(1+EXP(-4/0.5*(POWER(POWER((ABS(BG$215-(1))),3)+POWER(ABS($AO243-(-1)),3),1/3))))-0.5)</f>
        <v>0.99848227570036385</v>
      </c>
      <c r="BH243" s="368">
        <f>2*(1/(1+EXP(-4/0.5*(POWER(POWER((ABS(BH$215-(-1))),3)+POWER(ABS($AO243-(0)),3),1/3))))-0.5)*2*(1/(1+EXP(-4/0.5*(POWER(POWER((ABS(BH$215-(1))),3)+POWER(ABS($AO243-(-1)),3),1/3))))-0.5)</f>
        <v>0.99667812784359799</v>
      </c>
      <c r="BI243" s="368">
        <f>2*(1/(1+EXP(-4/0.5*(POWER(POWER((ABS(BI$215-(-1))),3)+POWER(ABS($AO243-(0)),3),1/3))))-0.5)*2*(1/(1+EXP(-4/0.5*(POWER(POWER((ABS(BI$215-(1))),3)+POWER(ABS($AO243-(-1)),3),1/3))))-0.5)</f>
        <v>0.99266112421395702</v>
      </c>
      <c r="BJ243" s="368">
        <f>2*(1/(1+EXP(-4/0.5*(POWER(POWER((ABS(BJ$215-(-1))),3)+POWER(ABS($AO243-(0)),3),1/3))))-0.5)*2*(1/(1+EXP(-4/0.5*(POWER(POWER((ABS(BJ$215-(1))),3)+POWER(ABS($AO243-(-1)),3),1/3))))-0.5)</f>
        <v>0.98378862600000228</v>
      </c>
      <c r="BK243" s="368">
        <f>2*(1/(1+EXP(-4/0.5*(POWER(POWER((ABS(BK$215-(-1))),3)+POWER(ABS($AO243-(0)),3),1/3))))-0.5)*2*(1/(1+EXP(-4/0.5*(POWER(POWER((ABS(BK$215-(1))),3)+POWER(ABS($AO243-(-1)),3),1/3))))-0.5)</f>
        <v>0.96439855916554196</v>
      </c>
      <c r="BL243" s="368">
        <f>2*(1/(1+EXP(-4/0.5*(POWER(POWER((ABS(BL$215-(-1))),3)+POWER(ABS($AO243-(0)),3),1/3))))-0.5)*2*(1/(1+EXP(-4/0.5*(POWER(POWER((ABS(BL$215-(1))),3)+POWER(ABS($AO243-(-1)),3),1/3))))-0.5)</f>
        <v>0.92290553104603124</v>
      </c>
      <c r="BM243" s="368">
        <f>2*(1/(1+EXP(-4/0.5*(POWER(POWER((ABS(BM$215-(-1))),3)+POWER(ABS($AO243-(0)),3),1/3))))-0.5)*2*(1/(1+EXP(-4/0.5*(POWER(POWER((ABS(BM$215-(1))),3)+POWER(ABS($AO243-(-1)),3),1/3))))-0.5)</f>
        <v>0.83806396181476162</v>
      </c>
      <c r="BN243" s="368">
        <f>2*(1/(1+EXP(-4/0.5*(POWER(POWER((ABS(BN$215-(-1))),3)+POWER(ABS($AO243-(0)),3),1/3))))-0.5)*2*(1/(1+EXP(-4/0.5*(POWER(POWER((ABS(BN$215-(1))),3)+POWER(ABS($AO243-(-1)),3),1/3))))-0.5)</f>
        <v>0.68156613054116855</v>
      </c>
      <c r="BO243" s="368">
        <f>2*(1/(1+EXP(-4/0.5*(POWER(POWER((ABS(BO$215-(-1))),3)+POWER(ABS($AO243-(0)),3),1/3))))-0.5)*2*(1/(1+EXP(-4/0.5*(POWER(POWER((ABS(BO$215-(1))),3)+POWER(ABS($AO243-(-1)),3),1/3))))-0.5)</f>
        <v>0.46523229050828413</v>
      </c>
      <c r="BP243" s="368">
        <f>2*(1/(1+EXP(-4/0.5*(POWER(POWER((ABS(BP$215-(-1))),3)+POWER(ABS($AO243-(0)),3),1/3))))-0.5)*2*(1/(1+EXP(-4/0.5*(POWER(POWER((ABS(BP$215-(1))),3)+POWER(ABS($AO243-(-1)),3),1/3))))-0.5)</f>
        <v>0.37994892541933001</v>
      </c>
      <c r="BQ243" s="368">
        <f>2*(1/(1+EXP(-4/0.5*(POWER(POWER((ABS(BQ$215-(-1))),3)+POWER(ABS($AO243-(0)),3),1/3))))-0.5)*2*(1/(1+EXP(-4/0.5*(POWER(POWER((ABS(BQ$215-(1))),3)+POWER(ABS($AO243-(-1)),3),1/3))))-0.5)</f>
        <v>0.46523236104780086</v>
      </c>
      <c r="BR243" s="368">
        <f>2*(1/(1+EXP(-4/0.5*(POWER(POWER((ABS(BR$215-(-1))),3)+POWER(ABS($AO243-(0)),3),1/3))))-0.5)*2*(1/(1+EXP(-4/0.5*(POWER(POWER((ABS(BR$215-(1))),3)+POWER(ABS($AO243-(-1)),3),1/3))))-0.5)</f>
        <v>0.68156638885077758</v>
      </c>
      <c r="BS243" s="368">
        <f>2*(1/(1+EXP(-4/0.5*(POWER(POWER((ABS(BS$215-(-1))),3)+POWER(ABS($AO243-(0)),3),1/3))))-0.5)*2*(1/(1+EXP(-4/0.5*(POWER(POWER((ABS(BS$215-(1))),3)+POWER(ABS($AO243-(-1)),3),1/3))))-0.5)</f>
        <v>0.83806462357727596</v>
      </c>
      <c r="BT243" s="368">
        <f>2*(1/(1+EXP(-4/0.5*(POWER(POWER((ABS(BT$215-(-1))),3)+POWER(ABS($AO243-(0)),3),1/3))))-0.5)*2*(1/(1+EXP(-4/0.5*(POWER(POWER((ABS(BT$215-(1))),3)+POWER(ABS($AO243-(-1)),3),1/3))))-0.5)</f>
        <v>0.9229069738203074</v>
      </c>
      <c r="BU243" s="368">
        <f>2*(1/(1+EXP(-4/0.5*(POWER(POWER((ABS(BU$215-(-1))),3)+POWER(ABS($AO243-(0)),3),1/3))))-0.5)*2*(1/(1+EXP(-4/0.5*(POWER(POWER((ABS(BU$215-(1))),3)+POWER(ABS($AO243-(-1)),3),1/3))))-0.5)</f>
        <v>0.96440146108117031</v>
      </c>
      <c r="BV243" s="278"/>
      <c r="BW243" s="198"/>
      <c r="BX243" s="280"/>
      <c r="BY243" s="278"/>
      <c r="BZ243" s="222">
        <v>-1.1000000000000001</v>
      </c>
      <c r="CA243" s="227">
        <f>$E$217-($E$217-$E$247)*1/(1+EXP(-($E$216*(-BZ243+$C$215))))</f>
        <v>-0.99936507842324218</v>
      </c>
      <c r="CB243" s="367">
        <f>MIN((CB$216+$E243)/2,CA242)</f>
        <v>-0.99968253921162109</v>
      </c>
      <c r="CC243" s="368">
        <f>_xlfn.IFS(($D243-$C$215)&lt;-(CC$215-$D$214),MIN((CC$216+$E243)/2,CB242),($D243-$C$215)&gt;-(CC$215-$D$214),MAX((CC$216+$E243)/2,CB242),TRUE,(CC$216+$E243)/2)</f>
        <v>-0.99954417523968075</v>
      </c>
      <c r="CD243" s="368">
        <f>_xlfn.IFS(($D243-$C$215)&lt;-(CD$215-$D$214),MIN((CD$216+$E243)/2,CB242),($D243-$C$215)&gt;-(CD$215-$D$214),MAX((CD$216+$E243)/2,CC241),TRUE,(CD$216+$E243)/2)</f>
        <v>-0.99940393444118569</v>
      </c>
      <c r="CE243" s="368">
        <f>_xlfn.IFS(($D243-$C$215)&lt;-(CE$215-$D$214),MIN((CE$216+$E243)/2,CC242),($D243-$C$215)&gt;-(CE$215-$D$214),MAX((CE$216+$E243)/2,CD241),TRUE,(CE$216+$E243)/2)</f>
        <v>-0.99922248563640115</v>
      </c>
      <c r="CF243" s="368">
        <f>_xlfn.IFS(($D243-$C$215)&lt;-(CF$215-$D$214),MIN((CF$216+$E243)/2,CD242),($D243-$C$215)&gt;-(CF$215-$D$214),MAX((CF$216+$E243)/2,CE241),TRUE,(CF$216+$E243)/2)</f>
        <v>-0.99908224483790609</v>
      </c>
      <c r="CG243" s="368">
        <f>_xlfn.IFS(($D243-$C$215)&lt;-(CG$215-$D$214),MIN((CG$216+$E243)/2,CE242),($D243-$C$215)&gt;-(CG$215-$D$214),MAX((CG$216+$E243)/2,CF241),TRUE,(CG$216+$E243)/2)</f>
        <v>-0.99879991411660796</v>
      </c>
      <c r="CH243" s="368">
        <f>_xlfn.IFS(($D243-$C$215)&lt;-(CH$215-$D$214),MIN((CH$216+$E243)/2,CF242),($D243-$C$215)&gt;-(CH$215-$D$214),MAX((CH$216+$E243)/2,CG241),TRUE,(CH$216+$E243)/2)</f>
        <v>-0.9984348601299603</v>
      </c>
      <c r="CI243" s="368">
        <f>_xlfn.IFS(($D243-$C$215)&lt;-(CI$215-$D$214),MIN((CI$216+$E243)/2,CG242),($D243-$C$215)&gt;-(CI$215-$D$214),MAX((CI$216+$E243)/2,CH241),TRUE,(CI$216+$E243)/2)</f>
        <v>-0.99815252940866217</v>
      </c>
      <c r="CJ243" s="368">
        <f>_xlfn.IFS(($D243-$C$215)&lt;-(CJ$215-$D$214),MIN((CJ$216+$E243)/2,CH242),($D243-$C$215)&gt;-(CJ$215-$D$214),MAX((CJ$216+$E243)/2,CI241),TRUE,(CJ$216+$E243)/2)</f>
        <v>-0.99758430759863892</v>
      </c>
      <c r="CK243" s="368">
        <f>_xlfn.IFS(($D243-$C$215)&lt;-(CK$215-$D$214),MIN((CK$216+$E243)/2,CI242),($D243-$C$215)&gt;-(CK$215-$D$214),MAX((CK$216+$E243)/2,CJ241),TRUE,(CK$216+$E243)/2)</f>
        <v>-0.99685055164291447</v>
      </c>
      <c r="CL243" s="368">
        <f>_xlfn.IFS(($D243-$C$215)&lt;-(CL$215-$D$214),MIN((CL$216+$E243)/2,CJ242),($D243-$C$215)&gt;-(CL$215-$D$214),MAX((CL$216+$E243)/2,CK241),TRUE,(CL$216+$E243)/2)</f>
        <v>-0.99628232983289122</v>
      </c>
      <c r="CM243" s="368">
        <f>_xlfn.IFS(($D243-$C$215)&lt;-(CM$215-$D$214),MIN((CM$216+$E243)/2,CK242),($D243-$C$215)&gt;-(CM$215-$D$214),MAX((CM$216+$E243)/2,CL241),TRUE,(CM$216+$E243)/2)</f>
        <v>-0.99513937746290815</v>
      </c>
      <c r="CN243" s="368">
        <f>_xlfn.IFS(($D243-$C$215)&lt;-(CN$215-$D$214),MIN((CN$216+$E243)/2,CL242),($D243-$C$215)&gt;-(CN$215-$D$214),MAX((CN$216+$E243)/2,CM241),TRUE,(CN$216+$E243)/2)</f>
        <v>-0.99366732098956556</v>
      </c>
      <c r="CO243" s="368">
        <f>_xlfn.IFS(($D243-$C$215)&lt;-(CO$215-$D$214),MIN((CO$216+$E243)/2,CM242),($D243-$C$215)&gt;-(CO$215-$D$214),MAX((CO$216+$E243)/2,CN241),TRUE,(CO$216+$E243)/2)</f>
        <v>-0.99252436861958249</v>
      </c>
      <c r="CP243" s="368">
        <f>_xlfn.IFS(($D243-$C$215)&lt;-(CP$215-$D$214),MIN((CP$216+$E243)/2,CN242),($D243-$C$215)&gt;-(CP$215-$D$214),MAX((CP$216+$E243)/2,CO241),TRUE,(CP$216+$E243)/2)</f>
        <v>-0.9902280264728458</v>
      </c>
      <c r="CQ243" s="368">
        <f>_xlfn.IFS(($D243-$C$215)&lt;-(CQ$215-$D$214),MIN((CQ$216+$E243)/2,CO242),($D243-$C$215)&gt;-(CQ$215-$D$214),MAX((CQ$216+$E243)/2,CP241),TRUE,(CQ$216+$E243)/2)</f>
        <v>-0.98728600561322433</v>
      </c>
      <c r="CR243" s="368">
        <f>_xlfn.IFS(($D243-$C$215)&lt;-(CR$215-$D$214),MIN((CR$216+$E243)/2,CP242),($D243-$C$215)&gt;-(CR$215-$D$214),MAX((CR$216+$E243)/2,CQ241),TRUE,(CR$216+$E243)/2)</f>
        <v>-0.98498966346648764</v>
      </c>
      <c r="CS243" s="368">
        <f>_xlfn.IFS(($D243-$C$215)&lt;-(CS$215-$D$214),MIN((CS$216+$E243)/2,CQ242),($D243-$C$215)&gt;-(CS$215-$D$214),MAX((CS$216+$E243)/2,CR241),TRUE,(CS$216+$E243)/2)</f>
        <v>-0.98038669999713346</v>
      </c>
      <c r="CT243" s="368">
        <f>_xlfn.IFS(($D243-$C$215)&lt;-(CT$215-$D$214),MIN((CT$216+$E243)/2,CR242),($D243-$C$215)&gt;-(CT$215-$D$214),MAX((CT$216+$E243)/2,CS241),TRUE,(CT$216+$E243)/2)</f>
        <v>-0.97455152473647866</v>
      </c>
      <c r="CU243" s="368">
        <f>_xlfn.IFS(($D243-$C$215)&lt;-(CU$215-$D$214),MIN((CU$216+$E243)/2,CS242),($D243-$C$215)&gt;-(CU$215-$D$214),MAX((CU$216+$E243)/2,CT241),TRUE,(CU$216+$E243)/2)</f>
        <v>-0.96994856126712448</v>
      </c>
      <c r="CV243" s="368">
        <f>_xlfn.IFS(($D243-$C$215)&lt;-(CV$215-$D$214),MIN((CV$216+$E243)/2,CT242),($D243-$C$215)&gt;-(CV$215-$D$214),MAX((CV$216+$E243)/2,CU241),TRUE,(CV$216+$E243)/2)</f>
        <v>-0.96076478635113061</v>
      </c>
      <c r="CW243" s="368">
        <f>_xlfn.IFS(($D243-$C$215)&lt;-(CW$215-$D$214),MIN((CW$216+$E243)/2,CU242),($D243-$C$215)&gt;-(CW$215-$D$214),MAX((CW$216+$E243)/2,CV241),TRUE,(CW$216+$E243)/2)</f>
        <v>-0.94936647164952548</v>
      </c>
      <c r="CX243" s="368">
        <f>_xlfn.IFS(($D243-$C$215)&lt;-(CX$215-$D$214),MIN((CX$216+$E243)/2,CV242),($D243-$C$215)&gt;-(CX$215-$D$214),MAX((CX$216+$E243)/2,CW241),TRUE,(CX$216+$E243)/2)</f>
        <v>-0.94018269673353161</v>
      </c>
      <c r="CY243" s="368">
        <f>_xlfn.IFS(($D243-$C$215)&lt;-(CY$215-$D$214),MIN((CY$216+$E243)/2,CW242),($D243-$C$215)&gt;-(CY$215-$D$214),MAX((CY$216+$E243)/2,CX241),TRUE,(CY$216+$E243)/2)</f>
        <v>-0.922027981359402</v>
      </c>
      <c r="CZ243" s="368">
        <f>_xlfn.IFS(($D243-$C$215)&lt;-(CZ$215-$D$214),MIN((CZ$216+$E243)/2,CX242),($D243-$C$215)&gt;-(CZ$215-$D$214),MAX((CZ$216+$E243)/2,CY241),TRUE,(CZ$216+$E243)/2)</f>
        <v>-0.90042623786986242</v>
      </c>
      <c r="DA243" s="368">
        <f>_xlfn.IFS(($D243-$C$215)&lt;-(DA$215-$D$214),MIN((DA$216+$E243)/2,CY242),($D243-$C$215)&gt;-(DA$215-$D$214),MAX((DA$216+$E243)/2,CZ241),TRUE,(DA$216+$E243)/2)</f>
        <v>-0.88227152249573282</v>
      </c>
      <c r="DB243" s="368">
        <f>_xlfn.IFS(($D243-$C$215)&lt;-(DB$215-$D$214),MIN((DB$216+$E243)/2,CZ242),($D243-$C$215)&gt;-(DB$215-$D$214),MAX((DB$216+$E243)/2,DA241),TRUE,(DB$216+$E243)/2)</f>
        <v>-0.84702995138435022</v>
      </c>
      <c r="DC243" s="368">
        <f>_xlfn.IFS(($D243-$C$215)&lt;-(DC$215-$D$214),MIN((DC$216+$E243)/2,DA242),($D243-$C$215)&gt;-(DC$215-$D$214),MAX((DC$216+$E243)/2,DB241),TRUE,(DC$216+$E243)/2)</f>
        <v>1.8736388388932128</v>
      </c>
      <c r="DD243" s="368">
        <f>_xlfn.IFS(($D243-$C$215)&lt;-(DD$215-$D$214),MIN((DD$216+$E243)/2,DB242),($D243-$C$215)&gt;-(DD$215-$D$214),MAX((DD$216+$E243)/2,DC241),TRUE,(DD$216+$E243)/2)</f>
        <v>1.923585217712902</v>
      </c>
      <c r="DE243" s="368">
        <f>_xlfn.IFS(($D243-$C$215)&lt;-(DE$215-$D$214),MIN((DE$216+$E243)/2,DC242),($D243-$C$215)&gt;-(DE$215-$D$214),MAX((DE$216+$E243)/2,DD241),TRUE,(DE$216+$E243)/2)</f>
        <v>1.949738797364569</v>
      </c>
      <c r="DF243" s="369">
        <f>_xlfn.IFS(($D243-$C$215)&lt;-(DF$215-$D$214),MIN((DF$216+$E243)/2,DD242),($D243-$C$215)&gt;-(DF$215-$D$214),MAX((DF$216+$E243)/2,DE241),TRUE,(DF$216+$E243)/2)</f>
        <v>1.9673890633041213</v>
      </c>
      <c r="DG243" s="278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 s="647">
        <v>0.9</v>
      </c>
      <c r="EK243" s="368">
        <f>2*(1/(1+EXP(-4/0.5*(POWER(POWER((ABS(EK$241-$DJ$213)),3)+POWER(ABS($DK217-$DI$214),3),1/3))))-0.5)</f>
        <v>0.99986480223361984</v>
      </c>
      <c r="EL243" s="368">
        <f>2*(1/(1+EXP(-4/0.5*(POWER(POWER((ABS(EL$241-$DJ$213)),3)+POWER(ABS($DK217-$DI$214),3),1/3))))-0.5)</f>
        <v>0.99977022253801517</v>
      </c>
      <c r="EM243" s="368">
        <f>2*(1/(1+EXP(-4/0.5*(POWER(POWER((ABS(EM$241-$DJ$213)),3)+POWER(ABS($DK217-$DI$214),3),1/3))))-0.5)</f>
        <v>0.99963075264863011</v>
      </c>
      <c r="EN243" s="368">
        <f>2*(1/(1+EXP(-4/0.5*(POWER(POWER((ABS(EN$241-$DJ$213)),3)+POWER(ABS($DK217-$DI$214),3),1/3))))-0.5)</f>
        <v>0.99944397582544253</v>
      </c>
      <c r="EO243" s="368">
        <f>2*(1/(1+EXP(-4/0.5*(POWER(POWER((ABS(EO$241-$DJ$213)),3)+POWER(ABS($DK217-$DI$214),3),1/3))))-0.5)</f>
        <v>0.99922123515243122</v>
      </c>
      <c r="EP243" s="368">
        <f>2*(1/(1+EXP(-4/0.5*(POWER(POWER((ABS(EP$241-$DJ$213)),3)+POWER(ABS($DK217-$DI$214),3),1/3))))-0.5)</f>
        <v>0.99898956338802281</v>
      </c>
      <c r="EQ243" s="368">
        <f>2*(1/(1+EXP(-4/0.5*(POWER(POWER((ABS(EQ$241-$DJ$213)),3)+POWER(ABS($DK217-$DI$214),3),1/3))))-0.5)</f>
        <v>0.99878410986518129</v>
      </c>
      <c r="ER243" s="368">
        <f>2*(1/(1+EXP(-4/0.5*(POWER(POWER((ABS(ER$241-$DJ$213)),3)+POWER(ABS($DK217-$DI$214),3),1/3))))-0.5)</f>
        <v>0.99863329143872082</v>
      </c>
      <c r="ES243" s="368">
        <f>2*(1/(1+EXP(-4/0.5*(POWER(POWER((ABS(ES$241-$DJ$213)),3)+POWER(ABS($DK217-$DI$214),3),1/3))))-0.5)</f>
        <v>0.99854655909221113</v>
      </c>
      <c r="ET243" s="368">
        <f>2*(1/(1+EXP(-4/0.5*(POWER(POWER((ABS(ET$241-$DJ$213)),3)+POWER(ABS($DK217-$DI$214),3),1/3))))-0.5)</f>
        <v>0.99851284049754319</v>
      </c>
      <c r="EU243" s="368">
        <f>2*(1/(1+EXP(-4/0.5*(POWER(POWER((ABS(EU$241-$DJ$213)),3)+POWER(ABS($DK217-$DI$214),3),1/3))))-0.5)</f>
        <v>0.99850794233232665</v>
      </c>
      <c r="EV243" s="368">
        <f>2*(1/(1+EXP(-4/0.5*(POWER(POWER((ABS(EV$241-$DJ$213)),3)+POWER(ABS($DK217-$DI$214),3),1/3))))-0.5)</f>
        <v>0.99851284049754319</v>
      </c>
      <c r="EW243" s="368">
        <f>2*(1/(1+EXP(-4/0.5*(POWER(POWER((ABS(EW$241-$DJ$213)),3)+POWER(ABS($DK217-$DI$214),3),1/3))))-0.5)</f>
        <v>0.99854655909221113</v>
      </c>
      <c r="EX243" s="368">
        <f>2*(1/(1+EXP(-4/0.5*(POWER(POWER((ABS(EX$241-$DJ$213)),3)+POWER(ABS($DK217-$DI$214),3),1/3))))-0.5)</f>
        <v>0.99863329143872082</v>
      </c>
      <c r="EY243" s="368">
        <f>2*(1/(1+EXP(-4/0.5*(POWER(POWER((ABS(EY$241-$DJ$213)),3)+POWER(ABS($DK217-$DI$214),3),1/3))))-0.5)</f>
        <v>0.99878410986518129</v>
      </c>
      <c r="EZ243" s="368">
        <f>2*(1/(1+EXP(-4/0.5*(POWER(POWER((ABS(EZ$241-$DJ$213)),3)+POWER(ABS($DK217-$DI$214),3),1/3))))-0.5)</f>
        <v>0.99898956338802281</v>
      </c>
      <c r="FA243" s="368">
        <f>2*(1/(1+EXP(-4/0.5*(POWER(POWER((ABS(FA$241-$DJ$213)),3)+POWER(ABS($DK217-$DI$214),3),1/3))))-0.5)</f>
        <v>0.99922123515243122</v>
      </c>
      <c r="FB243" s="368">
        <f>2*(1/(1+EXP(-4/0.5*(POWER(POWER((ABS(FB$241-$DJ$213)),3)+POWER(ABS($DK217-$DI$214),3),1/3))))-0.5)</f>
        <v>0.99944397582544253</v>
      </c>
      <c r="FC243" s="368">
        <f>2*(1/(1+EXP(-4/0.5*(POWER(POWER((ABS(FC$241-$DJ$213)),3)+POWER(ABS($DK217-$DI$214),3),1/3))))-0.5)</f>
        <v>0.99963075264863011</v>
      </c>
      <c r="FD243" s="368">
        <f>2*(1/(1+EXP(-4/0.5*(POWER(POWER((ABS(FD$241-$DJ$213)),3)+POWER(ABS($DK217-$DI$214),3),1/3))))-0.5)</f>
        <v>0.99977022253801517</v>
      </c>
      <c r="FE243" s="368">
        <f>2*(1/(1+EXP(-4/0.5*(POWER(POWER((ABS(FE$241-$DJ$213)),3)+POWER(ABS($DK217-$DI$214),3),1/3))))-0.5)</f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80"/>
      <c r="C244" s="278"/>
      <c r="D244" s="222">
        <v>-1.2</v>
      </c>
      <c r="E244" s="227">
        <f>$E$217-($E$217-$E$247)*1/(1+EXP(-($E$216*(-D244+$C$215))))</f>
        <v>-0.99968467368012526</v>
      </c>
      <c r="F244" s="367">
        <f>AQ244*CB244</f>
        <v>-0.99973431103055521</v>
      </c>
      <c r="G244" s="368">
        <f>AR244*CC244</f>
        <v>-0.99958351590136929</v>
      </c>
      <c r="H244" s="368">
        <f>AS244*CD244</f>
        <v>-0.99955368369803033</v>
      </c>
      <c r="I244" s="368">
        <f>AT244*CE244</f>
        <v>-0.99941073123471691</v>
      </c>
      <c r="J244" s="368">
        <f>AU244*CF244</f>
        <v>-0.99926871669240092</v>
      </c>
      <c r="K244" s="368">
        <f>AV244*CG244</f>
        <v>-0.99908691898098256</v>
      </c>
      <c r="L244" s="368">
        <f>AW244*CH244</f>
        <v>-0.99894667372130319</v>
      </c>
      <c r="M244" s="368">
        <f>AX244*CI244</f>
        <v>-0.99866550866414827</v>
      </c>
      <c r="N244" s="368">
        <f>AY244*CJ244</f>
        <v>-0.99830372716021265</v>
      </c>
      <c r="O244" s="368">
        <f>AZ244*CK244</f>
        <v>-0.99802680353853068</v>
      </c>
      <c r="P244" s="368">
        <f>BA244*CL244</f>
        <v>-0.99746438808798266</v>
      </c>
      <c r="Q244" s="368">
        <f>BB244*CM244</f>
        <v>-0.99673165455062973</v>
      </c>
      <c r="R244" s="368">
        <f>BC244*CN244</f>
        <v>-0.99614819218489736</v>
      </c>
      <c r="S244" s="368">
        <f>BD244*CO244</f>
        <v>-0.99494995509107309</v>
      </c>
      <c r="T244" s="368">
        <f>BE244*CP244</f>
        <v>-0.99333230378542003</v>
      </c>
      <c r="U244" s="368">
        <f>BF244*CQ244</f>
        <v>-0.99184496777018749</v>
      </c>
      <c r="V244" s="368">
        <f>BG244*CR244</f>
        <v>-0.98877089876177904</v>
      </c>
      <c r="W244" s="368">
        <f>BH244*CS244</f>
        <v>-0.9841062532113235</v>
      </c>
      <c r="X244" s="368">
        <f>BI244*CT244</f>
        <v>-0.97803112131565406</v>
      </c>
      <c r="Y244" s="368">
        <f>BJ244*CU244</f>
        <v>-0.96528116322067792</v>
      </c>
      <c r="Z244" s="368">
        <f>BK244*CV244</f>
        <v>-0.94225680678547397</v>
      </c>
      <c r="AA244" s="368">
        <f>BL244*CW244</f>
        <v>-0.90279115341532645</v>
      </c>
      <c r="AB244" s="368">
        <f>BM244*CX244</f>
        <v>-0.82998185993348561</v>
      </c>
      <c r="AC244" s="368">
        <f>BN244*CY244</f>
        <v>-0.72617715125284832</v>
      </c>
      <c r="AD244" s="368">
        <f>BO244*CZ244</f>
        <v>-0.64079684144485161</v>
      </c>
      <c r="AE244" s="368">
        <f>BP244*DA244</f>
        <v>-0.6122604359372017</v>
      </c>
      <c r="AF244" s="368">
        <f>BQ244*DB244</f>
        <v>-0.61370024999827266</v>
      </c>
      <c r="AG244" s="368">
        <f>BR244*DC244</f>
        <v>-0.67485594090448753</v>
      </c>
      <c r="AH244" s="368">
        <f>BS244*DD244</f>
        <v>1.6417833874622849</v>
      </c>
      <c r="AI244" s="368">
        <f>BT244*DE244</f>
        <v>1.8013355705671437</v>
      </c>
      <c r="AJ244" s="369">
        <f>BU244*DF244</f>
        <v>1.8964900679599115</v>
      </c>
      <c r="AK244" s="278"/>
      <c r="AL244" s="189"/>
      <c r="AM244" s="280"/>
      <c r="AN244" s="278"/>
      <c r="AO244" s="222">
        <v>-1.2</v>
      </c>
      <c r="AP244" s="227">
        <f>$E$217-($E$217-$E$247)*1/(1+EXP(-($E$216*(-AO244+$C$215))))</f>
        <v>-0.99968467368012526</v>
      </c>
      <c r="AQ244" s="368">
        <f>2*(1/(1+EXP(-4/0.5*(POWER(POWER((ABS(AQ$215-(-1))),3)+POWER(ABS($AO244-(0)),3),1/3))))-0.5)*2*(1/(1+EXP(-4/0.5*(POWER(POWER((ABS(AQ$215-(1))),3)+POWER(ABS($AO244-(-1)),3),1/3))))-0.5)</f>
        <v>0.99989195715611645</v>
      </c>
      <c r="AR244" s="368">
        <f>2*(1/(1+EXP(-4/0.5*(POWER(POWER((ABS(AR$215-(-1))),3)+POWER(ABS($AO244-(0)),3),1/3))))-0.5)*2*(1/(1+EXP(-4/0.5*(POWER(POWER((ABS(AR$215-(1))),3)+POWER(ABS($AO244-(-1)),3),1/3))))-0.5)</f>
        <v>0.99987950736415765</v>
      </c>
      <c r="AS244" s="368">
        <f>2*(1/(1+EXP(-4/0.5*(POWER(POWER((ABS(AS$215-(-1))),3)+POWER(ABS($AO244-(0)),3),1/3))))-0.5)*2*(1/(1+EXP(-4/0.5*(POWER(POWER((ABS(AS$215-(1))),3)+POWER(ABS($AO244-(-1)),3),1/3))))-0.5)</f>
        <v>0.99987110356684594</v>
      </c>
      <c r="AT244" s="368">
        <f>2*(1/(1+EXP(-4/0.5*(POWER(POWER((ABS(AT$215-(-1))),3)+POWER(ABS($AO244-(0)),3),1/3))))-0.5)*2*(1/(1+EXP(-4/0.5*(POWER(POWER((ABS(AT$215-(1))),3)+POWER(ABS($AO244-(-1)),3),1/3))))-0.5)</f>
        <v>0.99986649514021542</v>
      </c>
      <c r="AU244" s="368">
        <f>2*(1/(1+EXP(-4/0.5*(POWER(POWER((ABS(AU$215-(-1))),3)+POWER(ABS($AO244-(0)),3),1/3))))-0.5)*2*(1/(1+EXP(-4/0.5*(POWER(POWER((ABS(AU$215-(1))),3)+POWER(ABS($AO244-(-1)),3),1/3))))-0.5)</f>
        <v>0.99986470160450147</v>
      </c>
      <c r="AV244" s="368">
        <f>2*(1/(1+EXP(-4/0.5*(POWER(POWER((ABS(AV$215-(-1))),3)+POWER(ABS($AO244-(0)),3),1/3))))-0.5)*2*(1/(1+EXP(-4/0.5*(POWER(POWER((ABS(AV$215-(1))),3)+POWER(ABS($AO244-(-1)),3),1/3))))-0.5)</f>
        <v>0.99986432785754187</v>
      </c>
      <c r="AW244" s="368">
        <f>2*(1/(1+EXP(-4/0.5*(POWER(POWER((ABS(AW$215-(-1))),3)+POWER(ABS($AO244-(0)),3),1/3))))-0.5)*2*(1/(1+EXP(-4/0.5*(POWER(POWER((ABS(AW$215-(1))),3)+POWER(ABS($AO244-(-1)),3),1/3))))-0.5)</f>
        <v>0.99986430434801199</v>
      </c>
      <c r="AX244" s="368">
        <f>2*(1/(1+EXP(-4/0.5*(POWER(POWER((ABS(AX$215-(-1))),3)+POWER(ABS($AO244-(0)),3),1/3))))-0.5)*2*(1/(1+EXP(-4/0.5*(POWER(POWER((ABS(AX$215-(1))),3)+POWER(ABS($AO244-(-1)),3),1/3))))-0.5)</f>
        <v>0.99986543305565001</v>
      </c>
      <c r="AY244" s="368">
        <f>2*(1/(1+EXP(-4/0.5*(POWER(POWER((ABS(AY$215-(-1))),3)+POWER(ABS($AO244-(0)),3),1/3))))-0.5)*2*(1/(1+EXP(-4/0.5*(POWER(POWER((ABS(AY$215-(1))),3)+POWER(ABS($AO244-(-1)),3),1/3))))-0.5)</f>
        <v>0.99986866146707798</v>
      </c>
      <c r="AZ244" s="368">
        <f>2*(1/(1+EXP(-4/0.5*(POWER(POWER((ABS(AZ$215-(-1))),3)+POWER(ABS($AO244-(0)),3),1/3))))-0.5)*2*(1/(1+EXP(-4/0.5*(POWER(POWER((ABS(AZ$215-(1))),3)+POWER(ABS($AO244-(-1)),3),1/3))))-0.5)</f>
        <v>0.99987404142510572</v>
      </c>
      <c r="BA244" s="368">
        <f>2*(1/(1+EXP(-4/0.5*(POWER(POWER((ABS(BA$215-(-1))),3)+POWER(ABS($AO244-(0)),3),1/3))))-0.5)*2*(1/(1+EXP(-4/0.5*(POWER(POWER((ABS(BA$215-(1))),3)+POWER(ABS($AO244-(-1)),3),1/3))))-0.5)</f>
        <v>0.99987979009919981</v>
      </c>
      <c r="BB244" s="368">
        <f>2*(1/(1+EXP(-4/0.5*(POWER(POWER((ABS(BB$215-(-1))),3)+POWER(ABS($AO244-(0)),3),1/3))))-0.5)*2*(1/(1+EXP(-4/0.5*(POWER(POWER((ABS(BB$215-(1))),3)+POWER(ABS($AO244-(-1)),3),1/3))))-0.5)</f>
        <v>0.99988072726439403</v>
      </c>
      <c r="BC244" s="368">
        <f>2*(1/(1+EXP(-4/0.5*(POWER(POWER((ABS(BC$215-(-1))),3)+POWER(ABS($AO244-(0)),3),1/3))))-0.5)*2*(1/(1+EXP(-4/0.5*(POWER(POWER((ABS(BC$215-(1))),3)+POWER(ABS($AO244-(-1)),3),1/3))))-0.5)</f>
        <v>0.99986536181162988</v>
      </c>
      <c r="BD244" s="368">
        <f>2*(1/(1+EXP(-4/0.5*(POWER(POWER((ABS(BD$215-(-1))),3)+POWER(ABS($AO244-(0)),3),1/3))))-0.5)*2*(1/(1+EXP(-4/0.5*(POWER(POWER((ABS(BD$215-(1))),3)+POWER(ABS($AO244-(-1)),3),1/3))))-0.5)</f>
        <v>0.99980965242042985</v>
      </c>
      <c r="BE244" s="368">
        <f>2*(1/(1+EXP(-4/0.5*(POWER(POWER((ABS(BE$215-(-1))),3)+POWER(ABS($AO244-(0)),3),1/3))))-0.5)*2*(1/(1+EXP(-4/0.5*(POWER(POWER((ABS(BE$215-(1))),3)+POWER(ABS($AO244-(-1)),3),1/3))))-0.5)</f>
        <v>0.99966284771867919</v>
      </c>
      <c r="BF244" s="368">
        <f>2*(1/(1+EXP(-4/0.5*(POWER(POWER((ABS(BF$215-(-1))),3)+POWER(ABS($AO244-(0)),3),1/3))))-0.5)*2*(1/(1+EXP(-4/0.5*(POWER(POWER((ABS(BF$215-(1))),3)+POWER(ABS($AO244-(-1)),3),1/3))))-0.5)</f>
        <v>0.99931548194595976</v>
      </c>
      <c r="BG244" s="368">
        <f>2*(1/(1+EXP(-4/0.5*(POWER(POWER((ABS(BG$215-(-1))),3)+POWER(ABS($AO244-(0)),3),1/3))))-0.5)*2*(1/(1+EXP(-4/0.5*(POWER(POWER((ABS(BG$215-(1))),3)+POWER(ABS($AO244-(-1)),3),1/3))))-0.5)</f>
        <v>0.99852849275913047</v>
      </c>
      <c r="BH244" s="368">
        <f>2*(1/(1+EXP(-4/0.5*(POWER(POWER((ABS(BH$215-(-1))),3)+POWER(ABS($AO244-(0)),3),1/3))))-0.5)*2*(1/(1+EXP(-4/0.5*(POWER(POWER((ABS(BH$215-(1))),3)+POWER(ABS($AO244-(-1)),3),1/3))))-0.5)</f>
        <v>0.99677929963169509</v>
      </c>
      <c r="BI244" s="368">
        <f>2*(1/(1+EXP(-4/0.5*(POWER(POWER((ABS(BI$215-(-1))),3)+POWER(ABS($AO244-(0)),3),1/3))))-0.5)*2*(1/(1+EXP(-4/0.5*(POWER(POWER((ABS(BI$215-(1))),3)+POWER(ABS($AO244-(-1)),3),1/3))))-0.5)</f>
        <v>0.99293541606686075</v>
      </c>
      <c r="BJ244" s="368">
        <f>2*(1/(1+EXP(-4/0.5*(POWER(POWER((ABS(BJ$215-(-1))),3)+POWER(ABS($AO244-(0)),3),1/3))))-0.5)*2*(1/(1+EXP(-4/0.5*(POWER(POWER((ABS(BJ$215-(1))),3)+POWER(ABS($AO244-(-1)),3),1/3))))-0.5)</f>
        <v>0.98459226672852695</v>
      </c>
      <c r="BK244" s="368">
        <f>2*(1/(1+EXP(-4/0.5*(POWER(POWER((ABS(BK$215-(-1))),3)+POWER(ABS($AO244-(0)),3),1/3))))-0.5)*2*(1/(1+EXP(-4/0.5*(POWER(POWER((ABS(BK$215-(1))),3)+POWER(ABS($AO244-(-1)),3),1/3))))-0.5)</f>
        <v>0.96686196970474469</v>
      </c>
      <c r="BL244" s="368">
        <f>2*(1/(1+EXP(-4/0.5*(POWER(POWER((ABS(BL$215-(-1))),3)+POWER(ABS($AO244-(0)),3),1/3))))-0.5)*2*(1/(1+EXP(-4/0.5*(POWER(POWER((ABS(BL$215-(1))),3)+POWER(ABS($AO244-(-1)),3),1/3))))-0.5)</f>
        <v>0.93076188724475795</v>
      </c>
      <c r="BM244" s="368">
        <f>2*(1/(1+EXP(-4/0.5*(POWER(POWER((ABS(BM$215-(-1))),3)+POWER(ABS($AO244-(0)),3),1/3))))-0.5)*2*(1/(1+EXP(-4/0.5*(POWER(POWER((ABS(BM$215-(1))),3)+POWER(ABS($AO244-(-1)),3),1/3))))-0.5)</f>
        <v>0.86387622831771049</v>
      </c>
      <c r="BN244" s="368">
        <f>2*(1/(1+EXP(-4/0.5*(POWER(POWER((ABS(BN$215-(-1))),3)+POWER(ABS($AO244-(0)),3),1/3))))-0.5)*2*(1/(1+EXP(-4/0.5*(POWER(POWER((ABS(BN$215-(1))),3)+POWER(ABS($AO244-(-1)),3),1/3))))-0.5)</f>
        <v>0.7649070964041047</v>
      </c>
      <c r="BO244" s="368">
        <f>2*(1/(1+EXP(-4/0.5*(POWER(POWER((ABS(BO$215-(-1))),3)+POWER(ABS($AO244-(0)),3),1/3))))-0.5)*2*(1/(1+EXP(-4/0.5*(POWER(POWER((ABS(BO$215-(1))),3)+POWER(ABS($AO244-(-1)),3),1/3))))-0.5)</f>
        <v>0.68156629947686376</v>
      </c>
      <c r="BP244" s="368">
        <f>2*(1/(1+EXP(-4/0.5*(POWER(POWER((ABS(BP$215-(-1))),3)+POWER(ABS($AO244-(0)),3),1/3))))-0.5)*2*(1/(1+EXP(-4/0.5*(POWER(POWER((ABS(BP$215-(1))),3)+POWER(ABS($AO244-(-1)),3),1/3))))-0.5)</f>
        <v>0.66403671940032538</v>
      </c>
      <c r="BQ244" s="368">
        <f>2*(1/(1+EXP(-4/0.5*(POWER(POWER((ABS(BQ$215-(-1))),3)+POWER(ABS($AO244-(0)),3),1/3))))-0.5)*2*(1/(1+EXP(-4/0.5*(POWER(POWER((ABS(BQ$215-(1))),3)+POWER(ABS($AO244-(-1)),3),1/3))))-0.5)</f>
        <v>0.68156637844106238</v>
      </c>
      <c r="BR244" s="368">
        <f>2*(1/(1+EXP(-4/0.5*(POWER(POWER((ABS(BR$215-(-1))),3)+POWER(ABS($AO244-(0)),3),1/3))))-0.5)*2*(1/(1+EXP(-4/0.5*(POWER(POWER((ABS(BR$215-(1))),3)+POWER(ABS($AO244-(-1)),3),1/3))))-0.5)</f>
        <v>0.76490731446877402</v>
      </c>
      <c r="BS244" s="368">
        <f>2*(1/(1+EXP(-4/0.5*(POWER(POWER((ABS(BS$215-(-1))),3)+POWER(ABS($AO244-(0)),3),1/3))))-0.5)*2*(1/(1+EXP(-4/0.5*(POWER(POWER((ABS(BS$215-(1))),3)+POWER(ABS($AO244-(-1)),3),1/3))))-0.5)</f>
        <v>0.86387672985703601</v>
      </c>
      <c r="BT244" s="368">
        <f>2*(1/(1+EXP(-4/0.5*(POWER(POWER((ABS(BT$215-(-1))),3)+POWER(ABS($AO244-(0)),3),1/3))))-0.5)*2*(1/(1+EXP(-4/0.5*(POWER(POWER((ABS(BT$215-(1))),3)+POWER(ABS($AO244-(-1)),3),1/3))))-0.5)</f>
        <v>0.93076292773988967</v>
      </c>
      <c r="BU244" s="368">
        <f>2*(1/(1+EXP(-4/0.5*(POWER(POWER((ABS(BU$215-(-1))),3)+POWER(ABS($AO244-(0)),3),1/3))))-0.5)*2*(1/(1+EXP(-4/0.5*(POWER(POWER((ABS(BU$215-(1))),3)+POWER(ABS($AO244-(-1)),3),1/3))))-0.5)</f>
        <v>0.96686398523958139</v>
      </c>
      <c r="BV244" s="278"/>
      <c r="BW244" s="198"/>
      <c r="BX244" s="280"/>
      <c r="BY244" s="278"/>
      <c r="BZ244" s="222">
        <v>-1.2</v>
      </c>
      <c r="CA244" s="227">
        <f>$E$217-($E$217-$E$247)*1/(1+EXP(-($E$216*(-BZ244+$C$215))))</f>
        <v>-0.99968467368012526</v>
      </c>
      <c r="CB244" s="367">
        <f>MIN((CB$216+$E244)/2,CA243)</f>
        <v>-0.99984233684006263</v>
      </c>
      <c r="CC244" s="368">
        <f>_xlfn.IFS(($D244-$C$215)&lt;-(CC$215-$D$214),MIN((CC$216+$E244)/2,CB243),($D244-$C$215)&gt;-(CC$215-$D$214),MAX((CC$216+$E244)/2,CB243),TRUE,(CC$216+$E244)/2)</f>
        <v>-0.99970397286812229</v>
      </c>
      <c r="CD244" s="368">
        <f>_xlfn.IFS(($D244-$C$215)&lt;-(CD$215-$D$214),MIN((CD$216+$E244)/2,CB243),($D244-$C$215)&gt;-(CD$215-$D$214),MAX((CD$216+$E244)/2,CC242),TRUE,(CD$216+$E244)/2)</f>
        <v>-0.99968253921162109</v>
      </c>
      <c r="CE244" s="368">
        <f>_xlfn.IFS(($D244-$C$215)&lt;-(CE$215-$D$214),MIN((CE$216+$E244)/2,CC243),($D244-$C$215)&gt;-(CE$215-$D$214),MAX((CE$216+$E244)/2,CD242),TRUE,(CE$216+$E244)/2)</f>
        <v>-0.99954417523968075</v>
      </c>
      <c r="CF244" s="368">
        <f>_xlfn.IFS(($D244-$C$215)&lt;-(CF$215-$D$214),MIN((CF$216+$E244)/2,CD243),($D244-$C$215)&gt;-(CF$215-$D$214),MAX((CF$216+$E244)/2,CE242),TRUE,(CF$216+$E244)/2)</f>
        <v>-0.99940393444118569</v>
      </c>
      <c r="CG244" s="368">
        <f>_xlfn.IFS(($D244-$C$215)&lt;-(CG$215-$D$214),MIN((CG$216+$E244)/2,CE243),($D244-$C$215)&gt;-(CG$215-$D$214),MAX((CG$216+$E244)/2,CF242),TRUE,(CG$216+$E244)/2)</f>
        <v>-0.99922248563640115</v>
      </c>
      <c r="CH244" s="368">
        <f>_xlfn.IFS(($D244-$C$215)&lt;-(CH$215-$D$214),MIN((CH$216+$E244)/2,CF243),($D244-$C$215)&gt;-(CH$215-$D$214),MAX((CH$216+$E244)/2,CG242),TRUE,(CH$216+$E244)/2)</f>
        <v>-0.99908224483790609</v>
      </c>
      <c r="CI244" s="368">
        <f>_xlfn.IFS(($D244-$C$215)&lt;-(CI$215-$D$214),MIN((CI$216+$E244)/2,CG243),($D244-$C$215)&gt;-(CI$215-$D$214),MAX((CI$216+$E244)/2,CH242),TRUE,(CI$216+$E244)/2)</f>
        <v>-0.99879991411660796</v>
      </c>
      <c r="CJ244" s="368">
        <f>_xlfn.IFS(($D244-$C$215)&lt;-(CJ$215-$D$214),MIN((CJ$216+$E244)/2,CH243),($D244-$C$215)&gt;-(CJ$215-$D$214),MAX((CJ$216+$E244)/2,CI242),TRUE,(CJ$216+$E244)/2)</f>
        <v>-0.9984348601299603</v>
      </c>
      <c r="CK244" s="368">
        <f>_xlfn.IFS(($D244-$C$215)&lt;-(CK$215-$D$214),MIN((CK$216+$E244)/2,CI243),($D244-$C$215)&gt;-(CK$215-$D$214),MAX((CK$216+$E244)/2,CJ242),TRUE,(CK$216+$E244)/2)</f>
        <v>-0.99815252940866217</v>
      </c>
      <c r="CL244" s="368">
        <f>_xlfn.IFS(($D244-$C$215)&lt;-(CL$215-$D$214),MIN((CL$216+$E244)/2,CJ243),($D244-$C$215)&gt;-(CL$215-$D$214),MAX((CL$216+$E244)/2,CK242),TRUE,(CL$216+$E244)/2)</f>
        <v>-0.99758430759863892</v>
      </c>
      <c r="CM244" s="368">
        <f>_xlfn.IFS(($D244-$C$215)&lt;-(CM$215-$D$214),MIN((CM$216+$E244)/2,CK243),($D244-$C$215)&gt;-(CM$215-$D$214),MAX((CM$216+$E244)/2,CL242),TRUE,(CM$216+$E244)/2)</f>
        <v>-0.99685055164291447</v>
      </c>
      <c r="CN244" s="368">
        <f>_xlfn.IFS(($D244-$C$215)&lt;-(CN$215-$D$214),MIN((CN$216+$E244)/2,CL243),($D244-$C$215)&gt;-(CN$215-$D$214),MAX((CN$216+$E244)/2,CM242),TRUE,(CN$216+$E244)/2)</f>
        <v>-0.99628232983289122</v>
      </c>
      <c r="CO244" s="368">
        <f>_xlfn.IFS(($D244-$C$215)&lt;-(CO$215-$D$214),MIN((CO$216+$E244)/2,CM243),($D244-$C$215)&gt;-(CO$215-$D$214),MAX((CO$216+$E244)/2,CN242),TRUE,(CO$216+$E244)/2)</f>
        <v>-0.99513937746290815</v>
      </c>
      <c r="CP244" s="368">
        <f>_xlfn.IFS(($D244-$C$215)&lt;-(CP$215-$D$214),MIN((CP$216+$E244)/2,CN243),($D244-$C$215)&gt;-(CP$215-$D$214),MAX((CP$216+$E244)/2,CO242),TRUE,(CP$216+$E244)/2)</f>
        <v>-0.99366732098956556</v>
      </c>
      <c r="CQ244" s="368">
        <f>_xlfn.IFS(($D244-$C$215)&lt;-(CQ$215-$D$214),MIN((CQ$216+$E244)/2,CO243),($D244-$C$215)&gt;-(CQ$215-$D$214),MAX((CQ$216+$E244)/2,CP242),TRUE,(CQ$216+$E244)/2)</f>
        <v>-0.99252436861958249</v>
      </c>
      <c r="CR244" s="368">
        <f>_xlfn.IFS(($D244-$C$215)&lt;-(CR$215-$D$214),MIN((CR$216+$E244)/2,CP243),($D244-$C$215)&gt;-(CR$215-$D$214),MAX((CR$216+$E244)/2,CQ242),TRUE,(CR$216+$E244)/2)</f>
        <v>-0.9902280264728458</v>
      </c>
      <c r="CS244" s="368">
        <f>_xlfn.IFS(($D244-$C$215)&lt;-(CS$215-$D$214),MIN((CS$216+$E244)/2,CQ243),($D244-$C$215)&gt;-(CS$215-$D$214),MAX((CS$216+$E244)/2,CR242),TRUE,(CS$216+$E244)/2)</f>
        <v>-0.98728600561322433</v>
      </c>
      <c r="CT244" s="368">
        <f>_xlfn.IFS(($D244-$C$215)&lt;-(CT$215-$D$214),MIN((CT$216+$E244)/2,CR243),($D244-$C$215)&gt;-(CT$215-$D$214),MAX((CT$216+$E244)/2,CS242),TRUE,(CT$216+$E244)/2)</f>
        <v>-0.98498966346648764</v>
      </c>
      <c r="CU244" s="368">
        <f>_xlfn.IFS(($D244-$C$215)&lt;-(CU$215-$D$214),MIN((CU$216+$E244)/2,CS243),($D244-$C$215)&gt;-(CU$215-$D$214),MAX((CU$216+$E244)/2,CT242),TRUE,(CU$216+$E244)/2)</f>
        <v>-0.98038669999713346</v>
      </c>
      <c r="CV244" s="368">
        <f>_xlfn.IFS(($D244-$C$215)&lt;-(CV$215-$D$214),MIN((CV$216+$E244)/2,CT243),($D244-$C$215)&gt;-(CV$215-$D$214),MAX((CV$216+$E244)/2,CU242),TRUE,(CV$216+$E244)/2)</f>
        <v>-0.97455152473647866</v>
      </c>
      <c r="CW244" s="368">
        <f>_xlfn.IFS(($D244-$C$215)&lt;-(CW$215-$D$214),MIN((CW$216+$E244)/2,CU243),($D244-$C$215)&gt;-(CW$215-$D$214),MAX((CW$216+$E244)/2,CV242),TRUE,(CW$216+$E244)/2)</f>
        <v>-0.96994856126712448</v>
      </c>
      <c r="CX244" s="368">
        <f>_xlfn.IFS(($D244-$C$215)&lt;-(CX$215-$D$214),MIN((CX$216+$E244)/2,CV243),($D244-$C$215)&gt;-(CX$215-$D$214),MAX((CX$216+$E244)/2,CW242),TRUE,(CX$216+$E244)/2)</f>
        <v>-0.96076478635113061</v>
      </c>
      <c r="CY244" s="368">
        <f>_xlfn.IFS(($D244-$C$215)&lt;-(CY$215-$D$214),MIN((CY$216+$E244)/2,CW243),($D244-$C$215)&gt;-(CY$215-$D$214),MAX((CY$216+$E244)/2,CX242),TRUE,(CY$216+$E244)/2)</f>
        <v>-0.94936647164952548</v>
      </c>
      <c r="CZ244" s="368">
        <f>_xlfn.IFS(($D244-$C$215)&lt;-(CZ$215-$D$214),MIN((CZ$216+$E244)/2,CX243),($D244-$C$215)&gt;-(CZ$215-$D$214),MAX((CZ$216+$E244)/2,CY242),TRUE,(CZ$216+$E244)/2)</f>
        <v>-0.94018269673353161</v>
      </c>
      <c r="DA244" s="368">
        <f>_xlfn.IFS(($D244-$C$215)&lt;-(DA$215-$D$214),MIN((DA$216+$E244)/2,CY243),($D244-$C$215)&gt;-(DA$215-$D$214),MAX((DA$216+$E244)/2,CZ242),TRUE,(DA$216+$E244)/2)</f>
        <v>-0.922027981359402</v>
      </c>
      <c r="DB244" s="368">
        <f>_xlfn.IFS(($D244-$C$215)&lt;-(DB$215-$D$214),MIN((DB$216+$E244)/2,CZ243),($D244-$C$215)&gt;-(DB$215-$D$214),MAX((DB$216+$E244)/2,DA242),TRUE,(DB$216+$E244)/2)</f>
        <v>-0.90042623786986242</v>
      </c>
      <c r="DC244" s="368">
        <f>_xlfn.IFS(($D244-$C$215)&lt;-(DC$215-$D$214),MIN((DC$216+$E244)/2,DA243),($D244-$C$215)&gt;-(DC$215-$D$214),MAX((DC$216+$E244)/2,DB242),TRUE,(DC$216+$E244)/2)</f>
        <v>-0.88227152249573282</v>
      </c>
      <c r="DD244" s="368">
        <f>_xlfn.IFS(($D244-$C$215)&lt;-(DD$215-$D$214),MIN((DD$216+$E244)/2,DB243),($D244-$C$215)&gt;-(DD$215-$D$214),MAX((DD$216+$E244)/2,DC242),TRUE,(DD$216+$E244)/2)</f>
        <v>1.900483403151727</v>
      </c>
      <c r="DE244" s="368">
        <f>_xlfn.IFS(($D244-$C$215)&lt;-(DE$215-$D$214),MIN((DE$216+$E244)/2,DC243),($D244-$C$215)&gt;-(DE$215-$D$214),MAX((DE$216+$E244)/2,DD242),TRUE,(DE$216+$E244)/2)</f>
        <v>1.9353323138269034</v>
      </c>
      <c r="DF244" s="369">
        <f>_xlfn.IFS(($D244-$C$215)&lt;-(DF$215-$D$214),MIN((DF$216+$E244)/2,DD243),($D244-$C$215)&gt;-(DF$215-$D$214),MAX((DF$216+$E244)/2,DE242),TRUE,(DF$216+$E244)/2)</f>
        <v>1.9614858934785704</v>
      </c>
      <c r="DG244" s="278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 s="646">
        <v>0.8</v>
      </c>
      <c r="EK244" s="368">
        <f>2*(1/(1+EXP(-4/0.5*(POWER(POWER((ABS(EK$241-$DJ$213)),3)+POWER(ABS($DK218-$DI$214),3),1/3))))-0.5)</f>
        <v>0.99979428634056511</v>
      </c>
      <c r="EL244" s="368">
        <f>2*(1/(1+EXP(-4/0.5*(POWER(POWER((ABS(EL$241-$DJ$213)),3)+POWER(ABS($DK218-$DI$214),3),1/3))))-0.5)</f>
        <v>0.99963075264863011</v>
      </c>
      <c r="EM244" s="368">
        <f>2*(1/(1+EXP(-4/0.5*(POWER(POWER((ABS(EM$241-$DJ$213)),3)+POWER(ABS($DK218-$DI$214),3),1/3))))-0.5)</f>
        <v>0.99937054885321963</v>
      </c>
      <c r="EN244" s="368">
        <f>2*(1/(1+EXP(-4/0.5*(POWER(POWER((ABS(EN$241-$DJ$213)),3)+POWER(ABS($DK218-$DI$214),3),1/3))))-0.5)</f>
        <v>0.9989925497428358</v>
      </c>
      <c r="EO244" s="368">
        <f>2*(1/(1+EXP(-4/0.5*(POWER(POWER((ABS(EO$241-$DJ$213)),3)+POWER(ABS($DK218-$DI$214),3),1/3))))-0.5)</f>
        <v>0.99850302354286713</v>
      </c>
      <c r="EP244" s="368">
        <f>2*(1/(1+EXP(-4/0.5*(POWER(POWER((ABS(EP$241-$DJ$213)),3)+POWER(ABS($DK218-$DI$214),3),1/3))))-0.5)</f>
        <v>0.9979527931074117</v>
      </c>
      <c r="EQ244" s="368">
        <f>2*(1/(1+EXP(-4/0.5*(POWER(POWER((ABS(EQ$241-$DJ$213)),3)+POWER(ABS($DK218-$DI$214),3),1/3))))-0.5)</f>
        <v>0.99743143053470296</v>
      </c>
      <c r="ER244" s="368">
        <f>2*(1/(1+EXP(-4/0.5*(POWER(POWER((ABS(ER$241-$DJ$213)),3)+POWER(ABS($DK218-$DI$214),3),1/3))))-0.5)</f>
        <v>0.99702918148105213</v>
      </c>
      <c r="ES244" s="368">
        <f>2*(1/(1+EXP(-4/0.5*(POWER(POWER((ABS(ES$241-$DJ$213)),3)+POWER(ABS($DK218-$DI$214),3),1/3))))-0.5)</f>
        <v>0.99679043576804505</v>
      </c>
      <c r="ET244" s="368">
        <f>2*(1/(1+EXP(-4/0.5*(POWER(POWER((ABS(ET$241-$DJ$213)),3)+POWER(ABS($DK218-$DI$214),3),1/3))))-0.5)</f>
        <v>0.99669616069810574</v>
      </c>
      <c r="EU244" s="368">
        <f>2*(1/(1+EXP(-4/0.5*(POWER(POWER((ABS(EU$241-$DJ$213)),3)+POWER(ABS($DK218-$DI$214),3),1/3))))-0.5)</f>
        <v>0.99668239783965107</v>
      </c>
      <c r="EV244" s="368">
        <f>2*(1/(1+EXP(-4/0.5*(POWER(POWER((ABS(EV$241-$DJ$213)),3)+POWER(ABS($DK218-$DI$214),3),1/3))))-0.5)</f>
        <v>0.99669616069810574</v>
      </c>
      <c r="EW244" s="368">
        <f>2*(1/(1+EXP(-4/0.5*(POWER(POWER((ABS(EW$241-$DJ$213)),3)+POWER(ABS($DK218-$DI$214),3),1/3))))-0.5)</f>
        <v>0.99679043576804505</v>
      </c>
      <c r="EX244" s="368">
        <f>2*(1/(1+EXP(-4/0.5*(POWER(POWER((ABS(EX$241-$DJ$213)),3)+POWER(ABS($DK218-$DI$214),3),1/3))))-0.5)</f>
        <v>0.99702918148105213</v>
      </c>
      <c r="EY244" s="368">
        <f>2*(1/(1+EXP(-4/0.5*(POWER(POWER((ABS(EY$241-$DJ$213)),3)+POWER(ABS($DK218-$DI$214),3),1/3))))-0.5)</f>
        <v>0.99743143053470296</v>
      </c>
      <c r="EZ244" s="368">
        <f>2*(1/(1+EXP(-4/0.5*(POWER(POWER((ABS(EZ$241-$DJ$213)),3)+POWER(ABS($DK218-$DI$214),3),1/3))))-0.5)</f>
        <v>0.9979527931074117</v>
      </c>
      <c r="FA244" s="368">
        <f>2*(1/(1+EXP(-4/0.5*(POWER(POWER((ABS(FA$241-$DJ$213)),3)+POWER(ABS($DK218-$DI$214),3),1/3))))-0.5)</f>
        <v>0.99850302354286713</v>
      </c>
      <c r="FB244" s="368">
        <f>2*(1/(1+EXP(-4/0.5*(POWER(POWER((ABS(FB$241-$DJ$213)),3)+POWER(ABS($DK218-$DI$214),3),1/3))))-0.5)</f>
        <v>0.9989925497428358</v>
      </c>
      <c r="FC244" s="368">
        <f>2*(1/(1+EXP(-4/0.5*(POWER(POWER((ABS(FC$241-$DJ$213)),3)+POWER(ABS($DK218-$DI$214),3),1/3))))-0.5)</f>
        <v>0.99937054885321963</v>
      </c>
      <c r="FD244" s="368">
        <f>2*(1/(1+EXP(-4/0.5*(POWER(POWER((ABS(FD$241-$DJ$213)),3)+POWER(ABS($DK218-$DI$214),3),1/3))))-0.5)</f>
        <v>0.99963075264863011</v>
      </c>
      <c r="FE244" s="368">
        <f>2*(1/(1+EXP(-4/0.5*(POWER(POWER((ABS(FE$241-$DJ$213)),3)+POWER(ABS($DK218-$DI$214),3),1/3))))-0.5)</f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80"/>
      <c r="C245" s="278"/>
      <c r="D245" s="222">
        <v>-1.3</v>
      </c>
      <c r="E245" s="227">
        <f>$E$217-($E$217-$E$247)*1/(1+EXP(-($E$216*(-D245+$C$215))))</f>
        <v>-0.99984340529770943</v>
      </c>
      <c r="F245" s="367">
        <f>AQ245*CB245</f>
        <v>-0.99987155238860148</v>
      </c>
      <c r="G245" s="368">
        <f>AR245*CC245</f>
        <v>-0.99978726624731873</v>
      </c>
      <c r="H245" s="368">
        <f>AS245*CD245</f>
        <v>-0.99978399112662042</v>
      </c>
      <c r="I245" s="368">
        <f>AT245*CE245</f>
        <v>-0.99964384531219985</v>
      </c>
      <c r="J245" s="368">
        <f>AU245*CF245</f>
        <v>-0.99962169187543581</v>
      </c>
      <c r="K245" s="368">
        <f>AV245*CG245</f>
        <v>-0.99948311892323594</v>
      </c>
      <c r="L245" s="368">
        <f>AW245*CH245</f>
        <v>-0.99934271278976017</v>
      </c>
      <c r="M245" s="368">
        <f>AX245*CI245</f>
        <v>-0.99916134236816256</v>
      </c>
      <c r="N245" s="368">
        <f>AY245*CJ245</f>
        <v>-0.99902154591326808</v>
      </c>
      <c r="O245" s="368">
        <f>AZ245*CK245</f>
        <v>-0.9987395479957768</v>
      </c>
      <c r="P245" s="368">
        <f>BA245*CL245</f>
        <v>-0.99837290537393053</v>
      </c>
      <c r="Q245" s="368">
        <f>BB245*CM245</f>
        <v>-0.99808254910996963</v>
      </c>
      <c r="R245" s="368">
        <f>BC245*CN245</f>
        <v>-0.99748984738091662</v>
      </c>
      <c r="S245" s="368">
        <f>BD245*CO245</f>
        <v>-0.99669348782775458</v>
      </c>
      <c r="T245" s="368">
        <f>BE245*CP245</f>
        <v>-0.99597788581427271</v>
      </c>
      <c r="U245" s="368">
        <f>BF245*CQ245</f>
        <v>-0.99450274364930946</v>
      </c>
      <c r="V245" s="368">
        <f>BG245*CR245</f>
        <v>-0.9922990685355606</v>
      </c>
      <c r="W245" s="368">
        <f>BH245*CS245</f>
        <v>-0.98956921294798772</v>
      </c>
      <c r="X245" s="368">
        <f>BI245*CT245</f>
        <v>-0.98389819438969539</v>
      </c>
      <c r="Y245" s="368">
        <f>BJ245*CU245</f>
        <v>-0.9739653640665118</v>
      </c>
      <c r="Z245" s="368">
        <f>BK245*CV245</f>
        <v>-0.95780937884968131</v>
      </c>
      <c r="AA245" s="368">
        <f>BL245*CW245</f>
        <v>-0.92815164269668204</v>
      </c>
      <c r="AB245" s="368">
        <f>BM245*CX245</f>
        <v>-0.88418740341618041</v>
      </c>
      <c r="AC245" s="368">
        <f>BN245*CY245</f>
        <v>-0.83791581369288204</v>
      </c>
      <c r="AD245" s="368">
        <f>BO245*CZ245</f>
        <v>-0.80518289536015608</v>
      </c>
      <c r="AE245" s="368">
        <f>BP245*DA245</f>
        <v>-0.79144368655884101</v>
      </c>
      <c r="AF245" s="368">
        <f>BQ245*DB245</f>
        <v>-0.78793384308318792</v>
      </c>
      <c r="AG245" s="368">
        <f>BR245*DC245</f>
        <v>-0.79651851281855823</v>
      </c>
      <c r="AH245" s="368">
        <f>BS245*DD245</f>
        <v>-0.81693562972509093</v>
      </c>
      <c r="AI245" s="368">
        <f>BT245*DE245</f>
        <v>1.8210978876560835</v>
      </c>
      <c r="AJ245" s="369">
        <f>BU245*DF245</f>
        <v>1.8959393784029495</v>
      </c>
      <c r="AK245" s="278"/>
      <c r="AL245" s="189"/>
      <c r="AM245" s="280"/>
      <c r="AN245" s="278"/>
      <c r="AO245" s="222">
        <v>-1.3</v>
      </c>
      <c r="AP245" s="227">
        <f>$E$217-($E$217-$E$247)*1/(1+EXP(-($E$216*(-AO245+$C$215))))</f>
        <v>-0.99984340529770943</v>
      </c>
      <c r="AQ245" s="368">
        <f>2*(1/(1+EXP(-4/0.5*(POWER(POWER((ABS(AQ$215-(-1))),3)+POWER(ABS($AO245-(0)),3),1/3))))-0.5)*2*(1/(1+EXP(-4/0.5*(POWER(POWER((ABS(AQ$215-(1))),3)+POWER(ABS($AO245-(-1)),3),1/3))))-0.5)</f>
        <v>0.99994984581280677</v>
      </c>
      <c r="AR245" s="368">
        <f>2*(1/(1+EXP(-4/0.5*(POWER(POWER((ABS(AR$215-(-1))),3)+POWER(ABS($AO245-(0)),3),1/3))))-0.5)*2*(1/(1+EXP(-4/0.5*(POWER(POWER((ABS(AR$215-(1))),3)+POWER(ABS($AO245-(-1)),3),1/3))))-0.5)</f>
        <v>0.99994492072328334</v>
      </c>
      <c r="AS245" s="368">
        <f>2*(1/(1+EXP(-4/0.5*(POWER(POWER((ABS(AS$215-(-1))),3)+POWER(ABS($AO245-(0)),3),1/3))))-0.5)*2*(1/(1+EXP(-4/0.5*(POWER(POWER((ABS(AS$215-(1))),3)+POWER(ABS($AO245-(-1)),3),1/3))))-0.5)</f>
        <v>0.9999416450861377</v>
      </c>
      <c r="AT245" s="368">
        <f>2*(1/(1+EXP(-4/0.5*(POWER(POWER((ABS(AT$215-(-1))),3)+POWER(ABS($AO245-(0)),3),1/3))))-0.5)*2*(1/(1+EXP(-4/0.5*(POWER(POWER((ABS(AT$215-(1))),3)+POWER(ABS($AO245-(-1)),3),1/3))))-0.5)</f>
        <v>0.99993985463941892</v>
      </c>
      <c r="AU245" s="368">
        <f>2*(1/(1+EXP(-4/0.5*(POWER(POWER((ABS(AU$215-(-1))),3)+POWER(ABS($AO245-(0)),3),1/3))))-0.5)*2*(1/(1+EXP(-4/0.5*(POWER(POWER((ABS(AU$215-(1))),3)+POWER(ABS($AO245-(-1)),3),1/3))))-0.5)</f>
        <v>0.99993913334103723</v>
      </c>
      <c r="AV245" s="368">
        <f>2*(1/(1+EXP(-4/0.5*(POWER(POWER((ABS(AV$215-(-1))),3)+POWER(ABS($AO245-(0)),3),1/3))))-0.5)*2*(1/(1+EXP(-4/0.5*(POWER(POWER((ABS(AV$215-(1))),3)+POWER(ABS($AO245-(-1)),3),1/3))))-0.5)</f>
        <v>0.99993891583988259</v>
      </c>
      <c r="AW245" s="368">
        <f>2*(1/(1+EXP(-4/0.5*(POWER(POWER((ABS(AW$215-(-1))),3)+POWER(ABS($AO245-(0)),3),1/3))))-0.5)*2*(1/(1+EXP(-4/0.5*(POWER(POWER((ABS(AW$215-(1))),3)+POWER(ABS($AO245-(-1)),3),1/3))))-0.5)</f>
        <v>0.99993874183469189</v>
      </c>
      <c r="AX245" s="368">
        <f>2*(1/(1+EXP(-4/0.5*(POWER(POWER((ABS(AX$215-(-1))),3)+POWER(ABS($AO245-(0)),3),1/3))))-0.5)*2*(1/(1+EXP(-4/0.5*(POWER(POWER((ABS(AX$215-(1))),3)+POWER(ABS($AO245-(-1)),3),1/3))))-0.5)</f>
        <v>0.99993880915500055</v>
      </c>
      <c r="AY245" s="368">
        <f>2*(1/(1+EXP(-4/0.5*(POWER(POWER((ABS(AY$215-(-1))),3)+POWER(ABS($AO245-(0)),3),1/3))))-0.5)*2*(1/(1+EXP(-4/0.5*(POWER(POWER((ABS(AY$215-(1))),3)+POWER(ABS($AO245-(-1)),3),1/3))))-0.5)</f>
        <v>0.9999392453174385</v>
      </c>
      <c r="AZ245" s="368">
        <f>2*(1/(1+EXP(-4/0.5*(POWER(POWER((ABS(AZ$215-(-1))),3)+POWER(ABS($AO245-(0)),3),1/3))))-0.5)*2*(1/(1+EXP(-4/0.5*(POWER(POWER((ABS(AZ$215-(1))),3)+POWER(ABS($AO245-(-1)),3),1/3))))-0.5)</f>
        <v>0.99993956134759532</v>
      </c>
      <c r="BA245" s="368">
        <f>2*(1/(1+EXP(-4/0.5*(POWER(POWER((ABS(BA$215-(-1))),3)+POWER(ABS($AO245-(0)),3),1/3))))-0.5)*2*(1/(1+EXP(-4/0.5*(POWER(POWER((ABS(BA$215-(1))),3)+POWER(ABS($AO245-(-1)),3),1/3))))-0.5)</f>
        <v>0.9999379481241053</v>
      </c>
      <c r="BB245" s="368">
        <f>2*(1/(1+EXP(-4/0.5*(POWER(POWER((ABS(BB$215-(-1))),3)+POWER(ABS($AO245-(0)),3),1/3))))-0.5)*2*(1/(1+EXP(-4/0.5*(POWER(POWER((ABS(BB$215-(1))),3)+POWER(ABS($AO245-(-1)),3),1/3))))-0.5)</f>
        <v>0.99992989017546852</v>
      </c>
      <c r="BC245" s="368">
        <f>2*(1/(1+EXP(-4/0.5*(POWER(POWER((ABS(BC$215-(-1))),3)+POWER(ABS($AO245-(0)),3),1/3))))-0.5)*2*(1/(1+EXP(-4/0.5*(POWER(POWER((ABS(BC$215-(1))),3)+POWER(ABS($AO245-(-1)),3),1/3))))-0.5)</f>
        <v>0.99990531104288349</v>
      </c>
      <c r="BD245" s="368">
        <f>2*(1/(1+EXP(-4/0.5*(POWER(POWER((ABS(BD$215-(-1))),3)+POWER(ABS($AO245-(0)),3),1/3))))-0.5)*2*(1/(1+EXP(-4/0.5*(POWER(POWER((ABS(BD$215-(1))),3)+POWER(ABS($AO245-(-1)),3),1/3))))-0.5)</f>
        <v>0.99984243995762345</v>
      </c>
      <c r="BE245" s="368">
        <f>2*(1/(1+EXP(-4/0.5*(POWER(POWER((ABS(BE$215-(-1))),3)+POWER(ABS($AO245-(0)),3),1/3))))-0.5)*2*(1/(1+EXP(-4/0.5*(POWER(POWER((ABS(BE$215-(1))),3)+POWER(ABS($AO245-(-1)),3),1/3))))-0.5)</f>
        <v>0.99969441993549202</v>
      </c>
      <c r="BF245" s="368">
        <f>2*(1/(1+EXP(-4/0.5*(POWER(POWER((ABS(BF$215-(-1))),3)+POWER(ABS($AO245-(0)),3),1/3))))-0.5)*2*(1/(1+EXP(-4/0.5*(POWER(POWER((ABS(BF$215-(1))),3)+POWER(ABS($AO245-(-1)),3),1/3))))-0.5)</f>
        <v>0.9993602566353853</v>
      </c>
      <c r="BG245" s="368">
        <f>2*(1/(1+EXP(-4/0.5*(POWER(POWER((ABS(BG$215-(-1))),3)+POWER(ABS($AO245-(0)),3),1/3))))-0.5)*2*(1/(1+EXP(-4/0.5*(POWER(POWER((ABS(BG$215-(1))),3)+POWER(ABS($AO245-(-1)),3),1/3))))-0.5)</f>
        <v>0.99862302762191846</v>
      </c>
      <c r="BH245" s="368">
        <f>2*(1/(1+EXP(-4/0.5*(POWER(POWER((ABS(BH$215-(-1))),3)+POWER(ABS($AO245-(0)),3),1/3))))-0.5)*2*(1/(1+EXP(-4/0.5*(POWER(POWER((ABS(BH$215-(1))),3)+POWER(ABS($AO245-(-1)),3),1/3))))-0.5)</f>
        <v>0.99702258628097484</v>
      </c>
      <c r="BI245" s="368">
        <f>2*(1/(1+EXP(-4/0.5*(POWER(POWER((ABS(BI$215-(-1))),3)+POWER(ABS($AO245-(0)),3),1/3))))-0.5)*2*(1/(1+EXP(-4/0.5*(POWER(POWER((ABS(BI$215-(1))),3)+POWER(ABS($AO245-(-1)),3),1/3))))-0.5)</f>
        <v>0.99360770255544373</v>
      </c>
      <c r="BJ245" s="368">
        <f>2*(1/(1+EXP(-4/0.5*(POWER(POWER((ABS(BJ$215-(-1))),3)+POWER(ABS($AO245-(0)),3),1/3))))-0.5)*2*(1/(1+EXP(-4/0.5*(POWER(POWER((ABS(BJ$215-(1))),3)+POWER(ABS($AO245-(-1)),3),1/3))))-0.5)</f>
        <v>0.98650781893901274</v>
      </c>
      <c r="BK245" s="368">
        <f>2*(1/(1+EXP(-4/0.5*(POWER(POWER((ABS(BK$215-(-1))),3)+POWER(ABS($AO245-(0)),3),1/3))))-0.5)*2*(1/(1+EXP(-4/0.5*(POWER(POWER((ABS(BK$215-(1))),3)+POWER(ABS($AO245-(-1)),3),1/3))))-0.5)</f>
        <v>0.97240551284452026</v>
      </c>
      <c r="BL245" s="368">
        <f>2*(1/(1+EXP(-4/0.5*(POWER(POWER((ABS(BL$215-(-1))),3)+POWER(ABS($AO245-(0)),3),1/3))))-0.5)*2*(1/(1+EXP(-4/0.5*(POWER(POWER((ABS(BL$215-(1))),3)+POWER(ABS($AO245-(-1)),3),1/3))))-0.5)</f>
        <v>0.94671994499659762</v>
      </c>
      <c r="BM245" s="368">
        <f>2*(1/(1+EXP(-4/0.5*(POWER(POWER((ABS(BM$215-(-1))),3)+POWER(ABS($AO245-(0)),3),1/3))))-0.5)*2*(1/(1+EXP(-4/0.5*(POWER(POWER((ABS(BM$215-(1))),3)+POWER(ABS($AO245-(-1)),3),1/3))))-0.5)</f>
        <v>0.90727619933206405</v>
      </c>
      <c r="BN245" s="368">
        <f>2*(1/(1+EXP(-4/0.5*(POWER(POWER((ABS(BN$215-(-1))),3)+POWER(ABS($AO245-(0)),3),1/3))))-0.5)*2*(1/(1+EXP(-4/0.5*(POWER(POWER((ABS(BN$215-(1))),3)+POWER(ABS($AO245-(-1)),3),1/3))))-0.5)</f>
        <v>0.86387654681217618</v>
      </c>
      <c r="BO245" s="368">
        <f>2*(1/(1+EXP(-4/0.5*(POWER(POWER((ABS(BO$215-(-1))),3)+POWER(ABS($AO245-(0)),3),1/3))))-0.5)*2*(1/(1+EXP(-4/0.5*(POWER(POWER((ABS(BO$215-(1))),3)+POWER(ABS($AO245-(-1)),3),1/3))))-0.5)</f>
        <v>0.83806453650132628</v>
      </c>
      <c r="BP245" s="368">
        <f>2*(1/(1+EXP(-4/0.5*(POWER(POWER((ABS(BP$215-(-1))),3)+POWER(ABS($AO245-(0)),3),1/3))))-0.5)*2*(1/(1+EXP(-4/0.5*(POWER(POWER((ABS(BP$215-(1))),3)+POWER(ABS($AO245-(-1)),3),1/3))))-0.5)</f>
        <v>0.83365455826948109</v>
      </c>
      <c r="BQ245" s="368">
        <f>2*(1/(1+EXP(-4/0.5*(POWER(POWER((ABS(BQ$215-(-1))),3)+POWER(ABS($AO245-(0)),3),1/3))))-0.5)*2*(1/(1+EXP(-4/0.5*(POWER(POWER((ABS(BQ$215-(1))),3)+POWER(ABS($AO245-(-1)),3),1/3))))-0.5)</f>
        <v>0.83806460789025305</v>
      </c>
      <c r="BR245" s="368">
        <f>2*(1/(1+EXP(-4/0.5*(POWER(POWER((ABS(BR$215-(-1))),3)+POWER(ABS($AO245-(0)),3),1/3))))-0.5)*2*(1/(1+EXP(-4/0.5*(POWER(POWER((ABS(BR$215-(1))),3)+POWER(ABS($AO245-(-1)),3),1/3))))-0.5)</f>
        <v>0.86387672491696232</v>
      </c>
      <c r="BS245" s="368">
        <f>2*(1/(1+EXP(-4/0.5*(POWER(POWER((ABS(BS$215-(-1))),3)+POWER(ABS($AO245-(0)),3),1/3))))-0.5)*2*(1/(1+EXP(-4/0.5*(POWER(POWER((ABS(BS$215-(1))),3)+POWER(ABS($AO245-(-1)),3),1/3))))-0.5)</f>
        <v>0.90727657121333427</v>
      </c>
      <c r="BT245" s="368">
        <f>2*(1/(1+EXP(-4/0.5*(POWER(POWER((ABS(BT$215-(-1))),3)+POWER(ABS($AO245-(0)),3),1/3))))-0.5)*2*(1/(1+EXP(-4/0.5*(POWER(POWER((ABS(BT$215-(1))),3)+POWER(ABS($AO245-(-1)),3),1/3))))-0.5)</f>
        <v>0.9467206708010194</v>
      </c>
      <c r="BU245" s="368">
        <f>2*(1/(1+EXP(-4/0.5*(POWER(POWER((ABS(BU$215-(-1))),3)+POWER(ABS($AO245-(0)),3),1/3))))-0.5)*2*(1/(1+EXP(-4/0.5*(POWER(POWER((ABS(BU$215-(1))),3)+POWER(ABS($AO245-(-1)),3),1/3))))-0.5)</f>
        <v>0.97240685827540629</v>
      </c>
      <c r="BV245" s="278"/>
      <c r="BW245" s="198"/>
      <c r="BX245" s="280"/>
      <c r="BY245" s="278"/>
      <c r="BZ245" s="222">
        <v>-1.3</v>
      </c>
      <c r="CA245" s="227">
        <f>$E$217-($E$217-$E$247)*1/(1+EXP(-($E$216*(-BZ245+$C$215))))</f>
        <v>-0.99984340529770943</v>
      </c>
      <c r="CB245" s="367">
        <f>MIN((CB$216+$E245)/2,CA244)</f>
        <v>-0.99992170264885472</v>
      </c>
      <c r="CC245" s="368">
        <f>_xlfn.IFS(($D245-$C$215)&lt;-(CC$215-$D$214),MIN((CC$216+$E245)/2,CB244),($D245-$C$215)&gt;-(CC$215-$D$214),MAX((CC$216+$E245)/2,CB244),TRUE,(CC$216+$E245)/2)</f>
        <v>-0.99984233684006263</v>
      </c>
      <c r="CD245" s="368">
        <f>_xlfn.IFS(($D245-$C$215)&lt;-(CD$215-$D$214),MIN((CD$216+$E245)/2,CB244),($D245-$C$215)&gt;-(CD$215-$D$214),MAX((CD$216+$E245)/2,CC243),TRUE,(CD$216+$E245)/2)</f>
        <v>-0.99984233684006263</v>
      </c>
      <c r="CE245" s="368">
        <f>_xlfn.IFS(($D245-$C$215)&lt;-(CE$215-$D$214),MIN((CE$216+$E245)/2,CC244),($D245-$C$215)&gt;-(CE$215-$D$214),MAX((CE$216+$E245)/2,CD243),TRUE,(CE$216+$E245)/2)</f>
        <v>-0.99970397286812229</v>
      </c>
      <c r="CF245" s="368">
        <f>_xlfn.IFS(($D245-$C$215)&lt;-(CF$215-$D$214),MIN((CF$216+$E245)/2,CD244),($D245-$C$215)&gt;-(CF$215-$D$214),MAX((CF$216+$E245)/2,CE243),TRUE,(CF$216+$E245)/2)</f>
        <v>-0.99968253921162109</v>
      </c>
      <c r="CG245" s="368">
        <f>_xlfn.IFS(($D245-$C$215)&lt;-(CG$215-$D$214),MIN((CG$216+$E245)/2,CE244),($D245-$C$215)&gt;-(CG$215-$D$214),MAX((CG$216+$E245)/2,CF243),TRUE,(CG$216+$E245)/2)</f>
        <v>-0.99954417523968075</v>
      </c>
      <c r="CH245" s="368">
        <f>_xlfn.IFS(($D245-$C$215)&lt;-(CH$215-$D$214),MIN((CH$216+$E245)/2,CF244),($D245-$C$215)&gt;-(CH$215-$D$214),MAX((CH$216+$E245)/2,CG243),TRUE,(CH$216+$E245)/2)</f>
        <v>-0.99940393444118569</v>
      </c>
      <c r="CI245" s="368">
        <f>_xlfn.IFS(($D245-$C$215)&lt;-(CI$215-$D$214),MIN((CI$216+$E245)/2,CG244),($D245-$C$215)&gt;-(CI$215-$D$214),MAX((CI$216+$E245)/2,CH243),TRUE,(CI$216+$E245)/2)</f>
        <v>-0.99922248563640115</v>
      </c>
      <c r="CJ245" s="368">
        <f>_xlfn.IFS(($D245-$C$215)&lt;-(CJ$215-$D$214),MIN((CJ$216+$E245)/2,CH244),($D245-$C$215)&gt;-(CJ$215-$D$214),MAX((CJ$216+$E245)/2,CI243),TRUE,(CJ$216+$E245)/2)</f>
        <v>-0.99908224483790609</v>
      </c>
      <c r="CK245" s="368">
        <f>_xlfn.IFS(($D245-$C$215)&lt;-(CK$215-$D$214),MIN((CK$216+$E245)/2,CI244),($D245-$C$215)&gt;-(CK$215-$D$214),MAX((CK$216+$E245)/2,CJ243),TRUE,(CK$216+$E245)/2)</f>
        <v>-0.99879991411660796</v>
      </c>
      <c r="CL245" s="368">
        <f>_xlfn.IFS(($D245-$C$215)&lt;-(CL$215-$D$214),MIN((CL$216+$E245)/2,CJ244),($D245-$C$215)&gt;-(CL$215-$D$214),MAX((CL$216+$E245)/2,CK243),TRUE,(CL$216+$E245)/2)</f>
        <v>-0.9984348601299603</v>
      </c>
      <c r="CM245" s="368">
        <f>_xlfn.IFS(($D245-$C$215)&lt;-(CM$215-$D$214),MIN((CM$216+$E245)/2,CK244),($D245-$C$215)&gt;-(CM$215-$D$214),MAX((CM$216+$E245)/2,CL243),TRUE,(CM$216+$E245)/2)</f>
        <v>-0.99815252940866217</v>
      </c>
      <c r="CN245" s="368">
        <f>_xlfn.IFS(($D245-$C$215)&lt;-(CN$215-$D$214),MIN((CN$216+$E245)/2,CL244),($D245-$C$215)&gt;-(CN$215-$D$214),MAX((CN$216+$E245)/2,CM243),TRUE,(CN$216+$E245)/2)</f>
        <v>-0.99758430759863892</v>
      </c>
      <c r="CO245" s="368">
        <f>_xlfn.IFS(($D245-$C$215)&lt;-(CO$215-$D$214),MIN((CO$216+$E245)/2,CM244),($D245-$C$215)&gt;-(CO$215-$D$214),MAX((CO$216+$E245)/2,CN243),TRUE,(CO$216+$E245)/2)</f>
        <v>-0.99685055164291447</v>
      </c>
      <c r="CP245" s="368">
        <f>_xlfn.IFS(($D245-$C$215)&lt;-(CP$215-$D$214),MIN((CP$216+$E245)/2,CN244),($D245-$C$215)&gt;-(CP$215-$D$214),MAX((CP$216+$E245)/2,CO243),TRUE,(CP$216+$E245)/2)</f>
        <v>-0.99628232983289122</v>
      </c>
      <c r="CQ245" s="368">
        <f>_xlfn.IFS(($D245-$C$215)&lt;-(CQ$215-$D$214),MIN((CQ$216+$E245)/2,CO244),($D245-$C$215)&gt;-(CQ$215-$D$214),MAX((CQ$216+$E245)/2,CP243),TRUE,(CQ$216+$E245)/2)</f>
        <v>-0.99513937746290815</v>
      </c>
      <c r="CR245" s="368">
        <f>_xlfn.IFS(($D245-$C$215)&lt;-(CR$215-$D$214),MIN((CR$216+$E245)/2,CP244),($D245-$C$215)&gt;-(CR$215-$D$214),MAX((CR$216+$E245)/2,CQ243),TRUE,(CR$216+$E245)/2)</f>
        <v>-0.99366732098956556</v>
      </c>
      <c r="CS245" s="368">
        <f>_xlfn.IFS(($D245-$C$215)&lt;-(CS$215-$D$214),MIN((CS$216+$E245)/2,CQ244),($D245-$C$215)&gt;-(CS$215-$D$214),MAX((CS$216+$E245)/2,CR243),TRUE,(CS$216+$E245)/2)</f>
        <v>-0.99252436861958249</v>
      </c>
      <c r="CT245" s="368">
        <f>_xlfn.IFS(($D245-$C$215)&lt;-(CT$215-$D$214),MIN((CT$216+$E245)/2,CR244),($D245-$C$215)&gt;-(CT$215-$D$214),MAX((CT$216+$E245)/2,CS243),TRUE,(CT$216+$E245)/2)</f>
        <v>-0.9902280264728458</v>
      </c>
      <c r="CU245" s="368">
        <f>_xlfn.IFS(($D245-$C$215)&lt;-(CU$215-$D$214),MIN((CU$216+$E245)/2,CS244),($D245-$C$215)&gt;-(CU$215-$D$214),MAX((CU$216+$E245)/2,CT243),TRUE,(CU$216+$E245)/2)</f>
        <v>-0.98728600561322433</v>
      </c>
      <c r="CV245" s="368">
        <f>_xlfn.IFS(($D245-$C$215)&lt;-(CV$215-$D$214),MIN((CV$216+$E245)/2,CT244),($D245-$C$215)&gt;-(CV$215-$D$214),MAX((CV$216+$E245)/2,CU243),TRUE,(CV$216+$E245)/2)</f>
        <v>-0.98498966346648764</v>
      </c>
      <c r="CW245" s="368">
        <f>_xlfn.IFS(($D245-$C$215)&lt;-(CW$215-$D$214),MIN((CW$216+$E245)/2,CU244),($D245-$C$215)&gt;-(CW$215-$D$214),MAX((CW$216+$E245)/2,CV243),TRUE,(CW$216+$E245)/2)</f>
        <v>-0.98038669999713346</v>
      </c>
      <c r="CX245" s="368">
        <f>_xlfn.IFS(($D245-$C$215)&lt;-(CX$215-$D$214),MIN((CX$216+$E245)/2,CV244),($D245-$C$215)&gt;-(CX$215-$D$214),MAX((CX$216+$E245)/2,CW243),TRUE,(CX$216+$E245)/2)</f>
        <v>-0.97455152473647866</v>
      </c>
      <c r="CY245" s="368">
        <f>_xlfn.IFS(($D245-$C$215)&lt;-(CY$215-$D$214),MIN((CY$216+$E245)/2,CW244),($D245-$C$215)&gt;-(CY$215-$D$214),MAX((CY$216+$E245)/2,CX243),TRUE,(CY$216+$E245)/2)</f>
        <v>-0.96994856126712448</v>
      </c>
      <c r="CZ245" s="368">
        <f>_xlfn.IFS(($D245-$C$215)&lt;-(CZ$215-$D$214),MIN((CZ$216+$E245)/2,CX244),($D245-$C$215)&gt;-(CZ$215-$D$214),MAX((CZ$216+$E245)/2,CY243),TRUE,(CZ$216+$E245)/2)</f>
        <v>-0.96076478635113061</v>
      </c>
      <c r="DA245" s="368">
        <f>_xlfn.IFS(($D245-$C$215)&lt;-(DA$215-$D$214),MIN((DA$216+$E245)/2,CY244),($D245-$C$215)&gt;-(DA$215-$D$214),MAX((DA$216+$E245)/2,CZ243),TRUE,(DA$216+$E245)/2)</f>
        <v>-0.94936647164952548</v>
      </c>
      <c r="DB245" s="368">
        <f>_xlfn.IFS(($D245-$C$215)&lt;-(DB$215-$D$214),MIN((DB$216+$E245)/2,CZ244),($D245-$C$215)&gt;-(DB$215-$D$214),MAX((DB$216+$E245)/2,DA243),TRUE,(DB$216+$E245)/2)</f>
        <v>-0.94018269673353161</v>
      </c>
      <c r="DC245" s="368">
        <f>_xlfn.IFS(($D245-$C$215)&lt;-(DC$215-$D$214),MIN((DC$216+$E245)/2,DA244),($D245-$C$215)&gt;-(DC$215-$D$214),MAX((DC$216+$E245)/2,DB243),TRUE,(DC$216+$E245)/2)</f>
        <v>-0.922027981359402</v>
      </c>
      <c r="DD245" s="368">
        <f>_xlfn.IFS(($D245-$C$215)&lt;-(DD$215-$D$214),MIN((DD$216+$E245)/2,DB244),($D245-$C$215)&gt;-(DD$215-$D$214),MAX((DD$216+$E245)/2,DC243),TRUE,(DD$216+$E245)/2)</f>
        <v>-0.90042623786986242</v>
      </c>
      <c r="DE245" s="368">
        <f>_xlfn.IFS(($D245-$C$215)&lt;-(DE$215-$D$214),MIN((DE$216+$E245)/2,DC244),($D245-$C$215)&gt;-(DE$215-$D$214),MAX((DE$216+$E245)/2,DD243),TRUE,(DE$216+$E245)/2)</f>
        <v>1.923585217712902</v>
      </c>
      <c r="DF245" s="369">
        <f>_xlfn.IFS(($D245-$C$215)&lt;-(DF$215-$D$214),MIN((DF$216+$E245)/2,DD244),($D245-$C$215)&gt;-(DF$215-$D$214),MAX((DF$216+$E245)/2,DE243),TRUE,(DF$216+$E245)/2)</f>
        <v>1.949738797364569</v>
      </c>
      <c r="DG245" s="278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 s="647">
        <v>0.7</v>
      </c>
      <c r="EK245" s="368">
        <f>2*(1/(1+EXP(-4/0.5*(POWER(POWER((ABS(EK$241-$DJ$213)),3)+POWER(ABS($DK219-$DI$214),3),1/3))))-0.5)</f>
        <v>0.99970642188906589</v>
      </c>
      <c r="EL245" s="368">
        <f>2*(1/(1+EXP(-4/0.5*(POWER(POWER((ABS(EL$241-$DJ$213)),3)+POWER(ABS($DK219-$DI$214),3),1/3))))-0.5)</f>
        <v>0.99944397582544253</v>
      </c>
      <c r="EM245" s="368">
        <f>2*(1/(1+EXP(-4/0.5*(POWER(POWER((ABS(EM$241-$DJ$213)),3)+POWER(ABS($DK219-$DI$214),3),1/3))))-0.5)</f>
        <v>0.9989925497428358</v>
      </c>
      <c r="EN245" s="368">
        <f>2*(1/(1+EXP(-4/0.5*(POWER(POWER((ABS(EN$241-$DJ$213)),3)+POWER(ABS($DK219-$DI$214),3),1/3))))-0.5)</f>
        <v>0.99827628412912439</v>
      </c>
      <c r="EO245" s="368">
        <f>2*(1/(1+EXP(-4/0.5*(POWER(POWER((ABS(EO$241-$DJ$213)),3)+POWER(ABS($DK219-$DI$214),3),1/3))))-0.5)</f>
        <v>0.99725604466492324</v>
      </c>
      <c r="EP245" s="368">
        <f>2*(1/(1+EXP(-4/0.5*(POWER(POWER((ABS(EP$241-$DJ$213)),3)+POWER(ABS($DK219-$DI$214),3),1/3))))-0.5)</f>
        <v>0.99599417849651894</v>
      </c>
      <c r="EQ245" s="368">
        <f>2*(1/(1+EXP(-4/0.5*(POWER(POWER((ABS(EQ$241-$DJ$213)),3)+POWER(ABS($DK219-$DI$214),3),1/3))))-0.5)</f>
        <v>0.99468991500439352</v>
      </c>
      <c r="ER245" s="368">
        <f>2*(1/(1+EXP(-4/0.5*(POWER(POWER((ABS(ER$241-$DJ$213)),3)+POWER(ABS($DK219-$DI$214),3),1/3))))-0.5)</f>
        <v>0.99361175397789792</v>
      </c>
      <c r="ES245" s="368">
        <f>2*(1/(1+EXP(-4/0.5*(POWER(POWER((ABS(ES$241-$DJ$213)),3)+POWER(ABS($DK219-$DI$214),3),1/3))))-0.5)</f>
        <v>0.99294198423073476</v>
      </c>
      <c r="ET245" s="368">
        <f>2*(1/(1+EXP(-4/0.5*(POWER(POWER((ABS(ET$241-$DJ$213)),3)+POWER(ABS($DK219-$DI$214),3),1/3))))-0.5)</f>
        <v>0.99267132675449932</v>
      </c>
      <c r="EU245" s="368">
        <f>2*(1/(1+EXP(-4/0.5*(POWER(POWER((ABS(EU$241-$DJ$213)),3)+POWER(ABS($DK219-$DI$214),3),1/3))))-0.5)</f>
        <v>0.99263152020112821</v>
      </c>
      <c r="EV245" s="368">
        <f>2*(1/(1+EXP(-4/0.5*(POWER(POWER((ABS(EV$241-$DJ$213)),3)+POWER(ABS($DK219-$DI$214),3),1/3))))-0.5)</f>
        <v>0.99267132675449932</v>
      </c>
      <c r="EW245" s="368">
        <f>2*(1/(1+EXP(-4/0.5*(POWER(POWER((ABS(EW$241-$DJ$213)),3)+POWER(ABS($DK219-$DI$214),3),1/3))))-0.5)</f>
        <v>0.99294198423073476</v>
      </c>
      <c r="EX245" s="368">
        <f>2*(1/(1+EXP(-4/0.5*(POWER(POWER((ABS(EX$241-$DJ$213)),3)+POWER(ABS($DK219-$DI$214),3),1/3))))-0.5)</f>
        <v>0.99361175397789792</v>
      </c>
      <c r="EY245" s="368">
        <f>2*(1/(1+EXP(-4/0.5*(POWER(POWER((ABS(EY$241-$DJ$213)),3)+POWER(ABS($DK219-$DI$214),3),1/3))))-0.5)</f>
        <v>0.99468991500439352</v>
      </c>
      <c r="EZ245" s="368">
        <f>2*(1/(1+EXP(-4/0.5*(POWER(POWER((ABS(EZ$241-$DJ$213)),3)+POWER(ABS($DK219-$DI$214),3),1/3))))-0.5)</f>
        <v>0.99599417849651894</v>
      </c>
      <c r="FA245" s="368">
        <f>2*(1/(1+EXP(-4/0.5*(POWER(POWER((ABS(FA$241-$DJ$213)),3)+POWER(ABS($DK219-$DI$214),3),1/3))))-0.5)</f>
        <v>0.99725604466492324</v>
      </c>
      <c r="FB245" s="368">
        <f>2*(1/(1+EXP(-4/0.5*(POWER(POWER((ABS(FB$241-$DJ$213)),3)+POWER(ABS($DK219-$DI$214),3),1/3))))-0.5)</f>
        <v>0.99827628412912439</v>
      </c>
      <c r="FC245" s="368">
        <f>2*(1/(1+EXP(-4/0.5*(POWER(POWER((ABS(FC$241-$DJ$213)),3)+POWER(ABS($DK219-$DI$214),3),1/3))))-0.5)</f>
        <v>0.9989925497428358</v>
      </c>
      <c r="FD245" s="368">
        <f>2*(1/(1+EXP(-4/0.5*(POWER(POWER((ABS(FD$241-$DJ$213)),3)+POWER(ABS($DK219-$DI$214),3),1/3))))-0.5)</f>
        <v>0.99944397582544253</v>
      </c>
      <c r="FE245" s="368">
        <f>2*(1/(1+EXP(-4/0.5*(POWER(POWER((ABS(FE$241-$DJ$213)),3)+POWER(ABS($DK219-$DI$214),3),1/3))))-0.5)</f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80"/>
      <c r="C246" s="278"/>
      <c r="D246" s="222">
        <v>-1.4</v>
      </c>
      <c r="E246" s="227">
        <f>$E$217-($E$217-$E$247)*1/(1+EXP(-($E$216*(-D246+$C$215))))</f>
        <v>-0.99992223532874025</v>
      </c>
      <c r="F246" s="367">
        <f>AQ246*CB246</f>
        <v>-0.99993798532369971</v>
      </c>
      <c r="G246" s="368">
        <f>AR246*CC246</f>
        <v>-0.9998966114935981</v>
      </c>
      <c r="H246" s="368">
        <f>AS246*CD246</f>
        <v>-0.99989532014686733</v>
      </c>
      <c r="I246" s="368">
        <f>AT246*CE246</f>
        <v>-0.99981524498726915</v>
      </c>
      <c r="J246" s="368">
        <f>AU246*CF246</f>
        <v>-0.99981493302339275</v>
      </c>
      <c r="K246" s="368">
        <f>AV246*CG246</f>
        <v>-0.99967641732171997</v>
      </c>
      <c r="L246" s="368">
        <f>AW246*CH246</f>
        <v>-0.99965475936282389</v>
      </c>
      <c r="M246" s="368">
        <f>AX246*CI246</f>
        <v>-0.99951607804355591</v>
      </c>
      <c r="N246" s="368">
        <f>AY246*CJ246</f>
        <v>-0.99937524750264972</v>
      </c>
      <c r="O246" s="368">
        <f>AZ246*CK246</f>
        <v>-0.99919225786439603</v>
      </c>
      <c r="P246" s="368">
        <f>BA246*CL246</f>
        <v>-0.99904775141874269</v>
      </c>
      <c r="Q246" s="368">
        <f>BB246*CM246</f>
        <v>-0.99875434955440678</v>
      </c>
      <c r="R246" s="368">
        <f>BC246*CN246</f>
        <v>-0.99836243973746941</v>
      </c>
      <c r="S246" s="368">
        <f>BD246*CO246</f>
        <v>-0.99801812282732205</v>
      </c>
      <c r="T246" s="368">
        <f>BE246*CP246</f>
        <v>-0.99731166707998331</v>
      </c>
      <c r="U246" s="368">
        <f>BF246*CQ246</f>
        <v>-0.99627682285151764</v>
      </c>
      <c r="V246" s="368">
        <f>BG246*CR246</f>
        <v>-0.99506534393997625</v>
      </c>
      <c r="W246" s="368">
        <f>BH246*CS246</f>
        <v>-0.992579545852603</v>
      </c>
      <c r="X246" s="368">
        <f>BI246*CT246</f>
        <v>-0.98838847329955137</v>
      </c>
      <c r="Y246" s="368">
        <f>BJ246*CU246</f>
        <v>-0.98199138265739783</v>
      </c>
      <c r="Z246" s="368">
        <f>BK246*CV246</f>
        <v>-0.97034235521043055</v>
      </c>
      <c r="AA246" s="368">
        <f>BL246*CW246</f>
        <v>-0.95286090636245879</v>
      </c>
      <c r="AB246" s="368">
        <f>BM246*CX246</f>
        <v>-0.93250981349197426</v>
      </c>
      <c r="AC246" s="368">
        <f>BN246*CY246</f>
        <v>-0.91250745795221999</v>
      </c>
      <c r="AD246" s="368">
        <f>BO246*CZ246</f>
        <v>-0.89942032891602641</v>
      </c>
      <c r="AE246" s="368">
        <f>BP246*DA246</f>
        <v>-0.89397104977555741</v>
      </c>
      <c r="AF246" s="368">
        <f>BQ246*DB246</f>
        <v>-0.88669650634827868</v>
      </c>
      <c r="AG246" s="368">
        <f>BR246*DC246</f>
        <v>-0.88363511048596854</v>
      </c>
      <c r="AH246" s="368">
        <f>BS246*DD246</f>
        <v>-0.89009039143054014</v>
      </c>
      <c r="AI246" s="368">
        <f>BT246*DE246</f>
        <v>-0.88987877562860651</v>
      </c>
      <c r="AJ246" s="369">
        <f>BU246*DF246</f>
        <v>1.8964688153049891</v>
      </c>
      <c r="AK246" s="278"/>
      <c r="AL246" s="189"/>
      <c r="AM246" s="280"/>
      <c r="AN246" s="278"/>
      <c r="AO246" s="222">
        <v>-1.4</v>
      </c>
      <c r="AP246" s="227">
        <f>$E$217-($E$217-$E$247)*1/(1+EXP(-($E$216*(-AO246+$C$215))))</f>
        <v>-0.99992223532874025</v>
      </c>
      <c r="AQ246" s="368">
        <f>2*(1/(1+EXP(-4/0.5*(POWER(POWER((ABS(AQ$215-(-1))),3)+POWER(ABS($AO246-(0)),3),1/3))))-0.5)*2*(1/(1+EXP(-4/0.5*(POWER(POWER((ABS(AQ$215-(1))),3)+POWER(ABS($AO246-(-1)),3),1/3))))-0.5)</f>
        <v>0.9999768667598552</v>
      </c>
      <c r="AR246" s="368">
        <f>2*(1/(1+EXP(-4/0.5*(POWER(POWER((ABS(AR$215-(-1))),3)+POWER(ABS($AO246-(0)),3),1/3))))-0.5)*2*(1/(1+EXP(-4/0.5*(POWER(POWER((ABS(AR$215-(1))),3)+POWER(ABS($AO246-(-1)),3),1/3))))-0.5)</f>
        <v>0.99997490688001855</v>
      </c>
      <c r="AS246" s="368">
        <f>2*(1/(1+EXP(-4/0.5*(POWER(POWER((ABS(AS$215-(-1))),3)+POWER(ABS($AO246-(0)),3),1/3))))-0.5)*2*(1/(1+EXP(-4/0.5*(POWER(POWER((ABS(AS$215-(1))),3)+POWER(ABS($AO246-(-1)),3),1/3))))-0.5)</f>
        <v>0.99997361543217089</v>
      </c>
      <c r="AT246" s="368">
        <f>2*(1/(1+EXP(-4/0.5*(POWER(POWER((ABS(AT$215-(-1))),3)+POWER(ABS($AO246-(0)),3),1/3))))-0.5)*2*(1/(1+EXP(-4/0.5*(POWER(POWER((ABS(AT$215-(1))),3)+POWER(ABS($AO246-(-1)),3),1/3))))-0.5)</f>
        <v>0.99997290387514581</v>
      </c>
      <c r="AU246" s="368">
        <f>2*(1/(1+EXP(-4/0.5*(POWER(POWER((ABS(AU$215-(-1))),3)+POWER(ABS($AO246-(0)),3),1/3))))-0.5)*2*(1/(1+EXP(-4/0.5*(POWER(POWER((ABS(AU$215-(1))),3)+POWER(ABS($AO246-(-1)),3),1/3))))-0.5)</f>
        <v>0.99997259186207643</v>
      </c>
      <c r="AV246" s="368">
        <f>2*(1/(1+EXP(-4/0.5*(POWER(POWER((ABS(AV$215-(-1))),3)+POWER(ABS($AO246-(0)),3),1/3))))-0.5)*2*(1/(1+EXP(-4/0.5*(POWER(POWER((ABS(AV$215-(1))),3)+POWER(ABS($AO246-(-1)),3),1/3))))-0.5)</f>
        <v>0.99997243629399279</v>
      </c>
      <c r="AW246" s="368">
        <f>2*(1/(1+EXP(-4/0.5*(POWER(POWER((ABS(AW$215-(-1))),3)+POWER(ABS($AO246-(0)),3),1/3))))-0.5)*2*(1/(1+EXP(-4/0.5*(POWER(POWER((ABS(AW$215-(1))),3)+POWER(ABS($AO246-(-1)),3),1/3))))-0.5)</f>
        <v>0.99997221132938952</v>
      </c>
      <c r="AX246" s="368">
        <f>2*(1/(1+EXP(-4/0.5*(POWER(POWER((ABS(AX$215-(-1))),3)+POWER(ABS($AO246-(0)),3),1/3))))-0.5)*2*(1/(1+EXP(-4/0.5*(POWER(POWER((ABS(AX$215-(1))),3)+POWER(ABS($AO246-(-1)),3),1/3))))-0.5)</f>
        <v>0.99997188999063691</v>
      </c>
      <c r="AY246" s="368">
        <f>2*(1/(1+EXP(-4/0.5*(POWER(POWER((ABS(AY$215-(-1))),3)+POWER(ABS($AO246-(0)),3),1/3))))-0.5)*2*(1/(1+EXP(-4/0.5*(POWER(POWER((ABS(AY$215-(1))),3)+POWER(ABS($AO246-(-1)),3),1/3))))-0.5)</f>
        <v>0.99997129595196965</v>
      </c>
      <c r="AZ246" s="368">
        <f>2*(1/(1+EXP(-4/0.5*(POWER(POWER((ABS(AZ$215-(-1))),3)+POWER(ABS($AO246-(0)),3),1/3))))-0.5)*2*(1/(1+EXP(-4/0.5*(POWER(POWER((ABS(AZ$215-(1))),3)+POWER(ABS($AO246-(-1)),3),1/3))))-0.5)</f>
        <v>0.99996974870718014</v>
      </c>
      <c r="BA246" s="368">
        <f>2*(1/(1+EXP(-4/0.5*(POWER(POWER((ABS(BA$215-(-1))),3)+POWER(ABS($AO246-(0)),3),1/3))))-0.5)*2*(1/(1+EXP(-4/0.5*(POWER(POWER((ABS(BA$215-(1))),3)+POWER(ABS($AO246-(-1)),3),1/3))))-0.5)</f>
        <v>0.99996547489524346</v>
      </c>
      <c r="BB246" s="368">
        <f>2*(1/(1+EXP(-4/0.5*(POWER(POWER((ABS(BB$215-(-1))),3)+POWER(ABS($AO246-(0)),3),1/3))))-0.5)*2*(1/(1+EXP(-4/0.5*(POWER(POWER((ABS(BB$215-(1))),3)+POWER(ABS($AO246-(-1)),3),1/3))))-0.5)</f>
        <v>0.99995438069070974</v>
      </c>
      <c r="BC246" s="368">
        <f>2*(1/(1+EXP(-4/0.5*(POWER(POWER((ABS(BC$215-(-1))),3)+POWER(ABS($AO246-(0)),3),1/3))))-0.5)*2*(1/(1+EXP(-4/0.5*(POWER(POWER((ABS(BC$215-(1))),3)+POWER(ABS($AO246-(-1)),3),1/3))))-0.5)</f>
        <v>0.99992746608178174</v>
      </c>
      <c r="BD246" s="368">
        <f>2*(1/(1+EXP(-4/0.5*(POWER(POWER((ABS(BD$215-(-1))),3)+POWER(ABS($AO246-(0)),3),1/3))))-0.5)*2*(1/(1+EXP(-4/0.5*(POWER(POWER((ABS(BD$215-(1))),3)+POWER(ABS($AO246-(-1)),3),1/3))))-0.5)</f>
        <v>0.99986534464685495</v>
      </c>
      <c r="BE246" s="368">
        <f>2*(1/(1+EXP(-4/0.5*(POWER(POWER((ABS(BE$215-(-1))),3)+POWER(ABS($AO246-(0)),3),1/3))))-0.5)*2*(1/(1+EXP(-4/0.5*(POWER(POWER((ABS(BE$215-(1))),3)+POWER(ABS($AO246-(-1)),3),1/3))))-0.5)</f>
        <v>0.99972669927084967</v>
      </c>
      <c r="BF246" s="368">
        <f>2*(1/(1+EXP(-4/0.5*(POWER(POWER((ABS(BF$215-(-1))),3)+POWER(ABS($AO246-(0)),3),1/3))))-0.5)*2*(1/(1+EXP(-4/0.5*(POWER(POWER((ABS(BF$215-(1))),3)+POWER(ABS($AO246-(-1)),3),1/3))))-0.5)</f>
        <v>0.99942445857059392</v>
      </c>
      <c r="BG246" s="368">
        <f>2*(1/(1+EXP(-4/0.5*(POWER(POWER((ABS(BG$215-(-1))),3)+POWER(ABS($AO246-(0)),3),1/3))))-0.5)*2*(1/(1+EXP(-4/0.5*(POWER(POWER((ABS(BG$215-(1))),3)+POWER(ABS($AO246-(-1)),3),1/3))))-0.5)</f>
        <v>0.9987784728721234</v>
      </c>
      <c r="BH246" s="368">
        <f>2*(1/(1+EXP(-4/0.5*(POWER(POWER((ABS(BH$215-(-1))),3)+POWER(ABS($AO246-(0)),3),1/3))))-0.5)*2*(1/(1+EXP(-4/0.5*(POWER(POWER((ABS(BH$215-(1))),3)+POWER(ABS($AO246-(-1)),3),1/3))))-0.5)</f>
        <v>0.99742766524139426</v>
      </c>
      <c r="BI246" s="368">
        <f>2*(1/(1+EXP(-4/0.5*(POWER(POWER((ABS(BI$215-(-1))),3)+POWER(ABS($AO246-(0)),3),1/3))))-0.5)*2*(1/(1+EXP(-4/0.5*(POWER(POWER((ABS(BI$215-(1))),3)+POWER(ABS($AO246-(-1)),3),1/3))))-0.5)</f>
        <v>0.99468751001617206</v>
      </c>
      <c r="BJ246" s="368">
        <f>2*(1/(1+EXP(-4/0.5*(POWER(POWER((ABS(BJ$215-(-1))),3)+POWER(ABS($AO246-(0)),3),1/3))))-0.5)*2*(1/(1+EXP(-4/0.5*(POWER(POWER((ABS(BJ$215-(1))),3)+POWER(ABS($AO246-(-1)),3),1/3))))-0.5)</f>
        <v>0.98938768024725265</v>
      </c>
      <c r="BK246" s="368">
        <f>2*(1/(1+EXP(-4/0.5*(POWER(POWER((ABS(BK$215-(-1))),3)+POWER(ABS($AO246-(0)),3),1/3))))-0.5)*2*(1/(1+EXP(-4/0.5*(POWER(POWER((ABS(BK$215-(1))),3)+POWER(ABS($AO246-(-1)),3),1/3))))-0.5)</f>
        <v>0.97991808883328901</v>
      </c>
      <c r="BL246" s="368">
        <f>2*(1/(1+EXP(-4/0.5*(POWER(POWER((ABS(BL$215-(-1))),3)+POWER(ABS($AO246-(0)),3),1/3))))-0.5)*2*(1/(1+EXP(-4/0.5*(POWER(POWER((ABS(BL$215-(1))),3)+POWER(ABS($AO246-(-1)),3),1/3))))-0.5)</f>
        <v>0.9651315839026976</v>
      </c>
      <c r="BM246" s="368">
        <f>2*(1/(1+EXP(-4/0.5*(POWER(POWER((ABS(BM$215-(-1))),3)+POWER(ABS($AO246-(0)),3),1/3))))-0.5)*2*(1/(1+EXP(-4/0.5*(POWER(POWER((ABS(BM$215-(1))),3)+POWER(ABS($AO246-(-1)),3),1/3))))-0.5)</f>
        <v>0.94672040537986935</v>
      </c>
      <c r="BN246" s="368">
        <f>2*(1/(1+EXP(-4/0.5*(POWER(POWER((ABS(BN$215-(-1))),3)+POWER(ABS($AO246-(0)),3),1/3))))-0.5)*2*(1/(1+EXP(-4/0.5*(POWER(POWER((ABS(BN$215-(1))),3)+POWER(ABS($AO246-(-1)),3),1/3))))-0.5)</f>
        <v>0.93076278773966237</v>
      </c>
      <c r="BO246" s="368">
        <f>2*(1/(1+EXP(-4/0.5*(POWER(POWER((ABS(BO$215-(-1))),3)+POWER(ABS($AO246-(0)),3),1/3))))-0.5)*2*(1/(1+EXP(-4/0.5*(POWER(POWER((ABS(BO$215-(1))),3)+POWER(ABS($AO246-(-1)),3),1/3))))-0.5)</f>
        <v>0.9229069023920845</v>
      </c>
      <c r="BP246" s="368">
        <f>2*(1/(1+EXP(-4/0.5*(POWER(POWER((ABS(BP$215-(-1))),3)+POWER(ABS($AO246-(0)),3),1/3))))-0.5)*2*(1/(1+EXP(-4/0.5*(POWER(POWER((ABS(BP$215-(1))),3)+POWER(ABS($AO246-(-1)),3),1/3))))-0.5)</f>
        <v>0.92166851467637489</v>
      </c>
      <c r="BQ246" s="368">
        <f>2*(1/(1+EXP(-4/0.5*(POWER(POWER((ABS(BQ$215-(-1))),3)+POWER(ABS($AO246-(0)),3),1/3))))-0.5)*2*(1/(1+EXP(-4/0.5*(POWER(POWER((ABS(BQ$215-(1))),3)+POWER(ABS($AO246-(-1)),3),1/3))))-0.5)</f>
        <v>0.92290695802439393</v>
      </c>
      <c r="BR246" s="368">
        <f>2*(1/(1+EXP(-4/0.5*(POWER(POWER((ABS(BR$215-(-1))),3)+POWER(ABS($AO246-(0)),3),1/3))))-0.5)*2*(1/(1+EXP(-4/0.5*(POWER(POWER((ABS(BR$215-(1))),3)+POWER(ABS($AO246-(-1)),3),1/3))))-0.5)</f>
        <v>0.93076292124647231</v>
      </c>
      <c r="BS246" s="368">
        <f>2*(1/(1+EXP(-4/0.5*(POWER(POWER((ABS(BS$215-(-1))),3)+POWER(ABS($AO246-(0)),3),1/3))))-0.5)*2*(1/(1+EXP(-4/0.5*(POWER(POWER((ABS(BS$215-(1))),3)+POWER(ABS($AO246-(-1)),3),1/3))))-0.5)</f>
        <v>0.94672066878381544</v>
      </c>
      <c r="BT246" s="368">
        <f>2*(1/(1+EXP(-4/0.5*(POWER(POWER((ABS(BT$215-(-1))),3)+POWER(ABS($AO246-(0)),3),1/3))))-0.5)*2*(1/(1+EXP(-4/0.5*(POWER(POWER((ABS(BT$215-(1))),3)+POWER(ABS($AO246-(-1)),3),1/3))))-0.5)</f>
        <v>0.96513207149809488</v>
      </c>
      <c r="BU246" s="368">
        <f>2*(1/(1+EXP(-4/0.5*(POWER(POWER((ABS(BU$215-(-1))),3)+POWER(ABS($AO246-(0)),3),1/3))))-0.5)*2*(1/(1+EXP(-4/0.5*(POWER(POWER((ABS(BU$215-(1))),3)+POWER(ABS($AO246-(-1)),3),1/3))))-0.5)</f>
        <v>0.97991895332690127</v>
      </c>
      <c r="BV246" s="278"/>
      <c r="BW246" s="198"/>
      <c r="BX246" s="280"/>
      <c r="BY246" s="278"/>
      <c r="BZ246" s="222">
        <v>-1.4</v>
      </c>
      <c r="CA246" s="227">
        <f>$E$217-($E$217-$E$247)*1/(1+EXP(-($E$216*(-BZ246+$C$215))))</f>
        <v>-0.99992223532874025</v>
      </c>
      <c r="CB246" s="367">
        <f>MIN((CB$216+$E246)/2,CA245)</f>
        <v>-0.99996111766437012</v>
      </c>
      <c r="CC246" s="368">
        <f>_xlfn.IFS(($D246-$C$215)&lt;-(CC$215-$D$214),MIN((CC$216+$E246)/2,CB245),($D246-$C$215)&gt;-(CC$215-$D$214),MAX((CC$216+$E246)/2,CB245),TRUE,(CC$216+$E246)/2)</f>
        <v>-0.99992170264885472</v>
      </c>
      <c r="CD246" s="368">
        <f>_xlfn.IFS(($D246-$C$215)&lt;-(CD$215-$D$214),MIN((CD$216+$E246)/2,CB245),($D246-$C$215)&gt;-(CD$215-$D$214),MAX((CD$216+$E246)/2,CC244),TRUE,(CD$216+$E246)/2)</f>
        <v>-0.99992170264885472</v>
      </c>
      <c r="CE246" s="368">
        <f>_xlfn.IFS(($D246-$C$215)&lt;-(CE$215-$D$214),MIN((CE$216+$E246)/2,CC245),($D246-$C$215)&gt;-(CE$215-$D$214),MAX((CE$216+$E246)/2,CD244),TRUE,(CE$216+$E246)/2)</f>
        <v>-0.99984233684006263</v>
      </c>
      <c r="CF246" s="368">
        <f>_xlfn.IFS(($D246-$C$215)&lt;-(CF$215-$D$214),MIN((CF$216+$E246)/2,CD245),($D246-$C$215)&gt;-(CF$215-$D$214),MAX((CF$216+$E246)/2,CE244),TRUE,(CF$216+$E246)/2)</f>
        <v>-0.99984233684006263</v>
      </c>
      <c r="CG246" s="368">
        <f>_xlfn.IFS(($D246-$C$215)&lt;-(CG$215-$D$214),MIN((CG$216+$E246)/2,CE245),($D246-$C$215)&gt;-(CG$215-$D$214),MAX((CG$216+$E246)/2,CF244),TRUE,(CG$216+$E246)/2)</f>
        <v>-0.99970397286812229</v>
      </c>
      <c r="CH246" s="368">
        <f>_xlfn.IFS(($D246-$C$215)&lt;-(CH$215-$D$214),MIN((CH$216+$E246)/2,CF245),($D246-$C$215)&gt;-(CH$215-$D$214),MAX((CH$216+$E246)/2,CG244),TRUE,(CH$216+$E246)/2)</f>
        <v>-0.99968253921162109</v>
      </c>
      <c r="CI246" s="368">
        <f>_xlfn.IFS(($D246-$C$215)&lt;-(CI$215-$D$214),MIN((CI$216+$E246)/2,CG245),($D246-$C$215)&gt;-(CI$215-$D$214),MAX((CI$216+$E246)/2,CH244),TRUE,(CI$216+$E246)/2)</f>
        <v>-0.99954417523968075</v>
      </c>
      <c r="CJ246" s="368">
        <f>_xlfn.IFS(($D246-$C$215)&lt;-(CJ$215-$D$214),MIN((CJ$216+$E246)/2,CH245),($D246-$C$215)&gt;-(CJ$215-$D$214),MAX((CJ$216+$E246)/2,CI244),TRUE,(CJ$216+$E246)/2)</f>
        <v>-0.99940393444118569</v>
      </c>
      <c r="CK246" s="368">
        <f>_xlfn.IFS(($D246-$C$215)&lt;-(CK$215-$D$214),MIN((CK$216+$E246)/2,CI245),($D246-$C$215)&gt;-(CK$215-$D$214),MAX((CK$216+$E246)/2,CJ244),TRUE,(CK$216+$E246)/2)</f>
        <v>-0.99922248563640115</v>
      </c>
      <c r="CL246" s="368">
        <f>_xlfn.IFS(($D246-$C$215)&lt;-(CL$215-$D$214),MIN((CL$216+$E246)/2,CJ245),($D246-$C$215)&gt;-(CL$215-$D$214),MAX((CL$216+$E246)/2,CK244),TRUE,(CL$216+$E246)/2)</f>
        <v>-0.99908224483790609</v>
      </c>
      <c r="CM246" s="368">
        <f>_xlfn.IFS(($D246-$C$215)&lt;-(CM$215-$D$214),MIN((CM$216+$E246)/2,CK245),($D246-$C$215)&gt;-(CM$215-$D$214),MAX((CM$216+$E246)/2,CL244),TRUE,(CM$216+$E246)/2)</f>
        <v>-0.99879991411660796</v>
      </c>
      <c r="CN246" s="368">
        <f>_xlfn.IFS(($D246-$C$215)&lt;-(CN$215-$D$214),MIN((CN$216+$E246)/2,CL245),($D246-$C$215)&gt;-(CN$215-$D$214),MAX((CN$216+$E246)/2,CM244),TRUE,(CN$216+$E246)/2)</f>
        <v>-0.9984348601299603</v>
      </c>
      <c r="CO246" s="368">
        <f>_xlfn.IFS(($D246-$C$215)&lt;-(CO$215-$D$214),MIN((CO$216+$E246)/2,CM245),($D246-$C$215)&gt;-(CO$215-$D$214),MAX((CO$216+$E246)/2,CN244),TRUE,(CO$216+$E246)/2)</f>
        <v>-0.99815252940866217</v>
      </c>
      <c r="CP246" s="368">
        <f>_xlfn.IFS(($D246-$C$215)&lt;-(CP$215-$D$214),MIN((CP$216+$E246)/2,CN245),($D246-$C$215)&gt;-(CP$215-$D$214),MAX((CP$216+$E246)/2,CO244),TRUE,(CP$216+$E246)/2)</f>
        <v>-0.99758430759863892</v>
      </c>
      <c r="CQ246" s="368">
        <f>_xlfn.IFS(($D246-$C$215)&lt;-(CQ$215-$D$214),MIN((CQ$216+$E246)/2,CO245),($D246-$C$215)&gt;-(CQ$215-$D$214),MAX((CQ$216+$E246)/2,CP244),TRUE,(CQ$216+$E246)/2)</f>
        <v>-0.99685055164291447</v>
      </c>
      <c r="CR246" s="368">
        <f>_xlfn.IFS(($D246-$C$215)&lt;-(CR$215-$D$214),MIN((CR$216+$E246)/2,CP245),($D246-$C$215)&gt;-(CR$215-$D$214),MAX((CR$216+$E246)/2,CQ244),TRUE,(CR$216+$E246)/2)</f>
        <v>-0.99628232983289122</v>
      </c>
      <c r="CS246" s="368">
        <f>_xlfn.IFS(($D246-$C$215)&lt;-(CS$215-$D$214),MIN((CS$216+$E246)/2,CQ245),($D246-$C$215)&gt;-(CS$215-$D$214),MAX((CS$216+$E246)/2,CR244),TRUE,(CS$216+$E246)/2)</f>
        <v>-0.99513937746290815</v>
      </c>
      <c r="CT246" s="368">
        <f>_xlfn.IFS(($D246-$C$215)&lt;-(CT$215-$D$214),MIN((CT$216+$E246)/2,CR245),($D246-$C$215)&gt;-(CT$215-$D$214),MAX((CT$216+$E246)/2,CS244),TRUE,(CT$216+$E246)/2)</f>
        <v>-0.99366732098956556</v>
      </c>
      <c r="CU246" s="368">
        <f>_xlfn.IFS(($D246-$C$215)&lt;-(CU$215-$D$214),MIN((CU$216+$E246)/2,CS245),($D246-$C$215)&gt;-(CU$215-$D$214),MAX((CU$216+$E246)/2,CT244),TRUE,(CU$216+$E246)/2)</f>
        <v>-0.99252436861958249</v>
      </c>
      <c r="CV246" s="368">
        <f>_xlfn.IFS(($D246-$C$215)&lt;-(CV$215-$D$214),MIN((CV$216+$E246)/2,CT245),($D246-$C$215)&gt;-(CV$215-$D$214),MAX((CV$216+$E246)/2,CU244),TRUE,(CV$216+$E246)/2)</f>
        <v>-0.9902280264728458</v>
      </c>
      <c r="CW246" s="368">
        <f>_xlfn.IFS(($D246-$C$215)&lt;-(CW$215-$D$214),MIN((CW$216+$E246)/2,CU245),($D246-$C$215)&gt;-(CW$215-$D$214),MAX((CW$216+$E246)/2,CV244),TRUE,(CW$216+$E246)/2)</f>
        <v>-0.98728600561322433</v>
      </c>
      <c r="CX246" s="368">
        <f>_xlfn.IFS(($D246-$C$215)&lt;-(CX$215-$D$214),MIN((CX$216+$E246)/2,CV245),($D246-$C$215)&gt;-(CX$215-$D$214),MAX((CX$216+$E246)/2,CW244),TRUE,(CX$216+$E246)/2)</f>
        <v>-0.98498966346648764</v>
      </c>
      <c r="CY246" s="368">
        <f>_xlfn.IFS(($D246-$C$215)&lt;-(CY$215-$D$214),MIN((CY$216+$E246)/2,CW245),($D246-$C$215)&gt;-(CY$215-$D$214),MAX((CY$216+$E246)/2,CX244),TRUE,(CY$216+$E246)/2)</f>
        <v>-0.98038669999713346</v>
      </c>
      <c r="CZ246" s="368">
        <f>_xlfn.IFS(($D246-$C$215)&lt;-(CZ$215-$D$214),MIN((CZ$216+$E246)/2,CX245),($D246-$C$215)&gt;-(CZ$215-$D$214),MAX((CZ$216+$E246)/2,CY244),TRUE,(CZ$216+$E246)/2)</f>
        <v>-0.97455152473647866</v>
      </c>
      <c r="DA246" s="368">
        <f>_xlfn.IFS(($D246-$C$215)&lt;-(DA$215-$D$214),MIN((DA$216+$E246)/2,CY245),($D246-$C$215)&gt;-(DA$215-$D$214),MAX((DA$216+$E246)/2,CZ244),TRUE,(DA$216+$E246)/2)</f>
        <v>-0.96994856126712448</v>
      </c>
      <c r="DB246" s="368">
        <f>_xlfn.IFS(($D246-$C$215)&lt;-(DB$215-$D$214),MIN((DB$216+$E246)/2,CZ245),($D246-$C$215)&gt;-(DB$215-$D$214),MAX((DB$216+$E246)/2,DA244),TRUE,(DB$216+$E246)/2)</f>
        <v>-0.96076478635113061</v>
      </c>
      <c r="DC246" s="368">
        <f>_xlfn.IFS(($D246-$C$215)&lt;-(DC$215-$D$214),MIN((DC$216+$E246)/2,DA245),($D246-$C$215)&gt;-(DC$215-$D$214),MAX((DC$216+$E246)/2,DB244),TRUE,(DC$216+$E246)/2)</f>
        <v>-0.94936647164952548</v>
      </c>
      <c r="DD246" s="368">
        <f>_xlfn.IFS(($D246-$C$215)&lt;-(DD$215-$D$214),MIN((DD$216+$E246)/2,DB245),($D246-$C$215)&gt;-(DD$215-$D$214),MAX((DD$216+$E246)/2,DC244),TRUE,(DD$216+$E246)/2)</f>
        <v>-0.94018269673353161</v>
      </c>
      <c r="DE246" s="368">
        <f>_xlfn.IFS(($D246-$C$215)&lt;-(DE$215-$D$214),MIN((DE$216+$E246)/2,DC245),($D246-$C$215)&gt;-(DE$215-$D$214),MAX((DE$216+$E246)/2,DD244),TRUE,(DE$216+$E246)/2)</f>
        <v>-0.922027981359402</v>
      </c>
      <c r="DF246" s="369">
        <f>_xlfn.IFS(($D246-$C$215)&lt;-(DF$215-$D$214),MIN((DF$216+$E246)/2,DD245),($D246-$C$215)&gt;-(DF$215-$D$214),MAX((DF$216+$E246)/2,DE244),TRUE,(DF$216+$E246)/2)</f>
        <v>1.9353323138269034</v>
      </c>
      <c r="DG246" s="278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 s="646">
        <v>0.6</v>
      </c>
      <c r="EK246" s="368">
        <f>2*(1/(1+EXP(-4/0.5*(POWER(POWER((ABS(EK$241-$DJ$213)),3)+POWER(ABS($DK220-$DI$214),3),1/3))))-0.5)</f>
        <v>0.99960865998978066</v>
      </c>
      <c r="EL246" s="368">
        <f>2*(1/(1+EXP(-4/0.5*(POWER(POWER((ABS(EL$241-$DJ$213)),3)+POWER(ABS($DK220-$DI$214),3),1/3))))-0.5)</f>
        <v>0.99922123515243122</v>
      </c>
      <c r="EM246" s="368">
        <f>2*(1/(1+EXP(-4/0.5*(POWER(POWER((ABS(EM$241-$DJ$213)),3)+POWER(ABS($DK220-$DI$214),3),1/3))))-0.5)</f>
        <v>0.99850302354286713</v>
      </c>
      <c r="EN246" s="368">
        <f>2*(1/(1+EXP(-4/0.5*(POWER(POWER((ABS(EN$241-$DJ$213)),3)+POWER(ABS($DK220-$DI$214),3),1/3))))-0.5)</f>
        <v>0.99725604466492324</v>
      </c>
      <c r="EO246" s="368">
        <f>2*(1/(1+EXP(-4/0.5*(POWER(POWER((ABS(EO$241-$DJ$213)),3)+POWER(ABS($DK220-$DI$214),3),1/3))))-0.5)</f>
        <v>0.99528418982438516</v>
      </c>
      <c r="EP246" s="368">
        <f>2*(1/(1+EXP(-4/0.5*(POWER(POWER((ABS(EP$241-$DJ$213)),3)+POWER(ABS($DK220-$DI$214),3),1/3))))-0.5)</f>
        <v>0.99255102383055749</v>
      </c>
      <c r="EQ246" s="368">
        <f>2*(1/(1+EXP(-4/0.5*(POWER(POWER((ABS(EQ$241-$DJ$213)),3)+POWER(ABS($DK220-$DI$214),3),1/3))))-0.5)</f>
        <v>0.98938915261775984</v>
      </c>
      <c r="ER246" s="368">
        <f>2*(1/(1+EXP(-4/0.5*(POWER(POWER((ABS(ER$241-$DJ$213)),3)+POWER(ABS($DK220-$DI$214),3),1/3))))-0.5)</f>
        <v>0.98651020415010771</v>
      </c>
      <c r="ES246" s="368">
        <f>2*(1/(1+EXP(-4/0.5*(POWER(POWER((ABS(ES$241-$DJ$213)),3)+POWER(ABS($DK220-$DI$214),3),1/3))))-0.5)</f>
        <v>0.98459598356815636</v>
      </c>
      <c r="ET246" s="368">
        <f>2*(1/(1+EXP(-4/0.5*(POWER(POWER((ABS(ET$241-$DJ$213)),3)+POWER(ABS($DK220-$DI$214),3),1/3))))-0.5)</f>
        <v>0.98379417839205496</v>
      </c>
      <c r="EU246" s="368">
        <f>2*(1/(1+EXP(-4/0.5*(POWER(POWER((ABS(EU$241-$DJ$213)),3)+POWER(ABS($DK220-$DI$214),3),1/3))))-0.5)</f>
        <v>0.98367485769368024</v>
      </c>
      <c r="EV246" s="368">
        <f>2*(1/(1+EXP(-4/0.5*(POWER(POWER((ABS(EV$241-$DJ$213)),3)+POWER(ABS($DK220-$DI$214),3),1/3))))-0.5)</f>
        <v>0.98379417839205496</v>
      </c>
      <c r="EW246" s="368">
        <f>2*(1/(1+EXP(-4/0.5*(POWER(POWER((ABS(EW$241-$DJ$213)),3)+POWER(ABS($DK220-$DI$214),3),1/3))))-0.5)</f>
        <v>0.98459598356815636</v>
      </c>
      <c r="EX246" s="368">
        <f>2*(1/(1+EXP(-4/0.5*(POWER(POWER((ABS(EX$241-$DJ$213)),3)+POWER(ABS($DK220-$DI$214),3),1/3))))-0.5)</f>
        <v>0.98651020415010771</v>
      </c>
      <c r="EY246" s="368">
        <f>2*(1/(1+EXP(-4/0.5*(POWER(POWER((ABS(EY$241-$DJ$213)),3)+POWER(ABS($DK220-$DI$214),3),1/3))))-0.5)</f>
        <v>0.98938915261775984</v>
      </c>
      <c r="EZ246" s="368">
        <f>2*(1/(1+EXP(-4/0.5*(POWER(POWER((ABS(EZ$241-$DJ$213)),3)+POWER(ABS($DK220-$DI$214),3),1/3))))-0.5)</f>
        <v>0.99255102383055749</v>
      </c>
      <c r="FA246" s="368">
        <f>2*(1/(1+EXP(-4/0.5*(POWER(POWER((ABS(FA$241-$DJ$213)),3)+POWER(ABS($DK220-$DI$214),3),1/3))))-0.5)</f>
        <v>0.99528418982438516</v>
      </c>
      <c r="FB246" s="368">
        <f>2*(1/(1+EXP(-4/0.5*(POWER(POWER((ABS(FB$241-$DJ$213)),3)+POWER(ABS($DK220-$DI$214),3),1/3))))-0.5)</f>
        <v>0.99725604466492324</v>
      </c>
      <c r="FC246" s="368">
        <f>2*(1/(1+EXP(-4/0.5*(POWER(POWER((ABS(FC$241-$DJ$213)),3)+POWER(ABS($DK220-$DI$214),3),1/3))))-0.5)</f>
        <v>0.99850302354286713</v>
      </c>
      <c r="FD246" s="368">
        <f>2*(1/(1+EXP(-4/0.5*(POWER(POWER((ABS(FD$241-$DJ$213)),3)+POWER(ABS($DK220-$DI$214),3),1/3))))-0.5)</f>
        <v>0.99922123515243122</v>
      </c>
      <c r="FE246" s="368">
        <f>2*(1/(1+EXP(-4/0.5*(POWER(POWER((ABS(FE$241-$DJ$213)),3)+POWER(ABS($DK220-$DI$214),3),1/3))))-0.5)</f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80"/>
      <c r="C247" s="278"/>
      <c r="D247" s="222">
        <v>-1.5</v>
      </c>
      <c r="E247" s="228">
        <f>C216</f>
        <v>-1</v>
      </c>
      <c r="F247" s="370">
        <f>AQ247*CB247</f>
        <v>-0.99998938078929545</v>
      </c>
      <c r="G247" s="371">
        <f>AR247*CC247</f>
        <v>-0.99994971330838556</v>
      </c>
      <c r="H247" s="371">
        <f>AS247*CD247</f>
        <v>-0.99994919659245796</v>
      </c>
      <c r="I247" s="371">
        <f>AT247*CE247</f>
        <v>-0.99990948869785912</v>
      </c>
      <c r="J247" s="371">
        <f>AU247*CF247</f>
        <v>-0.99990933602298027</v>
      </c>
      <c r="K247" s="371">
        <f>AV247*CG247</f>
        <v>-0.99982984329966595</v>
      </c>
      <c r="L247" s="371">
        <f>AW247*CH247</f>
        <v>-0.99982960808094479</v>
      </c>
      <c r="M247" s="371">
        <f>AX247*CI247</f>
        <v>-0.99969079777771075</v>
      </c>
      <c r="N247" s="371">
        <f>AY247*CJ247</f>
        <v>-0.99966842850913473</v>
      </c>
      <c r="O247" s="371">
        <f>AZ247*CK247</f>
        <v>-0.99952793282267516</v>
      </c>
      <c r="P247" s="371">
        <f>BA247*CL247</f>
        <v>-0.99938271660467171</v>
      </c>
      <c r="Q247" s="371">
        <f>BB247*CM247</f>
        <v>-0.99918981879367696</v>
      </c>
      <c r="R247" s="371">
        <f>BC247*CN247</f>
        <v>-0.99902385771420144</v>
      </c>
      <c r="S247" s="371">
        <f>BD247*CO247</f>
        <v>-0.99868512333890447</v>
      </c>
      <c r="T247" s="371">
        <f>BE247*CP247</f>
        <v>-0.99819902249245107</v>
      </c>
      <c r="U247" s="371">
        <f>BF247*CQ247</f>
        <v>-0.99766237349778009</v>
      </c>
      <c r="V247" s="371">
        <f>BG247*CR247</f>
        <v>-0.99657331079557865</v>
      </c>
      <c r="W247" s="371">
        <f>BH247*CS247</f>
        <v>-0.99480771651890321</v>
      </c>
      <c r="X247" s="371">
        <f>BI247*CT247</f>
        <v>-0.99229002604043015</v>
      </c>
      <c r="Y247" s="371">
        <f>BJ247*CU247</f>
        <v>-0.98772573522907037</v>
      </c>
      <c r="Z247" s="371">
        <f>BK247*CV247</f>
        <v>-0.98088002480198344</v>
      </c>
      <c r="AA247" s="371">
        <f>BL247*CW247</f>
        <v>-0.97259312778235074</v>
      </c>
      <c r="AB247" s="371">
        <f>BM247*CX247</f>
        <v>-0.96290434655202695</v>
      </c>
      <c r="AC247" s="371">
        <f>BN247*CY247</f>
        <v>-0.9545711841429283</v>
      </c>
      <c r="AD247" s="371">
        <f>BO247*CZ247</f>
        <v>-0.94992541846156608</v>
      </c>
      <c r="AE247" s="371">
        <f>BP247*DA247</f>
        <v>-0.94511978891041348</v>
      </c>
      <c r="AF247" s="371">
        <f>BQ247*DB247</f>
        <v>-0.93985890138989692</v>
      </c>
      <c r="AG247" s="371">
        <f>BR247*DC247</f>
        <v>-0.93780832547165738</v>
      </c>
      <c r="AH247" s="371">
        <f>BS247*DD247</f>
        <v>-0.93425426501814013</v>
      </c>
      <c r="AI247" s="371">
        <f>BT247*DE247</f>
        <v>-0.93030219848692186</v>
      </c>
      <c r="AJ247" s="372">
        <f>BU247*DF247</f>
        <v>-0.92808418603087428</v>
      </c>
      <c r="AK247" s="278"/>
      <c r="AL247" s="189"/>
      <c r="AM247" s="280"/>
      <c r="AN247" s="278"/>
      <c r="AO247" s="222">
        <v>-1.5</v>
      </c>
      <c r="AP247" s="228">
        <f>AN216</f>
        <v>-1</v>
      </c>
      <c r="AQ247" s="368">
        <f>2*(1/(1+EXP(-4/0.5*(POWER(POWER((ABS(AQ$215-(-1))),3)+POWER(ABS($AO247-(0)),3),1/3))))-0.5)*2*(1/(1+EXP(-4/0.5*(POWER(POWER((ABS(AQ$215-(1))),3)+POWER(ABS($AO247-(-1)),3),1/3))))-0.5)</f>
        <v>0.99998938078929545</v>
      </c>
      <c r="AR247" s="368">
        <f>2*(1/(1+EXP(-4/0.5*(POWER(POWER((ABS(AR$215-(-1))),3)+POWER(ABS($AO247-(0)),3),1/3))))-0.5)*2*(1/(1+EXP(-4/0.5*(POWER(POWER((ABS(AR$215-(1))),3)+POWER(ABS($AO247-(-1)),3),1/3))))-0.5)</f>
        <v>0.99998859520057015</v>
      </c>
      <c r="AS247" s="368">
        <f>2*(1/(1+EXP(-4/0.5*(POWER(POWER((ABS(AS$215-(-1))),3)+POWER(ABS($AO247-(0)),3),1/3))))-0.5)*2*(1/(1+EXP(-4/0.5*(POWER(POWER((ABS(AS$215-(1))),3)+POWER(ABS($AO247-(-1)),3),1/3))))-0.5)</f>
        <v>0.99998807846455073</v>
      </c>
      <c r="AT247" s="368">
        <f>2*(1/(1+EXP(-4/0.5*(POWER(POWER((ABS(AT$215-(-1))),3)+POWER(ABS($AO247-(0)),3),1/3))))-0.5)*2*(1/(1+EXP(-4/0.5*(POWER(POWER((ABS(AT$215-(1))),3)+POWER(ABS($AO247-(-1)),3),1/3))))-0.5)</f>
        <v>0.99998778509260955</v>
      </c>
      <c r="AU247" s="368">
        <f>2*(1/(1+EXP(-4/0.5*(POWER(POWER((ABS(AU$215-(-1))),3)+POWER(ABS($AO247-(0)),3),1/3))))-0.5)*2*(1/(1+EXP(-4/0.5*(POWER(POWER((ABS(AU$215-(1))),3)+POWER(ABS($AO247-(-1)),3),1/3))))-0.5)</f>
        <v>0.99998763240577571</v>
      </c>
      <c r="AV247" s="368">
        <f>2*(1/(1+EXP(-4/0.5*(POWER(POWER((ABS(AV$215-(-1))),3)+POWER(ABS($AO247-(0)),3),1/3))))-0.5)*2*(1/(1+EXP(-4/0.5*(POWER(POWER((ABS(AV$215-(1))),3)+POWER(ABS($AO247-(-1)),3),1/3))))-0.5)</f>
        <v>0.99998750448952167</v>
      </c>
      <c r="AW247" s="368">
        <f>2*(1/(1+EXP(-4/0.5*(POWER(POWER((ABS(AW$215-(-1))),3)+POWER(ABS($AO247-(0)),3),1/3))))-0.5)*2*(1/(1+EXP(-4/0.5*(POWER(POWER((ABS(AW$215-(1))),3)+POWER(ABS($AO247-(-1)),3),1/3))))-0.5)</f>
        <v>0.99998726923370929</v>
      </c>
      <c r="AX247" s="368">
        <f>2*(1/(1+EXP(-4/0.5*(POWER(POWER((ABS(AX$215-(-1))),3)+POWER(ABS($AO247-(0)),3),1/3))))-0.5)*2*(1/(1+EXP(-4/0.5*(POWER(POWER((ABS(AX$215-(1))),3)+POWER(ABS($AO247-(-1)),3),1/3))))-0.5)</f>
        <v>0.99998682100824932</v>
      </c>
      <c r="AY247" s="368">
        <f>2*(1/(1+EXP(-4/0.5*(POWER(POWER((ABS(AY$215-(-1))),3)+POWER(ABS($AO247-(0)),3),1/3))))-0.5)*2*(1/(1+EXP(-4/0.5*(POWER(POWER((ABS(AY$215-(1))),3)+POWER(ABS($AO247-(-1)),3),1/3))))-0.5)</f>
        <v>0.99998588481649631</v>
      </c>
      <c r="AZ247" s="368">
        <f>2*(1/(1+EXP(-4/0.5*(POWER(POWER((ABS(AZ$215-(-1))),3)+POWER(ABS($AO247-(0)),3),1/3))))-0.5)*2*(1/(1+EXP(-4/0.5*(POWER(POWER((ABS(AZ$215-(1))),3)+POWER(ABS($AO247-(-1)),3),1/3))))-0.5)</f>
        <v>0.99998375017592223</v>
      </c>
      <c r="BA247" s="368">
        <f>2*(1/(1+EXP(-4/0.5*(POWER(POWER((ABS(BA$215-(-1))),3)+POWER(ABS($AO247-(0)),3),1/3))))-0.5)*2*(1/(1+EXP(-4/0.5*(POWER(POWER((ABS(BA$215-(1))),3)+POWER(ABS($AO247-(-1)),3),1/3))))-0.5)</f>
        <v>0.99997876950872133</v>
      </c>
      <c r="BB247" s="368">
        <f>2*(1/(1+EXP(-4/0.5*(POWER(POWER((ABS(BB$215-(-1))),3)+POWER(ABS($AO247-(0)),3),1/3))))-0.5)*2*(1/(1+EXP(-4/0.5*(POWER(POWER((ABS(BB$215-(1))),3)+POWER(ABS($AO247-(-1)),3),1/3))))-0.5)</f>
        <v>0.99996730773857301</v>
      </c>
      <c r="BC247" s="368">
        <f>2*(1/(1+EXP(-4/0.5*(POWER(POWER((ABS(BC$215-(-1))),3)+POWER(ABS($AO247-(0)),3),1/3))))-0.5)*2*(1/(1+EXP(-4/0.5*(POWER(POWER((ABS(BC$215-(1))),3)+POWER(ABS($AO247-(-1)),3),1/3))))-0.5)</f>
        <v>0.99994155924198802</v>
      </c>
      <c r="BD247" s="368">
        <f>2*(1/(1+EXP(-4/0.5*(POWER(POWER((ABS(BD$215-(-1))),3)+POWER(ABS($AO247-(0)),3),1/3))))-0.5)*2*(1/(1+EXP(-4/0.5*(POWER(POWER((ABS(BD$215-(1))),3)+POWER(ABS($AO247-(-1)),3),1/3))))-0.5)</f>
        <v>0.99988507129798365</v>
      </c>
      <c r="BE247" s="368">
        <f>2*(1/(1+EXP(-4/0.5*(POWER(POWER((ABS(BE$215-(-1))),3)+POWER(ABS($AO247-(0)),3),1/3))))-0.5)*2*(1/(1+EXP(-4/0.5*(POWER(POWER((ABS(BE$215-(1))),3)+POWER(ABS($AO247-(-1)),3),1/3))))-0.5)</f>
        <v>0.99976379266497317</v>
      </c>
      <c r="BF247" s="368">
        <f>2*(1/(1+EXP(-4/0.5*(POWER(POWER((ABS(BF$215-(-1))),3)+POWER(ABS($AO247-(0)),3),1/3))))-0.5)*2*(1/(1+EXP(-4/0.5*(POWER(POWER((ABS(BF$215-(1))),3)+POWER(ABS($AO247-(-1)),3),1/3))))-0.5)</f>
        <v>0.99950893686441644</v>
      </c>
      <c r="BG247" s="368">
        <f>2*(1/(1+EXP(-4/0.5*(POWER(POWER((ABS(BG$215-(-1))),3)+POWER(ABS($AO247-(0)),3),1/3))))-0.5)*2*(1/(1+EXP(-4/0.5*(POWER(POWER((ABS(BG$215-(1))),3)+POWER(ABS($AO247-(-1)),3),1/3))))-0.5)</f>
        <v>0.99898655502561595</v>
      </c>
      <c r="BH247" s="368">
        <f>2*(1/(1+EXP(-4/0.5*(POWER(POWER((ABS(BH$215-(-1))),3)+POWER(ABS($AO247-(0)),3),1/3))))-0.5)*2*(1/(1+EXP(-4/0.5*(POWER(POWER((ABS(BH$215-(1))),3)+POWER(ABS($AO247-(-1)),3),1/3))))-0.5)</f>
        <v>0.99795071074531239</v>
      </c>
      <c r="BI247" s="368">
        <f>2*(1/(1+EXP(-4/0.5*(POWER(POWER((ABS(BI$215-(-1))),3)+POWER(ABS($AO247-(0)),3),1/3))))-0.5)*2*(1/(1+EXP(-4/0.5*(POWER(POWER((ABS(BI$215-(1))),3)+POWER(ABS($AO247-(-1)),3),1/3))))-0.5)</f>
        <v>0.99599279875501689</v>
      </c>
      <c r="BJ247" s="368">
        <f>2*(1/(1+EXP(-4/0.5*(POWER(POWER((ABS(BJ$215-(-1))),3)+POWER(ABS($AO247-(0)),3),1/3))))-0.5)*2*(1/(1+EXP(-4/0.5*(POWER(POWER((ABS(BJ$215-(1))),3)+POWER(ABS($AO247-(-1)),3),1/3))))-0.5)</f>
        <v>0.99255014684200449</v>
      </c>
      <c r="BK247" s="368">
        <f>2*(1/(1+EXP(-4/0.5*(POWER(POWER((ABS(BK$215-(-1))),3)+POWER(ABS($AO247-(0)),3),1/3))))-0.5)*2*(1/(1+EXP(-4/0.5*(POWER(POWER((ABS(BK$215-(1))),3)+POWER(ABS($AO247-(-1)),3),1/3))))-0.5)</f>
        <v>0.98713120989543301</v>
      </c>
      <c r="BL247" s="368">
        <f>2*(1/(1+EXP(-4/0.5*(POWER(POWER((ABS(BL$215-(-1))),3)+POWER(ABS($AO247-(0)),3),1/3))))-0.5)*2*(1/(1+EXP(-4/0.5*(POWER(POWER((ABS(BL$215-(1))),3)+POWER(ABS($AO247-(-1)),3),1/3))))-0.5)</f>
        <v>0.97991863830512049</v>
      </c>
      <c r="BM247" s="368">
        <f>2*(1/(1+EXP(-4/0.5*(POWER(POWER((ABS(BM$215-(-1))),3)+POWER(ABS($AO247-(0)),3),1/3))))-0.5)*2*(1/(1+EXP(-4/0.5*(POWER(POWER((ABS(BM$215-(1))),3)+POWER(ABS($AO247-(-1)),3),1/3))))-0.5)</f>
        <v>0.97240667887562748</v>
      </c>
      <c r="BN247" s="368">
        <f>2*(1/(1+EXP(-4/0.5*(POWER(POWER((ABS(BN$215-(-1))),3)+POWER(ABS($AO247-(0)),3),1/3))))-0.5)*2*(1/(1+EXP(-4/0.5*(POWER(POWER((ABS(BN$215-(1))),3)+POWER(ABS($AO247-(-1)),3),1/3))))-0.5)</f>
        <v>0.96686388616439856</v>
      </c>
      <c r="BO247" s="368">
        <f>2*(1/(1+EXP(-4/0.5*(POWER(POWER((ABS(BO$215-(-1))),3)+POWER(ABS($AO247-(0)),3),1/3))))-0.5)*2*(1/(1+EXP(-4/0.5*(POWER(POWER((ABS(BO$215-(1))),3)+POWER(ABS($AO247-(-1)),3),1/3))))-0.5)</f>
        <v>0.96440140815131048</v>
      </c>
      <c r="BP247" s="368">
        <f>2*(1/(1+EXP(-4/0.5*(POWER(POWER((ABS(BP$215-(-1))),3)+POWER(ABS($AO247-(0)),3),1/3))))-0.5)*2*(1/(1+EXP(-4/0.5*(POWER(POWER((ABS(BP$215-(1))),3)+POWER(ABS($AO247-(-1)),3),1/3))))-0.5)</f>
        <v>0.9640275504687863</v>
      </c>
      <c r="BQ247" s="368">
        <f>2*(1/(1+EXP(-4/0.5*(POWER(POWER((ABS(BQ$215-(-1))),3)+POWER(ABS($AO247-(0)),3),1/3))))-0.5)*2*(1/(1+EXP(-4/0.5*(POWER(POWER((ABS(BQ$215-(1))),3)+POWER(ABS($AO247-(-1)),3),1/3))))-0.5)</f>
        <v>0.96440144777777381</v>
      </c>
      <c r="BR247" s="368">
        <f>2*(1/(1+EXP(-4/0.5*(POWER(POWER((ABS(BR$215-(-1))),3)+POWER(ABS($AO247-(0)),3),1/3))))-0.5)*2*(1/(1+EXP(-4/0.5*(POWER(POWER((ABS(BR$215-(1))),3)+POWER(ABS($AO247-(-1)),3),1/3))))-0.5)</f>
        <v>0.96686397910268596</v>
      </c>
      <c r="BS247" s="368">
        <f>2*(1/(1+EXP(-4/0.5*(POWER(POWER((ABS(BS$215-(-1))),3)+POWER(ABS($AO247-(0)),3),1/3))))-0.5)*2*(1/(1+EXP(-4/0.5*(POWER(POWER((ABS(BS$215-(1))),3)+POWER(ABS($AO247-(-1)),3),1/3))))-0.5)</f>
        <v>0.97240685575740737</v>
      </c>
      <c r="BT247" s="368">
        <f>2*(1/(1+EXP(-4/0.5*(POWER(POWER((ABS(BT$215-(-1))),3)+POWER(ABS($AO247-(0)),3),1/3))))-0.5)*2*(1/(1+EXP(-4/0.5*(POWER(POWER((ABS(BT$215-(1))),3)+POWER(ABS($AO247-(-1)),3),1/3))))-0.5)</f>
        <v>0.97991895255213779</v>
      </c>
      <c r="BU247" s="368">
        <f>2*(1/(1+EXP(-4/0.5*(POWER(POWER((ABS(BU$215-(-1))),3)+POWER(ABS($AO247-(0)),3),1/3))))-0.5)*2*(1/(1+EXP(-4/0.5*(POWER(POWER((ABS(BU$215-(1))),3)+POWER(ABS($AO247-(-1)),3),1/3))))-0.5)</f>
        <v>0.98713174498457468</v>
      </c>
      <c r="BV247" s="278"/>
      <c r="BW247" s="198"/>
      <c r="BX247" s="280"/>
      <c r="BY247" s="278"/>
      <c r="BZ247" s="222">
        <v>-1.5</v>
      </c>
      <c r="CA247" s="228">
        <f>BY216</f>
        <v>-1</v>
      </c>
      <c r="CB247" s="370">
        <f>MIN((CB$216+$E247)/2,CA246)</f>
        <v>-1</v>
      </c>
      <c r="CC247" s="371">
        <f>_xlfn.IFS(($D247-$C$215)&lt;-(CC$215-$D$214),MIN((CC$216+$E247)/2,CB246),($D247-$C$215)&gt;-(CC$215-$D$214),MAX((CC$216+$E247)/2,CB246),TRUE,(CC$216+$E247)/2)</f>
        <v>-0.99996111766437012</v>
      </c>
      <c r="CD247" s="371">
        <f>_xlfn.IFS(($D247-$C$215)&lt;-(CD$215-$D$214),MIN((CD$216+$E247)/2,CB246),($D247-$C$215)&gt;-(CD$215-$D$214),MAX((CD$216+$E247)/2,CC245),TRUE,(CD$216+$E247)/2)</f>
        <v>-0.99996111766437012</v>
      </c>
      <c r="CE247" s="371">
        <f>_xlfn.IFS(($D247-$C$215)&lt;-(CE$215-$D$214),MIN((CE$216+$E247)/2,CC246),($D247-$C$215)&gt;-(CE$215-$D$214),MAX((CE$216+$E247)/2,CD245),TRUE,(CE$216+$E247)/2)</f>
        <v>-0.99992170264885472</v>
      </c>
      <c r="CF247" s="371">
        <f>_xlfn.IFS(($D247-$C$215)&lt;-(CF$215-$D$214),MIN((CF$216+$E247)/2,CD246),($D247-$C$215)&gt;-(CF$215-$D$214),MAX((CF$216+$E247)/2,CE245),TRUE,(CF$216+$E247)/2)</f>
        <v>-0.99992170264885472</v>
      </c>
      <c r="CG247" s="371">
        <f>_xlfn.IFS(($D247-$C$215)&lt;-(CG$215-$D$214),MIN((CG$216+$E247)/2,CE246),($D247-$C$215)&gt;-(CG$215-$D$214),MAX((CG$216+$E247)/2,CF245),TRUE,(CG$216+$E247)/2)</f>
        <v>-0.99984233684006263</v>
      </c>
      <c r="CH247" s="371">
        <f>_xlfn.IFS(($D247-$C$215)&lt;-(CH$215-$D$214),MIN((CH$216+$E247)/2,CF246),($D247-$C$215)&gt;-(CH$215-$D$214),MAX((CH$216+$E247)/2,CG245),TRUE,(CH$216+$E247)/2)</f>
        <v>-0.99984233684006263</v>
      </c>
      <c r="CI247" s="371">
        <f>_xlfn.IFS(($D247-$C$215)&lt;-(CI$215-$D$214),MIN((CI$216+$E247)/2,CG246),($D247-$C$215)&gt;-(CI$215-$D$214),MAX((CI$216+$E247)/2,CH245),TRUE,(CI$216+$E247)/2)</f>
        <v>-0.99970397286812229</v>
      </c>
      <c r="CJ247" s="371">
        <f>_xlfn.IFS(($D247-$C$215)&lt;-(CJ$215-$D$214),MIN((CJ$216+$E247)/2,CH246),($D247-$C$215)&gt;-(CJ$215-$D$214),MAX((CJ$216+$E247)/2,CI245),TRUE,(CJ$216+$E247)/2)</f>
        <v>-0.99968253921162109</v>
      </c>
      <c r="CK247" s="371">
        <f>_xlfn.IFS(($D247-$C$215)&lt;-(CK$215-$D$214),MIN((CK$216+$E247)/2,CI246),($D247-$C$215)&gt;-(CK$215-$D$214),MAX((CK$216+$E247)/2,CJ245),TRUE,(CK$216+$E247)/2)</f>
        <v>-0.99954417523968075</v>
      </c>
      <c r="CL247" s="371">
        <f>_xlfn.IFS(($D247-$C$215)&lt;-(CL$215-$D$214),MIN((CL$216+$E247)/2,CJ246),($D247-$C$215)&gt;-(CL$215-$D$214),MAX((CL$216+$E247)/2,CK245),TRUE,(CL$216+$E247)/2)</f>
        <v>-0.99940393444118569</v>
      </c>
      <c r="CM247" s="371">
        <f>_xlfn.IFS(($D247-$C$215)&lt;-(CM$215-$D$214),MIN((CM$216+$E247)/2,CK246),($D247-$C$215)&gt;-(CM$215-$D$214),MAX((CM$216+$E247)/2,CL245),TRUE,(CM$216+$E247)/2)</f>
        <v>-0.99922248563640115</v>
      </c>
      <c r="CN247" s="371">
        <f>_xlfn.IFS(($D247-$C$215)&lt;-(CN$215-$D$214),MIN((CN$216+$E247)/2,CL246),($D247-$C$215)&gt;-(CN$215-$D$214),MAX((CN$216+$E247)/2,CM245),TRUE,(CN$216+$E247)/2)</f>
        <v>-0.99908224483790609</v>
      </c>
      <c r="CO247" s="371">
        <f>_xlfn.IFS(($D247-$C$215)&lt;-(CO$215-$D$214),MIN((CO$216+$E247)/2,CM246),($D247-$C$215)&gt;-(CO$215-$D$214),MAX((CO$216+$E247)/2,CN245),TRUE,(CO$216+$E247)/2)</f>
        <v>-0.99879991411660796</v>
      </c>
      <c r="CP247" s="371">
        <f>_xlfn.IFS(($D247-$C$215)&lt;-(CP$215-$D$214),MIN((CP$216+$E247)/2,CN246),($D247-$C$215)&gt;-(CP$215-$D$214),MAX((CP$216+$E247)/2,CO245),TRUE,(CP$216+$E247)/2)</f>
        <v>-0.9984348601299603</v>
      </c>
      <c r="CQ247" s="371">
        <f>_xlfn.IFS(($D247-$C$215)&lt;-(CQ$215-$D$214),MIN((CQ$216+$E247)/2,CO246),($D247-$C$215)&gt;-(CQ$215-$D$214),MAX((CQ$216+$E247)/2,CP245),TRUE,(CQ$216+$E247)/2)</f>
        <v>-0.99815252940866217</v>
      </c>
      <c r="CR247" s="371">
        <f>_xlfn.IFS(($D247-$C$215)&lt;-(CR$215-$D$214),MIN((CR$216+$E247)/2,CP246),($D247-$C$215)&gt;-(CR$215-$D$214),MAX((CR$216+$E247)/2,CQ245),TRUE,(CR$216+$E247)/2)</f>
        <v>-0.99758430759863892</v>
      </c>
      <c r="CS247" s="371">
        <f>_xlfn.IFS(($D247-$C$215)&lt;-(CS$215-$D$214),MIN((CS$216+$E247)/2,CQ246),($D247-$C$215)&gt;-(CS$215-$D$214),MAX((CS$216+$E247)/2,CR245),TRUE,(CS$216+$E247)/2)</f>
        <v>-0.99685055164291447</v>
      </c>
      <c r="CT247" s="371">
        <f>_xlfn.IFS(($D247-$C$215)&lt;-(CT$215-$D$214),MIN((CT$216+$E247)/2,CR246),($D247-$C$215)&gt;-(CT$215-$D$214),MAX((CT$216+$E247)/2,CS245),TRUE,(CT$216+$E247)/2)</f>
        <v>-0.99628232983289122</v>
      </c>
      <c r="CU247" s="371">
        <f>_xlfn.IFS(($D247-$C$215)&lt;-(CU$215-$D$214),MIN((CU$216+$E247)/2,CS246),($D247-$C$215)&gt;-(CU$215-$D$214),MAX((CU$216+$E247)/2,CT245),TRUE,(CU$216+$E247)/2)</f>
        <v>-0.99513937746290815</v>
      </c>
      <c r="CV247" s="371">
        <f>_xlfn.IFS(($D247-$C$215)&lt;-(CV$215-$D$214),MIN((CV$216+$E247)/2,CT246),($D247-$C$215)&gt;-(CV$215-$D$214),MAX((CV$216+$E247)/2,CU245),TRUE,(CV$216+$E247)/2)</f>
        <v>-0.99366732098956556</v>
      </c>
      <c r="CW247" s="371">
        <f>_xlfn.IFS(($D247-$C$215)&lt;-(CW$215-$D$214),MIN((CW$216+$E247)/2,CU246),($D247-$C$215)&gt;-(CW$215-$D$214),MAX((CW$216+$E247)/2,CV245),TRUE,(CW$216+$E247)/2)</f>
        <v>-0.99252436861958249</v>
      </c>
      <c r="CX247" s="371">
        <f>_xlfn.IFS(($D247-$C$215)&lt;-(CX$215-$D$214),MIN((CX$216+$E247)/2,CV246),($D247-$C$215)&gt;-(CX$215-$D$214),MAX((CX$216+$E247)/2,CW245),TRUE,(CX$216+$E247)/2)</f>
        <v>-0.9902280264728458</v>
      </c>
      <c r="CY247" s="371">
        <f>_xlfn.IFS(($D247-$C$215)&lt;-(CY$215-$D$214),MIN((CY$216+$E247)/2,CW246),($D247-$C$215)&gt;-(CY$215-$D$214),MAX((CY$216+$E247)/2,CX245),TRUE,(CY$216+$E247)/2)</f>
        <v>-0.98728600561322433</v>
      </c>
      <c r="CZ247" s="371">
        <f>_xlfn.IFS(($D247-$C$215)&lt;-(CZ$215-$D$214),MIN((CZ$216+$E247)/2,CX246),($D247-$C$215)&gt;-(CZ$215-$D$214),MAX((CZ$216+$E247)/2,CY245),TRUE,(CZ$216+$E247)/2)</f>
        <v>-0.98498966346648764</v>
      </c>
      <c r="DA247" s="371">
        <f>_xlfn.IFS(($D247-$C$215)&lt;-(DA$215-$D$214),MIN((DA$216+$E247)/2,CY246),($D247-$C$215)&gt;-(DA$215-$D$214),MAX((DA$216+$E247)/2,CZ245),TRUE,(DA$216+$E247)/2)</f>
        <v>-0.98038669999713346</v>
      </c>
      <c r="DB247" s="371">
        <f>_xlfn.IFS(($D247-$C$215)&lt;-(DB$215-$D$214),MIN((DB$216+$E247)/2,CZ246),($D247-$C$215)&gt;-(DB$215-$D$214),MAX((DB$216+$E247)/2,DA245),TRUE,(DB$216+$E247)/2)</f>
        <v>-0.97455152473647866</v>
      </c>
      <c r="DC247" s="371">
        <f>_xlfn.IFS(($D247-$C$215)&lt;-(DC$215-$D$214),MIN((DC$216+$E247)/2,DA246),($D247-$C$215)&gt;-(DC$215-$D$214),MAX((DC$216+$E247)/2,DB245),TRUE,(DC$216+$E247)/2)</f>
        <v>-0.96994856126712448</v>
      </c>
      <c r="DD247" s="371">
        <f>_xlfn.IFS(($D247-$C$215)&lt;-(DD$215-$D$214),MIN((DD$216+$E247)/2,DB246),($D247-$C$215)&gt;-(DD$215-$D$214),MAX((DD$216+$E247)/2,DC245),TRUE,(DD$216+$E247)/2)</f>
        <v>-0.96076478635113061</v>
      </c>
      <c r="DE247" s="371">
        <f>_xlfn.IFS(($D247-$C$215)&lt;-(DE$215-$D$214),MIN((DE$216+$E247)/2,DC246),($D247-$C$215)&gt;-(DE$215-$D$214),MAX((DE$216+$E247)/2,DD245),TRUE,(DE$216+$E247)/2)</f>
        <v>-0.94936647164952548</v>
      </c>
      <c r="DF247" s="372">
        <f>_xlfn.IFS(($D247-$C$215)&lt;-(DF$215-$D$214),MIN((DF$216+$E247)/2,DD246),($D247-$C$215)&gt;-(DF$215-$D$214),MAX((DF$216+$E247)/2,DE245),TRUE,(DF$216+$E247)/2)</f>
        <v>-0.94018269673353161</v>
      </c>
      <c r="DG247" s="278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 s="647">
        <v>0.5</v>
      </c>
      <c r="EK247" s="368">
        <f>2*(1/(1+EXP(-4/0.5*(POWER(POWER((ABS(EK$241-$DJ$213)),3)+POWER(ABS($DK221-$DI$214),3),1/3))))-0.5)</f>
        <v>0.99951309016521694</v>
      </c>
      <c r="EL247" s="368">
        <f>2*(1/(1+EXP(-4/0.5*(POWER(POWER((ABS(EL$241-$DJ$213)),3)+POWER(ABS($DK221-$DI$214),3),1/3))))-0.5)</f>
        <v>0.99898956338802281</v>
      </c>
      <c r="EM247" s="368">
        <f>2*(1/(1+EXP(-4/0.5*(POWER(POWER((ABS(EM$241-$DJ$213)),3)+POWER(ABS($DK221-$DI$214),3),1/3))))-0.5)</f>
        <v>0.9979527931074117</v>
      </c>
      <c r="EN247" s="368">
        <f>2*(1/(1+EXP(-4/0.5*(POWER(POWER((ABS(EN$241-$DJ$213)),3)+POWER(ABS($DK221-$DI$214),3),1/3))))-0.5)</f>
        <v>0.99599417849651894</v>
      </c>
      <c r="EO247" s="368">
        <f>2*(1/(1+EXP(-4/0.5*(POWER(POWER((ABS(EO$241-$DJ$213)),3)+POWER(ABS($DK221-$DI$214),3),1/3))))-0.5)</f>
        <v>0.99255102383055749</v>
      </c>
      <c r="EP247" s="368">
        <f>2*(1/(1+EXP(-4/0.5*(POWER(POWER((ABS(EP$241-$DJ$213)),3)+POWER(ABS($DK221-$DI$214),3),1/3))))-0.5)</f>
        <v>0.9871317460424347</v>
      </c>
      <c r="EQ247" s="368">
        <f>2*(1/(1+EXP(-4/0.5*(POWER(POWER((ABS(EQ$241-$DJ$213)),3)+POWER(ABS($DK221-$DI$214),3),1/3))))-0.5)</f>
        <v>0.97991895466052159</v>
      </c>
      <c r="ER247" s="368">
        <f>2*(1/(1+EXP(-4/0.5*(POWER(POWER((ABS(ER$241-$DJ$213)),3)+POWER(ABS($DK221-$DI$214),3),1/3))))-0.5)</f>
        <v>0.9724068599107285</v>
      </c>
      <c r="ES247" s="368">
        <f>2*(1/(1+EXP(-4/0.5*(POWER(POWER((ABS(ES$241-$DJ$213)),3)+POWER(ABS($DK221-$DI$214),3),1/3))))-0.5)</f>
        <v>0.96686398719588862</v>
      </c>
      <c r="ET247" s="368">
        <f>2*(1/(1+EXP(-4/0.5*(POWER(POWER((ABS(ET$241-$DJ$213)),3)+POWER(ABS($DK221-$DI$214),3),1/3))))-0.5)</f>
        <v>0.9644014633691631</v>
      </c>
      <c r="EU247" s="368">
        <f>2*(1/(1+EXP(-4/0.5*(POWER(POWER((ABS(EU$241-$DJ$213)),3)+POWER(ABS($DK221-$DI$214),3),1/3))))-0.5)</f>
        <v>0.9640275800758169</v>
      </c>
      <c r="EV247" s="368">
        <f>2*(1/(1+EXP(-4/0.5*(POWER(POWER((ABS(EV$241-$DJ$213)),3)+POWER(ABS($DK221-$DI$214),3),1/3))))-0.5)</f>
        <v>0.9644014633691631</v>
      </c>
      <c r="EW247" s="368">
        <f>2*(1/(1+EXP(-4/0.5*(POWER(POWER((ABS(EW$241-$DJ$213)),3)+POWER(ABS($DK221-$DI$214),3),1/3))))-0.5)</f>
        <v>0.96686398719588862</v>
      </c>
      <c r="EX247" s="368">
        <f>2*(1/(1+EXP(-4/0.5*(POWER(POWER((ABS(EX$241-$DJ$213)),3)+POWER(ABS($DK221-$DI$214),3),1/3))))-0.5)</f>
        <v>0.9724068599107285</v>
      </c>
      <c r="EY247" s="368">
        <f>2*(1/(1+EXP(-4/0.5*(POWER(POWER((ABS(EY$241-$DJ$213)),3)+POWER(ABS($DK221-$DI$214),3),1/3))))-0.5)</f>
        <v>0.97991895466052159</v>
      </c>
      <c r="EZ247" s="368">
        <f>2*(1/(1+EXP(-4/0.5*(POWER(POWER((ABS(EZ$241-$DJ$213)),3)+POWER(ABS($DK221-$DI$214),3),1/3))))-0.5)</f>
        <v>0.9871317460424347</v>
      </c>
      <c r="FA247" s="368">
        <f>2*(1/(1+EXP(-4/0.5*(POWER(POWER((ABS(FA$241-$DJ$213)),3)+POWER(ABS($DK221-$DI$214),3),1/3))))-0.5)</f>
        <v>0.99255102383055749</v>
      </c>
      <c r="FB247" s="368">
        <f>2*(1/(1+EXP(-4/0.5*(POWER(POWER((ABS(FB$241-$DJ$213)),3)+POWER(ABS($DK221-$DI$214),3),1/3))))-0.5)</f>
        <v>0.99599417849651894</v>
      </c>
      <c r="FC247" s="368">
        <f>2*(1/(1+EXP(-4/0.5*(POWER(POWER((ABS(FC$241-$DJ$213)),3)+POWER(ABS($DK221-$DI$214),3),1/3))))-0.5)</f>
        <v>0.9979527931074117</v>
      </c>
      <c r="FD247" s="368">
        <f>2*(1/(1+EXP(-4/0.5*(POWER(POWER((ABS(FD$241-$DJ$213)),3)+POWER(ABS($DK221-$DI$214),3),1/3))))-0.5)</f>
        <v>0.99898956338802281</v>
      </c>
      <c r="FE247" s="368">
        <f>2*(1/(1+EXP(-4/0.5*(POWER(POWER((ABS(FE$241-$DJ$213)),3)+POWER(ABS($DK221-$DI$214),3),1/3))))-0.5)</f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78"/>
      <c r="C248" s="280"/>
      <c r="D248" s="278"/>
      <c r="E248" s="278"/>
      <c r="F248" s="278"/>
      <c r="G248" s="278"/>
      <c r="H248" s="278"/>
      <c r="I248" s="278"/>
      <c r="J248" s="278"/>
      <c r="K248" s="278"/>
      <c r="L248" s="278"/>
      <c r="M248" s="278"/>
      <c r="N248" s="278"/>
      <c r="O248" s="278"/>
      <c r="P248" s="278"/>
      <c r="Q248" s="278"/>
      <c r="R248" s="278"/>
      <c r="S248" s="278"/>
      <c r="T248" s="278"/>
      <c r="U248" s="278"/>
      <c r="V248" s="278"/>
      <c r="W248" s="278"/>
      <c r="X248" s="278"/>
      <c r="Y248" s="278"/>
      <c r="Z248" s="278"/>
      <c r="AA248" s="278"/>
      <c r="AB248" s="278"/>
      <c r="AC248" s="278"/>
      <c r="AD248" s="278"/>
      <c r="AE248" s="278"/>
      <c r="AF248" s="278"/>
      <c r="AG248" s="278"/>
      <c r="AH248" s="278"/>
      <c r="AI248" s="278"/>
      <c r="AJ248" s="278"/>
      <c r="AK248" s="280"/>
      <c r="AL248" s="189"/>
      <c r="AM248" s="278"/>
      <c r="AN248" s="280"/>
      <c r="AO248" s="278"/>
      <c r="AP248" s="278"/>
      <c r="AQ248" s="278"/>
      <c r="AR248" s="278"/>
      <c r="AS248" s="278"/>
      <c r="AT248" s="278"/>
      <c r="AU248" s="278"/>
      <c r="AV248" s="278"/>
      <c r="AW248" s="278"/>
      <c r="AX248" s="278"/>
      <c r="AY248" s="278"/>
      <c r="AZ248" s="278"/>
      <c r="BA248" s="278"/>
      <c r="BB248" s="278"/>
      <c r="BC248" s="278"/>
      <c r="BD248" s="278"/>
      <c r="BE248" s="278"/>
      <c r="BF248" s="278"/>
      <c r="BG248" s="278"/>
      <c r="BH248" s="278"/>
      <c r="BI248" s="278"/>
      <c r="BJ248" s="278"/>
      <c r="BK248" s="278"/>
      <c r="BL248" s="278"/>
      <c r="BM248" s="278"/>
      <c r="BN248" s="278"/>
      <c r="BO248" s="278"/>
      <c r="BP248" s="278"/>
      <c r="BQ248" s="278"/>
      <c r="BR248" s="278"/>
      <c r="BS248" s="278"/>
      <c r="BT248" s="278"/>
      <c r="BU248" s="278"/>
      <c r="BV248" s="280"/>
      <c r="BW248" s="198"/>
      <c r="BX248" s="278"/>
      <c r="BY248" s="280"/>
      <c r="BZ248" s="278"/>
      <c r="CA248" s="278"/>
      <c r="CB248" s="278"/>
      <c r="CC248" s="278"/>
      <c r="CD248" s="278"/>
      <c r="CE248" s="278"/>
      <c r="CF248" s="278"/>
      <c r="CG248" s="278"/>
      <c r="CH248" s="278"/>
      <c r="CI248" s="278"/>
      <c r="CJ248" s="278"/>
      <c r="CK248" s="278"/>
      <c r="CL248" s="278"/>
      <c r="CM248" s="278"/>
      <c r="CN248" s="278"/>
      <c r="CO248" s="278"/>
      <c r="CP248" s="278"/>
      <c r="CQ248" s="278"/>
      <c r="CR248" s="278"/>
      <c r="CS248" s="278"/>
      <c r="CT248" s="278"/>
      <c r="CU248" s="278"/>
      <c r="CV248" s="278"/>
      <c r="CW248" s="278"/>
      <c r="CX248" s="278"/>
      <c r="CY248" s="278"/>
      <c r="CZ248" s="278"/>
      <c r="DA248" s="278"/>
      <c r="DB248" s="278"/>
      <c r="DC248" s="278"/>
      <c r="DD248" s="278"/>
      <c r="DE248" s="278"/>
      <c r="DF248" s="278"/>
      <c r="DG248" s="280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 s="646">
        <v>0.4</v>
      </c>
      <c r="EK248" s="368">
        <f>2*(1/(1+EXP(-4/0.5*(POWER(POWER((ABS(EK$241-$DJ$213)),3)+POWER(ABS($DK222-$DI$214),3),1/3))))-0.5)</f>
        <v>0.99943250950642137</v>
      </c>
      <c r="EL248" s="368">
        <f>2*(1/(1+EXP(-4/0.5*(POWER(POWER((ABS(EL$241-$DJ$213)),3)+POWER(ABS($DK222-$DI$214),3),1/3))))-0.5)</f>
        <v>0.99878410986518129</v>
      </c>
      <c r="EM248" s="368">
        <f>2*(1/(1+EXP(-4/0.5*(POWER(POWER((ABS(EM$241-$DJ$213)),3)+POWER(ABS($DK222-$DI$214),3),1/3))))-0.5)</f>
        <v>0.99743143053470296</v>
      </c>
      <c r="EN248" s="368">
        <f>2*(1/(1+EXP(-4/0.5*(POWER(POWER((ABS(EN$241-$DJ$213)),3)+POWER(ABS($DK222-$DI$214),3),1/3))))-0.5)</f>
        <v>0.99468991500439352</v>
      </c>
      <c r="EO248" s="368">
        <f>2*(1/(1+EXP(-4/0.5*(POWER(POWER((ABS(EO$241-$DJ$213)),3)+POWER(ABS($DK222-$DI$214),3),1/3))))-0.5)</f>
        <v>0.98938915261775984</v>
      </c>
      <c r="EP248" s="368">
        <f>2*(1/(1+EXP(-4/0.5*(POWER(POWER((ABS(EP$241-$DJ$213)),3)+POWER(ABS($DK222-$DI$214),3),1/3))))-0.5)</f>
        <v>0.97991895466052159</v>
      </c>
      <c r="EQ248" s="368">
        <f>2*(1/(1+EXP(-4/0.5*(POWER(POWER((ABS(EQ$241-$DJ$213)),3)+POWER(ABS($DK222-$DI$214),3),1/3))))-0.5)</f>
        <v>0.96513207417968316</v>
      </c>
      <c r="ER248" s="368">
        <f>2*(1/(1+EXP(-4/0.5*(POWER(POWER((ABS(ER$241-$DJ$213)),3)+POWER(ABS($DK222-$DI$214),3),1/3))))-0.5)</f>
        <v>0.94672067410163696</v>
      </c>
      <c r="ES248" s="368">
        <f>2*(1/(1+EXP(-4/0.5*(POWER(POWER((ABS(ES$241-$DJ$213)),3)+POWER(ABS($DK222-$DI$214),3),1/3))))-0.5)</f>
        <v>0.93076293169836011</v>
      </c>
      <c r="ET248" s="368">
        <f>2*(1/(1+EXP(-4/0.5*(POWER(POWER((ABS(ET$241-$DJ$213)),3)+POWER(ABS($DK222-$DI$214),3),1/3))))-0.5)</f>
        <v>0.92290697847913838</v>
      </c>
      <c r="EU248" s="368">
        <f>2*(1/(1+EXP(-4/0.5*(POWER(POWER((ABS(EU$241-$DJ$213)),3)+POWER(ABS($DK222-$DI$214),3),1/3))))-0.5)</f>
        <v>0.92166855440647133</v>
      </c>
      <c r="EV248" s="368">
        <f>2*(1/(1+EXP(-4/0.5*(POWER(POWER((ABS(EV$241-$DJ$213)),3)+POWER(ABS($DK222-$DI$214),3),1/3))))-0.5)</f>
        <v>0.92290697847913838</v>
      </c>
      <c r="EW248" s="368">
        <f>2*(1/(1+EXP(-4/0.5*(POWER(POWER((ABS(EW$241-$DJ$213)),3)+POWER(ABS($DK222-$DI$214),3),1/3))))-0.5)</f>
        <v>0.93076293169836011</v>
      </c>
      <c r="EX248" s="368">
        <f>2*(1/(1+EXP(-4/0.5*(POWER(POWER((ABS(EX$241-$DJ$213)),3)+POWER(ABS($DK222-$DI$214),3),1/3))))-0.5)</f>
        <v>0.94672067410163696</v>
      </c>
      <c r="EY248" s="368">
        <f>2*(1/(1+EXP(-4/0.5*(POWER(POWER((ABS(EY$241-$DJ$213)),3)+POWER(ABS($DK222-$DI$214),3),1/3))))-0.5)</f>
        <v>0.96513207417968316</v>
      </c>
      <c r="EZ248" s="368">
        <f>2*(1/(1+EXP(-4/0.5*(POWER(POWER((ABS(EZ$241-$DJ$213)),3)+POWER(ABS($DK222-$DI$214),3),1/3))))-0.5)</f>
        <v>0.97991895466052159</v>
      </c>
      <c r="FA248" s="368">
        <f>2*(1/(1+EXP(-4/0.5*(POWER(POWER((ABS(FA$241-$DJ$213)),3)+POWER(ABS($DK222-$DI$214),3),1/3))))-0.5)</f>
        <v>0.98938915261775984</v>
      </c>
      <c r="FB248" s="368">
        <f>2*(1/(1+EXP(-4/0.5*(POWER(POWER((ABS(FB$241-$DJ$213)),3)+POWER(ABS($DK222-$DI$214),3),1/3))))-0.5)</f>
        <v>0.99468991500439352</v>
      </c>
      <c r="FC248" s="368">
        <f>2*(1/(1+EXP(-4/0.5*(POWER(POWER((ABS(FC$241-$DJ$213)),3)+POWER(ABS($DK222-$DI$214),3),1/3))))-0.5)</f>
        <v>0.99743143053470296</v>
      </c>
      <c r="FD248" s="368">
        <f>2*(1/(1+EXP(-4/0.5*(POWER(POWER((ABS(FD$241-$DJ$213)),3)+POWER(ABS($DK222-$DI$214),3),1/3))))-0.5)</f>
        <v>0.99878410986518129</v>
      </c>
      <c r="FE248" s="368">
        <f>2*(1/(1+EXP(-4/0.5*(POWER(POWER((ABS(FE$241-$DJ$213)),3)+POWER(ABS($DK222-$DI$214),3),1/3))))-0.5)</f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89"/>
      <c r="AL249" s="189"/>
      <c r="AM249" s="198"/>
      <c r="AN249" s="198"/>
      <c r="AO249" s="198"/>
      <c r="AP249" s="198"/>
      <c r="AQ249" s="198"/>
      <c r="AR249" s="198"/>
      <c r="AS249" s="198"/>
      <c r="AT249" s="198"/>
      <c r="AU249" s="198"/>
      <c r="AV249" s="198"/>
      <c r="AW249" s="198"/>
      <c r="AX249" s="198"/>
      <c r="AY249" s="198"/>
      <c r="AZ249" s="198"/>
      <c r="BA249" s="198"/>
      <c r="BB249" s="198"/>
      <c r="BC249" s="198"/>
      <c r="BD249" s="198"/>
      <c r="BE249" s="198"/>
      <c r="BF249" s="198"/>
      <c r="BG249" s="198"/>
      <c r="BH249" s="189"/>
      <c r="BI249" s="189"/>
      <c r="BJ249" s="198"/>
      <c r="BK249" s="198"/>
      <c r="BL249" s="198"/>
      <c r="BM249" s="198"/>
      <c r="BN249" s="198"/>
      <c r="BO249" s="198"/>
      <c r="BP249" s="198"/>
      <c r="BQ249" s="198"/>
      <c r="BR249" s="198"/>
      <c r="BS249" s="198"/>
      <c r="BT249" s="198"/>
      <c r="BU249" s="198"/>
      <c r="BV249" s="198"/>
      <c r="BW249" s="198"/>
      <c r="BX249" s="198"/>
      <c r="BY249" s="198"/>
      <c r="BZ249" s="198"/>
      <c r="CA249" s="198"/>
      <c r="CB249" s="198"/>
      <c r="CC249" s="198"/>
      <c r="CD249" s="198"/>
      <c r="CE249" s="189"/>
      <c r="CF249" s="18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 s="647">
        <v>0.3</v>
      </c>
      <c r="EK249" s="368">
        <f>2*(1/(1+EXP(-4/0.5*(POWER(POWER((ABS(EK$241-$DJ$213)),3)+POWER(ABS($DK223-$DI$214),3),1/3))))-0.5)</f>
        <v>0.99937547967119644</v>
      </c>
      <c r="EL249" s="368">
        <f>2*(1/(1+EXP(-4/0.5*(POWER(POWER((ABS(EL$241-$DJ$213)),3)+POWER(ABS($DK223-$DI$214),3),1/3))))-0.5)</f>
        <v>0.99863329143872082</v>
      </c>
      <c r="EM249" s="368">
        <f>2*(1/(1+EXP(-4/0.5*(POWER(POWER((ABS(EM$241-$DJ$213)),3)+POWER(ABS($DK223-$DI$214),3),1/3))))-0.5)</f>
        <v>0.99702918148105213</v>
      </c>
      <c r="EN249" s="368">
        <f>2*(1/(1+EXP(-4/0.5*(POWER(POWER((ABS(EN$241-$DJ$213)),3)+POWER(ABS($DK223-$DI$214),3),1/3))))-0.5)</f>
        <v>0.99361175397789792</v>
      </c>
      <c r="EO249" s="368">
        <f>2*(1/(1+EXP(-4/0.5*(POWER(POWER((ABS(EO$241-$DJ$213)),3)+POWER(ABS($DK223-$DI$214),3),1/3))))-0.5)</f>
        <v>0.98651020415010771</v>
      </c>
      <c r="EP249" s="368">
        <f>2*(1/(1+EXP(-4/0.5*(POWER(POWER((ABS(EP$241-$DJ$213)),3)+POWER(ABS($DK223-$DI$214),3),1/3))))-0.5)</f>
        <v>0.9724068599107285</v>
      </c>
      <c r="EQ249" s="368">
        <f>2*(1/(1+EXP(-4/0.5*(POWER(POWER((ABS(EQ$241-$DJ$213)),3)+POWER(ABS($DK223-$DI$214),3),1/3))))-0.5)</f>
        <v>0.94672067410163696</v>
      </c>
      <c r="ER249" s="368">
        <f>2*(1/(1+EXP(-4/0.5*(POWER(POWER((ABS(ER$241-$DJ$213)),3)+POWER(ABS($DK223-$DI$214),3),1/3))))-0.5)</f>
        <v>0.9072765777165146</v>
      </c>
      <c r="ES249" s="368">
        <f>2*(1/(1+EXP(-4/0.5*(POWER(POWER((ABS(ES$241-$DJ$213)),3)+POWER(ABS($DK223-$DI$214),3),1/3))))-0.5)</f>
        <v>0.86387673752670602</v>
      </c>
      <c r="ET249" s="368">
        <f>2*(1/(1+EXP(-4/0.5*(POWER(POWER((ABS(ET$241-$DJ$213)),3)+POWER(ABS($DK223-$DI$214),3),1/3))))-0.5)</f>
        <v>0.83806463252931285</v>
      </c>
      <c r="EU249" s="368">
        <f>2*(1/(1+EXP(-4/0.5*(POWER(POWER((ABS(EU$241-$DJ$213)),3)+POWER(ABS($DK223-$DI$214),3),1/3))))-0.5)</f>
        <v>0.83365460701215532</v>
      </c>
      <c r="EV249" s="368">
        <f>2*(1/(1+EXP(-4/0.5*(POWER(POWER((ABS(EV$241-$DJ$213)),3)+POWER(ABS($DK223-$DI$214),3),1/3))))-0.5)</f>
        <v>0.83806463252931285</v>
      </c>
      <c r="EW249" s="368">
        <f>2*(1/(1+EXP(-4/0.5*(POWER(POWER((ABS(EW$241-$DJ$213)),3)+POWER(ABS($DK223-$DI$214),3),1/3))))-0.5)</f>
        <v>0.86387673752670602</v>
      </c>
      <c r="EX249" s="368">
        <f>2*(1/(1+EXP(-4/0.5*(POWER(POWER((ABS(EX$241-$DJ$213)),3)+POWER(ABS($DK223-$DI$214),3),1/3))))-0.5)</f>
        <v>0.9072765777165146</v>
      </c>
      <c r="EY249" s="368">
        <f>2*(1/(1+EXP(-4/0.5*(POWER(POWER((ABS(EY$241-$DJ$213)),3)+POWER(ABS($DK223-$DI$214),3),1/3))))-0.5)</f>
        <v>0.94672067410163696</v>
      </c>
      <c r="EZ249" s="368">
        <f>2*(1/(1+EXP(-4/0.5*(POWER(POWER((ABS(EZ$241-$DJ$213)),3)+POWER(ABS($DK223-$DI$214),3),1/3))))-0.5)</f>
        <v>0.9724068599107285</v>
      </c>
      <c r="FA249" s="368">
        <f>2*(1/(1+EXP(-4/0.5*(POWER(POWER((ABS(FA$241-$DJ$213)),3)+POWER(ABS($DK223-$DI$214),3),1/3))))-0.5)</f>
        <v>0.98651020415010771</v>
      </c>
      <c r="FB249" s="368">
        <f>2*(1/(1+EXP(-4/0.5*(POWER(POWER((ABS(FB$241-$DJ$213)),3)+POWER(ABS($DK223-$DI$214),3),1/3))))-0.5)</f>
        <v>0.99361175397789792</v>
      </c>
      <c r="FC249" s="368">
        <f>2*(1/(1+EXP(-4/0.5*(POWER(POWER((ABS(FC$241-$DJ$213)),3)+POWER(ABS($DK223-$DI$214),3),1/3))))-0.5)</f>
        <v>0.99702918148105213</v>
      </c>
      <c r="FD249" s="368">
        <f>2*(1/(1+EXP(-4/0.5*(POWER(POWER((ABS(FD$241-$DJ$213)),3)+POWER(ABS($DK223-$DI$214),3),1/3))))-0.5)</f>
        <v>0.99863329143872082</v>
      </c>
      <c r="FE249" s="368">
        <f>2*(1/(1+EXP(-4/0.5*(POWER(POWER((ABS(FE$241-$DJ$213)),3)+POWER(ABS($DK223-$DI$214),3),1/3))))-0.5)</f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89"/>
      <c r="AL250" s="189"/>
      <c r="AM250" s="198"/>
      <c r="AN250" s="198"/>
      <c r="AO250" s="198"/>
      <c r="AP250" s="198"/>
      <c r="AQ250" s="198"/>
      <c r="AR250" s="198"/>
      <c r="AS250" s="198"/>
      <c r="AT250" s="198"/>
      <c r="AU250" s="198"/>
      <c r="AV250" s="198"/>
      <c r="AW250" s="198"/>
      <c r="AX250" s="198"/>
      <c r="AY250" s="198"/>
      <c r="AZ250" s="198"/>
      <c r="BA250" s="198"/>
      <c r="BB250" s="198"/>
      <c r="BC250" s="198"/>
      <c r="BD250" s="198"/>
      <c r="BE250" s="198"/>
      <c r="BF250" s="198"/>
      <c r="BG250" s="198"/>
      <c r="BH250" s="189"/>
      <c r="BI250" s="189"/>
      <c r="BJ250" s="198"/>
      <c r="BK250" s="198"/>
      <c r="BL250" s="198"/>
      <c r="BM250" s="198"/>
      <c r="BN250" s="198"/>
      <c r="BO250" s="198"/>
      <c r="BP250" s="198"/>
      <c r="BQ250" s="198"/>
      <c r="BR250" s="198"/>
      <c r="BS250" s="198"/>
      <c r="BT250" s="198"/>
      <c r="BU250" s="198"/>
      <c r="BV250" s="198"/>
      <c r="BW250" s="198"/>
      <c r="BX250" s="198"/>
      <c r="BY250" s="198"/>
      <c r="BZ250" s="198"/>
      <c r="CA250" s="198"/>
      <c r="CB250" s="198"/>
      <c r="CC250" s="198"/>
      <c r="CD250" s="198"/>
      <c r="CE250" s="189"/>
      <c r="CF250" s="189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 s="646">
        <v>0.2</v>
      </c>
      <c r="EK250" s="368">
        <f>2*(1/(1+EXP(-4/0.5*(POWER(POWER((ABS(EK$241-$DJ$213)),3)+POWER(ABS($DK224-$DI$214),3),1/3))))-0.5)</f>
        <v>0.99934341464796717</v>
      </c>
      <c r="EL250" s="368">
        <f>2*(1/(1+EXP(-4/0.5*(POWER(POWER((ABS(EL$241-$DJ$213)),3)+POWER(ABS($DK224-$DI$214),3),1/3))))-0.5)</f>
        <v>0.99854655909221113</v>
      </c>
      <c r="EM250" s="368">
        <f>2*(1/(1+EXP(-4/0.5*(POWER(POWER((ABS(EM$241-$DJ$213)),3)+POWER(ABS($DK224-$DI$214),3),1/3))))-0.5)</f>
        <v>0.99679043576804505</v>
      </c>
      <c r="EN250" s="368">
        <f>2*(1/(1+EXP(-4/0.5*(POWER(POWER((ABS(EN$241-$DJ$213)),3)+POWER(ABS($DK224-$DI$214),3),1/3))))-0.5)</f>
        <v>0.99294198423073476</v>
      </c>
      <c r="EO250" s="368">
        <f>2*(1/(1+EXP(-4/0.5*(POWER(POWER((ABS(EO$241-$DJ$213)),3)+POWER(ABS($DK224-$DI$214),3),1/3))))-0.5)</f>
        <v>0.98459598356815636</v>
      </c>
      <c r="EP250" s="368">
        <f>2*(1/(1+EXP(-4/0.5*(POWER(POWER((ABS(EP$241-$DJ$213)),3)+POWER(ABS($DK224-$DI$214),3),1/3))))-0.5)</f>
        <v>0.96686398719588862</v>
      </c>
      <c r="EQ250" s="368" t="b">
        <f>AS222=2*(1/(1+EXP(-4/0.5*(POWER(POWER((ABS(EQ$241-$DJ$213)),3)+POWER(ABS($DK224-$DI$214),3),1/3))))-0.5)</f>
        <v>0</v>
      </c>
      <c r="ER250" s="368">
        <f>2*(1/(1+EXP(-4/0.5*(POWER(POWER((ABS(ER$241-$DJ$213)),3)+POWER(ABS($DK224-$DI$214),3),1/3))))-0.5)</f>
        <v>0.86387673752670602</v>
      </c>
      <c r="ES250" s="368">
        <f>2*(1/(1+EXP(-4/0.5*(POWER(POWER((ABS(ES$241-$DJ$213)),3)+POWER(ABS($DK224-$DI$214),3),1/3))))-0.5)</f>
        <v>0.76490732853327503</v>
      </c>
      <c r="ET250" s="368">
        <f>2*(1/(1+EXP(-4/0.5*(POWER(POWER((ABS(ET$241-$DJ$213)),3)+POWER(ABS($DK224-$DI$214),3),1/3))))-0.5)</f>
        <v>0.68156640415783154</v>
      </c>
      <c r="EU250" s="368">
        <f>2*(1/(1+EXP(-4/0.5*(POWER(POWER((ABS(EU$241-$DJ$213)),3)+POWER(ABS($DK224-$DI$214),3),1/3))))-0.5)</f>
        <v>0.66403677026784913</v>
      </c>
      <c r="EV250" s="368">
        <f>2*(1/(1+EXP(-4/0.5*(POWER(POWER((ABS(EV$241-$DJ$213)),3)+POWER(ABS($DK224-$DI$214),3),1/3))))-0.5)</f>
        <v>0.68156640415783154</v>
      </c>
      <c r="EW250" s="368">
        <f>2*(1/(1+EXP(-4/0.5*(POWER(POWER((ABS(EW$241-$DJ$213)),3)+POWER(ABS($DK224-$DI$214),3),1/3))))-0.5)</f>
        <v>0.76490732853327503</v>
      </c>
      <c r="EX250" s="368">
        <f>2*(1/(1+EXP(-4/0.5*(POWER(POWER((ABS(EX$241-$DJ$213)),3)+POWER(ABS($DK224-$DI$214),3),1/3))))-0.5)</f>
        <v>0.86387673752670602</v>
      </c>
      <c r="EY250" s="368">
        <f>2*(1/(1+EXP(-4/0.5*(POWER(POWER((ABS(EY$241-$DJ$213)),3)+POWER(ABS($DK224-$DI$214),3),1/3))))-0.5)</f>
        <v>0.93076293169836011</v>
      </c>
      <c r="EZ250" s="368">
        <f>2*(1/(1+EXP(-4/0.5*(POWER(POWER((ABS(EZ$241-$DJ$213)),3)+POWER(ABS($DK224-$DI$214),3),1/3))))-0.5)</f>
        <v>0.96686398719588862</v>
      </c>
      <c r="FA250" s="368">
        <f>2*(1/(1+EXP(-4/0.5*(POWER(POWER((ABS(FA$241-$DJ$213)),3)+POWER(ABS($DK224-$DI$214),3),1/3))))-0.5)</f>
        <v>0.98459598356815636</v>
      </c>
      <c r="FB250" s="368">
        <f>2*(1/(1+EXP(-4/0.5*(POWER(POWER((ABS(FB$241-$DJ$213)),3)+POWER(ABS($DK224-$DI$214),3),1/3))))-0.5)</f>
        <v>0.99294198423073476</v>
      </c>
      <c r="FC250" s="368">
        <f>2*(1/(1+EXP(-4/0.5*(POWER(POWER((ABS(FC$241-$DJ$213)),3)+POWER(ABS($DK224-$DI$214),3),1/3))))-0.5)</f>
        <v>0.99679043576804505</v>
      </c>
      <c r="FD250" s="368">
        <f>2*(1/(1+EXP(-4/0.5*(POWER(POWER((ABS(FD$241-$DJ$213)),3)+POWER(ABS($DK224-$DI$214),3),1/3))))-0.5)</f>
        <v>0.99854655909221113</v>
      </c>
      <c r="FE250" s="368">
        <f>2*(1/(1+EXP(-4/0.5*(POWER(POWER((ABS(FE$241-$DJ$213)),3)+POWER(ABS($DK224-$DI$214),3),1/3))))-0.5)</f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89"/>
      <c r="AL251" s="189"/>
      <c r="AM251" s="198"/>
      <c r="AN251" s="198"/>
      <c r="AO251" s="198"/>
      <c r="AP251" s="198"/>
      <c r="AQ251" s="198"/>
      <c r="AR251" s="198"/>
      <c r="AS251" s="198"/>
      <c r="AT251" s="198"/>
      <c r="AU251" s="198"/>
      <c r="AV251" s="198"/>
      <c r="AW251" s="198"/>
      <c r="AX251" s="198"/>
      <c r="AY251" s="198"/>
      <c r="AZ251" s="198"/>
      <c r="BA251" s="198"/>
      <c r="BB251" s="198"/>
      <c r="BC251" s="198"/>
      <c r="BD251" s="198"/>
      <c r="BE251" s="198"/>
      <c r="BF251" s="198"/>
      <c r="BG251" s="198"/>
      <c r="BH251" s="189"/>
      <c r="BI251" s="189"/>
      <c r="BJ251" s="198"/>
      <c r="BK251" s="198"/>
      <c r="BL251" s="198"/>
      <c r="BM251" s="198"/>
      <c r="BN251" s="198"/>
      <c r="BO251" s="198"/>
      <c r="BP251" s="198"/>
      <c r="BQ251" s="198"/>
      <c r="BR251" s="198"/>
      <c r="BS251" s="198"/>
      <c r="BT251" s="198"/>
      <c r="BU251" s="198"/>
      <c r="BV251" s="198"/>
      <c r="BW251" s="198"/>
      <c r="BX251" s="198"/>
      <c r="BY251" s="198"/>
      <c r="BZ251" s="198"/>
      <c r="CA251" s="198"/>
      <c r="CB251" s="198"/>
      <c r="CC251" s="198"/>
      <c r="CD251" s="198"/>
      <c r="CE251" s="189"/>
      <c r="CF251" s="189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 s="647">
        <v>0.1</v>
      </c>
      <c r="EK251" s="368">
        <f>2*(1/(1+EXP(-4/0.5*(POWER(POWER((ABS(EK$241-$DJ$213)),3)+POWER(ABS($DK225-$DI$214),3),1/3))))-0.5)</f>
        <v>0.99933108469904885</v>
      </c>
      <c r="EL251" s="368">
        <f>2*(1/(1+EXP(-4/0.5*(POWER(POWER((ABS(EL$241-$DJ$213)),3)+POWER(ABS($DK225-$DI$214),3),1/3))))-0.5)</f>
        <v>0.99851284049754319</v>
      </c>
      <c r="EM251" s="368">
        <f>2*(1/(1+EXP(-4/0.5*(POWER(POWER((ABS(EM$241-$DJ$213)),3)+POWER(ABS($DK225-$DI$214),3),1/3))))-0.5)</f>
        <v>0.99669616069810574</v>
      </c>
      <c r="EN251" s="368">
        <f>2*(1/(1+EXP(-4/0.5*(POWER(POWER((ABS(EN$241-$DJ$213)),3)+POWER(ABS($DK225-$DI$214),3),1/3))))-0.5)</f>
        <v>0.99267132675449932</v>
      </c>
      <c r="EO251" s="368">
        <f>2*(1/(1+EXP(-4/0.5*(POWER(POWER((ABS(EO$241-$DJ$213)),3)+POWER(ABS($DK225-$DI$214),3),1/3))))-0.5)</f>
        <v>0.98379417839205496</v>
      </c>
      <c r="EP251" s="368">
        <f>2*(1/(1+EXP(-4/0.5*(POWER(POWER((ABS(EP$241-$DJ$213)),3)+POWER(ABS($DK225-$DI$214),3),1/3))))-0.5)</f>
        <v>0.9644014633691631</v>
      </c>
      <c r="EQ251" s="368">
        <f>2*(1/(1+EXP(-4/0.5*(POWER(POWER((ABS(EQ$241-$DJ$213)),3)+POWER(ABS($DK225-$DI$214),3),1/3))))-0.5)</f>
        <v>0.92290697847913838</v>
      </c>
      <c r="ER251" s="368">
        <f>2*(1/(1+EXP(-4/0.5*(POWER(POWER((ABS(ER$241-$DJ$213)),3)+POWER(ABS($DK225-$DI$214),3),1/3))))-0.5)</f>
        <v>0.83806463252931285</v>
      </c>
      <c r="ES251" s="368">
        <f>2*(1/(1+EXP(-4/0.5*(POWER(POWER((ABS(ES$241-$DJ$213)),3)+POWER(ABS($DK225-$DI$214),3),1/3))))-0.5)</f>
        <v>0.68156640415783154</v>
      </c>
      <c r="ET251" s="368">
        <f>2*(1/(1+EXP(-4/0.5*(POWER(POWER((ABS(ET$241-$DJ$213)),3)+POWER(ABS($DK225-$DI$214),3),1/3))))-0.5)</f>
        <v>0.46523238285200885</v>
      </c>
      <c r="EU251" s="368">
        <f>2*(1/(1+EXP(-4/0.5*(POWER(POWER((ABS(EU$241-$DJ$213)),3)+POWER(ABS($DK225-$DI$214),3),1/3))))-0.5)</f>
        <v>0.37994896225522501</v>
      </c>
      <c r="EV251" s="368">
        <f>2*(1/(1+EXP(-4/0.5*(POWER(POWER((ABS(EV$241-$DJ$213)),3)+POWER(ABS($DK225-$DI$214),3),1/3))))-0.5)</f>
        <v>0.46523238285200885</v>
      </c>
      <c r="EW251" s="368">
        <f>2*(1/(1+EXP(-4/0.5*(POWER(POWER((ABS(EW$241-$DJ$213)),3)+POWER(ABS($DK225-$DI$214),3),1/3))))-0.5)</f>
        <v>0.68156640415783154</v>
      </c>
      <c r="EX251" s="368">
        <f>2*(1/(1+EXP(-4/0.5*(POWER(POWER((ABS(EX$241-$DJ$213)),3)+POWER(ABS($DK225-$DI$214),3),1/3))))-0.5)</f>
        <v>0.83806463252931285</v>
      </c>
      <c r="EY251" s="368">
        <f>2*(1/(1+EXP(-4/0.5*(POWER(POWER((ABS(EY$241-$DJ$213)),3)+POWER(ABS($DK225-$DI$214),3),1/3))))-0.5)</f>
        <v>0.92290697847913838</v>
      </c>
      <c r="EZ251" s="368">
        <f>2*(1/(1+EXP(-4/0.5*(POWER(POWER((ABS(EZ$241-$DJ$213)),3)+POWER(ABS($DK225-$DI$214),3),1/3))))-0.5)</f>
        <v>0.9644014633691631</v>
      </c>
      <c r="FA251" s="368">
        <f>2*(1/(1+EXP(-4/0.5*(POWER(POWER((ABS(FA$241-$DJ$213)),3)+POWER(ABS($DK225-$DI$214),3),1/3))))-0.5)</f>
        <v>0.98379417839205496</v>
      </c>
      <c r="FB251" s="368">
        <f>2*(1/(1+EXP(-4/0.5*(POWER(POWER((ABS(FB$241-$DJ$213)),3)+POWER(ABS($DK225-$DI$214),3),1/3))))-0.5)</f>
        <v>0.99267132675449932</v>
      </c>
      <c r="FC251" s="368">
        <f>2*(1/(1+EXP(-4/0.5*(POWER(POWER((ABS(FC$241-$DJ$213)),3)+POWER(ABS($DK225-$DI$214),3),1/3))))-0.5)</f>
        <v>0.99669616069810574</v>
      </c>
      <c r="FD251" s="368">
        <f>2*(1/(1+EXP(-4/0.5*(POWER(POWER((ABS(FD$241-$DJ$213)),3)+POWER(ABS($DK225-$DI$214),3),1/3))))-0.5)</f>
        <v>0.99851284049754319</v>
      </c>
      <c r="FE251" s="368">
        <f>2*(1/(1+EXP(-4/0.5*(POWER(POWER((ABS(FE$241-$DJ$213)),3)+POWER(ABS($DK225-$DI$214),3),1/3))))-0.5)</f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89"/>
      <c r="AL252" s="189"/>
      <c r="AM252" s="198"/>
      <c r="AN252" s="198"/>
      <c r="AO252" s="198"/>
      <c r="AP252" s="198"/>
      <c r="AQ252" s="198"/>
      <c r="AR252" s="198"/>
      <c r="AS252" s="198"/>
      <c r="AT252" s="198"/>
      <c r="AU252" s="198"/>
      <c r="AV252" s="198"/>
      <c r="AW252" s="198"/>
      <c r="AX252" s="198"/>
      <c r="AY252" s="198"/>
      <c r="AZ252" s="198"/>
      <c r="BA252" s="198"/>
      <c r="BB252" s="198"/>
      <c r="BC252" s="198"/>
      <c r="BD252" s="198"/>
      <c r="BE252" s="198"/>
      <c r="BF252" s="198"/>
      <c r="BG252" s="198"/>
      <c r="BH252" s="189"/>
      <c r="BI252" s="189"/>
      <c r="BJ252" s="198"/>
      <c r="BK252" s="198"/>
      <c r="BL252" s="198"/>
      <c r="BM252" s="198"/>
      <c r="BN252" s="198"/>
      <c r="BO252" s="198"/>
      <c r="BP252" s="198"/>
      <c r="BQ252" s="198"/>
      <c r="BR252" s="198"/>
      <c r="BS252" s="198"/>
      <c r="BT252" s="198"/>
      <c r="BU252" s="198"/>
      <c r="BV252" s="198"/>
      <c r="BW252" s="198"/>
      <c r="BX252" s="198"/>
      <c r="BY252" s="198"/>
      <c r="BZ252" s="198"/>
      <c r="CA252" s="198"/>
      <c r="CB252" s="198"/>
      <c r="CC252" s="198"/>
      <c r="CD252" s="198"/>
      <c r="CE252" s="189"/>
      <c r="CF252" s="189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 s="646">
        <v>0</v>
      </c>
      <c r="EK252" s="368">
        <f>2*(1/(1+EXP(-4/0.5*(POWER(POWER((ABS(EK$241-$DJ$213)),3)+POWER(ABS($DK226-$DI$214),3),1/3))))-0.5)</f>
        <v>0.99932929973906726</v>
      </c>
      <c r="EL252" s="368">
        <f>2*(1/(1+EXP(-4/0.5*(POWER(POWER((ABS(EL$241-$DJ$213)),3)+POWER(ABS($DK226-$DI$214),3),1/3))))-0.5)</f>
        <v>0.99850794233232665</v>
      </c>
      <c r="EM252" s="368">
        <f>2*(1/(1+EXP(-4/0.5*(POWER(POWER((ABS(EM$241-$DJ$213)),3)+POWER(ABS($DK226-$DI$214),3),1/3))))-0.5)</f>
        <v>0.99668239783965107</v>
      </c>
      <c r="EN252" s="368">
        <f>2*(1/(1+EXP(-4/0.5*(POWER(POWER((ABS(EN$241-$DJ$213)),3)+POWER(ABS($DK226-$DI$214),3),1/3))))-0.5)</f>
        <v>0.99263152020112821</v>
      </c>
      <c r="EO252" s="368">
        <f>2*(1/(1+EXP(-4/0.5*(POWER(POWER((ABS(EO$241-$DJ$213)),3)+POWER(ABS($DK226-$DI$214),3),1/3))))-0.5)</f>
        <v>0.98367485769368024</v>
      </c>
      <c r="EP252" s="368">
        <f>2*(1/(1+EXP(-4/0.5*(POWER(POWER((ABS(EP$241-$DJ$213)),3)+POWER(ABS($DK226-$DI$214),3),1/3))))-0.5)</f>
        <v>0.9640275800758169</v>
      </c>
      <c r="EQ252" s="368">
        <f>2*(1/(1+EXP(-4/0.5*(POWER(POWER((ABS(EQ$241-$DJ$213)),3)+POWER(ABS($DK226-$DI$214),3),1/3))))-0.5)</f>
        <v>0.92166855440647133</v>
      </c>
      <c r="ER252" s="368">
        <f>2*(1/(1+EXP(-4/0.5*(POWER(POWER((ABS(ER$241-$DJ$213)),3)+POWER(ABS($DK226-$DI$214),3),1/3))))-0.5)</f>
        <v>0.83365460701215532</v>
      </c>
      <c r="ES252" s="368">
        <f>2*(1/(1+EXP(-4/0.5*(POWER(POWER((ABS(ES$241-$DJ$213)),3)+POWER(ABS($DK226-$DI$214),3),1/3))))-0.5)</f>
        <v>0.66403677026784913</v>
      </c>
      <c r="ET252" s="368">
        <f>2*(1/(1+EXP(-4/0.5*(POWER(POWER((ABS(ET$241-$DJ$213)),3)+POWER(ABS($DK226-$DI$214),3),1/3))))-0.5)</f>
        <v>0.37994896225522501</v>
      </c>
      <c r="EU252" s="368">
        <f>2*(1/(1+EXP(-4/0.5*(POWER(POWER((ABS(EU$241-$DJ$213)),3)+POWER(ABS($DK226-$DI$214),3),1/3))))-0.5)</f>
        <v>0</v>
      </c>
      <c r="EV252" s="368">
        <f>2*(1/(1+EXP(-4/0.5*(POWER(POWER((ABS(EV$241-$DJ$213)),3)+POWER(ABS($DK226-$DI$214),3),1/3))))-0.5)</f>
        <v>0.37994896225522501</v>
      </c>
      <c r="EW252" s="368">
        <f>2*(1/(1+EXP(-4/0.5*(POWER(POWER((ABS(EW$241-$DJ$213)),3)+POWER(ABS($DK226-$DI$214),3),1/3))))-0.5)</f>
        <v>0.66403677026784913</v>
      </c>
      <c r="EX252" s="368">
        <f>2*(1/(1+EXP(-4/0.5*(POWER(POWER((ABS(EX$241-$DJ$213)),3)+POWER(ABS($DK226-$DI$214),3),1/3))))-0.5)</f>
        <v>0.83365460701215532</v>
      </c>
      <c r="EY252" s="368">
        <f>2*(1/(1+EXP(-4/0.5*(POWER(POWER((ABS(EY$241-$DJ$213)),3)+POWER(ABS($DK226-$DI$214),3),1/3))))-0.5)</f>
        <v>0.92166855440647133</v>
      </c>
      <c r="EZ252" s="368">
        <f>2*(1/(1+EXP(-4/0.5*(POWER(POWER((ABS(EZ$241-$DJ$213)),3)+POWER(ABS($DK226-$DI$214),3),1/3))))-0.5)</f>
        <v>0.9640275800758169</v>
      </c>
      <c r="FA252" s="368">
        <f>2*(1/(1+EXP(-4/0.5*(POWER(POWER((ABS(FA$241-$DJ$213)),3)+POWER(ABS($DK226-$DI$214),3),1/3))))-0.5)</f>
        <v>0.98367485769368024</v>
      </c>
      <c r="FB252" s="368">
        <f>2*(1/(1+EXP(-4/0.5*(POWER(POWER((ABS(FB$241-$DJ$213)),3)+POWER(ABS($DK226-$DI$214),3),1/3))))-0.5)</f>
        <v>0.99263152020112821</v>
      </c>
      <c r="FC252" s="368">
        <f>2*(1/(1+EXP(-4/0.5*(POWER(POWER((ABS(FC$241-$DJ$213)),3)+POWER(ABS($DK226-$DI$214),3),1/3))))-0.5)</f>
        <v>0.99668239783965107</v>
      </c>
      <c r="FD252" s="368">
        <f>2*(1/(1+EXP(-4/0.5*(POWER(POWER((ABS(FD$241-$DJ$213)),3)+POWER(ABS($DK226-$DI$214),3),1/3))))-0.5)</f>
        <v>0.99850794233232665</v>
      </c>
      <c r="FE252" s="368">
        <f>2*(1/(1+EXP(-4/0.5*(POWER(POWER((ABS(FE$241-$DJ$213)),3)+POWER(ABS($DK226-$DI$214),3),1/3))))-0.5)</f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89"/>
      <c r="AL253" s="189"/>
      <c r="AM253" s="198"/>
      <c r="AN253" s="198"/>
      <c r="AO253" s="198"/>
      <c r="AP253" s="198"/>
      <c r="AQ253" s="198"/>
      <c r="AR253" s="198"/>
      <c r="AS253" s="198"/>
      <c r="AT253" s="198"/>
      <c r="AU253" s="198"/>
      <c r="AV253" s="198"/>
      <c r="AW253" s="198"/>
      <c r="AX253" s="198"/>
      <c r="AY253" s="198"/>
      <c r="AZ253" s="198"/>
      <c r="BA253" s="198"/>
      <c r="BB253" s="198"/>
      <c r="BC253" s="198"/>
      <c r="BD253" s="198"/>
      <c r="BE253" s="198"/>
      <c r="BF253" s="198"/>
      <c r="BG253" s="198"/>
      <c r="BH253" s="189"/>
      <c r="BI253" s="189"/>
      <c r="BJ253" s="198"/>
      <c r="BK253" s="198"/>
      <c r="BL253" s="198"/>
      <c r="BM253" s="198"/>
      <c r="BN253" s="198"/>
      <c r="BO253" s="198"/>
      <c r="BP253" s="198"/>
      <c r="BQ253" s="198"/>
      <c r="BR253" s="198"/>
      <c r="BS253" s="198"/>
      <c r="BT253" s="198"/>
      <c r="BU253" s="198"/>
      <c r="BV253" s="198"/>
      <c r="BW253" s="198"/>
      <c r="BX253" s="198"/>
      <c r="BY253" s="198"/>
      <c r="BZ253" s="198"/>
      <c r="CA253" s="198"/>
      <c r="CB253" s="198"/>
      <c r="CC253" s="198"/>
      <c r="CD253" s="198"/>
      <c r="CE253" s="189"/>
      <c r="CF253" s="189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 s="647">
        <v>-0.1</v>
      </c>
      <c r="EK253" s="368">
        <f>2*(1/(1+EXP(-4/0.5*(POWER(POWER((ABS(EK$241-$DJ$213)),3)+POWER(ABS($DK227-$DI$214),3),1/3))))-0.5)</f>
        <v>0.99933108469904885</v>
      </c>
      <c r="EL253" s="368">
        <f>2*(1/(1+EXP(-4/0.5*(POWER(POWER((ABS(EL$241-$DJ$213)),3)+POWER(ABS($DK227-$DI$214),3),1/3))))-0.5)</f>
        <v>0.99851284049754319</v>
      </c>
      <c r="EM253" s="368">
        <f>2*(1/(1+EXP(-4/0.5*(POWER(POWER((ABS(EM$241-$DJ$213)),3)+POWER(ABS($DK227-$DI$214),3),1/3))))-0.5)</f>
        <v>0.99669616069810574</v>
      </c>
      <c r="EN253" s="368">
        <f>2*(1/(1+EXP(-4/0.5*(POWER(POWER((ABS(EN$241-$DJ$213)),3)+POWER(ABS($DK227-$DI$214),3),1/3))))-0.5)</f>
        <v>0.99267132675449932</v>
      </c>
      <c r="EO253" s="368">
        <f>2*(1/(1+EXP(-4/0.5*(POWER(POWER((ABS(EO$241-$DJ$213)),3)+POWER(ABS($DK227-$DI$214),3),1/3))))-0.5)</f>
        <v>0.98379417839205496</v>
      </c>
      <c r="EP253" s="368">
        <f>2*(1/(1+EXP(-4/0.5*(POWER(POWER((ABS(EP$241-$DJ$213)),3)+POWER(ABS($DK227-$DI$214),3),1/3))))-0.5)</f>
        <v>0.9644014633691631</v>
      </c>
      <c r="EQ253" s="368">
        <f>2*(1/(1+EXP(-4/0.5*(POWER(POWER((ABS(EQ$241-$DJ$213)),3)+POWER(ABS($DK227-$DI$214),3),1/3))))-0.5)</f>
        <v>0.92290697847913838</v>
      </c>
      <c r="ER253" s="368">
        <f>2*(1/(1+EXP(-4/0.5*(POWER(POWER((ABS(ER$241-$DJ$213)),3)+POWER(ABS($DK227-$DI$214),3),1/3))))-0.5)</f>
        <v>0.83806463252931285</v>
      </c>
      <c r="ES253" s="368">
        <f>2*(1/(1+EXP(-4/0.5*(POWER(POWER((ABS(ES$241-$DJ$213)),3)+POWER(ABS($DK227-$DI$214),3),1/3))))-0.5)</f>
        <v>0.68156640415783154</v>
      </c>
      <c r="ET253" s="368">
        <f>2*(1/(1+EXP(-4/0.5*(POWER(POWER((ABS(ET$241-$DJ$213)),3)+POWER(ABS($DK227-$DI$214),3),1/3))))-0.5)</f>
        <v>0.46523238285200885</v>
      </c>
      <c r="EU253" s="368">
        <f>2*(1/(1+EXP(-4/0.5*(POWER(POWER((ABS(EU$241-$DJ$213)),3)+POWER(ABS($DK227-$DI$214),3),1/3))))-0.5)</f>
        <v>0.37994896225522501</v>
      </c>
      <c r="EV253" s="368">
        <f>2*(1/(1+EXP(-4/0.5*(POWER(POWER((ABS(EV$241-$DJ$213)),3)+POWER(ABS($DK227-$DI$214),3),1/3))))-0.5)</f>
        <v>0.46523238285200885</v>
      </c>
      <c r="EW253" s="368">
        <f>2*(1/(1+EXP(-4/0.5*(POWER(POWER((ABS(EW$241-$DJ$213)),3)+POWER(ABS($DK227-$DI$214),3),1/3))))-0.5)</f>
        <v>0.68156640415783154</v>
      </c>
      <c r="EX253" s="368">
        <f>2*(1/(1+EXP(-4/0.5*(POWER(POWER((ABS(EX$241-$DJ$213)),3)+POWER(ABS($DK227-$DI$214),3),1/3))))-0.5)</f>
        <v>0.83806463252931285</v>
      </c>
      <c r="EY253" s="368">
        <f>2*(1/(1+EXP(-4/0.5*(POWER(POWER((ABS(EY$241-$DJ$213)),3)+POWER(ABS($DK227-$DI$214),3),1/3))))-0.5)</f>
        <v>0.92290697847913838</v>
      </c>
      <c r="EZ253" s="368">
        <f>2*(1/(1+EXP(-4/0.5*(POWER(POWER((ABS(EZ$241-$DJ$213)),3)+POWER(ABS($DK227-$DI$214),3),1/3))))-0.5)</f>
        <v>0.9644014633691631</v>
      </c>
      <c r="FA253" s="368">
        <f>2*(1/(1+EXP(-4/0.5*(POWER(POWER((ABS(FA$241-$DJ$213)),3)+POWER(ABS($DK227-$DI$214),3),1/3))))-0.5)</f>
        <v>0.98379417839205496</v>
      </c>
      <c r="FB253" s="368">
        <f>2*(1/(1+EXP(-4/0.5*(POWER(POWER((ABS(FB$241-$DJ$213)),3)+POWER(ABS($DK227-$DI$214),3),1/3))))-0.5)</f>
        <v>0.99267132675449932</v>
      </c>
      <c r="FC253" s="368">
        <f>2*(1/(1+EXP(-4/0.5*(POWER(POWER((ABS(FC$241-$DJ$213)),3)+POWER(ABS($DK227-$DI$214),3),1/3))))-0.5)</f>
        <v>0.99669616069810574</v>
      </c>
      <c r="FD253" s="368">
        <f>2*(1/(1+EXP(-4/0.5*(POWER(POWER((ABS(FD$241-$DJ$213)),3)+POWER(ABS($DK227-$DI$214),3),1/3))))-0.5)</f>
        <v>0.99851284049754319</v>
      </c>
      <c r="FE253" s="368">
        <f>2*(1/(1+EXP(-4/0.5*(POWER(POWER((ABS(FE$241-$DJ$213)),3)+POWER(ABS($DK227-$DI$214),3),1/3))))-0.5)</f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89"/>
      <c r="AL254" s="189"/>
      <c r="AM254" s="198"/>
      <c r="AN254" s="198"/>
      <c r="AO254" s="198"/>
      <c r="AP254" s="198"/>
      <c r="AQ254" s="198"/>
      <c r="AR254" s="198"/>
      <c r="AS254" s="198"/>
      <c r="AT254" s="198"/>
      <c r="AU254" s="198"/>
      <c r="AV254" s="198"/>
      <c r="AW254" s="198"/>
      <c r="AX254" s="198"/>
      <c r="AY254" s="198"/>
      <c r="AZ254" s="198"/>
      <c r="BA254" s="198"/>
      <c r="BB254" s="198"/>
      <c r="BC254" s="198"/>
      <c r="BD254" s="198"/>
      <c r="BE254" s="198"/>
      <c r="BF254" s="198"/>
      <c r="BG254" s="198"/>
      <c r="BH254" s="189"/>
      <c r="BI254" s="189"/>
      <c r="BJ254" s="198"/>
      <c r="BK254" s="198"/>
      <c r="BL254" s="198"/>
      <c r="BM254" s="198"/>
      <c r="BN254" s="198"/>
      <c r="BO254" s="198"/>
      <c r="BP254" s="198"/>
      <c r="BQ254" s="198"/>
      <c r="BR254" s="198"/>
      <c r="BS254" s="198"/>
      <c r="BT254" s="198"/>
      <c r="BU254" s="198"/>
      <c r="BV254" s="198"/>
      <c r="BW254" s="198"/>
      <c r="BX254" s="198"/>
      <c r="BY254" s="198"/>
      <c r="BZ254" s="198"/>
      <c r="CA254" s="198"/>
      <c r="CB254" s="198"/>
      <c r="CC254" s="198"/>
      <c r="CD254" s="198"/>
      <c r="CE254" s="189"/>
      <c r="CF254" s="189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 s="646">
        <v>-0.2</v>
      </c>
      <c r="EK254" s="368">
        <f>2*(1/(1+EXP(-4/0.5*(POWER(POWER((ABS(EK$241-$DJ$213)),3)+POWER(ABS($DK228-$DI$214),3),1/3))))-0.5)</f>
        <v>0.99934341464796717</v>
      </c>
      <c r="EL254" s="368">
        <f>2*(1/(1+EXP(-4/0.5*(POWER(POWER((ABS(EL$241-$DJ$213)),3)+POWER(ABS($DK228-$DI$214),3),1/3))))-0.5)</f>
        <v>0.99854655909221113</v>
      </c>
      <c r="EM254" s="368">
        <f>2*(1/(1+EXP(-4/0.5*(POWER(POWER((ABS(EM$241-$DJ$213)),3)+POWER(ABS($DK228-$DI$214),3),1/3))))-0.5)</f>
        <v>0.99679043576804505</v>
      </c>
      <c r="EN254" s="368">
        <f>2*(1/(1+EXP(-4/0.5*(POWER(POWER((ABS(EN$241-$DJ$213)),3)+POWER(ABS($DK228-$DI$214),3),1/3))))-0.5)</f>
        <v>0.99294198423073476</v>
      </c>
      <c r="EO254" s="368">
        <f>2*(1/(1+EXP(-4/0.5*(POWER(POWER((ABS(EO$241-$DJ$213)),3)+POWER(ABS($DK228-$DI$214),3),1/3))))-0.5)</f>
        <v>0.98459598356815636</v>
      </c>
      <c r="EP254" s="368">
        <f>2*(1/(1+EXP(-4/0.5*(POWER(POWER((ABS(EP$241-$DJ$213)),3)+POWER(ABS($DK228-$DI$214),3),1/3))))-0.5)</f>
        <v>0.96686398719588862</v>
      </c>
      <c r="EQ254" s="368">
        <f>2*(1/(1+EXP(-4/0.5*(POWER(POWER((ABS(EQ$241-$DJ$213)),3)+POWER(ABS($DK228-$DI$214),3),1/3))))-0.5)</f>
        <v>0.93076293169836011</v>
      </c>
      <c r="ER254" s="368">
        <f>2*(1/(1+EXP(-4/0.5*(POWER(POWER((ABS(ER$241-$DJ$213)),3)+POWER(ABS($DK228-$DI$214),3),1/3))))-0.5)</f>
        <v>0.86387673752670602</v>
      </c>
      <c r="ES254" s="368">
        <f>2*(1/(1+EXP(-4/0.5*(POWER(POWER((ABS(ES$241-$DJ$213)),3)+POWER(ABS($DK228-$DI$214),3),1/3))))-0.5)</f>
        <v>0.76490732853327503</v>
      </c>
      <c r="ET254" s="368">
        <f>2*(1/(1+EXP(-4/0.5*(POWER(POWER((ABS(ET$241-$DJ$213)),3)+POWER(ABS($DK228-$DI$214),3),1/3))))-0.5)</f>
        <v>0.68156640415783154</v>
      </c>
      <c r="EU254" s="368">
        <f>2*(1/(1+EXP(-4/0.5*(POWER(POWER((ABS(EU$241-$DJ$213)),3)+POWER(ABS($DK228-$DI$214),3),1/3))))-0.5)</f>
        <v>0.66403677026784913</v>
      </c>
      <c r="EV254" s="368">
        <f>2*(1/(1+EXP(-4/0.5*(POWER(POWER((ABS(EV$241-$DJ$213)),3)+POWER(ABS($DK228-$DI$214),3),1/3))))-0.5)</f>
        <v>0.68156640415783154</v>
      </c>
      <c r="EW254" s="368">
        <f>2*(1/(1+EXP(-4/0.5*(POWER(POWER((ABS(EW$241-$DJ$213)),3)+POWER(ABS($DK228-$DI$214),3),1/3))))-0.5)</f>
        <v>0.76490732853327503</v>
      </c>
      <c r="EX254" s="368">
        <f>2*(1/(1+EXP(-4/0.5*(POWER(POWER((ABS(EX$241-$DJ$213)),3)+POWER(ABS($DK228-$DI$214),3),1/3))))-0.5)</f>
        <v>0.86387673752670602</v>
      </c>
      <c r="EY254" s="368">
        <f>2*(1/(1+EXP(-4/0.5*(POWER(POWER((ABS(EY$241-$DJ$213)),3)+POWER(ABS($DK228-$DI$214),3),1/3))))-0.5)</f>
        <v>0.93076293169836011</v>
      </c>
      <c r="EZ254" s="368">
        <f>2*(1/(1+EXP(-4/0.5*(POWER(POWER((ABS(EZ$241-$DJ$213)),3)+POWER(ABS($DK228-$DI$214),3),1/3))))-0.5)</f>
        <v>0.96686398719588862</v>
      </c>
      <c r="FA254" s="368">
        <f>2*(1/(1+EXP(-4/0.5*(POWER(POWER((ABS(FA$241-$DJ$213)),3)+POWER(ABS($DK228-$DI$214),3),1/3))))-0.5)</f>
        <v>0.98459598356815636</v>
      </c>
      <c r="FB254" s="368">
        <f>2*(1/(1+EXP(-4/0.5*(POWER(POWER((ABS(FB$241-$DJ$213)),3)+POWER(ABS($DK228-$DI$214),3),1/3))))-0.5)</f>
        <v>0.99294198423073476</v>
      </c>
      <c r="FC254" s="368">
        <f>2*(1/(1+EXP(-4/0.5*(POWER(POWER((ABS(FC$241-$DJ$213)),3)+POWER(ABS($DK228-$DI$214),3),1/3))))-0.5)</f>
        <v>0.99679043576804505</v>
      </c>
      <c r="FD254" s="368">
        <f>2*(1/(1+EXP(-4/0.5*(POWER(POWER((ABS(FD$241-$DJ$213)),3)+POWER(ABS($DK228-$DI$214),3),1/3))))-0.5)</f>
        <v>0.99854655909221113</v>
      </c>
      <c r="FE254" s="368">
        <f>2*(1/(1+EXP(-4/0.5*(POWER(POWER((ABS(FE$241-$DJ$213)),3)+POWER(ABS($DK228-$DI$214),3),1/3))))-0.5)</f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89"/>
      <c r="AL255" s="189"/>
      <c r="AM255" s="198"/>
      <c r="AN255" s="198"/>
      <c r="AO255" s="198"/>
      <c r="AP255" s="198"/>
      <c r="AQ255" s="198"/>
      <c r="AR255" s="198"/>
      <c r="AS255" s="198"/>
      <c r="AT255" s="198"/>
      <c r="AU255" s="198"/>
      <c r="AV255" s="198"/>
      <c r="AW255" s="198"/>
      <c r="AX255" s="198"/>
      <c r="AY255" s="198"/>
      <c r="AZ255" s="198"/>
      <c r="BA255" s="198"/>
      <c r="BB255" s="198"/>
      <c r="BC255" s="198"/>
      <c r="BD255" s="198"/>
      <c r="BE255" s="198"/>
      <c r="BF255" s="198"/>
      <c r="BG255" s="198"/>
      <c r="BH255" s="189"/>
      <c r="BI255" s="189"/>
      <c r="BJ255" s="198"/>
      <c r="BK255" s="198"/>
      <c r="BL255" s="198"/>
      <c r="BM255" s="198"/>
      <c r="BN255" s="198"/>
      <c r="BO255" s="198"/>
      <c r="BP255" s="198"/>
      <c r="BQ255" s="198"/>
      <c r="BR255" s="198"/>
      <c r="BS255" s="198"/>
      <c r="BT255" s="198"/>
      <c r="BU255" s="198"/>
      <c r="BV255" s="198"/>
      <c r="BW255" s="198"/>
      <c r="BX255" s="198"/>
      <c r="BY255" s="198"/>
      <c r="BZ255" s="198"/>
      <c r="CA255" s="198"/>
      <c r="CB255" s="198"/>
      <c r="CC255" s="198"/>
      <c r="CD255" s="198"/>
      <c r="CE255" s="189"/>
      <c r="CF255" s="189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 s="647">
        <v>-0.3</v>
      </c>
      <c r="EK255" s="368">
        <f>2*(1/(1+EXP(-4/0.5*(POWER(POWER((ABS(EK$241-$DJ$213)),3)+POWER(ABS($DK229-$DI$214),3),1/3))))-0.5)</f>
        <v>0.99937547967119644</v>
      </c>
      <c r="EL255" s="368">
        <f>2*(1/(1+EXP(-4/0.5*(POWER(POWER((ABS(EL$241-$DJ$213)),3)+POWER(ABS($DK229-$DI$214),3),1/3))))-0.5)</f>
        <v>0.99863329143872082</v>
      </c>
      <c r="EM255" s="368">
        <f>2*(1/(1+EXP(-4/0.5*(POWER(POWER((ABS(EM$241-$DJ$213)),3)+POWER(ABS($DK229-$DI$214),3),1/3))))-0.5)</f>
        <v>0.99702918148105213</v>
      </c>
      <c r="EN255" s="368">
        <f>2*(1/(1+EXP(-4/0.5*(POWER(POWER((ABS(EN$241-$DJ$213)),3)+POWER(ABS($DK229-$DI$214),3),1/3))))-0.5)</f>
        <v>0.99361175397789792</v>
      </c>
      <c r="EO255" s="368">
        <f>2*(1/(1+EXP(-4/0.5*(POWER(POWER((ABS(EO$241-$DJ$213)),3)+POWER(ABS($DK229-$DI$214),3),1/3))))-0.5)</f>
        <v>0.98651020415010771</v>
      </c>
      <c r="EP255" s="368">
        <f>2*(1/(1+EXP(-4/0.5*(POWER(POWER((ABS(EP$241-$DJ$213)),3)+POWER(ABS($DK229-$DI$214),3),1/3))))-0.5)</f>
        <v>0.9724068599107285</v>
      </c>
      <c r="EQ255" s="368">
        <f>2*(1/(1+EXP(-4/0.5*(POWER(POWER((ABS(EQ$241-$DJ$213)),3)+POWER(ABS($DK229-$DI$214),3),1/3))))-0.5)</f>
        <v>0.94672067410163696</v>
      </c>
      <c r="ER255" s="368">
        <f>2*(1/(1+EXP(-4/0.5*(POWER(POWER((ABS(ER$241-$DJ$213)),3)+POWER(ABS($DK229-$DI$214),3),1/3))))-0.5)</f>
        <v>0.9072765777165146</v>
      </c>
      <c r="ES255" s="368">
        <f>2*(1/(1+EXP(-4/0.5*(POWER(POWER((ABS(ES$241-$DJ$213)),3)+POWER(ABS($DK229-$DI$214),3),1/3))))-0.5)</f>
        <v>0.86387673752670602</v>
      </c>
      <c r="ET255" s="368">
        <f>2*(1/(1+EXP(-4/0.5*(POWER(POWER((ABS(ET$241-$DJ$213)),3)+POWER(ABS($DK229-$DI$214),3),1/3))))-0.5)</f>
        <v>0.83806463252931285</v>
      </c>
      <c r="EU255" s="368">
        <f>2*(1/(1+EXP(-4/0.5*(POWER(POWER((ABS(EU$241-$DJ$213)),3)+POWER(ABS($DK229-$DI$214),3),1/3))))-0.5)</f>
        <v>0.83365460701215532</v>
      </c>
      <c r="EV255" s="368">
        <f>2*(1/(1+EXP(-4/0.5*(POWER(POWER((ABS(EV$241-$DJ$213)),3)+POWER(ABS($DK229-$DI$214),3),1/3))))-0.5)</f>
        <v>0.83806463252931285</v>
      </c>
      <c r="EW255" s="368">
        <f>2*(1/(1+EXP(-4/0.5*(POWER(POWER((ABS(EW$241-$DJ$213)),3)+POWER(ABS($DK229-$DI$214),3),1/3))))-0.5)</f>
        <v>0.86387673752670602</v>
      </c>
      <c r="EX255" s="368">
        <f>2*(1/(1+EXP(-4/0.5*(POWER(POWER((ABS(EX$241-$DJ$213)),3)+POWER(ABS($DK229-$DI$214),3),1/3))))-0.5)</f>
        <v>0.9072765777165146</v>
      </c>
      <c r="EY255" s="368">
        <f>2*(1/(1+EXP(-4/0.5*(POWER(POWER((ABS(EY$241-$DJ$213)),3)+POWER(ABS($DK229-$DI$214),3),1/3))))-0.5)</f>
        <v>0.94672067410163696</v>
      </c>
      <c r="EZ255" s="368">
        <f>2*(1/(1+EXP(-4/0.5*(POWER(POWER((ABS(EZ$241-$DJ$213)),3)+POWER(ABS($DK229-$DI$214),3),1/3))))-0.5)</f>
        <v>0.9724068599107285</v>
      </c>
      <c r="FA255" s="368">
        <f>2*(1/(1+EXP(-4/0.5*(POWER(POWER((ABS(FA$241-$DJ$213)),3)+POWER(ABS($DK229-$DI$214),3),1/3))))-0.5)</f>
        <v>0.98651020415010771</v>
      </c>
      <c r="FB255" s="368">
        <f>2*(1/(1+EXP(-4/0.5*(POWER(POWER((ABS(FB$241-$DJ$213)),3)+POWER(ABS($DK229-$DI$214),3),1/3))))-0.5)</f>
        <v>0.99361175397789792</v>
      </c>
      <c r="FC255" s="368">
        <f>2*(1/(1+EXP(-4/0.5*(POWER(POWER((ABS(FC$241-$DJ$213)),3)+POWER(ABS($DK229-$DI$214),3),1/3))))-0.5)</f>
        <v>0.99702918148105213</v>
      </c>
      <c r="FD255" s="368">
        <f>2*(1/(1+EXP(-4/0.5*(POWER(POWER((ABS(FD$241-$DJ$213)),3)+POWER(ABS($DK229-$DI$214),3),1/3))))-0.5)</f>
        <v>0.99863329143872082</v>
      </c>
      <c r="FE255" s="368">
        <f>2*(1/(1+EXP(-4/0.5*(POWER(POWER((ABS(FE$241-$DJ$213)),3)+POWER(ABS($DK229-$DI$214),3),1/3))))-0.5)</f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89"/>
      <c r="AL256" s="189"/>
      <c r="AM256" s="198"/>
      <c r="AN256" s="198"/>
      <c r="AO256" s="198"/>
      <c r="AP256" s="198"/>
      <c r="AQ256" s="198"/>
      <c r="AR256" s="198"/>
      <c r="AS256" s="198"/>
      <c r="AT256" s="198"/>
      <c r="AU256" s="198"/>
      <c r="AV256" s="198"/>
      <c r="AW256" s="198"/>
      <c r="AX256" s="198"/>
      <c r="AY256" s="198"/>
      <c r="AZ256" s="198"/>
      <c r="BA256" s="198"/>
      <c r="BB256" s="198"/>
      <c r="BC256" s="198"/>
      <c r="BD256" s="198"/>
      <c r="BE256" s="198"/>
      <c r="BF256" s="198"/>
      <c r="BG256" s="198"/>
      <c r="BH256" s="189"/>
      <c r="BI256" s="189"/>
      <c r="BJ256" s="198"/>
      <c r="BK256" s="198"/>
      <c r="BL256" s="198"/>
      <c r="BM256" s="198"/>
      <c r="BN256" s="198"/>
      <c r="BO256" s="198"/>
      <c r="BP256" s="198"/>
      <c r="BQ256" s="198"/>
      <c r="BR256" s="198"/>
      <c r="BS256" s="198"/>
      <c r="BT256" s="198"/>
      <c r="BU256" s="198"/>
      <c r="BV256" s="198"/>
      <c r="BW256" s="198"/>
      <c r="BX256" s="198"/>
      <c r="BY256" s="198"/>
      <c r="BZ256" s="198"/>
      <c r="CA256" s="198"/>
      <c r="CB256" s="198"/>
      <c r="CC256" s="198"/>
      <c r="CD256" s="198"/>
      <c r="CE256" s="189"/>
      <c r="CF256" s="189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 s="646">
        <v>-0.4</v>
      </c>
      <c r="EK256" s="368">
        <f>2*(1/(1+EXP(-4/0.5*(POWER(POWER((ABS(EK$241-$DJ$213)),3)+POWER(ABS($DK230-$DI$214),3),1/3))))-0.5)</f>
        <v>0.99943250950642137</v>
      </c>
      <c r="EL256" s="368">
        <f>2*(1/(1+EXP(-4/0.5*(POWER(POWER((ABS(EL$241-$DJ$213)),3)+POWER(ABS($DK230-$DI$214),3),1/3))))-0.5)</f>
        <v>0.99878410986518129</v>
      </c>
      <c r="EM256" s="368">
        <f>2*(1/(1+EXP(-4/0.5*(POWER(POWER((ABS(EM$241-$DJ$213)),3)+POWER(ABS($DK230-$DI$214),3),1/3))))-0.5)</f>
        <v>0.99743143053470296</v>
      </c>
      <c r="EN256" s="368">
        <f>2*(1/(1+EXP(-4/0.5*(POWER(POWER((ABS(EN$241-$DJ$213)),3)+POWER(ABS($DK230-$DI$214),3),1/3))))-0.5)</f>
        <v>0.99468991500439352</v>
      </c>
      <c r="EO256" s="368">
        <f>2*(1/(1+EXP(-4/0.5*(POWER(POWER((ABS(EO$241-$DJ$213)),3)+POWER(ABS($DK230-$DI$214),3),1/3))))-0.5)</f>
        <v>0.98938915261775984</v>
      </c>
      <c r="EP256" s="368">
        <f>2*(1/(1+EXP(-4/0.5*(POWER(POWER((ABS(EP$241-$DJ$213)),3)+POWER(ABS($DK230-$DI$214),3),1/3))))-0.5)</f>
        <v>0.97991895466052159</v>
      </c>
      <c r="EQ256" s="368">
        <f>2*(1/(1+EXP(-4/0.5*(POWER(POWER((ABS(EQ$241-$DJ$213)),3)+POWER(ABS($DK230-$DI$214),3),1/3))))-0.5)</f>
        <v>0.96513207417968316</v>
      </c>
      <c r="ER256" s="368">
        <f>2*(1/(1+EXP(-4/0.5*(POWER(POWER((ABS(ER$241-$DJ$213)),3)+POWER(ABS($DK230-$DI$214),3),1/3))))-0.5)</f>
        <v>0.94672067410163696</v>
      </c>
      <c r="ES256" s="368">
        <f>2*(1/(1+EXP(-4/0.5*(POWER(POWER((ABS(ES$241-$DJ$213)),3)+POWER(ABS($DK230-$DI$214),3),1/3))))-0.5)</f>
        <v>0.93076293169836011</v>
      </c>
      <c r="ET256" s="368">
        <f>2*(1/(1+EXP(-4/0.5*(POWER(POWER((ABS(ET$241-$DJ$213)),3)+POWER(ABS($DK230-$DI$214),3),1/3))))-0.5)</f>
        <v>0.92290697847913838</v>
      </c>
      <c r="EU256" s="368">
        <f>2*(1/(1+EXP(-4/0.5*(POWER(POWER((ABS(EU$241-$DJ$213)),3)+POWER(ABS($DK230-$DI$214),3),1/3))))-0.5)</f>
        <v>0.92166855440647133</v>
      </c>
      <c r="EV256" s="368">
        <f>2*(1/(1+EXP(-4/0.5*(POWER(POWER((ABS(EV$241-$DJ$213)),3)+POWER(ABS($DK230-$DI$214),3),1/3))))-0.5)</f>
        <v>0.92290697847913838</v>
      </c>
      <c r="EW256" s="368">
        <f>2*(1/(1+EXP(-4/0.5*(POWER(POWER((ABS(EW$241-$DJ$213)),3)+POWER(ABS($DK230-$DI$214),3),1/3))))-0.5)</f>
        <v>0.93076293169836011</v>
      </c>
      <c r="EX256" s="368">
        <f>2*(1/(1+EXP(-4/0.5*(POWER(POWER((ABS(EX$241-$DJ$213)),3)+POWER(ABS($DK230-$DI$214),3),1/3))))-0.5)</f>
        <v>0.94672067410163696</v>
      </c>
      <c r="EY256" s="368">
        <f>2*(1/(1+EXP(-4/0.5*(POWER(POWER((ABS(EY$241-$DJ$213)),3)+POWER(ABS($DK230-$DI$214),3),1/3))))-0.5)</f>
        <v>0.96513207417968316</v>
      </c>
      <c r="EZ256" s="368">
        <f>2*(1/(1+EXP(-4/0.5*(POWER(POWER((ABS(EZ$241-$DJ$213)),3)+POWER(ABS($DK230-$DI$214),3),1/3))))-0.5)</f>
        <v>0.97991895466052159</v>
      </c>
      <c r="FA256" s="368">
        <f>2*(1/(1+EXP(-4/0.5*(POWER(POWER((ABS(FA$241-$DJ$213)),3)+POWER(ABS($DK230-$DI$214),3),1/3))))-0.5)</f>
        <v>0.98938915261775984</v>
      </c>
      <c r="FB256" s="368">
        <f>2*(1/(1+EXP(-4/0.5*(POWER(POWER((ABS(FB$241-$DJ$213)),3)+POWER(ABS($DK230-$DI$214),3),1/3))))-0.5)</f>
        <v>0.99468991500439352</v>
      </c>
      <c r="FC256" s="368">
        <f>2*(1/(1+EXP(-4/0.5*(POWER(POWER((ABS(FC$241-$DJ$213)),3)+POWER(ABS($DK230-$DI$214),3),1/3))))-0.5)</f>
        <v>0.99743143053470296</v>
      </c>
      <c r="FD256" s="368">
        <f>2*(1/(1+EXP(-4/0.5*(POWER(POWER((ABS(FD$241-$DJ$213)),3)+POWER(ABS($DK230-$DI$214),3),1/3))))-0.5)</f>
        <v>0.99878410986518129</v>
      </c>
      <c r="FE256" s="368">
        <f>2*(1/(1+EXP(-4/0.5*(POWER(POWER((ABS(FE$241-$DJ$213)),3)+POWER(ABS($DK230-$DI$214),3),1/3))))-0.5)</f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89"/>
      <c r="AL257" s="189"/>
      <c r="AM257" s="198"/>
      <c r="AN257" s="198"/>
      <c r="AO257" s="198"/>
      <c r="AP257" s="198"/>
      <c r="AQ257" s="198"/>
      <c r="AR257" s="198"/>
      <c r="AS257" s="198"/>
      <c r="AT257" s="198"/>
      <c r="AU257" s="198"/>
      <c r="AV257" s="198"/>
      <c r="AW257" s="198"/>
      <c r="AX257" s="198"/>
      <c r="AY257" s="198"/>
      <c r="AZ257" s="198"/>
      <c r="BA257" s="198"/>
      <c r="BB257" s="198"/>
      <c r="BC257" s="198"/>
      <c r="BD257" s="198"/>
      <c r="BE257" s="198"/>
      <c r="BF257" s="198"/>
      <c r="BG257" s="198"/>
      <c r="BH257" s="189"/>
      <c r="BI257" s="189"/>
      <c r="BJ257" s="198"/>
      <c r="BK257" s="198"/>
      <c r="BL257" s="198"/>
      <c r="BM257" s="198"/>
      <c r="BN257" s="198"/>
      <c r="BO257" s="198"/>
      <c r="BP257" s="198"/>
      <c r="BQ257" s="198"/>
      <c r="BR257" s="198"/>
      <c r="BS257" s="198"/>
      <c r="BT257" s="198"/>
      <c r="BU257" s="198"/>
      <c r="BV257" s="198"/>
      <c r="BW257" s="198"/>
      <c r="BX257" s="198"/>
      <c r="BY257" s="198"/>
      <c r="BZ257" s="198"/>
      <c r="CA257" s="198"/>
      <c r="CB257" s="198"/>
      <c r="CC257" s="198"/>
      <c r="CD257" s="198"/>
      <c r="CE257" s="189"/>
      <c r="CF257" s="189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 s="647">
        <v>-0.5</v>
      </c>
      <c r="EK257" s="368">
        <f>2*(1/(1+EXP(-4/0.5*(POWER(POWER((ABS(EK$241-$DJ$213)),3)+POWER(ABS($DK231-$DI$214),3),1/3))))-0.5)</f>
        <v>0.99951309016521694</v>
      </c>
      <c r="EL257" s="368">
        <f>2*(1/(1+EXP(-4/0.5*(POWER(POWER((ABS(EL$241-$DJ$213)),3)+POWER(ABS($DK231-$DI$214),3),1/3))))-0.5)</f>
        <v>0.99898956338802281</v>
      </c>
      <c r="EM257" s="368">
        <f>2*(1/(1+EXP(-4/0.5*(POWER(POWER((ABS(EM$241-$DJ$213)),3)+POWER(ABS($DK231-$DI$214),3),1/3))))-0.5)</f>
        <v>0.9979527931074117</v>
      </c>
      <c r="EN257" s="368">
        <f>2*(1/(1+EXP(-4/0.5*(POWER(POWER((ABS(EN$241-$DJ$213)),3)+POWER(ABS($DK231-$DI$214),3),1/3))))-0.5)</f>
        <v>0.99599417849651894</v>
      </c>
      <c r="EO257" s="368">
        <f>2*(1/(1+EXP(-4/0.5*(POWER(POWER((ABS(EO$241-$DJ$213)),3)+POWER(ABS($DK231-$DI$214),3),1/3))))-0.5)</f>
        <v>0.99255102383055749</v>
      </c>
      <c r="EP257" s="368">
        <f>2*(1/(1+EXP(-4/0.5*(POWER(POWER((ABS(EP$241-$DJ$213)),3)+POWER(ABS($DK231-$DI$214),3),1/3))))-0.5)</f>
        <v>0.9871317460424347</v>
      </c>
      <c r="EQ257" s="368">
        <f>2*(1/(1+EXP(-4/0.5*(POWER(POWER((ABS(EQ$241-$DJ$213)),3)+POWER(ABS($DK231-$DI$214),3),1/3))))-0.5)</f>
        <v>0.97991895466052159</v>
      </c>
      <c r="ER257" s="368">
        <f>2*(1/(1+EXP(-4/0.5*(POWER(POWER((ABS(ER$241-$DJ$213)),3)+POWER(ABS($DK231-$DI$214),3),1/3))))-0.5)</f>
        <v>0.9724068599107285</v>
      </c>
      <c r="ES257" s="368">
        <f>2*(1/(1+EXP(-4/0.5*(POWER(POWER((ABS(ES$241-$DJ$213)),3)+POWER(ABS($DK231-$DI$214),3),1/3))))-0.5)</f>
        <v>0.96686398719588862</v>
      </c>
      <c r="ET257" s="368">
        <f>2*(1/(1+EXP(-4/0.5*(POWER(POWER((ABS(ET$241-$DJ$213)),3)+POWER(ABS($DK231-$DI$214),3),1/3))))-0.5)</f>
        <v>0.9644014633691631</v>
      </c>
      <c r="EU257" s="368">
        <f>2*(1/(1+EXP(-4/0.5*(POWER(POWER((ABS(EU$241-$DJ$213)),3)+POWER(ABS($DK231-$DI$214),3),1/3))))-0.5)</f>
        <v>0.9640275800758169</v>
      </c>
      <c r="EV257" s="368">
        <f>2*(1/(1+EXP(-4/0.5*(POWER(POWER((ABS(EV$241-$DJ$213)),3)+POWER(ABS($DK231-$DI$214),3),1/3))))-0.5)</f>
        <v>0.9644014633691631</v>
      </c>
      <c r="EW257" s="368">
        <f>2*(1/(1+EXP(-4/0.5*(POWER(POWER((ABS(EW$241-$DJ$213)),3)+POWER(ABS($DK231-$DI$214),3),1/3))))-0.5)</f>
        <v>0.96686398719588862</v>
      </c>
      <c r="EX257" s="368">
        <f>2*(1/(1+EXP(-4/0.5*(POWER(POWER((ABS(EX$241-$DJ$213)),3)+POWER(ABS($DK231-$DI$214),3),1/3))))-0.5)</f>
        <v>0.9724068599107285</v>
      </c>
      <c r="EY257" s="368">
        <f>2*(1/(1+EXP(-4/0.5*(POWER(POWER((ABS(EY$241-$DJ$213)),3)+POWER(ABS($DK231-$DI$214),3),1/3))))-0.5)</f>
        <v>0.97991895466052159</v>
      </c>
      <c r="EZ257" s="368">
        <f>2*(1/(1+EXP(-4/0.5*(POWER(POWER((ABS(EZ$241-$DJ$213)),3)+POWER(ABS($DK231-$DI$214),3),1/3))))-0.5)</f>
        <v>0.9871317460424347</v>
      </c>
      <c r="FA257" s="368">
        <f>2*(1/(1+EXP(-4/0.5*(POWER(POWER((ABS(FA$241-$DJ$213)),3)+POWER(ABS($DK231-$DI$214),3),1/3))))-0.5)</f>
        <v>0.99255102383055749</v>
      </c>
      <c r="FB257" s="368">
        <f>2*(1/(1+EXP(-4/0.5*(POWER(POWER((ABS(FB$241-$DJ$213)),3)+POWER(ABS($DK231-$DI$214),3),1/3))))-0.5)</f>
        <v>0.99599417849651894</v>
      </c>
      <c r="FC257" s="368">
        <f>2*(1/(1+EXP(-4/0.5*(POWER(POWER((ABS(FC$241-$DJ$213)),3)+POWER(ABS($DK231-$DI$214),3),1/3))))-0.5)</f>
        <v>0.9979527931074117</v>
      </c>
      <c r="FD257" s="368">
        <f>2*(1/(1+EXP(-4/0.5*(POWER(POWER((ABS(FD$241-$DJ$213)),3)+POWER(ABS($DK231-$DI$214),3),1/3))))-0.5)</f>
        <v>0.99898956338802281</v>
      </c>
      <c r="FE257" s="368">
        <f>2*(1/(1+EXP(-4/0.5*(POWER(POWER((ABS(FE$241-$DJ$213)),3)+POWER(ABS($DK231-$DI$214),3),1/3))))-0.5)</f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89"/>
      <c r="AL258" s="189"/>
      <c r="AM258" s="198"/>
      <c r="AN258" s="198"/>
      <c r="AO258" s="198"/>
      <c r="AP258" s="198"/>
      <c r="AQ258" s="198"/>
      <c r="AR258" s="198"/>
      <c r="AS258" s="198"/>
      <c r="AT258" s="198"/>
      <c r="AU258" s="198"/>
      <c r="AV258" s="198"/>
      <c r="AW258" s="198"/>
      <c r="AX258" s="198"/>
      <c r="AY258" s="198"/>
      <c r="AZ258" s="198"/>
      <c r="BA258" s="198"/>
      <c r="BB258" s="198"/>
      <c r="BC258" s="198"/>
      <c r="BD258" s="198"/>
      <c r="BE258" s="198"/>
      <c r="BF258" s="198"/>
      <c r="BG258" s="198"/>
      <c r="BH258" s="189"/>
      <c r="BI258" s="189"/>
      <c r="BJ258" s="198"/>
      <c r="BK258" s="198"/>
      <c r="BL258" s="198"/>
      <c r="BM258" s="198"/>
      <c r="BN258" s="198"/>
      <c r="BO258" s="198"/>
      <c r="BP258" s="198"/>
      <c r="BQ258" s="198"/>
      <c r="BR258" s="198"/>
      <c r="BS258" s="198"/>
      <c r="BT258" s="198"/>
      <c r="BU258" s="198"/>
      <c r="BV258" s="198"/>
      <c r="BW258" s="198"/>
      <c r="BX258" s="198"/>
      <c r="BY258" s="198"/>
      <c r="BZ258" s="198"/>
      <c r="CA258" s="198"/>
      <c r="CB258" s="198"/>
      <c r="CC258" s="198"/>
      <c r="CD258" s="198"/>
      <c r="CE258" s="189"/>
      <c r="CF258" s="189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 s="646">
        <v>-0.6</v>
      </c>
      <c r="EK258" s="368">
        <f>2*(1/(1+EXP(-4/0.5*(POWER(POWER((ABS(EK$241-$DJ$213)),3)+POWER(ABS($DK232-$DI$214),3),1/3))))-0.5)</f>
        <v>0.99960865998978066</v>
      </c>
      <c r="EL258" s="368">
        <f>2*(1/(1+EXP(-4/0.5*(POWER(POWER((ABS(EL$241-$DJ$213)),3)+POWER(ABS($DK232-$DI$214),3),1/3))))-0.5)</f>
        <v>0.99922123515243122</v>
      </c>
      <c r="EM258" s="368">
        <f>2*(1/(1+EXP(-4/0.5*(POWER(POWER((ABS(EM$241-$DJ$213)),3)+POWER(ABS($DK232-$DI$214),3),1/3))))-0.5)</f>
        <v>0.99850302354286713</v>
      </c>
      <c r="EN258" s="368">
        <f>2*(1/(1+EXP(-4/0.5*(POWER(POWER((ABS(EN$241-$DJ$213)),3)+POWER(ABS($DK232-$DI$214),3),1/3))))-0.5)</f>
        <v>0.99725604466492324</v>
      </c>
      <c r="EO258" s="368">
        <f>2*(1/(1+EXP(-4/0.5*(POWER(POWER((ABS(EO$241-$DJ$213)),3)+POWER(ABS($DK232-$DI$214),3),1/3))))-0.5)</f>
        <v>0.99528418982438516</v>
      </c>
      <c r="EP258" s="368">
        <f>2*(1/(1+EXP(-4/0.5*(POWER(POWER((ABS(EP$241-$DJ$213)),3)+POWER(ABS($DK232-$DI$214),3),1/3))))-0.5)</f>
        <v>0.99255102383055749</v>
      </c>
      <c r="EQ258" s="368">
        <f>2*(1/(1+EXP(-4/0.5*(POWER(POWER((ABS(EQ$241-$DJ$213)),3)+POWER(ABS($DK232-$DI$214),3),1/3))))-0.5)</f>
        <v>0.98938915261775984</v>
      </c>
      <c r="ER258" s="368">
        <f>2*(1/(1+EXP(-4/0.5*(POWER(POWER((ABS(ER$241-$DJ$213)),3)+POWER(ABS($DK232-$DI$214),3),1/3))))-0.5)</f>
        <v>0.98651020415010771</v>
      </c>
      <c r="ES258" s="368">
        <f>2*(1/(1+EXP(-4/0.5*(POWER(POWER((ABS(ES$241-$DJ$213)),3)+POWER(ABS($DK232-$DI$214),3),1/3))))-0.5)</f>
        <v>0.98459598356815636</v>
      </c>
      <c r="ET258" s="368">
        <f>2*(1/(1+EXP(-4/0.5*(POWER(POWER((ABS(ET$241-$DJ$213)),3)+POWER(ABS($DK232-$DI$214),3),1/3))))-0.5)</f>
        <v>0.98379417839205496</v>
      </c>
      <c r="EU258" s="368">
        <f>2*(1/(1+EXP(-4/0.5*(POWER(POWER((ABS(EU$241-$DJ$213)),3)+POWER(ABS($DK232-$DI$214),3),1/3))))-0.5)</f>
        <v>0.98367485769368024</v>
      </c>
      <c r="EV258" s="368">
        <f>2*(1/(1+EXP(-4/0.5*(POWER(POWER((ABS(EV$241-$DJ$213)),3)+POWER(ABS($DK232-$DI$214),3),1/3))))-0.5)</f>
        <v>0.98379417839205496</v>
      </c>
      <c r="EW258" s="368">
        <f>2*(1/(1+EXP(-4/0.5*(POWER(POWER((ABS(EW$241-$DJ$213)),3)+POWER(ABS($DK232-$DI$214),3),1/3))))-0.5)</f>
        <v>0.98459598356815636</v>
      </c>
      <c r="EX258" s="368">
        <f>2*(1/(1+EXP(-4/0.5*(POWER(POWER((ABS(EX$241-$DJ$213)),3)+POWER(ABS($DK232-$DI$214),3),1/3))))-0.5)</f>
        <v>0.98651020415010771</v>
      </c>
      <c r="EY258" s="368">
        <f>2*(1/(1+EXP(-4/0.5*(POWER(POWER((ABS(EY$241-$DJ$213)),3)+POWER(ABS($DK232-$DI$214),3),1/3))))-0.5)</f>
        <v>0.98938915261775984</v>
      </c>
      <c r="EZ258" s="368">
        <f>2*(1/(1+EXP(-4/0.5*(POWER(POWER((ABS(EZ$241-$DJ$213)),3)+POWER(ABS($DK232-$DI$214),3),1/3))))-0.5)</f>
        <v>0.99255102383055749</v>
      </c>
      <c r="FA258" s="368">
        <f>2*(1/(1+EXP(-4/0.5*(POWER(POWER((ABS(FA$241-$DJ$213)),3)+POWER(ABS($DK232-$DI$214),3),1/3))))-0.5)</f>
        <v>0.99528418982438516</v>
      </c>
      <c r="FB258" s="368">
        <f>2*(1/(1+EXP(-4/0.5*(POWER(POWER((ABS(FB$241-$DJ$213)),3)+POWER(ABS($DK232-$DI$214),3),1/3))))-0.5)</f>
        <v>0.99725604466492324</v>
      </c>
      <c r="FC258" s="368">
        <f>2*(1/(1+EXP(-4/0.5*(POWER(POWER((ABS(FC$241-$DJ$213)),3)+POWER(ABS($DK232-$DI$214),3),1/3))))-0.5)</f>
        <v>0.99850302354286713</v>
      </c>
      <c r="FD258" s="368">
        <f>2*(1/(1+EXP(-4/0.5*(POWER(POWER((ABS(FD$241-$DJ$213)),3)+POWER(ABS($DK232-$DI$214),3),1/3))))-0.5)</f>
        <v>0.99922123515243122</v>
      </c>
      <c r="FE258" s="368">
        <f>2*(1/(1+EXP(-4/0.5*(POWER(POWER((ABS(FE$241-$DJ$213)),3)+POWER(ABS($DK232-$DI$214),3),1/3))))-0.5)</f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98"/>
      <c r="AL259" s="189"/>
      <c r="AM259" s="189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189"/>
      <c r="AX259" s="189"/>
      <c r="AY259" s="189"/>
      <c r="AZ259" s="189"/>
      <c r="BA259" s="189"/>
      <c r="BB259" s="189"/>
      <c r="BC259" s="189"/>
      <c r="BD259" s="189"/>
      <c r="BE259" s="189"/>
      <c r="BF259" s="189"/>
      <c r="BG259" s="189"/>
      <c r="BH259" s="189"/>
      <c r="BI259" s="189"/>
      <c r="BJ259" s="189"/>
      <c r="BK259" s="189"/>
      <c r="BL259" s="189"/>
      <c r="BM259" s="189"/>
      <c r="BN259" s="189"/>
      <c r="BO259" s="189"/>
      <c r="BP259" s="189"/>
      <c r="BQ259" s="189"/>
      <c r="BR259" s="189"/>
      <c r="BS259" s="189"/>
      <c r="BT259" s="189"/>
      <c r="BU259" s="189"/>
      <c r="BV259" s="189"/>
      <c r="BW259" s="189"/>
      <c r="BX259" s="189"/>
      <c r="BY259" s="189"/>
      <c r="BZ259" s="189"/>
      <c r="CA259" s="189"/>
      <c r="CB259" s="189"/>
      <c r="CC259" s="189"/>
      <c r="CD259" s="189"/>
      <c r="CE259" s="189"/>
      <c r="CF259" s="18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 s="647">
        <v>-0.7</v>
      </c>
      <c r="EK259" s="368">
        <f>2*(1/(1+EXP(-4/0.5*(POWER(POWER((ABS(EK$241-$DJ$213)),3)+POWER(ABS($DK233-$DI$214),3),1/3))))-0.5)</f>
        <v>0.99970642188906589</v>
      </c>
      <c r="EL259" s="368">
        <f>2*(1/(1+EXP(-4/0.5*(POWER(POWER((ABS(EL$241-$DJ$213)),3)+POWER(ABS($DK233-$DI$214),3),1/3))))-0.5)</f>
        <v>0.99944397582544253</v>
      </c>
      <c r="EM259" s="368">
        <f>2*(1/(1+EXP(-4/0.5*(POWER(POWER((ABS(EM$241-$DJ$213)),3)+POWER(ABS($DK233-$DI$214),3),1/3))))-0.5)</f>
        <v>0.9989925497428358</v>
      </c>
      <c r="EN259" s="368">
        <f>2*(1/(1+EXP(-4/0.5*(POWER(POWER((ABS(EN$241-$DJ$213)),3)+POWER(ABS($DK233-$DI$214),3),1/3))))-0.5)</f>
        <v>0.99827628412912439</v>
      </c>
      <c r="EO259" s="368">
        <f>2*(1/(1+EXP(-4/0.5*(POWER(POWER((ABS(EO$241-$DJ$213)),3)+POWER(ABS($DK233-$DI$214),3),1/3))))-0.5)</f>
        <v>0.99725604466492324</v>
      </c>
      <c r="EP259" s="368">
        <f>2*(1/(1+EXP(-4/0.5*(POWER(POWER((ABS(EP$241-$DJ$213)),3)+POWER(ABS($DK233-$DI$214),3),1/3))))-0.5)</f>
        <v>0.99599417849651894</v>
      </c>
      <c r="EQ259" s="368">
        <f>2*(1/(1+EXP(-4/0.5*(POWER(POWER((ABS(EQ$241-$DJ$213)),3)+POWER(ABS($DK233-$DI$214),3),1/3))))-0.5)</f>
        <v>0.99468991500439352</v>
      </c>
      <c r="ER259" s="368">
        <f>2*(1/(1+EXP(-4/0.5*(POWER(POWER((ABS(ER$241-$DJ$213)),3)+POWER(ABS($DK233-$DI$214),3),1/3))))-0.5)</f>
        <v>0.99361175397789792</v>
      </c>
      <c r="ES259" s="368">
        <f>2*(1/(1+EXP(-4/0.5*(POWER(POWER((ABS(ES$241-$DJ$213)),3)+POWER(ABS($DK233-$DI$214),3),1/3))))-0.5)</f>
        <v>0.99294198423073476</v>
      </c>
      <c r="ET259" s="368">
        <f>2*(1/(1+EXP(-4/0.5*(POWER(POWER((ABS(ET$241-$DJ$213)),3)+POWER(ABS($DK233-$DI$214),3),1/3))))-0.5)</f>
        <v>0.99267132675449932</v>
      </c>
      <c r="EU259" s="368">
        <f>2*(1/(1+EXP(-4/0.5*(POWER(POWER((ABS(EU$241-$DJ$213)),3)+POWER(ABS($DK233-$DI$214),3),1/3))))-0.5)</f>
        <v>0.99263152020112821</v>
      </c>
      <c r="EV259" s="368">
        <f>2*(1/(1+EXP(-4/0.5*(POWER(POWER((ABS(EV$241-$DJ$213)),3)+POWER(ABS($DK233-$DI$214),3),1/3))))-0.5)</f>
        <v>0.99267132675449932</v>
      </c>
      <c r="EW259" s="368">
        <f>2*(1/(1+EXP(-4/0.5*(POWER(POWER((ABS(EW$241-$DJ$213)),3)+POWER(ABS($DK233-$DI$214),3),1/3))))-0.5)</f>
        <v>0.99294198423073476</v>
      </c>
      <c r="EX259" s="368">
        <f>2*(1/(1+EXP(-4/0.5*(POWER(POWER((ABS(EX$241-$DJ$213)),3)+POWER(ABS($DK233-$DI$214),3),1/3))))-0.5)</f>
        <v>0.99361175397789792</v>
      </c>
      <c r="EY259" s="368">
        <f>2*(1/(1+EXP(-4/0.5*(POWER(POWER((ABS(EY$241-$DJ$213)),3)+POWER(ABS($DK233-$DI$214),3),1/3))))-0.5)</f>
        <v>0.99468991500439352</v>
      </c>
      <c r="EZ259" s="368">
        <f>2*(1/(1+EXP(-4/0.5*(POWER(POWER((ABS(EZ$241-$DJ$213)),3)+POWER(ABS($DK233-$DI$214),3),1/3))))-0.5)</f>
        <v>0.99599417849651894</v>
      </c>
      <c r="FA259" s="368">
        <f>2*(1/(1+EXP(-4/0.5*(POWER(POWER((ABS(FA$241-$DJ$213)),3)+POWER(ABS($DK233-$DI$214),3),1/3))))-0.5)</f>
        <v>0.99725604466492324</v>
      </c>
      <c r="FB259" s="368">
        <f>2*(1/(1+EXP(-4/0.5*(POWER(POWER((ABS(FB$241-$DJ$213)),3)+POWER(ABS($DK233-$DI$214),3),1/3))))-0.5)</f>
        <v>0.99827628412912439</v>
      </c>
      <c r="FC259" s="368">
        <f>2*(1/(1+EXP(-4/0.5*(POWER(POWER((ABS(FC$241-$DJ$213)),3)+POWER(ABS($DK233-$DI$214),3),1/3))))-0.5)</f>
        <v>0.9989925497428358</v>
      </c>
      <c r="FD259" s="368">
        <f>2*(1/(1+EXP(-4/0.5*(POWER(POWER((ABS(FD$241-$DJ$213)),3)+POWER(ABS($DK233-$DI$214),3),1/3))))-0.5)</f>
        <v>0.99944397582544253</v>
      </c>
      <c r="FE259" s="368">
        <f>2*(1/(1+EXP(-4/0.5*(POWER(POWER((ABS(FE$241-$DJ$213)),3)+POWER(ABS($DK233-$DI$214),3),1/3))))-0.5)</f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98"/>
      <c r="AL260" s="189"/>
      <c r="AM260" s="189"/>
      <c r="AN260" s="198"/>
      <c r="AO260" s="198"/>
      <c r="AP260" s="198"/>
      <c r="AQ260" s="198"/>
      <c r="AR260" s="198"/>
      <c r="AS260" s="198"/>
      <c r="AT260" s="198"/>
      <c r="AU260" s="198"/>
      <c r="AV260" s="198"/>
      <c r="AW260" s="198"/>
      <c r="AX260" s="198"/>
      <c r="AY260" s="198"/>
      <c r="AZ260" s="198"/>
      <c r="BA260" s="198"/>
      <c r="BB260" s="198"/>
      <c r="BC260" s="198"/>
      <c r="BD260" s="198"/>
      <c r="BE260" s="198"/>
      <c r="BF260" s="198"/>
      <c r="BG260" s="198"/>
      <c r="BH260" s="198"/>
      <c r="BI260" s="198"/>
      <c r="BJ260" s="198"/>
      <c r="BK260" s="198"/>
      <c r="BL260" s="198"/>
      <c r="BM260" s="198"/>
      <c r="BN260" s="198"/>
      <c r="BO260" s="198"/>
      <c r="BP260" s="198"/>
      <c r="BQ260" s="198"/>
      <c r="BR260" s="198"/>
      <c r="BS260" s="189"/>
      <c r="BT260" s="189"/>
      <c r="BU260" s="189"/>
      <c r="BV260" s="189"/>
      <c r="BW260" s="189"/>
      <c r="BX260" s="189"/>
      <c r="BY260" s="189"/>
      <c r="BZ260" s="189"/>
      <c r="CA260" s="189"/>
      <c r="CB260" s="189"/>
      <c r="CC260" s="189"/>
      <c r="CD260" s="189"/>
      <c r="CE260" s="189"/>
      <c r="CF260" s="189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 s="646">
        <v>-0.8</v>
      </c>
      <c r="EK260" s="368">
        <f>2*(1/(1+EXP(-4/0.5*(POWER(POWER((ABS(EK$241-$DJ$213)),3)+POWER(ABS($DK234-$DI$214),3),1/3))))-0.5)</f>
        <v>0.99979428634056511</v>
      </c>
      <c r="EL260" s="368">
        <f>2*(1/(1+EXP(-4/0.5*(POWER(POWER((ABS(EL$241-$DJ$213)),3)+POWER(ABS($DK234-$DI$214),3),1/3))))-0.5)</f>
        <v>0.99963075264863011</v>
      </c>
      <c r="EM260" s="368">
        <f>2*(1/(1+EXP(-4/0.5*(POWER(POWER((ABS(EM$241-$DJ$213)),3)+POWER(ABS($DK234-$DI$214),3),1/3))))-0.5)</f>
        <v>0.99937054885321963</v>
      </c>
      <c r="EN260" s="368">
        <f>2*(1/(1+EXP(-4/0.5*(POWER(POWER((ABS(EN$241-$DJ$213)),3)+POWER(ABS($DK234-$DI$214),3),1/3))))-0.5)</f>
        <v>0.9989925497428358</v>
      </c>
      <c r="EO260" s="368">
        <f>2*(1/(1+EXP(-4/0.5*(POWER(POWER((ABS(EO$241-$DJ$213)),3)+POWER(ABS($DK234-$DI$214),3),1/3))))-0.5)</f>
        <v>0.99850302354286713</v>
      </c>
      <c r="EP260" s="368">
        <f>2*(1/(1+EXP(-4/0.5*(POWER(POWER((ABS(EP$241-$DJ$213)),3)+POWER(ABS($DK234-$DI$214),3),1/3))))-0.5)</f>
        <v>0.9979527931074117</v>
      </c>
      <c r="EQ260" s="368">
        <f>2*(1/(1+EXP(-4/0.5*(POWER(POWER((ABS(EQ$241-$DJ$213)),3)+POWER(ABS($DK234-$DI$214),3),1/3))))-0.5)</f>
        <v>0.99743143053470296</v>
      </c>
      <c r="ER260" s="368">
        <f>2*(1/(1+EXP(-4/0.5*(POWER(POWER((ABS(ER$241-$DJ$213)),3)+POWER(ABS($DK234-$DI$214),3),1/3))))-0.5)</f>
        <v>0.99702918148105213</v>
      </c>
      <c r="ES260" s="368">
        <f>2*(1/(1+EXP(-4/0.5*(POWER(POWER((ABS(ES$241-$DJ$213)),3)+POWER(ABS($DK234-$DI$214),3),1/3))))-0.5)</f>
        <v>0.99679043576804505</v>
      </c>
      <c r="ET260" s="368">
        <f>2*(1/(1+EXP(-4/0.5*(POWER(POWER((ABS(ET$241-$DJ$213)),3)+POWER(ABS($DK234-$DI$214),3),1/3))))-0.5)</f>
        <v>0.99669616069810574</v>
      </c>
      <c r="EU260" s="368">
        <f>2*(1/(1+EXP(-4/0.5*(POWER(POWER((ABS(EU$241-$DJ$213)),3)+POWER(ABS($DK234-$DI$214),3),1/3))))-0.5)</f>
        <v>0.99668239783965107</v>
      </c>
      <c r="EV260" s="368">
        <f>2*(1/(1+EXP(-4/0.5*(POWER(POWER((ABS(EV$241-$DJ$213)),3)+POWER(ABS($DK234-$DI$214),3),1/3))))-0.5)</f>
        <v>0.99669616069810574</v>
      </c>
      <c r="EW260" s="368">
        <f>2*(1/(1+EXP(-4/0.5*(POWER(POWER((ABS(EW$241-$DJ$213)),3)+POWER(ABS($DK234-$DI$214),3),1/3))))-0.5)</f>
        <v>0.99679043576804505</v>
      </c>
      <c r="EX260" s="368">
        <f>2*(1/(1+EXP(-4/0.5*(POWER(POWER((ABS(EX$241-$DJ$213)),3)+POWER(ABS($DK234-$DI$214),3),1/3))))-0.5)</f>
        <v>0.99702918148105213</v>
      </c>
      <c r="EY260" s="368">
        <f>2*(1/(1+EXP(-4/0.5*(POWER(POWER((ABS(EY$241-$DJ$213)),3)+POWER(ABS($DK234-$DI$214),3),1/3))))-0.5)</f>
        <v>0.99743143053470296</v>
      </c>
      <c r="EZ260" s="368">
        <f>2*(1/(1+EXP(-4/0.5*(POWER(POWER((ABS(EZ$241-$DJ$213)),3)+POWER(ABS($DK234-$DI$214),3),1/3))))-0.5)</f>
        <v>0.9979527931074117</v>
      </c>
      <c r="FA260" s="368">
        <f>2*(1/(1+EXP(-4/0.5*(POWER(POWER((ABS(FA$241-$DJ$213)),3)+POWER(ABS($DK234-$DI$214),3),1/3))))-0.5)</f>
        <v>0.99850302354286713</v>
      </c>
      <c r="FB260" s="368">
        <f>2*(1/(1+EXP(-4/0.5*(POWER(POWER((ABS(FB$241-$DJ$213)),3)+POWER(ABS($DK234-$DI$214),3),1/3))))-0.5)</f>
        <v>0.9989925497428358</v>
      </c>
      <c r="FC260" s="368">
        <f>2*(1/(1+EXP(-4/0.5*(POWER(POWER((ABS(FC$241-$DJ$213)),3)+POWER(ABS($DK234-$DI$214),3),1/3))))-0.5)</f>
        <v>0.99937054885321963</v>
      </c>
      <c r="FD260" s="368">
        <f>2*(1/(1+EXP(-4/0.5*(POWER(POWER((ABS(FD$241-$DJ$213)),3)+POWER(ABS($DK234-$DI$214),3),1/3))))-0.5)</f>
        <v>0.99963075264863011</v>
      </c>
      <c r="FE260" s="368">
        <f>2*(1/(1+EXP(-4/0.5*(POWER(POWER((ABS(FE$241-$DJ$213)),3)+POWER(ABS($DK234-$DI$214),3),1/3))))-0.5)</f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98"/>
      <c r="AL261" s="189"/>
      <c r="AM261" s="189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189"/>
      <c r="AX261" s="189"/>
      <c r="AY261" s="189"/>
      <c r="AZ261" s="189"/>
      <c r="BA261" s="189"/>
      <c r="BB261" s="189"/>
      <c r="BC261" s="189"/>
      <c r="BD261" s="189"/>
      <c r="BE261" s="189"/>
      <c r="BF261" s="189"/>
      <c r="BG261" s="189"/>
      <c r="BH261" s="189"/>
      <c r="BI261" s="189"/>
      <c r="BJ261" s="189"/>
      <c r="BK261" s="189"/>
      <c r="BL261" s="189"/>
      <c r="BM261" s="189"/>
      <c r="BN261" s="189"/>
      <c r="BO261" s="189"/>
      <c r="BP261" s="189"/>
      <c r="BQ261" s="189"/>
      <c r="BR261" s="189"/>
      <c r="BS261" s="189"/>
      <c r="BT261" s="189"/>
      <c r="BU261" s="189"/>
      <c r="BV261" s="189"/>
      <c r="BW261" s="189"/>
      <c r="BX261" s="189"/>
      <c r="BY261" s="189"/>
      <c r="BZ261" s="189"/>
      <c r="CA261" s="189"/>
      <c r="CB261" s="189"/>
      <c r="CC261" s="189"/>
      <c r="CD261" s="189"/>
      <c r="CE261" s="189"/>
      <c r="CF261" s="189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 s="647">
        <v>-0.9</v>
      </c>
      <c r="EK261" s="368">
        <f>2*(1/(1+EXP(-4/0.5*(POWER(POWER((ABS(EK$241-$DJ$213)),3)+POWER(ABS($DK235-$DI$214),3),1/3))))-0.5)</f>
        <v>0.99986480223361984</v>
      </c>
      <c r="EL261" s="368">
        <f>2*(1/(1+EXP(-4/0.5*(POWER(POWER((ABS(EL$241-$DJ$213)),3)+POWER(ABS($DK235-$DI$214),3),1/3))))-0.5)</f>
        <v>0.99977022253801517</v>
      </c>
      <c r="EM261" s="368">
        <f>2*(1/(1+EXP(-4/0.5*(POWER(POWER((ABS(EM$241-$DJ$213)),3)+POWER(ABS($DK235-$DI$214),3),1/3))))-0.5)</f>
        <v>0.99963075264863011</v>
      </c>
      <c r="EN261" s="368">
        <f>2*(1/(1+EXP(-4/0.5*(POWER(POWER((ABS(EN$241-$DJ$213)),3)+POWER(ABS($DK235-$DI$214),3),1/3))))-0.5)</f>
        <v>0.99944397582544253</v>
      </c>
      <c r="EO261" s="368">
        <f>2*(1/(1+EXP(-4/0.5*(POWER(POWER((ABS(EO$241-$DJ$213)),3)+POWER(ABS($DK235-$DI$214),3),1/3))))-0.5)</f>
        <v>0.99922123515243122</v>
      </c>
      <c r="EP261" s="368">
        <f>2*(1/(1+EXP(-4/0.5*(POWER(POWER((ABS(EP$241-$DJ$213)),3)+POWER(ABS($DK235-$DI$214),3),1/3))))-0.5)</f>
        <v>0.99898956338802281</v>
      </c>
      <c r="EQ261" s="368">
        <f>2*(1/(1+EXP(-4/0.5*(POWER(POWER((ABS(EQ$241-$DJ$213)),3)+POWER(ABS($DK235-$DI$214),3),1/3))))-0.5)</f>
        <v>0.99878410986518129</v>
      </c>
      <c r="ER261" s="368">
        <f>2*(1/(1+EXP(-4/0.5*(POWER(POWER((ABS(ER$241-$DJ$213)),3)+POWER(ABS($DK235-$DI$214),3),1/3))))-0.5)</f>
        <v>0.99863329143872082</v>
      </c>
      <c r="ES261" s="368">
        <f>2*(1/(1+EXP(-4/0.5*(POWER(POWER((ABS(ES$241-$DJ$213)),3)+POWER(ABS($DK235-$DI$214),3),1/3))))-0.5)</f>
        <v>0.99854655909221113</v>
      </c>
      <c r="ET261" s="368">
        <f>2*(1/(1+EXP(-4/0.5*(POWER(POWER((ABS(ET$241-$DJ$213)),3)+POWER(ABS($DK235-$DI$214),3),1/3))))-0.5)</f>
        <v>0.99851284049754319</v>
      </c>
      <c r="EU261" s="368">
        <f>2*(1/(1+EXP(-4/0.5*(POWER(POWER((ABS(EU$241-$DJ$213)),3)+POWER(ABS($DK235-$DI$214),3),1/3))))-0.5)</f>
        <v>0.99850794233232665</v>
      </c>
      <c r="EV261" s="368">
        <f>2*(1/(1+EXP(-4/0.5*(POWER(POWER((ABS(EV$241-$DJ$213)),3)+POWER(ABS($DK235-$DI$214),3),1/3))))-0.5)</f>
        <v>0.99851284049754319</v>
      </c>
      <c r="EW261" s="368">
        <f>2*(1/(1+EXP(-4/0.5*(POWER(POWER((ABS(EW$241-$DJ$213)),3)+POWER(ABS($DK235-$DI$214),3),1/3))))-0.5)</f>
        <v>0.99854655909221113</v>
      </c>
      <c r="EX261" s="368">
        <f>2*(1/(1+EXP(-4/0.5*(POWER(POWER((ABS(EX$241-$DJ$213)),3)+POWER(ABS($DK235-$DI$214),3),1/3))))-0.5)</f>
        <v>0.99863329143872082</v>
      </c>
      <c r="EY261" s="368">
        <f>2*(1/(1+EXP(-4/0.5*(POWER(POWER((ABS(EY$241-$DJ$213)),3)+POWER(ABS($DK235-$DI$214),3),1/3))))-0.5)</f>
        <v>0.99878410986518129</v>
      </c>
      <c r="EZ261" s="368">
        <f>2*(1/(1+EXP(-4/0.5*(POWER(POWER((ABS(EZ$241-$DJ$213)),3)+POWER(ABS($DK235-$DI$214),3),1/3))))-0.5)</f>
        <v>0.99898956338802281</v>
      </c>
      <c r="FA261" s="368">
        <f>2*(1/(1+EXP(-4/0.5*(POWER(POWER((ABS(FA$241-$DJ$213)),3)+POWER(ABS($DK235-$DI$214),3),1/3))))-0.5)</f>
        <v>0.99922123515243122</v>
      </c>
      <c r="FB261" s="368">
        <f>2*(1/(1+EXP(-4/0.5*(POWER(POWER((ABS(FB$241-$DJ$213)),3)+POWER(ABS($DK235-$DI$214),3),1/3))))-0.5)</f>
        <v>0.99944397582544253</v>
      </c>
      <c r="FC261" s="368">
        <f>2*(1/(1+EXP(-4/0.5*(POWER(POWER((ABS(FC$241-$DJ$213)),3)+POWER(ABS($DK235-$DI$214),3),1/3))))-0.5)</f>
        <v>0.99963075264863011</v>
      </c>
      <c r="FD261" s="368">
        <f>2*(1/(1+EXP(-4/0.5*(POWER(POWER((ABS(FD$241-$DJ$213)),3)+POWER(ABS($DK235-$DI$214),3),1/3))))-0.5)</f>
        <v>0.99977022253801517</v>
      </c>
      <c r="FE261" s="368">
        <f>2*(1/(1+EXP(-4/0.5*(POWER(POWER((ABS(FE$241-$DJ$213)),3)+POWER(ABS($DK235-$DI$214),3),1/3))))-0.5)</f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89"/>
      <c r="AL262" s="189"/>
      <c r="AM262" s="189"/>
      <c r="AN262" s="198"/>
      <c r="AO262" s="198"/>
      <c r="AP262" s="198"/>
      <c r="AQ262" s="198"/>
      <c r="AR262" s="198"/>
      <c r="AS262" s="198"/>
      <c r="AT262" s="198"/>
      <c r="AU262" s="198"/>
      <c r="AV262" s="198"/>
      <c r="AW262" s="198"/>
      <c r="AX262" s="198"/>
      <c r="AY262" s="198"/>
      <c r="AZ262" s="198"/>
      <c r="BA262" s="198"/>
      <c r="BB262" s="198"/>
      <c r="BC262" s="198"/>
      <c r="BD262" s="198"/>
      <c r="BE262" s="198"/>
      <c r="BF262" s="198"/>
      <c r="BG262" s="198"/>
      <c r="BH262" s="198"/>
      <c r="BI262" s="198"/>
      <c r="BJ262" s="198"/>
      <c r="BK262" s="198"/>
      <c r="BL262" s="198"/>
      <c r="BM262" s="198"/>
      <c r="BN262" s="198"/>
      <c r="BO262" s="198"/>
      <c r="BP262" s="198"/>
      <c r="BQ262" s="198"/>
      <c r="BR262" s="198"/>
      <c r="BS262" s="189"/>
      <c r="BT262" s="189"/>
      <c r="BU262" s="189"/>
      <c r="BV262" s="189"/>
      <c r="BW262" s="189"/>
      <c r="BX262" s="189"/>
      <c r="BY262" s="189"/>
      <c r="BZ262" s="189"/>
      <c r="CA262" s="189"/>
      <c r="CB262" s="189"/>
      <c r="CC262" s="189"/>
      <c r="CD262" s="189"/>
      <c r="CE262" s="189"/>
      <c r="CF262" s="189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 s="646">
        <v>-1</v>
      </c>
      <c r="EK262" s="368">
        <f>2*(1/(1+EXP(-4/0.5*(POWER(POWER((ABS(EK$241-$DJ$213)),3)+POWER(ABS($DK236-$DI$214),3),1/3))))-0.5)</f>
        <v>0.99991613172574589</v>
      </c>
      <c r="EL262" s="368">
        <f>2*(1/(1+EXP(-4/0.5*(POWER(POWER((ABS(EL$241-$DJ$213)),3)+POWER(ABS($DK236-$DI$214),3),1/3))))-0.5)</f>
        <v>0.99986480223361984</v>
      </c>
      <c r="EM262" s="368">
        <f>2*(1/(1+EXP(-4/0.5*(POWER(POWER((ABS(EM$241-$DJ$213)),3)+POWER(ABS($DK236-$DI$214),3),1/3))))-0.5)</f>
        <v>0.99979428634056511</v>
      </c>
      <c r="EN262" s="368">
        <f>2*(1/(1+EXP(-4/0.5*(POWER(POWER((ABS(EN$241-$DJ$213)),3)+POWER(ABS($DK236-$DI$214),3),1/3))))-0.5)</f>
        <v>0.99970642188906589</v>
      </c>
      <c r="EO262" s="368">
        <f>2*(1/(1+EXP(-4/0.5*(POWER(POWER((ABS(EO$241-$DJ$213)),3)+POWER(ABS($DK236-$DI$214),3),1/3))))-0.5)</f>
        <v>0.99960865998978066</v>
      </c>
      <c r="EP262" s="368">
        <f>2*(1/(1+EXP(-4/0.5*(POWER(POWER((ABS(EP$241-$DJ$213)),3)+POWER(ABS($DK236-$DI$214),3),1/3))))-0.5)</f>
        <v>0.99951309016521694</v>
      </c>
      <c r="EQ262" s="368">
        <f>2*(1/(1+EXP(-4/0.5*(POWER(POWER((ABS(EQ$241-$DJ$213)),3)+POWER(ABS($DK236-$DI$214),3),1/3))))-0.5)</f>
        <v>0.99943250950642137</v>
      </c>
      <c r="ER262" s="368">
        <f>2*(1/(1+EXP(-4/0.5*(POWER(POWER((ABS(ER$241-$DJ$213)),3)+POWER(ABS($DK236-$DI$214),3),1/3))))-0.5)</f>
        <v>0.99937547967119644</v>
      </c>
      <c r="ES262" s="368">
        <f>2*(1/(1+EXP(-4/0.5*(POWER(POWER((ABS(ES$241-$DJ$213)),3)+POWER(ABS($DK236-$DI$214),3),1/3))))-0.5)</f>
        <v>0.99934341464796717</v>
      </c>
      <c r="ET262" s="368">
        <f>2*(1/(1+EXP(-4/0.5*(POWER(POWER((ABS(ET$241-$DJ$213)),3)+POWER(ABS($DK236-$DI$214),3),1/3))))-0.5)</f>
        <v>0.99933108469904885</v>
      </c>
      <c r="EU262" s="368">
        <f>2*(1/(1+EXP(-4/0.5*(POWER(POWER((ABS(EU$241-$DJ$213)),3)+POWER(ABS($DK236-$DI$214),3),1/3))))-0.5)</f>
        <v>0.99932929973906726</v>
      </c>
      <c r="EV262" s="368">
        <f>2*(1/(1+EXP(-4/0.5*(POWER(POWER((ABS(EV$241-$DJ$213)),3)+POWER(ABS($DK236-$DI$214),3),1/3))))-0.5)</f>
        <v>0.99933108469904885</v>
      </c>
      <c r="EW262" s="368">
        <f>2*(1/(1+EXP(-4/0.5*(POWER(POWER((ABS(EW$241-$DJ$213)),3)+POWER(ABS($DK236-$DI$214),3),1/3))))-0.5)</f>
        <v>0.99934341464796717</v>
      </c>
      <c r="EX262" s="368">
        <f>2*(1/(1+EXP(-4/0.5*(POWER(POWER((ABS(EX$241-$DJ$213)),3)+POWER(ABS($DK236-$DI$214),3),1/3))))-0.5)</f>
        <v>0.99937547967119644</v>
      </c>
      <c r="EY262" s="368">
        <f>2*(1/(1+EXP(-4/0.5*(POWER(POWER((ABS(EY$241-$DJ$213)),3)+POWER(ABS($DK236-$DI$214),3),1/3))))-0.5)</f>
        <v>0.99943250950642137</v>
      </c>
      <c r="EZ262" s="368">
        <f>2*(1/(1+EXP(-4/0.5*(POWER(POWER((ABS(EZ$241-$DJ$213)),3)+POWER(ABS($DK236-$DI$214),3),1/3))))-0.5)</f>
        <v>0.99951309016521694</v>
      </c>
      <c r="FA262" s="368">
        <f>2*(1/(1+EXP(-4/0.5*(POWER(POWER((ABS(FA$241-$DJ$213)),3)+POWER(ABS($DK236-$DI$214),3),1/3))))-0.5)</f>
        <v>0.99960865998978066</v>
      </c>
      <c r="FB262" s="368">
        <f>2*(1/(1+EXP(-4/0.5*(POWER(POWER((ABS(FB$241-$DJ$213)),3)+POWER(ABS($DK236-$DI$214),3),1/3))))-0.5)</f>
        <v>0.99970642188906589</v>
      </c>
      <c r="FC262" s="368">
        <f>2*(1/(1+EXP(-4/0.5*(POWER(POWER((ABS(FC$241-$DJ$213)),3)+POWER(ABS($DK236-$DI$214),3),1/3))))-0.5)</f>
        <v>0.99979428634056511</v>
      </c>
      <c r="FD262" s="368">
        <f>2*(1/(1+EXP(-4/0.5*(POWER(POWER((ABS(FD$241-$DJ$213)),3)+POWER(ABS($DK236-$DI$214),3),1/3))))-0.5)</f>
        <v>0.99986480223361984</v>
      </c>
      <c r="FE262" s="368">
        <f>2*(1/(1+EXP(-4/0.5*(POWER(POWER((ABS(FE$241-$DJ$213)),3)+POWER(ABS($DK236-$DI$214),3),1/3))))-0.5)</f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89"/>
      <c r="AL263" s="189"/>
      <c r="AM263" s="189"/>
      <c r="AN263" s="198"/>
      <c r="AO263" s="198"/>
      <c r="AP263" s="198"/>
      <c r="AQ263" s="198"/>
      <c r="AR263" s="198"/>
      <c r="AS263" s="198"/>
      <c r="AT263" s="198"/>
      <c r="AU263" s="198"/>
      <c r="AV263" s="198"/>
      <c r="AW263" s="198"/>
      <c r="AX263" s="198"/>
      <c r="AY263" s="198"/>
      <c r="AZ263" s="198"/>
      <c r="BA263" s="198"/>
      <c r="BB263" s="198"/>
      <c r="BC263" s="198"/>
      <c r="BD263" s="198"/>
      <c r="BE263" s="198"/>
      <c r="BF263" s="198"/>
      <c r="BG263" s="198"/>
      <c r="BH263" s="198"/>
      <c r="BI263" s="198"/>
      <c r="BJ263" s="198"/>
      <c r="BK263" s="198"/>
      <c r="BL263" s="198"/>
      <c r="BM263" s="198"/>
      <c r="BN263" s="198"/>
      <c r="BO263" s="198"/>
      <c r="BP263" s="198"/>
      <c r="BQ263" s="198"/>
      <c r="BR263" s="198"/>
      <c r="BS263" s="189"/>
      <c r="BT263" s="189"/>
      <c r="BU263" s="189"/>
      <c r="BV263" s="189"/>
      <c r="BW263" s="189"/>
      <c r="BX263" s="189"/>
      <c r="BY263" s="189"/>
      <c r="BZ263" s="189"/>
      <c r="CA263" s="189"/>
      <c r="CB263" s="189"/>
      <c r="CC263" s="189"/>
      <c r="CD263" s="189"/>
      <c r="CE263" s="189"/>
      <c r="CF263" s="189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89"/>
      <c r="AL264" s="189"/>
      <c r="AM264" s="189"/>
      <c r="AN264" s="198"/>
      <c r="AO264" s="198"/>
      <c r="AP264" s="198"/>
      <c r="AQ264" s="198"/>
      <c r="AR264" s="198"/>
      <c r="AS264" s="198"/>
      <c r="AT264" s="198"/>
      <c r="AU264" s="198"/>
      <c r="AV264" s="198"/>
      <c r="AW264" s="198"/>
      <c r="AX264" s="198"/>
      <c r="AY264" s="198"/>
      <c r="AZ264" s="198"/>
      <c r="BA264" s="198"/>
      <c r="BB264" s="198"/>
      <c r="BC264" s="198"/>
      <c r="BD264" s="198"/>
      <c r="BE264" s="198"/>
      <c r="BF264" s="198"/>
      <c r="BG264" s="198"/>
      <c r="BH264" s="198"/>
      <c r="BI264" s="198"/>
      <c r="BJ264" s="198"/>
      <c r="BK264" s="198"/>
      <c r="BL264" s="198"/>
      <c r="BM264" s="198"/>
      <c r="BN264" s="198"/>
      <c r="BO264" s="198"/>
      <c r="BP264" s="198"/>
      <c r="BQ264" s="198"/>
      <c r="BR264" s="198"/>
      <c r="BS264" s="189"/>
      <c r="BT264" s="189"/>
      <c r="BU264" s="189"/>
      <c r="BV264" s="189"/>
      <c r="BW264" s="189"/>
      <c r="BX264" s="189"/>
      <c r="BY264" s="189"/>
      <c r="BZ264" s="189"/>
      <c r="CA264" s="189"/>
      <c r="CB264" s="189"/>
      <c r="CC264" s="189"/>
      <c r="CD264" s="189"/>
      <c r="CE264" s="189"/>
      <c r="CF264" s="189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212:AJ212"/>
    <mergeCell ref="AN212:BU212"/>
    <mergeCell ref="BY212:DF212"/>
    <mergeCell ref="C210:AJ210"/>
    <mergeCell ref="AN210:BU210"/>
    <mergeCell ref="BY210:DF210"/>
    <mergeCell ref="C5:BN5"/>
    <mergeCell ref="C3:BN3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</hyperlinks>
  <pageMargins left="0.7" right="0.7" top="0.75" bottom="0.75" header="0.3" footer="0.3"/>
  <drawing r:id="rId5"/>
  <picture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1:Q76"/>
  <sheetViews>
    <sheetView showGridLines="0" zoomScale="50" zoomScaleNormal="25" workbookViewId="0">
      <selection activeCell="U41" sqref="U41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6" width="11.1640625" bestFit="1" customWidth="1"/>
    <col min="17" max="17" width="3.1640625" customWidth="1"/>
  </cols>
  <sheetData>
    <row r="1" spans="2:17" ht="74" customHeight="1"/>
    <row r="2" spans="2:17" ht="17" thickBot="1">
      <c r="B2" s="126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126"/>
      <c r="N2" s="282"/>
      <c r="O2" s="282"/>
      <c r="P2" s="282"/>
      <c r="Q2" s="126"/>
    </row>
    <row r="3" spans="2:17" ht="17" thickBot="1">
      <c r="B3" s="282"/>
      <c r="C3" s="126"/>
      <c r="D3" s="126"/>
      <c r="E3" s="598" t="s">
        <v>305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315"/>
      <c r="N3" s="126"/>
      <c r="O3" s="126"/>
      <c r="P3" s="126"/>
      <c r="Q3" s="315"/>
    </row>
    <row r="4" spans="2:17" ht="16" customHeight="1">
      <c r="B4" s="28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82"/>
      <c r="N4" s="835" t="s">
        <v>303</v>
      </c>
      <c r="O4" s="836"/>
      <c r="P4" s="837"/>
      <c r="Q4" s="282"/>
    </row>
    <row r="5" spans="2:17" ht="17" customHeight="1">
      <c r="B5" s="28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82"/>
      <c r="N5" s="838"/>
      <c r="O5" s="839"/>
      <c r="P5" s="840"/>
      <c r="Q5" s="282"/>
    </row>
    <row r="6" spans="2:17">
      <c r="B6" s="282"/>
      <c r="C6" s="12" t="s">
        <v>6</v>
      </c>
      <c r="D6" s="10">
        <f>LOOKUP(9E+307,F6:K6)</f>
        <v>9374.19</v>
      </c>
      <c r="E6" s="11"/>
      <c r="F6" s="11">
        <v>14.24</v>
      </c>
      <c r="G6" s="11">
        <v>574.95000000000005</v>
      </c>
      <c r="H6" s="11">
        <v>9374.19</v>
      </c>
      <c r="I6" s="11"/>
      <c r="J6" s="11"/>
      <c r="K6" s="11"/>
      <c r="L6" s="11"/>
      <c r="M6" s="282"/>
      <c r="N6" s="838"/>
      <c r="O6" s="839"/>
      <c r="P6" s="840"/>
      <c r="Q6" s="282"/>
    </row>
    <row r="7" spans="2:17" ht="17" thickBot="1">
      <c r="B7" s="282"/>
      <c r="C7" s="13" t="s">
        <v>306</v>
      </c>
      <c r="D7" s="14"/>
      <c r="E7" s="15">
        <f>AVERAGE(F7:L7)</f>
        <v>-6.1635682155909616E-2</v>
      </c>
      <c r="F7" s="15">
        <f>LN(F5/$E$44)</f>
        <v>-1.0770732722549034E-2</v>
      </c>
      <c r="G7" s="15">
        <f>LN(G5/$E$44)</f>
        <v>-5.6755845964372512E-2</v>
      </c>
      <c r="H7" s="15">
        <f>LN(H5/$E$44)</f>
        <v>-0.1173804677808073</v>
      </c>
      <c r="I7" s="15"/>
      <c r="J7" s="15"/>
      <c r="K7" s="15"/>
      <c r="L7" s="15"/>
      <c r="M7" s="295"/>
      <c r="N7" s="841"/>
      <c r="O7" s="842"/>
      <c r="P7" s="843"/>
      <c r="Q7" s="282"/>
    </row>
    <row r="8" spans="2:17" ht="17" thickBot="1">
      <c r="B8" s="282"/>
      <c r="C8" s="16" t="s">
        <v>307</v>
      </c>
      <c r="D8" s="17"/>
      <c r="E8" s="15">
        <f>AVERAGE(F8:L8)</f>
        <v>-7.2714895967875268E-2</v>
      </c>
      <c r="F8" s="18">
        <f>F7/$E$46</f>
        <v>-1.2706806869385004E-2</v>
      </c>
      <c r="G8" s="18">
        <f>G7/$E$46</f>
        <v>-6.695789339085631E-2</v>
      </c>
      <c r="H8" s="18">
        <f>H7/$E$46</f>
        <v>-0.13847998764338448</v>
      </c>
      <c r="I8" s="18"/>
      <c r="J8" s="18"/>
      <c r="K8" s="18"/>
      <c r="L8" s="18"/>
      <c r="M8" s="295"/>
      <c r="N8" s="126"/>
      <c r="O8" s="295"/>
      <c r="P8" s="295"/>
      <c r="Q8" s="282"/>
    </row>
    <row r="9" spans="2:17" ht="17" thickBot="1">
      <c r="B9" s="28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95"/>
      <c r="N9" s="126"/>
      <c r="O9" s="126"/>
      <c r="P9" s="126"/>
      <c r="Q9" s="282"/>
    </row>
    <row r="10" spans="2:17" ht="16" customHeight="1">
      <c r="B10" s="282"/>
      <c r="C10" s="20" t="s">
        <v>10</v>
      </c>
      <c r="D10" s="21">
        <f t="shared" ref="D10:F10" si="0">D4/D6</f>
        <v>6.2192040058927756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95"/>
      <c r="N10" s="826" t="s">
        <v>316</v>
      </c>
      <c r="O10" s="827"/>
      <c r="P10" s="828"/>
      <c r="Q10" s="282"/>
    </row>
    <row r="11" spans="2:17" ht="17" customHeight="1">
      <c r="B11" s="282"/>
      <c r="C11" s="13" t="s">
        <v>308</v>
      </c>
      <c r="D11" s="14"/>
      <c r="E11" s="15">
        <f>AVERAGE(F11:L11)</f>
        <v>1.8018057293271335</v>
      </c>
      <c r="F11" s="15">
        <f>LN(F10/$E$49)</f>
        <v>2.190907673542684</v>
      </c>
      <c r="G11" s="15">
        <f>LN(G10/$E$49)</f>
        <v>1.7498828449040489</v>
      </c>
      <c r="H11" s="15">
        <f>LN(H10/$E$49)</f>
        <v>1.4646266695346672</v>
      </c>
      <c r="I11" s="15"/>
      <c r="J11" s="15"/>
      <c r="K11" s="15"/>
      <c r="L11" s="15"/>
      <c r="M11" s="295"/>
      <c r="N11" s="829"/>
      <c r="O11" s="830"/>
      <c r="P11" s="831"/>
      <c r="Q11" s="282"/>
    </row>
    <row r="12" spans="2:17" ht="17" thickBot="1">
      <c r="B12" s="282"/>
      <c r="C12" s="13" t="s">
        <v>309</v>
      </c>
      <c r="D12" s="17" t="e">
        <f>LN(D10/$O$12)/$P$12</f>
        <v>#DIV/0!</v>
      </c>
      <c r="E12" s="15">
        <f>AVERAGE(F12:L12)</f>
        <v>0.94568502188495451</v>
      </c>
      <c r="F12" s="22">
        <f>F11/$E$50</f>
        <v>1.1499067504774012</v>
      </c>
      <c r="G12" s="22">
        <f>G11/$E$50</f>
        <v>0.91843308606703933</v>
      </c>
      <c r="H12" s="22">
        <f>H11/$E$50</f>
        <v>0.76871522911042278</v>
      </c>
      <c r="I12" s="22"/>
      <c r="J12" s="22"/>
      <c r="K12" s="22"/>
      <c r="L12" s="22"/>
      <c r="M12" s="295"/>
      <c r="N12" s="829"/>
      <c r="O12" s="830"/>
      <c r="P12" s="831"/>
      <c r="Q12" s="282"/>
    </row>
    <row r="13" spans="2:17" ht="17" thickBot="1">
      <c r="B13" s="28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95"/>
      <c r="N13" s="829"/>
      <c r="O13" s="830"/>
      <c r="P13" s="831"/>
      <c r="Q13" s="282"/>
    </row>
    <row r="14" spans="2:17" ht="17" thickBot="1">
      <c r="B14" s="282"/>
      <c r="C14" s="23" t="s">
        <v>12</v>
      </c>
      <c r="D14" s="24" t="e">
        <f>1/(1+EXP(-(D12)/2))</f>
        <v>#DIV/0!</v>
      </c>
      <c r="E14" s="25"/>
      <c r="F14" s="25">
        <f>1/(1+EXP(-(F12)))</f>
        <v>0.75949388413080943</v>
      </c>
      <c r="G14" s="25">
        <f>1/(1+EXP(-(G12)))</f>
        <v>0.71472272863721686</v>
      </c>
      <c r="H14" s="25">
        <f>1/(1+EXP(-(H12)))</f>
        <v>0.6832429064864578</v>
      </c>
      <c r="I14" s="25"/>
      <c r="J14" s="25"/>
      <c r="K14" s="25"/>
      <c r="L14" s="25"/>
      <c r="M14" s="295"/>
      <c r="N14" s="829"/>
      <c r="O14" s="830"/>
      <c r="P14" s="831"/>
      <c r="Q14" s="282"/>
    </row>
    <row r="15" spans="2:17" ht="17" thickBot="1">
      <c r="B15" s="126"/>
      <c r="C15" s="295"/>
      <c r="D15" s="295"/>
      <c r="E15" s="295"/>
      <c r="F15" s="295"/>
      <c r="G15" s="295"/>
      <c r="H15" s="295"/>
      <c r="I15" s="295"/>
      <c r="J15" s="295"/>
      <c r="K15" s="295"/>
      <c r="L15" s="295"/>
      <c r="M15" s="295"/>
      <c r="N15" s="832"/>
      <c r="O15" s="833"/>
      <c r="P15" s="834"/>
      <c r="Q15" s="282"/>
    </row>
    <row r="16" spans="2:17" ht="17" thickBot="1">
      <c r="B16" s="282"/>
      <c r="C16" s="126"/>
      <c r="D16" s="126"/>
      <c r="E16" s="556" t="s">
        <v>358</v>
      </c>
      <c r="F16" s="556">
        <v>41609</v>
      </c>
      <c r="G16" s="556">
        <v>43070</v>
      </c>
      <c r="H16" s="556"/>
      <c r="I16" s="556"/>
      <c r="J16" s="556"/>
      <c r="K16" s="556"/>
      <c r="L16" s="556"/>
      <c r="M16" s="295"/>
      <c r="N16" s="126"/>
      <c r="O16" s="295"/>
      <c r="P16" s="295"/>
      <c r="Q16" s="282"/>
    </row>
    <row r="17" spans="2:17" ht="17" thickBot="1">
      <c r="B17" s="282"/>
      <c r="C17" s="6" t="s">
        <v>4</v>
      </c>
      <c r="D17" s="549">
        <f>LOOKUP(9E+307,F17:L17)</f>
        <v>3838</v>
      </c>
      <c r="E17" s="557"/>
      <c r="F17" s="557">
        <v>136.46</v>
      </c>
      <c r="G17" s="557">
        <v>3838</v>
      </c>
      <c r="H17" s="557"/>
      <c r="I17" s="557"/>
      <c r="J17" s="557"/>
      <c r="K17" s="557"/>
      <c r="L17" s="557"/>
      <c r="M17" s="295"/>
      <c r="N17" s="126"/>
      <c r="O17" s="126"/>
      <c r="P17" s="126"/>
      <c r="Q17" s="282"/>
    </row>
    <row r="18" spans="2:17">
      <c r="B18" s="282"/>
      <c r="C18" s="9" t="s">
        <v>5</v>
      </c>
      <c r="D18" s="542">
        <f>LOOKUP(9E+307,F18:L18)</f>
        <v>3.9</v>
      </c>
      <c r="E18" s="558">
        <f>GEOMEAN(F18:L18)</f>
        <v>4.3311661247289965</v>
      </c>
      <c r="F18" s="558">
        <v>4.8099999999999996</v>
      </c>
      <c r="G18" s="558">
        <v>3.9</v>
      </c>
      <c r="H18" s="558"/>
      <c r="I18" s="558"/>
      <c r="J18" s="558"/>
      <c r="K18" s="558"/>
      <c r="L18" s="558"/>
      <c r="M18" s="295"/>
      <c r="N18" s="844" t="s">
        <v>370</v>
      </c>
      <c r="O18" s="845"/>
      <c r="P18" s="846"/>
      <c r="Q18" s="282"/>
    </row>
    <row r="19" spans="2:17">
      <c r="B19" s="282"/>
      <c r="C19" s="12" t="s">
        <v>6</v>
      </c>
      <c r="D19" s="542">
        <f>LOOKUP(9E+307,F19:L19)</f>
        <v>14700</v>
      </c>
      <c r="E19" s="558"/>
      <c r="F19" s="558">
        <v>957.82</v>
      </c>
      <c r="G19" s="558">
        <v>14700</v>
      </c>
      <c r="H19" s="558"/>
      <c r="I19" s="558"/>
      <c r="J19" s="558"/>
      <c r="K19" s="558"/>
      <c r="L19" s="558"/>
      <c r="M19" s="295"/>
      <c r="N19" s="847"/>
      <c r="O19" s="848"/>
      <c r="P19" s="849"/>
      <c r="Q19" s="282"/>
    </row>
    <row r="20" spans="2:17">
      <c r="B20" s="282"/>
      <c r="C20" s="13" t="s">
        <v>306</v>
      </c>
      <c r="D20" s="543"/>
      <c r="E20" s="558">
        <f>AVERAGE(F20:L20)</f>
        <v>0.87845272160009236</v>
      </c>
      <c r="F20" s="558">
        <f>LN(F18/$E$44)</f>
        <v>0.9833129870911268</v>
      </c>
      <c r="G20" s="558">
        <f>LN(G18/$E$44)</f>
        <v>0.7735924561090578</v>
      </c>
      <c r="H20" s="558"/>
      <c r="I20" s="558"/>
      <c r="J20" s="558"/>
      <c r="K20" s="558"/>
      <c r="L20" s="558"/>
      <c r="M20" s="295"/>
      <c r="N20" s="847"/>
      <c r="O20" s="848"/>
      <c r="P20" s="849"/>
      <c r="Q20" s="282"/>
    </row>
    <row r="21" spans="2:17" ht="17" thickBot="1">
      <c r="B21" s="282"/>
      <c r="C21" s="16" t="s">
        <v>307</v>
      </c>
      <c r="D21" s="544"/>
      <c r="E21" s="558">
        <f>AVERAGE(F21:L21)</f>
        <v>1.0363574479839377</v>
      </c>
      <c r="F21" s="559">
        <f>F20/$E$46</f>
        <v>1.1600666863607743</v>
      </c>
      <c r="G21" s="559">
        <f>G20/$E$46</f>
        <v>0.91264820960710102</v>
      </c>
      <c r="H21" s="559"/>
      <c r="I21" s="559"/>
      <c r="J21" s="559"/>
      <c r="K21" s="559"/>
      <c r="L21" s="559"/>
      <c r="M21" s="295"/>
      <c r="N21" s="847"/>
      <c r="O21" s="848"/>
      <c r="P21" s="849"/>
      <c r="Q21" s="282"/>
    </row>
    <row r="22" spans="2:17" ht="17" thickBot="1">
      <c r="B22" s="282"/>
      <c r="C22" s="19" t="s">
        <v>2</v>
      </c>
      <c r="D22" s="545"/>
      <c r="E22" s="40"/>
      <c r="F22" s="40">
        <v>1</v>
      </c>
      <c r="G22" s="40">
        <v>1</v>
      </c>
      <c r="H22" s="40"/>
      <c r="I22" s="40"/>
      <c r="J22" s="40"/>
      <c r="K22" s="40"/>
      <c r="L22" s="40"/>
      <c r="M22" s="295"/>
      <c r="N22" s="847"/>
      <c r="O22" s="848"/>
      <c r="P22" s="849"/>
      <c r="Q22" s="282"/>
    </row>
    <row r="23" spans="2:17">
      <c r="B23" s="282"/>
      <c r="C23" s="20" t="s">
        <v>10</v>
      </c>
      <c r="D23" s="546">
        <f t="shared" ref="D23" si="1">D17/D19</f>
        <v>0.26108843537414966</v>
      </c>
      <c r="E23" s="560">
        <f>GEOMEAN(F23:L23)</f>
        <v>0.19286550142070041</v>
      </c>
      <c r="F23" s="560">
        <f>F17/F19</f>
        <v>0.14246935749932138</v>
      </c>
      <c r="G23" s="560">
        <f>G17/G19</f>
        <v>0.26108843537414966</v>
      </c>
      <c r="H23" s="560"/>
      <c r="I23" s="560"/>
      <c r="J23" s="560"/>
      <c r="K23" s="560"/>
      <c r="L23" s="560"/>
      <c r="M23" s="295"/>
      <c r="N23" s="847"/>
      <c r="O23" s="848"/>
      <c r="P23" s="849"/>
      <c r="Q23" s="282"/>
    </row>
    <row r="24" spans="2:17">
      <c r="B24" s="282"/>
      <c r="C24" s="13" t="s">
        <v>308</v>
      </c>
      <c r="D24" s="543"/>
      <c r="E24" s="558">
        <f>AVERAGE(F24:L24)</f>
        <v>-2.0087774725422278</v>
      </c>
      <c r="F24" s="558">
        <f>LN(F23/$E$49)</f>
        <v>-2.3116435931872736</v>
      </c>
      <c r="G24" s="558">
        <f>LN(G23/$E$49)</f>
        <v>-1.7059113518971822</v>
      </c>
      <c r="H24" s="558"/>
      <c r="I24" s="558"/>
      <c r="J24" s="558"/>
      <c r="K24" s="558"/>
      <c r="L24" s="558"/>
      <c r="M24" s="295"/>
      <c r="N24" s="847"/>
      <c r="O24" s="848"/>
      <c r="P24" s="849"/>
      <c r="Q24" s="282"/>
    </row>
    <row r="25" spans="2:17" ht="17" thickBot="1">
      <c r="B25" s="282"/>
      <c r="C25" s="13" t="s">
        <v>309</v>
      </c>
      <c r="D25" s="544" t="e">
        <f>LN(D23/$O$12)/$P$12</f>
        <v>#DIV/0!</v>
      </c>
      <c r="E25" s="558">
        <f>AVERAGE(F25:L25)</f>
        <v>-1.0543149781150456</v>
      </c>
      <c r="F25" s="560">
        <f>F24/$E$50</f>
        <v>-1.2132754860480404</v>
      </c>
      <c r="G25" s="560">
        <f>G24/$E$50</f>
        <v>-0.89535447018205072</v>
      </c>
      <c r="H25" s="560"/>
      <c r="I25" s="560"/>
      <c r="J25" s="560"/>
      <c r="K25" s="560"/>
      <c r="L25" s="560"/>
      <c r="M25" s="295"/>
      <c r="N25" s="847"/>
      <c r="O25" s="848"/>
      <c r="P25" s="849"/>
      <c r="Q25" s="282"/>
    </row>
    <row r="26" spans="2:17" ht="17" thickBot="1">
      <c r="B26" s="282"/>
      <c r="C26" s="2" t="s">
        <v>3</v>
      </c>
      <c r="D26" s="547"/>
      <c r="E26" s="553"/>
      <c r="F26" s="553">
        <v>-1</v>
      </c>
      <c r="G26" s="553">
        <v>-1</v>
      </c>
      <c r="H26" s="553"/>
      <c r="I26" s="553"/>
      <c r="J26" s="553"/>
      <c r="K26" s="553"/>
      <c r="L26" s="553"/>
      <c r="M26" s="295"/>
      <c r="N26" s="847"/>
      <c r="O26" s="848"/>
      <c r="P26" s="849"/>
      <c r="Q26" s="282"/>
    </row>
    <row r="27" spans="2:17" ht="17" thickBot="1">
      <c r="B27" s="282"/>
      <c r="C27" s="23" t="s">
        <v>12</v>
      </c>
      <c r="D27" s="548" t="e">
        <f>1/(1+EXP(-(D25)/2))</f>
        <v>#DIV/0!</v>
      </c>
      <c r="E27" s="561"/>
      <c r="F27" s="561">
        <f>1/(1+EXP(-(F25)))</f>
        <v>0.22912200461929638</v>
      </c>
      <c r="G27" s="561">
        <f>1/(1+EXP(-(G25)))</f>
        <v>0.29000608991593246</v>
      </c>
      <c r="H27" s="561"/>
      <c r="I27" s="561"/>
      <c r="J27" s="561"/>
      <c r="K27" s="561"/>
      <c r="L27" s="561"/>
      <c r="M27" s="295"/>
      <c r="N27" s="847"/>
      <c r="O27" s="848"/>
      <c r="P27" s="849"/>
      <c r="Q27" s="282"/>
    </row>
    <row r="28" spans="2:17" ht="17" thickBot="1">
      <c r="B28" s="126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847"/>
      <c r="O28" s="848"/>
      <c r="P28" s="849"/>
      <c r="Q28" s="282"/>
    </row>
    <row r="29" spans="2:17" ht="17" thickBot="1">
      <c r="B29" s="282"/>
      <c r="C29" s="126"/>
      <c r="D29" s="126"/>
      <c r="E29" s="550" t="s">
        <v>358</v>
      </c>
      <c r="F29" s="550">
        <v>42125</v>
      </c>
      <c r="G29" s="550">
        <v>43497</v>
      </c>
      <c r="H29" s="550"/>
      <c r="I29" s="550"/>
      <c r="J29" s="550"/>
      <c r="K29" s="550"/>
      <c r="L29" s="550"/>
      <c r="M29" s="295"/>
      <c r="N29" s="847"/>
      <c r="O29" s="848"/>
      <c r="P29" s="849"/>
      <c r="Q29" s="282"/>
    </row>
    <row r="30" spans="2:17">
      <c r="B30" s="282"/>
      <c r="C30" s="6" t="s">
        <v>4</v>
      </c>
      <c r="D30" s="549">
        <f>LOOKUP(9E+307,F30:L30)</f>
        <v>6442</v>
      </c>
      <c r="E30" s="551"/>
      <c r="F30" s="551">
        <v>415</v>
      </c>
      <c r="G30" s="551">
        <v>6442</v>
      </c>
      <c r="H30" s="551"/>
      <c r="I30" s="551"/>
      <c r="J30" s="551"/>
      <c r="K30" s="551"/>
      <c r="L30" s="551"/>
      <c r="M30" s="295"/>
      <c r="N30" s="847"/>
      <c r="O30" s="848"/>
      <c r="P30" s="849"/>
      <c r="Q30" s="282"/>
    </row>
    <row r="31" spans="2:17">
      <c r="B31" s="282"/>
      <c r="C31" s="9" t="s">
        <v>5</v>
      </c>
      <c r="D31" s="542">
        <f>LOOKUP(9E+307,F31:L31)</f>
        <v>0.79</v>
      </c>
      <c r="E31" s="552">
        <f>GEOMEAN(F31:L31)</f>
        <v>0.79498427657407167</v>
      </c>
      <c r="F31" s="555">
        <v>0.8</v>
      </c>
      <c r="G31" s="555">
        <v>0.79</v>
      </c>
      <c r="H31" s="555"/>
      <c r="I31" s="555"/>
      <c r="J31" s="555"/>
      <c r="K31" s="555"/>
      <c r="L31" s="555"/>
      <c r="M31" s="295"/>
      <c r="N31" s="847"/>
      <c r="O31" s="848"/>
      <c r="P31" s="849"/>
      <c r="Q31" s="282"/>
    </row>
    <row r="32" spans="2:17">
      <c r="B32" s="282"/>
      <c r="C32" s="12" t="s">
        <v>6</v>
      </c>
      <c r="D32" s="542">
        <f>LOOKUP(9E+307,F32:L32)</f>
        <v>3654</v>
      </c>
      <c r="E32" s="552"/>
      <c r="F32" s="552">
        <v>234</v>
      </c>
      <c r="G32" s="552">
        <v>3654</v>
      </c>
      <c r="H32" s="552"/>
      <c r="I32" s="552"/>
      <c r="J32" s="552"/>
      <c r="K32" s="552"/>
      <c r="L32" s="552"/>
      <c r="M32" s="295"/>
      <c r="N32" s="847"/>
      <c r="O32" s="848"/>
      <c r="P32" s="849"/>
      <c r="Q32" s="282"/>
    </row>
    <row r="33" spans="2:17">
      <c r="B33" s="282"/>
      <c r="C33" s="13" t="s">
        <v>306</v>
      </c>
      <c r="D33" s="543"/>
      <c r="E33" s="552">
        <f>AVERAGE(F33:L33)</f>
        <v>-0.81681703944418271</v>
      </c>
      <c r="F33" s="552">
        <f>LN(F31/$E$44)</f>
        <v>-0.81052764834075264</v>
      </c>
      <c r="G33" s="552">
        <f>LN(G31/$E$44)</f>
        <v>-0.82310643054761268</v>
      </c>
      <c r="H33" s="552"/>
      <c r="I33" s="552"/>
      <c r="J33" s="552"/>
      <c r="K33" s="552"/>
      <c r="L33" s="552"/>
      <c r="M33" s="295"/>
      <c r="N33" s="847"/>
      <c r="O33" s="848"/>
      <c r="P33" s="849"/>
      <c r="Q33" s="282"/>
    </row>
    <row r="34" spans="2:17" ht="17" thickBot="1">
      <c r="B34" s="282"/>
      <c r="C34" s="16" t="s">
        <v>307</v>
      </c>
      <c r="D34" s="544"/>
      <c r="E34" s="552">
        <f>AVERAGE(F34:L34)</f>
        <v>-0.9636425520160623</v>
      </c>
      <c r="F34" s="552">
        <f>F33/$E$46</f>
        <v>-0.95622262245918066</v>
      </c>
      <c r="G34" s="552">
        <f>G33/$E$46</f>
        <v>-0.97106248157294395</v>
      </c>
      <c r="H34" s="552"/>
      <c r="I34" s="552"/>
      <c r="J34" s="552"/>
      <c r="K34" s="552"/>
      <c r="L34" s="552"/>
      <c r="M34" s="295"/>
      <c r="N34" s="847"/>
      <c r="O34" s="848"/>
      <c r="P34" s="849"/>
      <c r="Q34" s="282"/>
    </row>
    <row r="35" spans="2:17" ht="17" thickBot="1">
      <c r="B35" s="282"/>
      <c r="C35" s="19" t="s">
        <v>2</v>
      </c>
      <c r="D35" s="545"/>
      <c r="E35" s="40"/>
      <c r="F35" s="40">
        <v>-1</v>
      </c>
      <c r="G35" s="40">
        <v>-1</v>
      </c>
      <c r="H35" s="40"/>
      <c r="I35" s="40"/>
      <c r="J35" s="40"/>
      <c r="K35" s="40"/>
      <c r="L35" s="40"/>
      <c r="M35" s="295"/>
      <c r="N35" s="847"/>
      <c r="O35" s="848"/>
      <c r="P35" s="849"/>
      <c r="Q35" s="282"/>
    </row>
    <row r="36" spans="2:17">
      <c r="B36" s="282"/>
      <c r="C36" s="20" t="s">
        <v>10</v>
      </c>
      <c r="D36" s="546">
        <f t="shared" ref="D36" si="2">D30/D32</f>
        <v>1.7629994526546251</v>
      </c>
      <c r="E36" s="552">
        <f>GEOMEAN(F36:L36)</f>
        <v>1.7682440621895701</v>
      </c>
      <c r="F36" s="552">
        <f>F30/F32</f>
        <v>1.7735042735042734</v>
      </c>
      <c r="G36" s="552">
        <f>G30/G32</f>
        <v>1.7629994526546251</v>
      </c>
      <c r="H36" s="552"/>
      <c r="I36" s="552"/>
      <c r="J36" s="552"/>
      <c r="K36" s="552"/>
      <c r="L36" s="552"/>
      <c r="M36" s="295"/>
      <c r="N36" s="847"/>
      <c r="O36" s="848"/>
      <c r="P36" s="849"/>
      <c r="Q36" s="282"/>
    </row>
    <row r="37" spans="2:17">
      <c r="B37" s="282"/>
      <c r="C37" s="13" t="s">
        <v>308</v>
      </c>
      <c r="D37" s="543"/>
      <c r="E37" s="552">
        <f>AVERAGE(F37:L37)</f>
        <v>0.20697174321509465</v>
      </c>
      <c r="F37" s="552">
        <f>LN(F36/$E$49)</f>
        <v>0.20994214917499698</v>
      </c>
      <c r="G37" s="552">
        <f>LN(G36/$E$49)</f>
        <v>0.20400133725519234</v>
      </c>
      <c r="H37" s="552"/>
      <c r="I37" s="552"/>
      <c r="J37" s="552"/>
      <c r="K37" s="552"/>
      <c r="L37" s="552"/>
      <c r="M37" s="295"/>
      <c r="N37" s="847"/>
      <c r="O37" s="848"/>
      <c r="P37" s="849"/>
      <c r="Q37" s="282"/>
    </row>
    <row r="38" spans="2:17" ht="17" thickBot="1">
      <c r="B38" s="282"/>
      <c r="C38" s="13" t="s">
        <v>309</v>
      </c>
      <c r="D38" s="544" t="e">
        <f>LN(D36/$O$12)/$P$12</f>
        <v>#DIV/0!</v>
      </c>
      <c r="E38" s="552">
        <f>AVERAGE(F38:L38)</f>
        <v>0.10862995623009114</v>
      </c>
      <c r="F38" s="552">
        <f>F37/$E$50</f>
        <v>0.11018898580773959</v>
      </c>
      <c r="G38" s="552">
        <f>G37/$E$50</f>
        <v>0.10707092665244271</v>
      </c>
      <c r="H38" s="552"/>
      <c r="I38" s="552"/>
      <c r="J38" s="552"/>
      <c r="K38" s="552"/>
      <c r="L38" s="552"/>
      <c r="M38" s="295"/>
      <c r="N38" s="850"/>
      <c r="O38" s="851"/>
      <c r="P38" s="852"/>
      <c r="Q38" s="282"/>
    </row>
    <row r="39" spans="2:17" ht="17" thickBot="1">
      <c r="B39" s="282"/>
      <c r="C39" s="2" t="s">
        <v>3</v>
      </c>
      <c r="D39" s="547"/>
      <c r="E39" s="553"/>
      <c r="F39" s="553">
        <v>0</v>
      </c>
      <c r="G39" s="553">
        <v>0</v>
      </c>
      <c r="H39" s="553"/>
      <c r="I39" s="553"/>
      <c r="J39" s="553"/>
      <c r="K39" s="553"/>
      <c r="L39" s="553"/>
      <c r="M39" s="295"/>
      <c r="N39" s="126"/>
      <c r="O39" s="295"/>
      <c r="P39" s="295"/>
      <c r="Q39" s="282"/>
    </row>
    <row r="40" spans="2:17" ht="17" thickBot="1">
      <c r="B40" s="282"/>
      <c r="C40" s="23" t="s">
        <v>12</v>
      </c>
      <c r="D40" s="548" t="e">
        <f>1/(1+EXP(-(D38)/2))</f>
        <v>#DIV/0!</v>
      </c>
      <c r="E40" s="554"/>
      <c r="F40" s="554">
        <f>1/(1+EXP(-(F38)))</f>
        <v>0.52751940791904517</v>
      </c>
      <c r="G40" s="554">
        <f>1/(1+EXP(-(G38)))</f>
        <v>0.52674218843067222</v>
      </c>
      <c r="H40" s="554"/>
      <c r="I40" s="554"/>
      <c r="J40" s="554"/>
      <c r="K40" s="554"/>
      <c r="L40" s="554"/>
      <c r="M40" s="295"/>
      <c r="N40" s="126"/>
      <c r="O40" s="126"/>
      <c r="P40" s="126"/>
      <c r="Q40" s="282"/>
    </row>
    <row r="41" spans="2:17" ht="17" thickBot="1">
      <c r="B41" s="126"/>
      <c r="C41" s="295"/>
      <c r="D41" s="295"/>
      <c r="E41" s="295"/>
      <c r="F41" s="126"/>
      <c r="G41" s="126"/>
      <c r="H41" s="126"/>
      <c r="I41" s="126"/>
      <c r="J41" s="126"/>
      <c r="K41" s="126"/>
      <c r="L41" s="126"/>
      <c r="M41" s="123"/>
      <c r="N41" s="126"/>
      <c r="O41" s="126"/>
      <c r="P41" s="126"/>
      <c r="Q41" s="123"/>
    </row>
    <row r="42" spans="2:17" ht="17" thickBot="1">
      <c r="B42" s="282"/>
      <c r="C42" s="126"/>
      <c r="D42" s="126"/>
      <c r="E42" s="593" t="s">
        <v>305</v>
      </c>
      <c r="F42" s="123"/>
      <c r="G42" s="123"/>
      <c r="H42" s="123"/>
      <c r="I42" s="123"/>
      <c r="J42" s="123"/>
      <c r="K42" s="123"/>
      <c r="L42" s="123"/>
      <c r="M42" s="126"/>
      <c r="N42" s="42"/>
      <c r="O42" s="42"/>
      <c r="P42" s="123"/>
      <c r="Q42" s="126"/>
    </row>
    <row r="43" spans="2:17" ht="17" thickBot="1">
      <c r="B43" s="282"/>
      <c r="C43" s="6" t="s">
        <v>4</v>
      </c>
      <c r="D43" s="123"/>
      <c r="E43" s="123"/>
      <c r="F43" s="123"/>
      <c r="G43" s="123"/>
      <c r="H43" s="123"/>
      <c r="I43" s="123"/>
      <c r="J43" s="123"/>
      <c r="K43" s="123"/>
      <c r="L43" s="123"/>
      <c r="M43" s="126"/>
      <c r="N43" s="42"/>
      <c r="O43" s="123"/>
      <c r="P43" s="123"/>
      <c r="Q43" s="126"/>
    </row>
    <row r="44" spans="2:17" ht="17" thickBot="1">
      <c r="B44" s="282"/>
      <c r="C44" s="9" t="s">
        <v>310</v>
      </c>
      <c r="D44" s="562" t="s">
        <v>7</v>
      </c>
      <c r="E44" s="597">
        <f>GEOMEAN(E5,E18,E31)</f>
        <v>1.7992755236591977</v>
      </c>
      <c r="F44" s="123"/>
      <c r="G44" s="123"/>
      <c r="H44" s="123"/>
      <c r="I44" s="123"/>
      <c r="J44" s="123"/>
      <c r="K44" s="123"/>
      <c r="L44" s="123"/>
      <c r="M44" s="126"/>
      <c r="N44" s="42"/>
      <c r="O44" s="123"/>
      <c r="P44" s="123"/>
      <c r="Q44" s="126"/>
    </row>
    <row r="45" spans="2:17" ht="17" thickBot="1">
      <c r="B45" s="282"/>
      <c r="C45" s="12" t="s">
        <v>6</v>
      </c>
      <c r="D45" s="123"/>
      <c r="E45" s="123"/>
      <c r="F45" s="123"/>
      <c r="G45" s="123"/>
      <c r="H45" s="123"/>
      <c r="I45" s="123"/>
      <c r="J45" s="123"/>
      <c r="K45" s="123"/>
      <c r="L45" s="123"/>
      <c r="M45" s="126"/>
      <c r="N45" s="42"/>
      <c r="O45" s="123"/>
      <c r="P45" s="123"/>
      <c r="Q45" s="126"/>
    </row>
    <row r="46" spans="2:17">
      <c r="B46" s="282"/>
      <c r="C46" s="13" t="s">
        <v>313</v>
      </c>
      <c r="D46" s="562" t="s">
        <v>8</v>
      </c>
      <c r="E46" s="594">
        <f>(E20-E33)/2</f>
        <v>0.84763488052213753</v>
      </c>
      <c r="F46" s="123"/>
      <c r="G46" s="123"/>
      <c r="H46" s="123"/>
      <c r="I46" s="123"/>
      <c r="J46" s="123"/>
      <c r="K46" s="123"/>
      <c r="L46" s="123"/>
      <c r="M46" s="126"/>
      <c r="N46" s="42"/>
      <c r="O46" s="123"/>
      <c r="P46" s="123"/>
      <c r="Q46" s="126"/>
    </row>
    <row r="47" spans="2:17" ht="17" thickBot="1">
      <c r="B47" s="282"/>
      <c r="C47" s="16" t="s">
        <v>307</v>
      </c>
      <c r="D47" s="562" t="s">
        <v>314</v>
      </c>
      <c r="E47" s="596">
        <f>E8</f>
        <v>-7.2714895967875268E-2</v>
      </c>
      <c r="F47" s="123"/>
      <c r="G47" s="123"/>
      <c r="H47" s="123"/>
      <c r="I47" s="123"/>
      <c r="J47" s="123"/>
      <c r="K47" s="123"/>
      <c r="L47" s="123"/>
      <c r="M47" s="126"/>
      <c r="N47" s="42"/>
      <c r="O47" s="123"/>
      <c r="P47" s="123"/>
      <c r="Q47" s="126"/>
    </row>
    <row r="48" spans="2:17" ht="17" thickBot="1">
      <c r="B48" s="282"/>
      <c r="C48" s="19" t="s">
        <v>2</v>
      </c>
      <c r="D48" s="42"/>
      <c r="E48" s="42"/>
      <c r="F48" s="42"/>
      <c r="G48" s="42"/>
      <c r="H48" s="42"/>
      <c r="I48" s="42"/>
      <c r="J48" s="42"/>
      <c r="K48" s="42"/>
      <c r="L48" s="42"/>
      <c r="M48" s="126"/>
      <c r="N48" s="123"/>
      <c r="O48" s="123"/>
      <c r="P48" s="42"/>
      <c r="Q48" s="126"/>
    </row>
    <row r="49" spans="1:17">
      <c r="B49" s="282"/>
      <c r="C49" s="20" t="s">
        <v>311</v>
      </c>
      <c r="D49" s="562" t="s">
        <v>11</v>
      </c>
      <c r="E49" s="594">
        <f>GEOMEAN(E10,E23,E36)</f>
        <v>1.4376577915470077</v>
      </c>
      <c r="F49" s="42"/>
      <c r="G49" s="42"/>
      <c r="H49" s="42"/>
      <c r="I49" s="42"/>
      <c r="J49" s="42"/>
      <c r="K49" s="42"/>
      <c r="L49" s="42"/>
      <c r="M49" s="126"/>
      <c r="N49" s="123"/>
      <c r="O49" s="42"/>
      <c r="P49" s="42"/>
      <c r="Q49" s="126"/>
    </row>
    <row r="50" spans="1:17">
      <c r="B50" s="282"/>
      <c r="C50" s="13" t="s">
        <v>312</v>
      </c>
      <c r="D50" s="562" t="s">
        <v>302</v>
      </c>
      <c r="E50" s="595">
        <f>(E11-E24)/2</f>
        <v>1.9052916009346808</v>
      </c>
      <c r="F50" s="42"/>
      <c r="G50" s="42"/>
      <c r="H50" s="42"/>
      <c r="I50" s="42"/>
      <c r="J50" s="42"/>
      <c r="K50" s="42"/>
      <c r="L50" s="42"/>
      <c r="M50" s="126"/>
      <c r="N50" s="123"/>
      <c r="O50" s="42"/>
      <c r="P50" s="42"/>
      <c r="Q50" s="126"/>
    </row>
    <row r="51" spans="1:17" ht="17" thickBot="1">
      <c r="B51" s="282"/>
      <c r="C51" s="13" t="s">
        <v>309</v>
      </c>
      <c r="D51" s="562" t="s">
        <v>315</v>
      </c>
      <c r="E51" s="596">
        <f>E38</f>
        <v>0.10862995623009114</v>
      </c>
      <c r="F51" s="42"/>
      <c r="G51" s="42"/>
      <c r="H51" s="42"/>
      <c r="I51" s="42"/>
      <c r="J51" s="42"/>
      <c r="K51" s="42"/>
      <c r="L51" s="42"/>
      <c r="M51" s="126"/>
      <c r="N51" s="123"/>
      <c r="O51" s="42"/>
      <c r="P51" s="42"/>
      <c r="Q51" s="126"/>
    </row>
    <row r="52" spans="1:17" ht="17" thickBot="1">
      <c r="B52" s="282"/>
      <c r="C52" s="2" t="s">
        <v>3</v>
      </c>
      <c r="D52" s="42"/>
      <c r="E52" s="42"/>
      <c r="F52" s="42"/>
      <c r="G52" s="42"/>
      <c r="H52" s="42"/>
      <c r="I52" s="42"/>
      <c r="J52" s="42"/>
      <c r="K52" s="42"/>
      <c r="L52" s="42"/>
      <c r="M52" s="126"/>
      <c r="N52" s="123"/>
      <c r="O52" s="42"/>
      <c r="P52" s="42"/>
      <c r="Q52" s="126"/>
    </row>
    <row r="53" spans="1:17" ht="17" thickBot="1">
      <c r="B53" s="282"/>
      <c r="C53" s="23" t="s">
        <v>12</v>
      </c>
      <c r="D53" s="42"/>
      <c r="E53" s="42"/>
      <c r="F53" s="42"/>
      <c r="G53" s="42"/>
      <c r="H53" s="42"/>
      <c r="I53" s="42"/>
      <c r="J53" s="42"/>
      <c r="K53" s="42"/>
      <c r="L53" s="42"/>
      <c r="M53" s="126"/>
      <c r="N53" s="123"/>
      <c r="O53" s="42"/>
      <c r="P53" s="42"/>
      <c r="Q53" s="126"/>
    </row>
    <row r="54" spans="1:17">
      <c r="B54" s="126"/>
      <c r="C54" s="295"/>
      <c r="D54" s="295"/>
      <c r="E54" s="295"/>
      <c r="F54" s="126"/>
      <c r="G54" s="126"/>
      <c r="H54" s="126"/>
      <c r="I54" s="126"/>
      <c r="J54" s="126"/>
      <c r="K54" s="126"/>
      <c r="L54" s="126"/>
      <c r="M54" s="123"/>
      <c r="N54" s="126"/>
      <c r="O54" s="126"/>
      <c r="P54" s="126"/>
      <c r="Q54" s="123"/>
    </row>
    <row r="56" spans="1:17">
      <c r="A56" s="189"/>
      <c r="B56" s="189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</row>
    <row r="57" spans="1:17">
      <c r="A57" s="189"/>
      <c r="B57" s="189"/>
      <c r="C57" s="189"/>
      <c r="D57" s="189"/>
      <c r="E57" s="189"/>
      <c r="F57" s="189"/>
    </row>
    <row r="58" spans="1:17">
      <c r="A58" s="189"/>
      <c r="B58" s="189"/>
      <c r="C58" s="189"/>
      <c r="D58" s="189"/>
      <c r="E58" s="189"/>
      <c r="F58" s="189"/>
    </row>
    <row r="59" spans="1:17">
      <c r="A59" s="189"/>
      <c r="B59" s="189"/>
      <c r="C59" s="189"/>
      <c r="D59" s="189"/>
      <c r="E59" s="189"/>
      <c r="F59" s="189"/>
    </row>
    <row r="60" spans="1:17">
      <c r="A60" s="189"/>
      <c r="B60" s="189"/>
      <c r="C60" s="189"/>
      <c r="D60" s="189"/>
      <c r="E60" s="189"/>
      <c r="F60" s="189"/>
    </row>
    <row r="61" spans="1:17">
      <c r="A61" s="189"/>
      <c r="B61" s="189"/>
      <c r="C61" s="189"/>
      <c r="D61" s="189"/>
      <c r="E61" s="189"/>
      <c r="F61" s="189"/>
    </row>
    <row r="62" spans="1:17">
      <c r="A62" s="189"/>
      <c r="B62" s="189"/>
      <c r="C62" s="189"/>
      <c r="D62" s="189"/>
      <c r="E62" s="189"/>
      <c r="F62" s="189"/>
    </row>
    <row r="63" spans="1:17">
      <c r="A63" s="189"/>
      <c r="B63" s="189"/>
      <c r="C63" s="189"/>
      <c r="D63" s="189"/>
      <c r="E63" s="189"/>
      <c r="F63" s="189"/>
    </row>
    <row r="64" spans="1:17">
      <c r="A64" s="189"/>
      <c r="B64" s="189"/>
      <c r="C64" s="189"/>
      <c r="D64" s="189"/>
      <c r="E64" s="189"/>
      <c r="F64" s="189"/>
    </row>
    <row r="65" spans="1:6">
      <c r="A65" s="189"/>
      <c r="B65" s="189"/>
      <c r="C65" s="189"/>
      <c r="D65" s="189"/>
      <c r="E65" s="189"/>
      <c r="F65" s="189"/>
    </row>
    <row r="66" spans="1:6">
      <c r="A66" s="189"/>
      <c r="B66" s="189"/>
      <c r="C66" s="189"/>
      <c r="D66" s="189"/>
      <c r="E66" s="189"/>
      <c r="F66" s="189"/>
    </row>
    <row r="67" spans="1:6">
      <c r="A67" s="189"/>
      <c r="B67" s="189"/>
      <c r="C67" s="189"/>
      <c r="D67" s="189"/>
      <c r="E67" s="189"/>
      <c r="F67" s="189"/>
    </row>
    <row r="68" spans="1:6">
      <c r="A68" s="189"/>
      <c r="B68" s="189"/>
      <c r="C68" s="189"/>
      <c r="D68" s="189"/>
      <c r="E68" s="189"/>
      <c r="F68" s="189"/>
    </row>
    <row r="69" spans="1:6">
      <c r="A69" s="189"/>
      <c r="B69" s="189"/>
      <c r="C69" s="189"/>
      <c r="D69" s="189"/>
      <c r="E69" s="189"/>
      <c r="F69" s="189"/>
    </row>
    <row r="70" spans="1:6">
      <c r="A70" s="189"/>
      <c r="B70" s="189"/>
      <c r="C70" s="189"/>
      <c r="D70" s="189"/>
      <c r="E70" s="189"/>
      <c r="F70" s="189"/>
    </row>
    <row r="71" spans="1:6">
      <c r="A71" s="189"/>
      <c r="B71" s="189"/>
      <c r="C71" s="189"/>
      <c r="D71" s="189"/>
      <c r="E71" s="189"/>
      <c r="F71" s="189"/>
    </row>
    <row r="72" spans="1:6">
      <c r="A72" s="189"/>
      <c r="B72" s="189"/>
      <c r="C72" s="189"/>
      <c r="D72" s="189"/>
      <c r="E72" s="189"/>
      <c r="F72" s="189"/>
    </row>
    <row r="73" spans="1:6">
      <c r="A73" s="189"/>
      <c r="B73" s="189"/>
      <c r="C73" s="189"/>
      <c r="D73" s="189"/>
      <c r="E73" s="189"/>
      <c r="F73" s="189"/>
    </row>
    <row r="74" spans="1:6">
      <c r="A74" s="189"/>
      <c r="B74" s="189"/>
      <c r="C74" s="189"/>
      <c r="D74" s="189"/>
      <c r="E74" s="189"/>
      <c r="F74" s="189"/>
    </row>
    <row r="75" spans="1:6">
      <c r="A75" s="189"/>
      <c r="B75" s="189"/>
      <c r="C75" s="189"/>
      <c r="D75" s="189"/>
      <c r="E75" s="189"/>
      <c r="F75" s="189"/>
    </row>
    <row r="76" spans="1:6">
      <c r="A76" s="189"/>
      <c r="B76" s="189"/>
      <c r="C76" s="189"/>
      <c r="D76" s="189"/>
      <c r="E76" s="189"/>
      <c r="F76" s="189"/>
    </row>
  </sheetData>
  <mergeCells count="3">
    <mergeCell ref="N10:P15"/>
    <mergeCell ref="N4:P7"/>
    <mergeCell ref="N18:P38"/>
  </mergeCells>
  <phoneticPr fontId="2" type="noConversion"/>
  <hyperlinks>
    <hyperlink ref="N4" location="说明!A1" display="说明!A1" xr:uid="{73222322-A0E6-C24B-8035-F34EC5F42817}"/>
    <hyperlink ref="C30" r:id="rId1" display="S2F" xr:uid="{9E52D893-BB9B-BD4C-A570-2A46B31F6779}"/>
    <hyperlink ref="C31" r:id="rId2" xr:uid="{241B33C2-A1FF-D742-BE97-B010A46F5108}"/>
    <hyperlink ref="C17" r:id="rId3" display="S2F" xr:uid="{1AF9571C-3F69-6945-87B4-8096335FF55E}"/>
    <hyperlink ref="C18" r:id="rId4" xr:uid="{AEBCB3BD-1752-BE46-901D-5AD275EF5A63}"/>
    <hyperlink ref="C4" r:id="rId5" display="S2F" xr:uid="{B109E273-E70D-1841-A6AC-4E6A183047CC}"/>
    <hyperlink ref="C5" r:id="rId6" xr:uid="{2849D89F-EAD0-C14C-99C7-B5A35E6CC5C8}"/>
    <hyperlink ref="C44" r:id="rId7" display="MVRV" xr:uid="{BBB24C74-E96E-5342-B766-781309D8167B}"/>
    <hyperlink ref="C43" r:id="rId8" display="S2F" xr:uid="{FDFFDBBF-D8E4-B440-AC9E-E3F9C449C4A2}"/>
    <hyperlink ref="N10" location="说明!A1" display="说明!A1" xr:uid="{5453713A-31C9-7B4D-9146-98F93E121D0A}"/>
    <hyperlink ref="N10:P15" r:id="rId9" display="比坊梦联合体" xr:uid="{C266ED72-1969-474B-98B5-4D3150BA86E0}"/>
  </hyperlinks>
  <pageMargins left="0.7" right="0.7" top="0.75" bottom="0.75" header="0.3" footer="0.3"/>
  <drawing r:id="rId10"/>
  <picture r:id="rId1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1F56F-54DD-5740-8EAC-9DBDC1AF2F10}">
  <dimension ref="B1:BD126"/>
  <sheetViews>
    <sheetView showGridLines="0" zoomScale="50" zoomScaleNormal="100" workbookViewId="0">
      <selection activeCell="R3" sqref="R3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6" ht="72" customHeight="1"/>
    <row r="2" spans="2:56" ht="72" customHeight="1" thickBot="1">
      <c r="B2" s="123"/>
      <c r="C2" s="279"/>
      <c r="D2" s="279"/>
      <c r="E2" s="279"/>
      <c r="F2" s="258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279"/>
      <c r="S2" s="279"/>
      <c r="T2" s="123"/>
    </row>
    <row r="3" spans="2:56" ht="305" customHeight="1" thickBot="1">
      <c r="B3" s="279"/>
      <c r="C3" s="867" t="s">
        <v>294</v>
      </c>
      <c r="D3" s="867"/>
      <c r="E3" s="867"/>
      <c r="F3" s="867"/>
      <c r="G3" s="867"/>
      <c r="H3" s="867"/>
      <c r="I3" s="867"/>
      <c r="J3" s="867"/>
      <c r="K3" s="867"/>
      <c r="L3" s="867"/>
      <c r="M3" s="867"/>
      <c r="N3" s="867"/>
      <c r="O3" s="867"/>
      <c r="P3" s="867"/>
      <c r="Q3" s="279"/>
      <c r="R3" s="592" t="s">
        <v>304</v>
      </c>
      <c r="S3" s="279"/>
      <c r="T3" s="279"/>
      <c r="AF3" s="189"/>
      <c r="AG3" s="189"/>
      <c r="AH3" s="189"/>
      <c r="AI3" s="189"/>
      <c r="AJ3" s="189"/>
    </row>
    <row r="4" spans="2:56" ht="72" customHeight="1">
      <c r="B4" s="123"/>
      <c r="C4" s="279"/>
      <c r="D4" s="279"/>
      <c r="E4" s="279"/>
      <c r="F4" s="258"/>
      <c r="G4" s="279"/>
      <c r="H4" s="279"/>
      <c r="I4" s="279"/>
      <c r="J4" s="279"/>
      <c r="K4" s="279"/>
      <c r="L4" s="279"/>
      <c r="M4" s="279"/>
      <c r="N4" s="279"/>
      <c r="O4" s="279"/>
      <c r="P4" s="279"/>
      <c r="Q4" s="279"/>
      <c r="R4" s="279"/>
      <c r="S4" s="279"/>
      <c r="T4" s="123"/>
      <c r="AD4" s="189"/>
      <c r="AE4" s="189"/>
      <c r="AF4" s="189"/>
      <c r="AG4" s="189"/>
      <c r="AH4" s="189"/>
      <c r="AI4" s="189"/>
      <c r="AJ4" s="189"/>
    </row>
    <row r="5" spans="2:56" ht="17" customHeight="1" thickBot="1">
      <c r="B5" s="279"/>
      <c r="C5" s="873" t="s">
        <v>292</v>
      </c>
      <c r="D5" s="515"/>
      <c r="E5" s="869" t="s">
        <v>209</v>
      </c>
      <c r="F5" s="34"/>
      <c r="G5" s="373"/>
      <c r="H5" s="373"/>
      <c r="I5" s="373"/>
      <c r="J5" s="373"/>
      <c r="K5" s="373"/>
      <c r="L5" s="373"/>
      <c r="M5" s="373"/>
      <c r="N5" s="373"/>
      <c r="O5" s="373"/>
      <c r="P5" s="373"/>
      <c r="Q5" s="373"/>
      <c r="R5" s="373"/>
      <c r="S5" s="373"/>
      <c r="T5" s="279"/>
      <c r="W5" t="s">
        <v>287</v>
      </c>
      <c r="AD5" s="189"/>
      <c r="AE5" s="189"/>
      <c r="AF5" s="189"/>
      <c r="AG5" s="189"/>
      <c r="AH5" s="189"/>
      <c r="AI5" s="189"/>
      <c r="AJ5" s="189"/>
    </row>
    <row r="6" spans="2:56" ht="16" customHeight="1">
      <c r="B6" s="279"/>
      <c r="C6" s="873"/>
      <c r="D6" s="515"/>
      <c r="E6" s="869"/>
      <c r="F6" s="34"/>
      <c r="G6" s="373"/>
      <c r="H6" s="374" t="s">
        <v>210</v>
      </c>
      <c r="I6" s="355" t="s">
        <v>318</v>
      </c>
      <c r="J6" s="375" t="s">
        <v>319</v>
      </c>
      <c r="K6" s="375" t="s">
        <v>321</v>
      </c>
      <c r="L6" s="375"/>
      <c r="M6" s="375" t="s">
        <v>322</v>
      </c>
      <c r="N6" s="375"/>
      <c r="O6" s="375" t="s">
        <v>323</v>
      </c>
      <c r="P6" s="375" t="s">
        <v>324</v>
      </c>
      <c r="Q6" s="356" t="s">
        <v>326</v>
      </c>
      <c r="R6" s="376" t="s">
        <v>217</v>
      </c>
      <c r="S6" s="373"/>
      <c r="T6" s="279"/>
      <c r="V6" s="871" t="s">
        <v>329</v>
      </c>
      <c r="W6" s="871"/>
      <c r="X6" s="871"/>
      <c r="Y6" s="871"/>
      <c r="Z6" s="871"/>
      <c r="AA6" s="871"/>
      <c r="AB6" s="871"/>
      <c r="AC6" s="871"/>
      <c r="AD6" s="606"/>
      <c r="AE6" s="606"/>
      <c r="AF6" s="606"/>
      <c r="AG6" s="606"/>
      <c r="AH6" s="606"/>
      <c r="AI6" s="606"/>
      <c r="AJ6" s="606"/>
    </row>
    <row r="7" spans="2:56" ht="17" customHeight="1" thickBot="1">
      <c r="B7" s="279"/>
      <c r="C7" s="873"/>
      <c r="D7" s="515"/>
      <c r="E7" s="869"/>
      <c r="F7" s="34"/>
      <c r="G7" s="373"/>
      <c r="H7" s="377">
        <v>0</v>
      </c>
      <c r="I7" s="500">
        <v>0</v>
      </c>
      <c r="J7" s="501">
        <f>430000/6.4</f>
        <v>67187.5</v>
      </c>
      <c r="K7" s="501">
        <v>0</v>
      </c>
      <c r="L7" s="111"/>
      <c r="M7" s="501">
        <v>0</v>
      </c>
      <c r="N7" s="111"/>
      <c r="O7" s="501">
        <v>0</v>
      </c>
      <c r="P7" s="501">
        <v>0</v>
      </c>
      <c r="Q7" s="503">
        <v>0</v>
      </c>
      <c r="R7" s="504">
        <f>I7+J7+K7+J9+M7/2</f>
        <v>67187.5</v>
      </c>
      <c r="S7" s="373"/>
      <c r="T7" s="279"/>
      <c r="V7" s="871"/>
      <c r="W7" s="871"/>
      <c r="X7" s="871"/>
      <c r="Y7" s="871"/>
      <c r="Z7" s="871"/>
      <c r="AA7" s="871"/>
      <c r="AB7" s="871"/>
      <c r="AC7" s="871"/>
      <c r="AD7" s="606"/>
      <c r="AE7" s="606"/>
      <c r="AF7" s="606"/>
      <c r="AG7" s="606"/>
      <c r="AH7" s="606"/>
      <c r="AI7" s="606"/>
      <c r="AJ7" s="606"/>
    </row>
    <row r="8" spans="2:56" ht="16" customHeight="1">
      <c r="B8" s="279"/>
      <c r="C8" s="873"/>
      <c r="D8" s="515"/>
      <c r="E8" s="869"/>
      <c r="F8" s="34"/>
      <c r="G8" s="373"/>
      <c r="H8" s="374" t="s">
        <v>218</v>
      </c>
      <c r="I8" s="380"/>
      <c r="J8" s="373" t="s">
        <v>320</v>
      </c>
      <c r="K8" s="373"/>
      <c r="L8" s="373"/>
      <c r="M8" s="373"/>
      <c r="N8" s="373"/>
      <c r="O8" s="373"/>
      <c r="P8" s="373" t="s">
        <v>325</v>
      </c>
      <c r="Q8" s="381"/>
      <c r="R8" s="376" t="s">
        <v>220</v>
      </c>
      <c r="S8" s="373"/>
      <c r="T8" s="279"/>
      <c r="V8" s="871"/>
      <c r="W8" s="871"/>
      <c r="X8" s="871"/>
      <c r="Y8" s="871"/>
      <c r="Z8" s="871"/>
      <c r="AA8" s="871"/>
      <c r="AB8" s="871"/>
      <c r="AC8" s="871"/>
      <c r="AD8" s="606"/>
      <c r="AE8" s="606"/>
      <c r="AF8" s="606"/>
      <c r="AG8" s="606"/>
      <c r="AH8" s="606"/>
      <c r="AI8" s="606"/>
      <c r="AJ8" s="606"/>
    </row>
    <row r="9" spans="2:56" ht="17" customHeight="1" thickBot="1">
      <c r="B9" s="279"/>
      <c r="C9" s="873"/>
      <c r="D9" s="515"/>
      <c r="E9" s="869"/>
      <c r="F9" s="34"/>
      <c r="G9" s="373"/>
      <c r="H9" s="377">
        <v>0</v>
      </c>
      <c r="I9" s="383"/>
      <c r="J9" s="502">
        <v>0</v>
      </c>
      <c r="K9" s="288"/>
      <c r="L9" s="288"/>
      <c r="M9" s="288"/>
      <c r="N9" s="288"/>
      <c r="O9" s="288"/>
      <c r="P9" s="502">
        <v>0.1</v>
      </c>
      <c r="Q9" s="385"/>
      <c r="R9" s="505">
        <f>M7/2+O7+P7+Q7+P9</f>
        <v>0.1</v>
      </c>
      <c r="S9" s="373"/>
      <c r="T9" s="279"/>
      <c r="V9" s="871"/>
      <c r="W9" s="871"/>
      <c r="X9" s="871"/>
      <c r="Y9" s="871"/>
      <c r="Z9" s="871"/>
      <c r="AA9" s="871"/>
      <c r="AB9" s="871"/>
      <c r="AC9" s="871"/>
      <c r="AD9" s="606"/>
      <c r="AE9" s="606"/>
      <c r="AF9" s="606"/>
      <c r="AG9" s="606"/>
      <c r="AH9" s="606"/>
      <c r="AI9" s="606"/>
      <c r="AJ9" s="606"/>
    </row>
    <row r="10" spans="2:56" ht="16" customHeight="1">
      <c r="B10" s="279"/>
      <c r="C10" s="873"/>
      <c r="D10" s="515"/>
      <c r="E10" s="869"/>
      <c r="F10" s="34"/>
      <c r="G10" s="373"/>
      <c r="H10" s="373"/>
      <c r="I10" s="373"/>
      <c r="J10" s="373"/>
      <c r="K10" s="373"/>
      <c r="L10" s="373"/>
      <c r="M10" s="373"/>
      <c r="N10" s="373"/>
      <c r="O10" s="373"/>
      <c r="P10" s="373"/>
      <c r="Q10" s="373"/>
      <c r="R10" s="373"/>
      <c r="S10" s="373"/>
      <c r="T10" s="279"/>
      <c r="AD10" s="189"/>
      <c r="AE10" s="189"/>
      <c r="AF10" s="189"/>
      <c r="AG10" s="189"/>
      <c r="AH10" s="189"/>
      <c r="AI10" s="189"/>
      <c r="AJ10" s="189"/>
    </row>
    <row r="11" spans="2:56" ht="15" customHeight="1">
      <c r="B11" s="279"/>
      <c r="C11" s="873"/>
      <c r="D11" s="515"/>
      <c r="E11" s="869"/>
      <c r="F11" s="258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5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</row>
    <row r="12" spans="2:56" ht="15" customHeight="1">
      <c r="B12" s="279"/>
      <c r="C12" s="873"/>
      <c r="D12" s="515"/>
      <c r="E12" s="869"/>
      <c r="F12" s="34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279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</row>
    <row r="13" spans="2:56" ht="15" customHeight="1">
      <c r="B13" s="279"/>
      <c r="C13" s="873"/>
      <c r="D13" s="515"/>
      <c r="E13" s="869"/>
      <c r="F13" s="34"/>
      <c r="G13" s="111"/>
      <c r="H13" s="111"/>
      <c r="I13" s="605" t="s">
        <v>239</v>
      </c>
      <c r="J13" s="605" t="s">
        <v>234</v>
      </c>
      <c r="K13" s="605" t="s">
        <v>227</v>
      </c>
      <c r="L13" s="111"/>
      <c r="M13" s="111"/>
      <c r="N13" s="111"/>
      <c r="O13" s="111"/>
      <c r="P13" s="111"/>
      <c r="Q13" s="111"/>
      <c r="R13" s="111"/>
      <c r="S13" s="111"/>
      <c r="T13" s="279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</row>
    <row r="14" spans="2:56" ht="15" customHeight="1">
      <c r="B14" s="279"/>
      <c r="C14" s="873"/>
      <c r="D14" s="515"/>
      <c r="E14" s="869"/>
      <c r="F14" s="34"/>
      <c r="G14" s="111"/>
      <c r="H14" s="111"/>
      <c r="I14" s="506">
        <v>312.83999999999997</v>
      </c>
      <c r="J14" s="506">
        <v>2383.94</v>
      </c>
      <c r="K14" s="506">
        <v>40013.83</v>
      </c>
      <c r="L14" s="111"/>
      <c r="M14" s="111"/>
      <c r="N14" s="111"/>
      <c r="O14" s="111"/>
      <c r="P14" s="111"/>
      <c r="Q14" s="111"/>
      <c r="R14" s="111"/>
      <c r="S14" s="111"/>
      <c r="T14" s="279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</row>
    <row r="15" spans="2:56" s="28" customFormat="1" ht="15" customHeight="1" thickBot="1">
      <c r="B15" s="279"/>
      <c r="C15" s="873"/>
      <c r="D15" s="515"/>
      <c r="E15" s="869"/>
      <c r="F15" s="34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279"/>
    </row>
    <row r="16" spans="2:56" ht="16" customHeight="1">
      <c r="B16" s="279"/>
      <c r="C16" s="873"/>
      <c r="D16" s="515"/>
      <c r="E16" s="869"/>
      <c r="F16" s="34"/>
      <c r="G16" s="373"/>
      <c r="H16" s="355"/>
      <c r="I16" s="386" t="s">
        <v>225</v>
      </c>
      <c r="J16" s="386" t="s">
        <v>226</v>
      </c>
      <c r="K16" s="386" t="s">
        <v>212</v>
      </c>
      <c r="L16" s="375"/>
      <c r="M16" s="375"/>
      <c r="N16" s="375"/>
      <c r="O16" s="386" t="s">
        <v>214</v>
      </c>
      <c r="P16" s="386" t="s">
        <v>228</v>
      </c>
      <c r="Q16" s="386" t="s">
        <v>229</v>
      </c>
      <c r="R16" s="356"/>
      <c r="S16" s="373"/>
      <c r="T16" s="279"/>
      <c r="U16" s="28"/>
      <c r="V16" s="871" t="s">
        <v>327</v>
      </c>
      <c r="W16" s="871"/>
      <c r="X16" s="871"/>
      <c r="Y16" s="871"/>
      <c r="Z16" s="871"/>
      <c r="AA16" s="871"/>
      <c r="AB16" s="871"/>
      <c r="AC16" s="871"/>
      <c r="AD16" s="606"/>
      <c r="AE16" s="606"/>
      <c r="AF16" s="606"/>
      <c r="AG16" s="606"/>
      <c r="AH16" s="606"/>
      <c r="AI16" s="606"/>
      <c r="AJ16" s="606"/>
      <c r="AK16" s="28"/>
      <c r="AL16" s="491"/>
      <c r="AM16" s="28"/>
      <c r="AN16" s="262"/>
      <c r="AO16" s="262"/>
      <c r="AP16" s="262"/>
      <c r="AQ16" s="262"/>
      <c r="AR16" s="262"/>
      <c r="AS16" s="262"/>
      <c r="AT16" s="262"/>
      <c r="AU16" s="262"/>
      <c r="AV16" s="262"/>
      <c r="AW16" s="262"/>
      <c r="AX16" s="262"/>
      <c r="AY16" s="28"/>
      <c r="AZ16" s="28"/>
      <c r="BA16" s="28"/>
      <c r="BB16" s="28"/>
      <c r="BC16" s="28"/>
      <c r="BD16" s="28"/>
    </row>
    <row r="17" spans="2:56" ht="16" customHeight="1" thickBot="1">
      <c r="B17" s="279"/>
      <c r="C17" s="873"/>
      <c r="D17" s="515"/>
      <c r="E17" s="869"/>
      <c r="F17" s="34"/>
      <c r="G17" s="373"/>
      <c r="H17" s="475" t="s">
        <v>232</v>
      </c>
      <c r="I17" s="507">
        <v>100000</v>
      </c>
      <c r="J17" s="507">
        <v>200000</v>
      </c>
      <c r="K17" s="507">
        <v>3000000</v>
      </c>
      <c r="L17" s="492"/>
      <c r="M17" s="492"/>
      <c r="N17" s="492"/>
      <c r="O17" s="507">
        <v>100000</v>
      </c>
      <c r="P17" s="507">
        <v>2000000</v>
      </c>
      <c r="Q17" s="507">
        <v>300000</v>
      </c>
      <c r="R17" s="476" t="s">
        <v>232</v>
      </c>
      <c r="S17" s="373"/>
      <c r="T17" s="279"/>
      <c r="U17" s="28"/>
      <c r="V17" s="871"/>
      <c r="W17" s="871"/>
      <c r="X17" s="871"/>
      <c r="Y17" s="871"/>
      <c r="Z17" s="871"/>
      <c r="AA17" s="871"/>
      <c r="AB17" s="871"/>
      <c r="AC17" s="871"/>
      <c r="AD17" s="606"/>
      <c r="AE17" s="606"/>
      <c r="AF17" s="606"/>
      <c r="AG17" s="606"/>
      <c r="AH17" s="606"/>
      <c r="AI17" s="606"/>
      <c r="AJ17" s="606"/>
      <c r="AK17" s="28"/>
      <c r="AL17" s="491"/>
      <c r="AM17" s="28"/>
      <c r="AN17" s="262"/>
      <c r="AO17" s="262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</row>
    <row r="18" spans="2:56" ht="15" customHeight="1">
      <c r="B18" s="279"/>
      <c r="C18" s="873"/>
      <c r="D18" s="515"/>
      <c r="E18" s="869"/>
      <c r="F18" s="34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279"/>
      <c r="U18" s="28"/>
      <c r="V18" s="871"/>
      <c r="W18" s="871"/>
      <c r="X18" s="871"/>
      <c r="Y18" s="871"/>
      <c r="Z18" s="871"/>
      <c r="AA18" s="871"/>
      <c r="AB18" s="871"/>
      <c r="AC18" s="871"/>
      <c r="AD18" s="606"/>
      <c r="AE18" s="606"/>
      <c r="AF18" s="606"/>
      <c r="AG18" s="606"/>
      <c r="AH18" s="606"/>
      <c r="AI18" s="606"/>
      <c r="AJ18" s="606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</row>
    <row r="19" spans="2:56" ht="67" customHeight="1">
      <c r="B19" s="258"/>
      <c r="C19" s="873"/>
      <c r="D19" s="34"/>
      <c r="E19" s="34"/>
      <c r="F19" s="245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58"/>
      <c r="U19" s="28"/>
      <c r="V19" s="606"/>
      <c r="W19" s="606"/>
      <c r="X19" s="606"/>
      <c r="Y19" s="606"/>
      <c r="Z19" s="606"/>
      <c r="AA19" s="606"/>
      <c r="AB19" s="606"/>
      <c r="AC19" s="606"/>
      <c r="AD19" s="606"/>
      <c r="AE19" s="606"/>
      <c r="AF19" s="606"/>
      <c r="AG19" s="606"/>
      <c r="AH19" s="606"/>
      <c r="AI19" s="606"/>
      <c r="AJ19" s="606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</row>
    <row r="20" spans="2:56" ht="15" customHeight="1" thickBot="1">
      <c r="B20" s="279"/>
      <c r="C20" s="873"/>
      <c r="D20" s="515"/>
      <c r="E20" s="870" t="s">
        <v>286</v>
      </c>
      <c r="F20" s="34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279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</row>
    <row r="21" spans="2:56" ht="15" customHeight="1">
      <c r="B21" s="279"/>
      <c r="C21" s="873"/>
      <c r="D21" s="515"/>
      <c r="E21" s="870"/>
      <c r="F21" s="34"/>
      <c r="G21" s="111"/>
      <c r="H21" s="493"/>
      <c r="I21" s="494" t="s">
        <v>225</v>
      </c>
      <c r="J21" s="494" t="s">
        <v>226</v>
      </c>
      <c r="K21" s="494" t="s">
        <v>256</v>
      </c>
      <c r="L21" s="284"/>
      <c r="M21" s="284"/>
      <c r="N21" s="284"/>
      <c r="O21" s="386" t="s">
        <v>214</v>
      </c>
      <c r="P21" s="386" t="s">
        <v>228</v>
      </c>
      <c r="Q21" s="386" t="s">
        <v>229</v>
      </c>
      <c r="R21" s="495"/>
      <c r="S21" s="111"/>
      <c r="T21" s="279"/>
      <c r="U21" s="28"/>
      <c r="V21" s="871" t="s">
        <v>328</v>
      </c>
      <c r="W21" s="871"/>
      <c r="X21" s="871"/>
      <c r="Y21" s="871"/>
      <c r="Z21" s="871"/>
      <c r="AA21" s="871"/>
      <c r="AB21" s="871"/>
      <c r="AC21" s="871"/>
      <c r="AD21" s="606"/>
      <c r="AE21" s="606"/>
      <c r="AF21" s="606"/>
      <c r="AG21" s="606"/>
      <c r="AH21" s="606"/>
      <c r="AI21" s="606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</row>
    <row r="22" spans="2:56" ht="15" customHeight="1">
      <c r="B22" s="279"/>
      <c r="C22" s="873"/>
      <c r="D22" s="515"/>
      <c r="E22" s="870"/>
      <c r="F22" s="34"/>
      <c r="G22" s="111"/>
      <c r="H22" s="388" t="s">
        <v>289</v>
      </c>
      <c r="I22" s="508" t="e">
        <f>I47</f>
        <v>#N/A</v>
      </c>
      <c r="J22" s="508" t="e">
        <f t="shared" ref="J22:K22" si="0">J47</f>
        <v>#N/A</v>
      </c>
      <c r="K22" s="508" t="e">
        <f t="shared" si="0"/>
        <v>#N/A</v>
      </c>
      <c r="L22" s="282"/>
      <c r="M22" s="282"/>
      <c r="N22" s="282"/>
      <c r="O22" s="508" t="e">
        <f t="shared" ref="O22:Q22" si="1">O47</f>
        <v>#N/A</v>
      </c>
      <c r="P22" s="508" t="e">
        <f t="shared" si="1"/>
        <v>#N/A</v>
      </c>
      <c r="Q22" s="508" t="e">
        <f t="shared" si="1"/>
        <v>#N/A</v>
      </c>
      <c r="R22" s="474" t="s">
        <v>285</v>
      </c>
      <c r="S22" s="111"/>
      <c r="T22" s="279"/>
      <c r="U22" s="28"/>
      <c r="V22" s="871"/>
      <c r="W22" s="871"/>
      <c r="X22" s="871"/>
      <c r="Y22" s="871"/>
      <c r="Z22" s="871"/>
      <c r="AA22" s="871"/>
      <c r="AB22" s="871"/>
      <c r="AC22" s="871"/>
      <c r="AD22" s="606"/>
      <c r="AE22" s="606"/>
      <c r="AF22" s="606"/>
      <c r="AG22" s="606"/>
      <c r="AH22" s="606"/>
      <c r="AI22" s="606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</row>
    <row r="23" spans="2:56" ht="16" customHeight="1">
      <c r="B23" s="279"/>
      <c r="C23" s="873"/>
      <c r="D23" s="515"/>
      <c r="E23" s="870"/>
      <c r="F23" s="34"/>
      <c r="G23" s="373"/>
      <c r="H23" s="496" t="s">
        <v>290</v>
      </c>
      <c r="I23" s="509" t="e">
        <f>I57</f>
        <v>#N/A</v>
      </c>
      <c r="J23" s="509" t="e">
        <f t="shared" ref="J23:K23" si="2">J57</f>
        <v>#N/A</v>
      </c>
      <c r="K23" s="509" t="e">
        <f t="shared" si="2"/>
        <v>#N/A</v>
      </c>
      <c r="L23" s="471"/>
      <c r="M23" s="471"/>
      <c r="N23" s="471"/>
      <c r="O23" s="509" t="e">
        <f>O57</f>
        <v>#N/A</v>
      </c>
      <c r="P23" s="509" t="e">
        <f t="shared" ref="P23:Q23" si="3">P57</f>
        <v>#N/A</v>
      </c>
      <c r="Q23" s="509" t="e">
        <f t="shared" si="3"/>
        <v>#N/A</v>
      </c>
      <c r="R23" s="497" t="s">
        <v>237</v>
      </c>
      <c r="S23" s="373"/>
      <c r="T23" s="279"/>
      <c r="U23" s="28"/>
      <c r="V23" s="871"/>
      <c r="W23" s="871"/>
      <c r="X23" s="871"/>
      <c r="Y23" s="871"/>
      <c r="Z23" s="871"/>
      <c r="AA23" s="871"/>
      <c r="AB23" s="871"/>
      <c r="AC23" s="871"/>
      <c r="AD23" s="606"/>
      <c r="AE23" s="606"/>
      <c r="AF23" s="606"/>
      <c r="AG23" s="606"/>
      <c r="AH23" s="606"/>
      <c r="AI23" s="606"/>
      <c r="AJ23" s="28"/>
      <c r="AK23" s="28"/>
      <c r="AL23" s="491"/>
      <c r="AM23" s="28"/>
      <c r="AN23" s="262"/>
      <c r="AO23" s="262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</row>
    <row r="24" spans="2:56" ht="17" customHeight="1" thickBot="1">
      <c r="B24" s="279"/>
      <c r="C24" s="873"/>
      <c r="D24" s="515"/>
      <c r="E24" s="870"/>
      <c r="F24" s="34"/>
      <c r="G24" s="373"/>
      <c r="H24" s="498" t="s">
        <v>291</v>
      </c>
      <c r="I24" s="290" t="e">
        <f>I58</f>
        <v>#N/A</v>
      </c>
      <c r="J24" s="290" t="e">
        <f>J58</f>
        <v>#N/A</v>
      </c>
      <c r="K24" s="290" t="e">
        <f>K58</f>
        <v>#N/A</v>
      </c>
      <c r="L24" s="288"/>
      <c r="M24" s="288"/>
      <c r="N24" s="288"/>
      <c r="O24" s="290" t="e">
        <f>O58</f>
        <v>#N/A</v>
      </c>
      <c r="P24" s="290" t="e">
        <f>P58</f>
        <v>#N/A</v>
      </c>
      <c r="Q24" s="290" t="e">
        <f>Q58</f>
        <v>#N/A</v>
      </c>
      <c r="R24" s="499" t="s">
        <v>238</v>
      </c>
      <c r="S24" s="373"/>
      <c r="T24" s="279"/>
      <c r="U24" s="28"/>
      <c r="V24" s="491"/>
      <c r="W24" s="28"/>
      <c r="X24" s="262"/>
      <c r="Y24" s="262"/>
      <c r="Z24" s="262"/>
      <c r="AA24" s="262"/>
      <c r="AB24" s="262"/>
      <c r="AC24" s="262"/>
      <c r="AD24" s="262"/>
      <c r="AE24" s="262"/>
      <c r="AF24" s="262"/>
      <c r="AG24" s="262"/>
      <c r="AH24" s="262"/>
      <c r="AI24" s="28"/>
      <c r="AJ24" s="28"/>
      <c r="AK24" s="28"/>
      <c r="AL24" s="491"/>
      <c r="AM24" s="28"/>
      <c r="AN24" s="262"/>
      <c r="AO24" s="262"/>
      <c r="AP24" s="262"/>
      <c r="AQ24" s="262"/>
      <c r="AR24" s="262"/>
      <c r="AS24" s="262"/>
      <c r="AT24" s="262"/>
      <c r="AU24" s="262"/>
      <c r="AV24" s="262"/>
      <c r="AW24" s="262"/>
      <c r="AX24" s="262"/>
      <c r="AY24" s="28"/>
      <c r="AZ24" s="28"/>
      <c r="BA24" s="28"/>
      <c r="BB24" s="28"/>
      <c r="BC24" s="28"/>
      <c r="BD24" s="28"/>
    </row>
    <row r="25" spans="2:56" ht="17" customHeight="1" thickBot="1">
      <c r="B25" s="279"/>
      <c r="C25" s="873"/>
      <c r="D25" s="515"/>
      <c r="E25" s="870"/>
      <c r="F25" s="34"/>
      <c r="G25" s="373"/>
      <c r="H25" s="373"/>
      <c r="I25" s="373"/>
      <c r="J25" s="373"/>
      <c r="K25" s="373"/>
      <c r="L25" s="373"/>
      <c r="M25" s="373"/>
      <c r="N25" s="373"/>
      <c r="O25" s="373"/>
      <c r="P25" s="373"/>
      <c r="Q25" s="373"/>
      <c r="R25" s="111"/>
      <c r="S25" s="111"/>
      <c r="T25" s="279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</row>
    <row r="26" spans="2:56" ht="16" customHeight="1">
      <c r="B26" s="279"/>
      <c r="C26" s="873"/>
      <c r="D26" s="515"/>
      <c r="E26" s="870"/>
      <c r="F26" s="34"/>
      <c r="G26" s="373"/>
      <c r="H26" s="355"/>
      <c r="I26" s="375" t="s">
        <v>242</v>
      </c>
      <c r="J26" s="375" t="s">
        <v>243</v>
      </c>
      <c r="K26" s="375" t="s">
        <v>244</v>
      </c>
      <c r="L26" s="375"/>
      <c r="M26" s="375" t="s">
        <v>245</v>
      </c>
      <c r="N26" s="375"/>
      <c r="O26" s="375" t="s">
        <v>246</v>
      </c>
      <c r="P26" s="375" t="s">
        <v>247</v>
      </c>
      <c r="Q26" s="375" t="s">
        <v>248</v>
      </c>
      <c r="R26" s="387"/>
      <c r="S26" s="111"/>
      <c r="T26" s="279"/>
      <c r="U26" s="28"/>
      <c r="V26" s="872" t="s">
        <v>330</v>
      </c>
      <c r="W26" s="872"/>
      <c r="X26" s="872"/>
      <c r="Y26" s="872"/>
      <c r="Z26" s="872"/>
      <c r="AA26" s="872"/>
      <c r="AB26" s="872"/>
      <c r="AC26" s="872"/>
      <c r="AD26" s="606"/>
      <c r="AE26" s="606"/>
      <c r="AF26" s="606"/>
      <c r="AG26" s="606"/>
      <c r="AH26" s="606"/>
      <c r="AI26" s="606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</row>
    <row r="27" spans="2:56" ht="16" customHeight="1">
      <c r="B27" s="279"/>
      <c r="C27" s="873"/>
      <c r="D27" s="515"/>
      <c r="E27" s="870"/>
      <c r="F27" s="34"/>
      <c r="G27" s="373"/>
      <c r="H27" s="394"/>
      <c r="I27" s="601">
        <f>I64</f>
        <v>0</v>
      </c>
      <c r="J27" s="600">
        <f>J64</f>
        <v>0.10176405750136142</v>
      </c>
      <c r="K27" s="602">
        <f>K64</f>
        <v>0.68690738813418883</v>
      </c>
      <c r="L27" s="111"/>
      <c r="M27" s="514">
        <f>M64</f>
        <v>0</v>
      </c>
      <c r="N27" s="111"/>
      <c r="O27" s="513">
        <f>O64</f>
        <v>0</v>
      </c>
      <c r="P27" s="511">
        <f>P64</f>
        <v>4.1666666666666631E-3</v>
      </c>
      <c r="Q27" s="510">
        <f>Q64</f>
        <v>1.2499999999999995E-2</v>
      </c>
      <c r="R27" s="381"/>
      <c r="S27" s="111"/>
      <c r="T27" s="279"/>
      <c r="U27" s="28"/>
      <c r="V27" s="872"/>
      <c r="W27" s="872"/>
      <c r="X27" s="872"/>
      <c r="Y27" s="872"/>
      <c r="Z27" s="872"/>
      <c r="AA27" s="872"/>
      <c r="AB27" s="872"/>
      <c r="AC27" s="872"/>
      <c r="AD27" s="606"/>
      <c r="AE27" s="606"/>
      <c r="AF27" s="606"/>
      <c r="AG27" s="606"/>
      <c r="AH27" s="606"/>
      <c r="AI27" s="606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</row>
    <row r="28" spans="2:56" ht="16" customHeight="1">
      <c r="B28" s="279"/>
      <c r="C28" s="873"/>
      <c r="D28" s="515"/>
      <c r="E28" s="870"/>
      <c r="F28" s="34"/>
      <c r="G28" s="373"/>
      <c r="H28" s="394"/>
      <c r="I28" s="111"/>
      <c r="J28" s="373" t="s">
        <v>249</v>
      </c>
      <c r="K28" s="111"/>
      <c r="L28" s="111"/>
      <c r="M28" s="111"/>
      <c r="N28" s="111"/>
      <c r="O28" s="111"/>
      <c r="P28" s="373" t="s">
        <v>250</v>
      </c>
      <c r="Q28" s="111"/>
      <c r="R28" s="381"/>
      <c r="S28" s="111"/>
      <c r="T28" s="279"/>
      <c r="U28" s="28"/>
      <c r="V28" s="872"/>
      <c r="W28" s="872"/>
      <c r="X28" s="872"/>
      <c r="Y28" s="872"/>
      <c r="Z28" s="872"/>
      <c r="AA28" s="872"/>
      <c r="AB28" s="872"/>
      <c r="AC28" s="872"/>
      <c r="AD28" s="606"/>
      <c r="AE28" s="606"/>
      <c r="AF28" s="606"/>
      <c r="AG28" s="606"/>
      <c r="AH28" s="606"/>
      <c r="AI28" s="606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</row>
    <row r="29" spans="2:56" ht="17" customHeight="1" thickBot="1">
      <c r="B29" s="279"/>
      <c r="C29" s="873"/>
      <c r="D29" s="515"/>
      <c r="E29" s="870"/>
      <c r="F29" s="34"/>
      <c r="G29" s="373"/>
      <c r="H29" s="357"/>
      <c r="I29" s="288"/>
      <c r="J29" s="599">
        <f>J66</f>
        <v>5.0882028750680708E-2</v>
      </c>
      <c r="K29" s="288"/>
      <c r="L29" s="288"/>
      <c r="M29" s="288"/>
      <c r="N29" s="288"/>
      <c r="O29" s="288"/>
      <c r="P29" s="512">
        <f>P66</f>
        <v>0</v>
      </c>
      <c r="Q29" s="288"/>
      <c r="R29" s="385"/>
      <c r="S29" s="111"/>
      <c r="T29" s="279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</row>
    <row r="30" spans="2:56" ht="16" customHeight="1">
      <c r="B30" s="279"/>
      <c r="C30" s="873"/>
      <c r="D30" s="515"/>
      <c r="E30" s="870"/>
      <c r="F30" s="34"/>
      <c r="G30" s="373"/>
      <c r="H30" s="373"/>
      <c r="I30" s="373"/>
      <c r="J30" s="373"/>
      <c r="K30" s="373"/>
      <c r="L30" s="373"/>
      <c r="M30" s="373"/>
      <c r="N30" s="373"/>
      <c r="O30" s="373"/>
      <c r="P30" s="373"/>
      <c r="Q30" s="373"/>
      <c r="R30" s="111"/>
      <c r="S30" s="111"/>
      <c r="T30" s="279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</row>
    <row r="31" spans="2:56" ht="67" customHeight="1">
      <c r="B31" s="123"/>
      <c r="C31" s="516"/>
      <c r="D31" s="279"/>
      <c r="E31" s="279"/>
      <c r="F31" s="258"/>
      <c r="G31" s="279"/>
      <c r="H31" s="279"/>
      <c r="I31" s="279"/>
      <c r="J31" s="279"/>
      <c r="K31" s="279"/>
      <c r="L31" s="279"/>
      <c r="M31" s="279"/>
      <c r="N31" s="279"/>
      <c r="O31" s="279"/>
      <c r="P31" s="279"/>
      <c r="Q31" s="279"/>
      <c r="R31" s="279"/>
      <c r="S31" s="279"/>
      <c r="T31" s="123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</row>
    <row r="32" spans="2:56" ht="70" customHeight="1"/>
    <row r="33" spans="2:21" ht="70" customHeight="1">
      <c r="B33" s="245"/>
      <c r="C33" s="245"/>
      <c r="D33" s="245"/>
      <c r="E33" s="245"/>
      <c r="F33" s="245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</row>
    <row r="34" spans="2:21" ht="17" customHeight="1" thickBot="1">
      <c r="B34" s="245"/>
      <c r="C34" s="862" t="s">
        <v>209</v>
      </c>
      <c r="D34" s="862"/>
      <c r="E34" s="862"/>
      <c r="F34" s="34"/>
      <c r="G34" s="373"/>
      <c r="H34" s="373"/>
      <c r="I34" s="373"/>
      <c r="J34" s="373"/>
      <c r="K34" s="373"/>
      <c r="L34" s="373"/>
      <c r="M34" s="373"/>
      <c r="N34" s="373"/>
      <c r="O34" s="373"/>
      <c r="P34" s="373"/>
      <c r="Q34" s="373"/>
      <c r="R34" s="373"/>
      <c r="S34" s="373"/>
      <c r="T34" s="189"/>
      <c r="U34" s="189"/>
    </row>
    <row r="35" spans="2:21" ht="16" customHeight="1">
      <c r="B35" s="245"/>
      <c r="C35" s="862"/>
      <c r="D35" s="862"/>
      <c r="E35" s="862"/>
      <c r="F35" s="34"/>
      <c r="G35" s="373"/>
      <c r="H35" s="374" t="s">
        <v>210</v>
      </c>
      <c r="I35" s="355" t="s">
        <v>211</v>
      </c>
      <c r="J35" s="375" t="s">
        <v>57</v>
      </c>
      <c r="K35" s="375" t="s">
        <v>212</v>
      </c>
      <c r="L35" s="375"/>
      <c r="M35" s="375" t="s">
        <v>213</v>
      </c>
      <c r="N35" s="375"/>
      <c r="O35" s="375" t="s">
        <v>214</v>
      </c>
      <c r="P35" s="375" t="s">
        <v>215</v>
      </c>
      <c r="Q35" s="356" t="s">
        <v>216</v>
      </c>
      <c r="R35" s="376" t="s">
        <v>217</v>
      </c>
      <c r="S35" s="373"/>
      <c r="T35" s="189"/>
      <c r="U35" s="189"/>
    </row>
    <row r="36" spans="2:21" ht="17" customHeight="1" thickBot="1">
      <c r="B36" s="245"/>
      <c r="C36" s="862"/>
      <c r="D36" s="862"/>
      <c r="E36" s="862"/>
      <c r="F36" s="34"/>
      <c r="G36" s="373"/>
      <c r="H36" s="377">
        <f>H7</f>
        <v>0</v>
      </c>
      <c r="I36" s="378">
        <f>I7</f>
        <v>0</v>
      </c>
      <c r="J36" s="345">
        <f>J7</f>
        <v>67187.5</v>
      </c>
      <c r="K36" s="345">
        <f>K7</f>
        <v>0</v>
      </c>
      <c r="L36" s="111"/>
      <c r="M36" s="345">
        <f>M7</f>
        <v>0</v>
      </c>
      <c r="N36" s="111"/>
      <c r="O36" s="345">
        <f>O7</f>
        <v>0</v>
      </c>
      <c r="P36" s="345">
        <f>P7</f>
        <v>0</v>
      </c>
      <c r="Q36" s="379">
        <f>Q7</f>
        <v>0</v>
      </c>
      <c r="R36" s="483">
        <f>I36+J36+K36+J38+M36/2</f>
        <v>67187.5</v>
      </c>
      <c r="S36" s="373"/>
      <c r="T36" s="189"/>
      <c r="U36" s="189"/>
    </row>
    <row r="37" spans="2:21" ht="16" customHeight="1">
      <c r="B37" s="245"/>
      <c r="C37" s="862"/>
      <c r="D37" s="862"/>
      <c r="E37" s="862"/>
      <c r="F37" s="34"/>
      <c r="G37" s="373"/>
      <c r="H37" s="374" t="s">
        <v>218</v>
      </c>
      <c r="I37" s="380"/>
      <c r="J37" s="373" t="s">
        <v>219</v>
      </c>
      <c r="K37" s="373"/>
      <c r="L37" s="373"/>
      <c r="M37" s="373"/>
      <c r="N37" s="373"/>
      <c r="O37" s="373"/>
      <c r="P37" s="373" t="s">
        <v>56</v>
      </c>
      <c r="Q37" s="381"/>
      <c r="R37" s="382" t="s">
        <v>220</v>
      </c>
      <c r="S37" s="373"/>
      <c r="T37" s="189"/>
      <c r="U37" s="189"/>
    </row>
    <row r="38" spans="2:21" ht="17" customHeight="1" thickBot="1">
      <c r="B38" s="245"/>
      <c r="C38" s="862"/>
      <c r="D38" s="862"/>
      <c r="E38" s="862"/>
      <c r="F38" s="34"/>
      <c r="G38" s="373"/>
      <c r="H38" s="377">
        <f>H9</f>
        <v>0</v>
      </c>
      <c r="I38" s="383"/>
      <c r="J38" s="384">
        <f>J9</f>
        <v>0</v>
      </c>
      <c r="K38" s="288"/>
      <c r="L38" s="288"/>
      <c r="M38" s="288"/>
      <c r="N38" s="288"/>
      <c r="O38" s="288"/>
      <c r="P38" s="384">
        <f>P9</f>
        <v>0.1</v>
      </c>
      <c r="Q38" s="385"/>
      <c r="R38" s="482">
        <f>M36/2+O36+P36+Q36+P38</f>
        <v>0.1</v>
      </c>
      <c r="S38" s="373"/>
      <c r="T38" s="189"/>
      <c r="U38" s="189"/>
    </row>
    <row r="39" spans="2:21" ht="16" customHeight="1">
      <c r="B39" s="245"/>
      <c r="C39" s="862"/>
      <c r="D39" s="862"/>
      <c r="E39" s="862"/>
      <c r="F39" s="34"/>
      <c r="G39" s="373"/>
      <c r="H39" s="373"/>
      <c r="I39" s="373"/>
      <c r="J39" s="373"/>
      <c r="K39" s="373"/>
      <c r="L39" s="373"/>
      <c r="M39" s="373"/>
      <c r="N39" s="373"/>
      <c r="O39" s="373"/>
      <c r="P39" s="373"/>
      <c r="Q39" s="373"/>
      <c r="R39" s="373"/>
      <c r="S39" s="373"/>
      <c r="T39" s="189"/>
      <c r="U39" s="189"/>
    </row>
    <row r="40" spans="2:21" ht="67" customHeight="1">
      <c r="B40" s="245"/>
      <c r="C40" s="245"/>
      <c r="D40" s="245"/>
      <c r="E40" s="245"/>
      <c r="F40" s="245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189"/>
    </row>
    <row r="41" spans="2:21" s="28" customFormat="1" ht="15" customHeight="1" thickBot="1">
      <c r="B41" s="245"/>
      <c r="C41" s="245"/>
      <c r="D41" s="245"/>
      <c r="E41" s="245" t="s">
        <v>287</v>
      </c>
      <c r="F41" s="245" t="s">
        <v>287</v>
      </c>
      <c r="G41" s="189"/>
      <c r="H41" s="189"/>
      <c r="I41" s="189"/>
      <c r="J41" s="189"/>
      <c r="K41" s="189"/>
      <c r="L41" s="189"/>
      <c r="M41" s="189"/>
      <c r="N41" s="189"/>
      <c r="O41" s="189"/>
      <c r="P41" s="111"/>
      <c r="Q41" s="111"/>
      <c r="R41" s="111"/>
      <c r="S41" s="111"/>
      <c r="T41" s="189"/>
    </row>
    <row r="42" spans="2:21" ht="15" customHeight="1">
      <c r="B42" s="245"/>
      <c r="C42" s="862" t="s">
        <v>221</v>
      </c>
      <c r="D42" s="860"/>
      <c r="E42" s="862" t="s">
        <v>288</v>
      </c>
      <c r="F42" s="34"/>
      <c r="G42" s="373"/>
      <c r="H42" s="373"/>
      <c r="I42" s="517"/>
      <c r="J42" s="517"/>
      <c r="K42" s="517"/>
      <c r="L42" s="517"/>
      <c r="M42" s="517"/>
      <c r="N42" s="373"/>
      <c r="O42" s="517"/>
      <c r="P42" s="373"/>
      <c r="Q42" s="376" t="s">
        <v>284</v>
      </c>
      <c r="R42" s="376" t="s">
        <v>283</v>
      </c>
      <c r="S42" s="373"/>
      <c r="T42" s="189"/>
      <c r="U42" s="189"/>
    </row>
    <row r="43" spans="2:21" ht="15" customHeight="1" thickBot="1">
      <c r="B43" s="245"/>
      <c r="C43" s="862"/>
      <c r="D43" s="860"/>
      <c r="E43" s="862"/>
      <c r="F43" s="34"/>
      <c r="G43" s="373"/>
      <c r="H43" s="373"/>
      <c r="I43" s="373"/>
      <c r="J43" s="373"/>
      <c r="K43" s="373"/>
      <c r="L43" s="373"/>
      <c r="M43" s="373"/>
      <c r="N43" s="373"/>
      <c r="O43" s="373"/>
      <c r="P43" s="373"/>
      <c r="Q43" s="482" t="e">
        <f>币安驾驶舱!K26</f>
        <v>#N/A</v>
      </c>
      <c r="R43" s="482" t="e">
        <f>币安驾驶舱!K30</f>
        <v>#N/A</v>
      </c>
      <c r="S43" s="373"/>
      <c r="T43" s="189"/>
      <c r="U43" s="189"/>
    </row>
    <row r="44" spans="2:21" ht="15" customHeight="1">
      <c r="B44" s="245"/>
      <c r="C44" s="862"/>
      <c r="D44" s="860"/>
      <c r="E44" s="862"/>
      <c r="F44" s="34"/>
      <c r="G44" s="373"/>
      <c r="H44" s="373"/>
      <c r="I44" s="373"/>
      <c r="J44" s="373"/>
      <c r="K44" s="373"/>
      <c r="L44" s="373"/>
      <c r="M44" s="373"/>
      <c r="N44" s="373"/>
      <c r="O44" s="373"/>
      <c r="P44" s="373"/>
      <c r="Q44" s="373"/>
      <c r="R44" s="373"/>
      <c r="S44" s="373"/>
      <c r="T44" s="189"/>
      <c r="U44" s="189"/>
    </row>
    <row r="45" spans="2:21" ht="15" customHeight="1" thickBot="1">
      <c r="B45" s="245"/>
      <c r="C45" s="862"/>
      <c r="D45" s="860"/>
      <c r="E45" s="862"/>
      <c r="F45" s="34"/>
      <c r="G45" s="373"/>
      <c r="H45" s="111"/>
      <c r="I45" s="472" t="s">
        <v>225</v>
      </c>
      <c r="J45" s="472" t="s">
        <v>226</v>
      </c>
      <c r="K45" s="472" t="s">
        <v>256</v>
      </c>
      <c r="L45" s="111"/>
      <c r="M45" s="111"/>
      <c r="N45" s="111"/>
      <c r="O45" s="603" t="s">
        <v>214</v>
      </c>
      <c r="P45" s="603" t="s">
        <v>228</v>
      </c>
      <c r="Q45" s="603" t="s">
        <v>229</v>
      </c>
      <c r="R45" s="111"/>
      <c r="S45" s="373"/>
      <c r="T45" s="189"/>
      <c r="U45" s="189"/>
    </row>
    <row r="46" spans="2:21" ht="15" customHeight="1">
      <c r="B46" s="245"/>
      <c r="C46" s="862"/>
      <c r="D46" s="860"/>
      <c r="E46" s="862"/>
      <c r="F46" s="34"/>
      <c r="G46" s="373"/>
      <c r="H46" s="473" t="s">
        <v>233</v>
      </c>
      <c r="I46" s="478">
        <f>(I36/2+J38/2)/R36</f>
        <v>0</v>
      </c>
      <c r="J46" s="478">
        <f>(J36/2+I36/2)/R36</f>
        <v>0.5</v>
      </c>
      <c r="K46" s="479">
        <f>(K36+J36/2+J38/2+M36/2)/R36</f>
        <v>0.5</v>
      </c>
      <c r="L46" s="477"/>
      <c r="M46" s="284"/>
      <c r="N46" s="387"/>
      <c r="O46" s="481">
        <f>(O36+P36/2+P38/2+M36/2)/R38</f>
        <v>0.5</v>
      </c>
      <c r="P46" s="478">
        <f>(P36/2+Q36/2)/R38</f>
        <v>0</v>
      </c>
      <c r="Q46" s="478">
        <f>(P38/2+Q36/2)/R38</f>
        <v>0.5</v>
      </c>
      <c r="R46" s="473" t="s">
        <v>233</v>
      </c>
      <c r="S46" s="373"/>
      <c r="T46" s="189"/>
      <c r="U46" s="189"/>
    </row>
    <row r="47" spans="2:21" ht="15" customHeight="1">
      <c r="B47" s="245"/>
      <c r="C47" s="862"/>
      <c r="D47" s="860"/>
      <c r="E47" s="862"/>
      <c r="F47" s="34"/>
      <c r="G47" s="373"/>
      <c r="H47" s="388" t="s">
        <v>289</v>
      </c>
      <c r="I47" s="206" t="e">
        <f>-MAX($R$36-$Q$43,0)*I46</f>
        <v>#N/A</v>
      </c>
      <c r="J47" s="206" t="e">
        <f>-MAX($R$36-$Q$43,0)*J46</f>
        <v>#N/A</v>
      </c>
      <c r="K47" s="206" t="e">
        <f>-MAX($R$36-$Q$43,0)*K46+MAX(R38-R43,0)</f>
        <v>#N/A</v>
      </c>
      <c r="L47" s="380"/>
      <c r="M47" s="282"/>
      <c r="N47" s="381"/>
      <c r="O47" s="490" t="e">
        <f>-MAX($R$38-$R$43,0)*O46+MAX(R36-Q43,0)</f>
        <v>#N/A</v>
      </c>
      <c r="P47" s="490" t="e">
        <f>-MAX($R$38-$R$43,0)*P46</f>
        <v>#N/A</v>
      </c>
      <c r="Q47" s="490" t="e">
        <f>-MAX($R$38-$R$43,0)*Q46</f>
        <v>#N/A</v>
      </c>
      <c r="R47" s="388" t="s">
        <v>285</v>
      </c>
      <c r="S47" s="373"/>
      <c r="T47" s="189"/>
      <c r="U47" s="189"/>
    </row>
    <row r="48" spans="2:21" ht="15" customHeight="1" thickBot="1">
      <c r="B48" s="245"/>
      <c r="C48" s="862"/>
      <c r="D48" s="860"/>
      <c r="E48" s="862"/>
      <c r="F48" s="34"/>
      <c r="G48" s="373"/>
      <c r="H48" s="475" t="s">
        <v>240</v>
      </c>
      <c r="I48" s="480" t="e">
        <f>I46+I47</f>
        <v>#N/A</v>
      </c>
      <c r="J48" s="480" t="e">
        <f t="shared" ref="J48:K48" si="4">J46+J47</f>
        <v>#N/A</v>
      </c>
      <c r="K48" s="480" t="e">
        <f t="shared" si="4"/>
        <v>#N/A</v>
      </c>
      <c r="L48" s="383"/>
      <c r="M48" s="288"/>
      <c r="N48" s="385"/>
      <c r="O48" s="480" t="e">
        <f>O46+O47</f>
        <v>#N/A</v>
      </c>
      <c r="P48" s="480" t="e">
        <f t="shared" ref="P48" si="5">P46+P47</f>
        <v>#N/A</v>
      </c>
      <c r="Q48" s="480" t="e">
        <f t="shared" ref="Q48" si="6">Q46+Q47</f>
        <v>#N/A</v>
      </c>
      <c r="R48" s="475" t="s">
        <v>240</v>
      </c>
      <c r="S48" s="373"/>
      <c r="T48" s="189"/>
      <c r="U48" s="189"/>
    </row>
    <row r="49" spans="2:52" ht="15" customHeight="1">
      <c r="B49" s="245"/>
      <c r="C49" s="862"/>
      <c r="D49" s="860"/>
      <c r="E49" s="245"/>
      <c r="F49" s="34"/>
      <c r="G49" s="373"/>
      <c r="H49" s="373"/>
      <c r="I49" s="373"/>
      <c r="J49" s="373"/>
      <c r="K49" s="373"/>
      <c r="L49" s="373"/>
      <c r="M49" s="373"/>
      <c r="N49" s="373"/>
      <c r="O49" s="373"/>
      <c r="P49" s="373"/>
      <c r="Q49" s="373"/>
      <c r="R49" s="373"/>
      <c r="S49" s="373"/>
      <c r="T49" s="189"/>
      <c r="U49" s="189"/>
    </row>
    <row r="50" spans="2:52" ht="15" customHeight="1">
      <c r="B50" s="245"/>
      <c r="C50" s="862"/>
      <c r="D50" s="860"/>
      <c r="E50" s="862" t="s">
        <v>222</v>
      </c>
      <c r="F50" s="34"/>
      <c r="G50" s="373"/>
      <c r="H50" s="111"/>
      <c r="I50" s="470" t="s">
        <v>239</v>
      </c>
      <c r="J50" s="470" t="s">
        <v>234</v>
      </c>
      <c r="K50" s="470" t="s">
        <v>227</v>
      </c>
      <c r="L50" s="373"/>
      <c r="M50" s="373"/>
      <c r="N50" s="373"/>
      <c r="O50" s="373"/>
      <c r="P50" s="373"/>
      <c r="Q50" s="373"/>
      <c r="R50" s="373"/>
      <c r="S50" s="373"/>
      <c r="T50" s="189"/>
      <c r="U50" s="189"/>
    </row>
    <row r="51" spans="2:52" ht="15" customHeight="1">
      <c r="B51" s="245"/>
      <c r="C51" s="862"/>
      <c r="D51" s="860"/>
      <c r="E51" s="862"/>
      <c r="F51" s="34"/>
      <c r="G51" s="373"/>
      <c r="H51" s="111"/>
      <c r="I51" s="390">
        <f>I14</f>
        <v>312.83999999999997</v>
      </c>
      <c r="J51" s="390">
        <f>J14</f>
        <v>2383.94</v>
      </c>
      <c r="K51" s="390">
        <f>K14</f>
        <v>40013.83</v>
      </c>
      <c r="L51" s="373"/>
      <c r="M51" s="373"/>
      <c r="N51" s="373"/>
      <c r="O51" s="373"/>
      <c r="P51" s="373"/>
      <c r="Q51" s="373"/>
      <c r="R51" s="373"/>
      <c r="S51" s="373"/>
      <c r="T51" s="189"/>
      <c r="U51" s="189"/>
    </row>
    <row r="52" spans="2:52" ht="15" customHeight="1">
      <c r="B52" s="245"/>
      <c r="C52" s="862"/>
      <c r="D52" s="860"/>
      <c r="E52" s="862"/>
      <c r="F52" s="34"/>
      <c r="G52" s="373"/>
      <c r="H52" s="373"/>
      <c r="I52" s="373"/>
      <c r="J52" s="373"/>
      <c r="K52" s="373"/>
      <c r="L52" s="373"/>
      <c r="M52" s="373"/>
      <c r="N52" s="373"/>
      <c r="O52" s="373"/>
      <c r="P52" s="373"/>
      <c r="Q52" s="373"/>
      <c r="R52" s="373"/>
      <c r="S52" s="373"/>
      <c r="T52" s="189"/>
      <c r="U52" s="189"/>
    </row>
    <row r="53" spans="2:52" ht="15" customHeight="1" thickBot="1">
      <c r="B53" s="245"/>
      <c r="C53" s="862"/>
      <c r="D53" s="860"/>
      <c r="E53" s="862"/>
      <c r="F53" s="34"/>
      <c r="G53" s="373"/>
      <c r="H53" s="373"/>
      <c r="I53" s="373"/>
      <c r="J53" s="373"/>
      <c r="K53" s="373"/>
      <c r="L53" s="373"/>
      <c r="M53" s="373"/>
      <c r="N53" s="373"/>
      <c r="O53" s="373"/>
      <c r="P53" s="373"/>
      <c r="Q53" s="373"/>
      <c r="R53" s="373"/>
      <c r="S53" s="373"/>
      <c r="T53" s="189"/>
      <c r="U53" s="189"/>
      <c r="V53" s="862" t="s">
        <v>223</v>
      </c>
      <c r="X53" s="373"/>
      <c r="Y53" s="373"/>
      <c r="Z53" s="373"/>
      <c r="AA53" s="373"/>
      <c r="AB53" s="373"/>
      <c r="AC53" s="373"/>
      <c r="AD53" s="373"/>
      <c r="AE53" s="373"/>
      <c r="AF53" s="373"/>
      <c r="AG53" s="373"/>
      <c r="AH53" s="373"/>
      <c r="AI53" s="111"/>
      <c r="AJ53" s="111"/>
      <c r="AL53" s="862" t="s">
        <v>224</v>
      </c>
      <c r="AN53" s="373"/>
      <c r="AO53" s="373"/>
      <c r="AP53" s="373"/>
      <c r="AQ53" s="373"/>
      <c r="AR53" s="373"/>
      <c r="AS53" s="373"/>
      <c r="AT53" s="373"/>
      <c r="AU53" s="373"/>
      <c r="AV53" s="373"/>
      <c r="AW53" s="373"/>
      <c r="AX53" s="373"/>
      <c r="AY53" s="111"/>
      <c r="AZ53" s="111"/>
    </row>
    <row r="54" spans="2:52" ht="16" customHeight="1">
      <c r="B54" s="245"/>
      <c r="C54" s="862"/>
      <c r="D54" s="860"/>
      <c r="E54" s="862"/>
      <c r="F54" s="34"/>
      <c r="G54" s="373"/>
      <c r="H54" s="355"/>
      <c r="I54" s="386" t="s">
        <v>225</v>
      </c>
      <c r="J54" s="386" t="s">
        <v>226</v>
      </c>
      <c r="K54" s="386" t="s">
        <v>212</v>
      </c>
      <c r="L54" s="375"/>
      <c r="M54" s="375"/>
      <c r="N54" s="375"/>
      <c r="O54" s="386" t="s">
        <v>214</v>
      </c>
      <c r="P54" s="386" t="s">
        <v>228</v>
      </c>
      <c r="Q54" s="386" t="s">
        <v>229</v>
      </c>
      <c r="R54" s="356"/>
      <c r="S54" s="373"/>
      <c r="T54" s="189"/>
      <c r="U54" s="189"/>
      <c r="V54" s="862"/>
      <c r="X54" s="373"/>
      <c r="Y54" s="374" t="s">
        <v>230</v>
      </c>
      <c r="Z54" s="355" t="s">
        <v>211</v>
      </c>
      <c r="AA54" s="375" t="s">
        <v>57</v>
      </c>
      <c r="AB54" s="356" t="s">
        <v>212</v>
      </c>
      <c r="AC54" s="375"/>
      <c r="AD54" s="375" t="s">
        <v>213</v>
      </c>
      <c r="AE54" s="375"/>
      <c r="AF54" s="355" t="s">
        <v>214</v>
      </c>
      <c r="AG54" s="375" t="s">
        <v>215</v>
      </c>
      <c r="AH54" s="356" t="s">
        <v>216</v>
      </c>
      <c r="AI54" s="387" t="s">
        <v>231</v>
      </c>
      <c r="AJ54" s="111"/>
      <c r="AL54" s="862"/>
      <c r="AN54" s="373"/>
      <c r="AO54" s="355"/>
      <c r="AP54" s="375" t="s">
        <v>211</v>
      </c>
      <c r="AQ54" s="375" t="s">
        <v>57</v>
      </c>
      <c r="AR54" s="375" t="s">
        <v>212</v>
      </c>
      <c r="AS54" s="375"/>
      <c r="AT54" s="375" t="s">
        <v>213</v>
      </c>
      <c r="AU54" s="375"/>
      <c r="AV54" s="375" t="s">
        <v>214</v>
      </c>
      <c r="AW54" s="375" t="s">
        <v>215</v>
      </c>
      <c r="AX54" s="375" t="s">
        <v>216</v>
      </c>
      <c r="AY54" s="387"/>
      <c r="AZ54" s="111"/>
    </row>
    <row r="55" spans="2:52" ht="16" customHeight="1" thickBot="1">
      <c r="B55" s="245"/>
      <c r="C55" s="862"/>
      <c r="D55" s="860"/>
      <c r="E55" s="862"/>
      <c r="F55" s="34"/>
      <c r="G55" s="373"/>
      <c r="H55" s="388" t="s">
        <v>232</v>
      </c>
      <c r="I55" s="389">
        <f>I17</f>
        <v>100000</v>
      </c>
      <c r="J55" s="389">
        <f>J17</f>
        <v>200000</v>
      </c>
      <c r="K55" s="389">
        <f>K17</f>
        <v>3000000</v>
      </c>
      <c r="L55" s="373"/>
      <c r="M55" s="373"/>
      <c r="N55" s="373"/>
      <c r="O55" s="389">
        <f>O17</f>
        <v>100000</v>
      </c>
      <c r="P55" s="389">
        <f>P17</f>
        <v>2000000</v>
      </c>
      <c r="Q55" s="389">
        <f>Q17</f>
        <v>300000</v>
      </c>
      <c r="R55" s="604" t="s">
        <v>232</v>
      </c>
      <c r="S55" s="394"/>
      <c r="T55" s="189"/>
      <c r="U55" s="189"/>
      <c r="V55" s="862"/>
      <c r="X55" s="373"/>
      <c r="Y55" s="484">
        <f>H36</f>
        <v>0</v>
      </c>
      <c r="Z55" s="485">
        <f>_xlfn.IFS($H$36=0,$Q$96,$H$36=1,$J$96,TRUE,0)</f>
        <v>0</v>
      </c>
      <c r="AA55" s="240">
        <f>_xlfn.IFS($H$36=0,$P$95,$H$36=1,$I$95,TRUE,0)</f>
        <v>0.12121212121212133</v>
      </c>
      <c r="AB55" s="391">
        <f>_xlfn.IFS($H$36=0,$P$94,$H$36=1,$I$94,TRUE,0)</f>
        <v>0.81818181818181812</v>
      </c>
      <c r="AC55" s="111"/>
      <c r="AD55" s="392"/>
      <c r="AE55" s="111"/>
      <c r="AF55" s="393">
        <f>_xlfn.IFS($H$36=0,$P$123,$H$36=1,$I$123,TRUE,0)</f>
        <v>0</v>
      </c>
      <c r="AG55" s="240">
        <f>_xlfn.IFS($H$36=0,$P$124,$H$36=1,$I$124,TRUE,0)</f>
        <v>8.3333333333333259E-2</v>
      </c>
      <c r="AH55" s="488">
        <f>_xlfn.IFS($H$36=0,$Q$125,$H$36=1,$J$125,TRUE,0)</f>
        <v>0.24999999999999989</v>
      </c>
      <c r="AI55" s="488">
        <f>$R$36/($R$36+$R$38)</f>
        <v>0.9999985116301221</v>
      </c>
      <c r="AJ55" s="111"/>
      <c r="AL55" s="862"/>
      <c r="AN55" s="373"/>
      <c r="AO55" s="394"/>
      <c r="AP55" s="395">
        <f>$Z$55*$AI$55</f>
        <v>0</v>
      </c>
      <c r="AQ55" s="396">
        <f>$AA$55*$AI$55</f>
        <v>0.12121194080365127</v>
      </c>
      <c r="AR55" s="136">
        <f>$AB$55*$AI$55-$AT$55/2</f>
        <v>0.81818060042464524</v>
      </c>
      <c r="AS55" s="111"/>
      <c r="AT55" s="397">
        <f>2*MIN($AB$55*$AI$55,$AF$55*$AI$57)</f>
        <v>0</v>
      </c>
      <c r="AU55" s="111"/>
      <c r="AV55" s="136">
        <f>$AF$55*$AI$57-$AT$55/2</f>
        <v>0</v>
      </c>
      <c r="AW55" s="396">
        <f>$AG$55*$AI$57</f>
        <v>1.2403082314792202E-7</v>
      </c>
      <c r="AX55" s="395">
        <f>$AH$55*$AI$57</f>
        <v>3.7209246944376623E-7</v>
      </c>
      <c r="AY55" s="381"/>
      <c r="AZ55" s="111"/>
    </row>
    <row r="56" spans="2:52" ht="17" customHeight="1" thickBot="1">
      <c r="B56" s="245"/>
      <c r="C56" s="862"/>
      <c r="D56" s="860"/>
      <c r="E56" s="862"/>
      <c r="F56" s="34"/>
      <c r="G56" s="373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373"/>
      <c r="T56" s="189"/>
      <c r="U56" s="189"/>
      <c r="V56" s="862"/>
      <c r="X56" s="373"/>
      <c r="Y56" s="374" t="s">
        <v>235</v>
      </c>
      <c r="Z56" s="380"/>
      <c r="AA56" s="373" t="s">
        <v>219</v>
      </c>
      <c r="AB56" s="381"/>
      <c r="AC56" s="111"/>
      <c r="AD56" s="111"/>
      <c r="AE56" s="111"/>
      <c r="AF56" s="380"/>
      <c r="AG56" s="373" t="s">
        <v>56</v>
      </c>
      <c r="AH56" s="381"/>
      <c r="AI56" s="381" t="s">
        <v>236</v>
      </c>
      <c r="AJ56" s="111"/>
      <c r="AL56" s="862"/>
      <c r="AN56" s="373"/>
      <c r="AO56" s="394"/>
      <c r="AP56" s="111"/>
      <c r="AQ56" s="373" t="s">
        <v>219</v>
      </c>
      <c r="AR56" s="111"/>
      <c r="AS56" s="111"/>
      <c r="AT56" s="111"/>
      <c r="AU56" s="111"/>
      <c r="AV56" s="111"/>
      <c r="AW56" s="373" t="s">
        <v>56</v>
      </c>
      <c r="AX56" s="111"/>
      <c r="AY56" s="381"/>
      <c r="AZ56" s="111"/>
    </row>
    <row r="57" spans="2:52" ht="16" customHeight="1" thickBot="1">
      <c r="B57" s="245"/>
      <c r="C57" s="862"/>
      <c r="D57" s="860"/>
      <c r="E57" s="862"/>
      <c r="F57" s="34"/>
      <c r="G57" s="373"/>
      <c r="H57" s="398" t="s">
        <v>290</v>
      </c>
      <c r="I57" s="399" t="e">
        <f>_xlfn.IFS($H$36=0,R89,$H$36=1,K89,TRUE,0)*$Q$43/$I$51</f>
        <v>#N/A</v>
      </c>
      <c r="J57" s="400" t="e">
        <f>_xlfn.IFS($H$36=0,Q89,$H$36=1,J89,TRUE,0)*$Q$43/$J$51</f>
        <v>#N/A</v>
      </c>
      <c r="K57" s="401" t="e">
        <f>_xlfn.IFS($H$36=0,P89,$H$36=1,I89,TRUE,0)*$Q$43/$K$51</f>
        <v>#N/A</v>
      </c>
      <c r="L57" s="373"/>
      <c r="M57" s="373"/>
      <c r="N57" s="373"/>
      <c r="O57" s="402" t="e">
        <f t="shared" ref="O57:Q58" si="7">_xlfn.IFS($H$38=0,P118,$H$38=1,I118,TRUE,0)*$R$43</f>
        <v>#N/A</v>
      </c>
      <c r="P57" s="400" t="e">
        <f t="shared" si="7"/>
        <v>#N/A</v>
      </c>
      <c r="Q57" s="401" t="e">
        <f t="shared" si="7"/>
        <v>#N/A</v>
      </c>
      <c r="R57" s="403" t="s">
        <v>237</v>
      </c>
      <c r="S57" s="373"/>
      <c r="T57" s="189"/>
      <c r="U57" s="189"/>
      <c r="V57" s="862"/>
      <c r="X57" s="373"/>
      <c r="Y57" s="486">
        <f>H38</f>
        <v>0</v>
      </c>
      <c r="Z57" s="383"/>
      <c r="AA57" s="487">
        <f>_xlfn.IFS($H$36=0,$P$96,$H$36=1,$I$96,TRUE,0)</f>
        <v>6.0606060606060663E-2</v>
      </c>
      <c r="AB57" s="385"/>
      <c r="AC57" s="288"/>
      <c r="AD57" s="288"/>
      <c r="AE57" s="288"/>
      <c r="AF57" s="383"/>
      <c r="AG57" s="487">
        <f>_xlfn.IFS($H$36=0,$P$125,$H$36=1,$I$125,TRUE,0)</f>
        <v>0</v>
      </c>
      <c r="AH57" s="385"/>
      <c r="AI57" s="489">
        <f>$R$38/($R$36+$R$38)</f>
        <v>1.4883698777750655E-6</v>
      </c>
      <c r="AJ57" s="111"/>
      <c r="AL57" s="862"/>
      <c r="AN57" s="373"/>
      <c r="AO57" s="357"/>
      <c r="AP57" s="288"/>
      <c r="AQ57" s="404">
        <f>$AA$57*$AI$55</f>
        <v>6.0605970401825637E-2</v>
      </c>
      <c r="AR57" s="288"/>
      <c r="AS57" s="288"/>
      <c r="AT57" s="288"/>
      <c r="AU57" s="288"/>
      <c r="AV57" s="288"/>
      <c r="AW57" s="404">
        <f>$AG$57*$AI$57</f>
        <v>0</v>
      </c>
      <c r="AX57" s="288"/>
      <c r="AY57" s="385"/>
      <c r="AZ57" s="111"/>
    </row>
    <row r="58" spans="2:52" ht="17" customHeight="1">
      <c r="B58" s="245"/>
      <c r="C58" s="862"/>
      <c r="D58" s="860"/>
      <c r="E58" s="862"/>
      <c r="F58" s="34"/>
      <c r="G58" s="373"/>
      <c r="H58" s="405" t="s">
        <v>291</v>
      </c>
      <c r="I58" s="406" t="e">
        <f>_xlfn.IFS($H$36=0,R90,$H$36=1,K90,TRUE,0)*$Q$43/$I$51</f>
        <v>#N/A</v>
      </c>
      <c r="J58" s="407" t="e">
        <f>_xlfn.IFS($H$36=0,Q90,$H$36=1,J90,TRUE,0)*$Q$43/$J$51</f>
        <v>#N/A</v>
      </c>
      <c r="K58" s="408" t="e">
        <f>_xlfn.IFS($H$36=0,P90,$H$36=1,I90,TRUE,0)*$Q$43/$K$51</f>
        <v>#N/A</v>
      </c>
      <c r="L58" s="111"/>
      <c r="M58" s="111"/>
      <c r="N58" s="111"/>
      <c r="O58" s="409" t="e">
        <f t="shared" si="7"/>
        <v>#N/A</v>
      </c>
      <c r="P58" s="407" t="e">
        <f t="shared" si="7"/>
        <v>#N/A</v>
      </c>
      <c r="Q58" s="408" t="e">
        <f t="shared" si="7"/>
        <v>#N/A</v>
      </c>
      <c r="R58" s="410" t="s">
        <v>238</v>
      </c>
      <c r="S58" s="373"/>
      <c r="T58" s="189"/>
      <c r="U58" s="189"/>
      <c r="V58" s="862"/>
      <c r="X58" s="373"/>
      <c r="Y58" s="373"/>
      <c r="Z58" s="373"/>
      <c r="AA58" s="373"/>
      <c r="AB58" s="373"/>
      <c r="AC58" s="373"/>
      <c r="AD58" s="373"/>
      <c r="AE58" s="373"/>
      <c r="AF58" s="373"/>
      <c r="AG58" s="373"/>
      <c r="AH58" s="373"/>
      <c r="AI58" s="111"/>
      <c r="AJ58" s="111"/>
      <c r="AL58" s="862"/>
      <c r="AN58" s="373"/>
      <c r="AO58" s="373"/>
      <c r="AP58" s="373"/>
      <c r="AQ58" s="373"/>
      <c r="AR58" s="373"/>
      <c r="AS58" s="373"/>
      <c r="AT58" s="373"/>
      <c r="AU58" s="373"/>
      <c r="AV58" s="373"/>
      <c r="AW58" s="373"/>
      <c r="AX58" s="373"/>
      <c r="AY58" s="111"/>
      <c r="AZ58" s="111"/>
    </row>
    <row r="59" spans="2:52" ht="17" customHeight="1" thickBot="1">
      <c r="B59" s="245"/>
      <c r="C59" s="862"/>
      <c r="D59" s="860"/>
      <c r="E59" s="862"/>
      <c r="F59" s="34"/>
      <c r="G59" s="373"/>
      <c r="H59" s="411" t="s">
        <v>240</v>
      </c>
      <c r="I59" s="412" t="e">
        <f>_xlfn.IFS($H$36=0,R80,$H$36=1,K80,TRUE,0)*$Q$43/$I$51</f>
        <v>#N/A</v>
      </c>
      <c r="J59" s="413" t="e">
        <f>_xlfn.IFS($H$36=0,Q80,$H$36=1,J80,TRUE,0)*$Q$43/$J$51</f>
        <v>#N/A</v>
      </c>
      <c r="K59" s="414" t="e">
        <f>_xlfn.IFS($H$36=0,P80,$H$36=1,I80,TRUE,0)*$Q$43/$K$51</f>
        <v>#N/A</v>
      </c>
      <c r="L59" s="288"/>
      <c r="M59" s="288"/>
      <c r="N59" s="288"/>
      <c r="O59" s="415" t="e">
        <f>_xlfn.IFS($H$38=0,P109,$H$38=1,I109,TRUE,0)*$R$43</f>
        <v>#N/A</v>
      </c>
      <c r="P59" s="413" t="e">
        <f>_xlfn.IFS($H$38=0,Q109,$H$38=1,J109,TRUE,0)*$R$43</f>
        <v>#N/A</v>
      </c>
      <c r="Q59" s="414" t="e">
        <f>_xlfn.IFS($H$38=0,R109,$H$38=1,K109,TRUE,0)*$R$43</f>
        <v>#N/A</v>
      </c>
      <c r="R59" s="416" t="s">
        <v>240</v>
      </c>
      <c r="S59" s="373"/>
      <c r="T59" s="189"/>
      <c r="U59" s="189"/>
      <c r="V59" s="417"/>
      <c r="AL59" s="417"/>
    </row>
    <row r="60" spans="2:52" ht="16" customHeight="1">
      <c r="B60" s="245"/>
      <c r="C60" s="862"/>
      <c r="D60" s="860"/>
      <c r="E60" s="862"/>
      <c r="F60" s="34"/>
      <c r="G60" s="373"/>
      <c r="H60" s="373"/>
      <c r="I60" s="373"/>
      <c r="J60" s="373"/>
      <c r="K60" s="373"/>
      <c r="L60" s="373"/>
      <c r="M60" s="373"/>
      <c r="N60" s="373"/>
      <c r="O60" s="373"/>
      <c r="P60" s="373"/>
      <c r="Q60" s="373"/>
      <c r="R60" s="373"/>
      <c r="S60" s="373"/>
      <c r="T60" s="189"/>
      <c r="U60" s="189"/>
    </row>
    <row r="61" spans="2:52" ht="67" customHeight="1">
      <c r="B61" s="245"/>
      <c r="C61" s="862"/>
      <c r="D61" s="245"/>
      <c r="E61" s="245"/>
      <c r="F61" s="34"/>
      <c r="G61" s="189"/>
      <c r="H61" s="189"/>
      <c r="I61" s="189"/>
      <c r="J61" s="189"/>
      <c r="K61" s="189"/>
      <c r="L61" s="189"/>
      <c r="M61" s="189"/>
      <c r="N61" s="189"/>
      <c r="O61" s="189"/>
      <c r="P61" s="189"/>
      <c r="Q61" s="189"/>
      <c r="R61" s="189"/>
      <c r="S61" s="189"/>
      <c r="T61" s="189"/>
      <c r="U61" s="189"/>
    </row>
    <row r="62" spans="2:52" ht="17" customHeight="1" thickBot="1">
      <c r="B62" s="245"/>
      <c r="C62" s="862"/>
      <c r="D62" s="860"/>
      <c r="E62" s="862" t="s">
        <v>241</v>
      </c>
      <c r="F62" s="34"/>
      <c r="G62" s="373"/>
      <c r="H62" s="373"/>
      <c r="I62" s="373"/>
      <c r="J62" s="373"/>
      <c r="K62" s="373"/>
      <c r="L62" s="373"/>
      <c r="M62" s="373"/>
      <c r="N62" s="373"/>
      <c r="O62" s="373"/>
      <c r="P62" s="373"/>
      <c r="Q62" s="373"/>
      <c r="R62" s="111"/>
      <c r="S62" s="111"/>
      <c r="T62" s="189"/>
      <c r="U62" s="189"/>
    </row>
    <row r="63" spans="2:52" ht="16" customHeight="1">
      <c r="B63" s="245"/>
      <c r="C63" s="862"/>
      <c r="D63" s="860"/>
      <c r="E63" s="862"/>
      <c r="F63" s="34"/>
      <c r="G63" s="373"/>
      <c r="H63" s="355"/>
      <c r="I63" s="375" t="s">
        <v>242</v>
      </c>
      <c r="J63" s="375" t="s">
        <v>243</v>
      </c>
      <c r="K63" s="375" t="s">
        <v>244</v>
      </c>
      <c r="L63" s="375"/>
      <c r="M63" s="375" t="s">
        <v>245</v>
      </c>
      <c r="N63" s="375"/>
      <c r="O63" s="375" t="s">
        <v>246</v>
      </c>
      <c r="P63" s="375" t="s">
        <v>247</v>
      </c>
      <c r="Q63" s="375" t="s">
        <v>248</v>
      </c>
      <c r="R63" s="387"/>
      <c r="S63" s="111"/>
      <c r="T63" s="189"/>
      <c r="U63" s="189"/>
    </row>
    <row r="64" spans="2:52" ht="16" customHeight="1">
      <c r="B64" s="245"/>
      <c r="C64" s="862"/>
      <c r="D64" s="860"/>
      <c r="E64" s="862"/>
      <c r="F64" s="34"/>
      <c r="G64" s="373"/>
      <c r="H64" s="394"/>
      <c r="I64" s="395">
        <f>($R$36+$R$38)*AP55/2/$J$51</f>
        <v>0</v>
      </c>
      <c r="J64" s="396">
        <f>($R$36+$R$38)*AQ55/2/$K$51</f>
        <v>0.10176405750136142</v>
      </c>
      <c r="K64" s="136">
        <f>($R$36+$R$38)*AR55/2/$K$51</f>
        <v>0.68690738813418883</v>
      </c>
      <c r="L64" s="111"/>
      <c r="M64" s="397">
        <f>($R$36+$R$38)*AT55/2</f>
        <v>0</v>
      </c>
      <c r="N64" s="111"/>
      <c r="O64" s="136">
        <f>($R$36+$R$38)*AV55/2</f>
        <v>0</v>
      </c>
      <c r="P64" s="396">
        <f>($R$36+$R$38)*AW55/2</f>
        <v>4.1666666666666631E-3</v>
      </c>
      <c r="Q64" s="395">
        <f>($R$36+$R$38)*AX55/2</f>
        <v>1.2499999999999995E-2</v>
      </c>
      <c r="R64" s="381"/>
      <c r="S64" s="111"/>
      <c r="T64" s="189"/>
      <c r="U64" s="189"/>
    </row>
    <row r="65" spans="2:44" ht="16" customHeight="1">
      <c r="B65" s="245"/>
      <c r="C65" s="862"/>
      <c r="D65" s="860"/>
      <c r="E65" s="862"/>
      <c r="F65" s="34"/>
      <c r="G65" s="373"/>
      <c r="H65" s="394"/>
      <c r="I65" s="111"/>
      <c r="J65" s="373" t="s">
        <v>249</v>
      </c>
      <c r="K65" s="111"/>
      <c r="L65" s="111"/>
      <c r="M65" s="111"/>
      <c r="N65" s="111"/>
      <c r="O65" s="111"/>
      <c r="P65" s="373" t="s">
        <v>250</v>
      </c>
      <c r="Q65" s="111"/>
      <c r="R65" s="381"/>
      <c r="S65" s="111"/>
      <c r="T65" s="189"/>
      <c r="U65" s="189"/>
    </row>
    <row r="66" spans="2:44" ht="17" customHeight="1" thickBot="1">
      <c r="B66" s="245"/>
      <c r="C66" s="862"/>
      <c r="D66" s="860"/>
      <c r="E66" s="862"/>
      <c r="F66" s="34"/>
      <c r="G66" s="373"/>
      <c r="H66" s="357"/>
      <c r="I66" s="288"/>
      <c r="J66" s="404">
        <f>($R$36+$R$38)*AQ57/2/$K$51</f>
        <v>5.0882028750680708E-2</v>
      </c>
      <c r="K66" s="288"/>
      <c r="L66" s="288"/>
      <c r="M66" s="288"/>
      <c r="N66" s="288"/>
      <c r="O66" s="288"/>
      <c r="P66" s="404">
        <f>($R$36+$R$38)*AW57/2</f>
        <v>0</v>
      </c>
      <c r="Q66" s="288"/>
      <c r="R66" s="385"/>
      <c r="S66" s="111"/>
      <c r="T66" s="189"/>
      <c r="U66" s="189"/>
    </row>
    <row r="67" spans="2:44" ht="16" customHeight="1">
      <c r="B67" s="245"/>
      <c r="C67" s="862"/>
      <c r="D67" s="860"/>
      <c r="E67" s="862"/>
      <c r="F67" s="34"/>
      <c r="G67" s="373"/>
      <c r="H67" s="373"/>
      <c r="I67" s="373"/>
      <c r="J67" s="373"/>
      <c r="K67" s="373"/>
      <c r="L67" s="373"/>
      <c r="M67" s="373"/>
      <c r="N67" s="373"/>
      <c r="O67" s="373"/>
      <c r="P67" s="373"/>
      <c r="Q67" s="373"/>
      <c r="R67" s="111"/>
      <c r="S67" s="111"/>
      <c r="T67" s="189"/>
      <c r="U67" s="189"/>
    </row>
    <row r="68" spans="2:44" ht="67" customHeight="1">
      <c r="B68" s="245"/>
      <c r="C68" s="34"/>
      <c r="D68" s="34"/>
      <c r="E68" s="34"/>
      <c r="F68" s="258"/>
      <c r="G68" s="189"/>
      <c r="H68" s="189"/>
      <c r="I68" s="189"/>
      <c r="J68" s="189"/>
      <c r="K68" s="189"/>
      <c r="L68" s="189"/>
      <c r="M68" s="189"/>
      <c r="N68" s="517"/>
      <c r="O68" s="189"/>
      <c r="P68" s="189"/>
      <c r="Q68" s="189"/>
      <c r="R68" s="189"/>
      <c r="S68" s="189"/>
      <c r="T68" s="189"/>
      <c r="U68" s="189"/>
    </row>
    <row r="69" spans="2:44" ht="67" customHeight="1"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  <c r="T69" s="189"/>
      <c r="U69" s="189"/>
    </row>
    <row r="70" spans="2:44" ht="16" customHeight="1">
      <c r="C70" s="861" t="s">
        <v>251</v>
      </c>
      <c r="D70" s="860"/>
      <c r="E70" s="861" t="s">
        <v>252</v>
      </c>
      <c r="G70" s="240"/>
      <c r="H70" s="240"/>
      <c r="I70" s="240"/>
      <c r="J70" s="240"/>
      <c r="K70" s="240"/>
      <c r="L70" s="240"/>
      <c r="M70" s="860"/>
      <c r="N70" s="240"/>
      <c r="O70" s="240"/>
      <c r="P70" s="240"/>
      <c r="Q70" s="240"/>
      <c r="R70" s="240"/>
      <c r="S70" s="240"/>
    </row>
    <row r="71" spans="2:44" ht="45" customHeight="1">
      <c r="C71" s="861"/>
      <c r="D71" s="860"/>
      <c r="E71" s="861"/>
      <c r="G71" s="240"/>
      <c r="H71" s="853" t="s">
        <v>253</v>
      </c>
      <c r="I71" s="853"/>
      <c r="J71" s="853"/>
      <c r="K71" s="853"/>
      <c r="L71" s="240"/>
      <c r="M71" s="860"/>
      <c r="N71" s="240"/>
      <c r="O71" s="853" t="s">
        <v>254</v>
      </c>
      <c r="P71" s="853"/>
      <c r="Q71" s="853"/>
      <c r="R71" s="853"/>
      <c r="S71" s="240"/>
    </row>
    <row r="72" spans="2:44" ht="16" customHeight="1">
      <c r="C72" s="861"/>
      <c r="D72" s="860"/>
      <c r="E72" s="861"/>
      <c r="G72" s="240"/>
      <c r="H72" s="240"/>
      <c r="I72" s="240"/>
      <c r="J72" s="240"/>
      <c r="K72" s="240"/>
      <c r="L72" s="240"/>
      <c r="M72" s="860"/>
      <c r="N72" s="240"/>
      <c r="O72" s="240"/>
      <c r="P72" s="240"/>
      <c r="Q72" s="240"/>
      <c r="R72" s="240"/>
      <c r="S72" s="240"/>
    </row>
    <row r="73" spans="2:44" ht="46" customHeight="1" thickBot="1">
      <c r="C73" s="861"/>
      <c r="D73" s="860"/>
      <c r="E73" s="861"/>
      <c r="G73" s="240"/>
      <c r="H73" s="863" t="s">
        <v>255</v>
      </c>
      <c r="I73" s="863"/>
      <c r="J73" s="863"/>
      <c r="K73" s="863"/>
      <c r="L73" s="240"/>
      <c r="M73" s="860"/>
      <c r="N73" s="240"/>
      <c r="O73" s="853" t="s">
        <v>255</v>
      </c>
      <c r="P73" s="853"/>
      <c r="Q73" s="853"/>
      <c r="R73" s="853"/>
      <c r="S73" s="240"/>
      <c r="Y73" s="207"/>
      <c r="Z73" s="418"/>
      <c r="AA73" s="418"/>
      <c r="AB73" s="418"/>
      <c r="AO73" s="207"/>
      <c r="AP73" s="418"/>
      <c r="AQ73" s="418"/>
      <c r="AR73" s="418"/>
    </row>
    <row r="74" spans="2:44" ht="17" customHeight="1" thickBot="1">
      <c r="C74" s="861"/>
      <c r="D74" s="860"/>
      <c r="E74" s="861"/>
      <c r="G74" s="240"/>
      <c r="H74" s="419"/>
      <c r="I74" s="420" t="s">
        <v>256</v>
      </c>
      <c r="J74" s="420" t="s">
        <v>226</v>
      </c>
      <c r="K74" s="421" t="s">
        <v>225</v>
      </c>
      <c r="L74" s="240"/>
      <c r="M74" s="860"/>
      <c r="N74" s="240"/>
      <c r="O74" s="422"/>
      <c r="P74" s="423" t="s">
        <v>256</v>
      </c>
      <c r="Q74" s="423" t="s">
        <v>226</v>
      </c>
      <c r="R74" s="424" t="s">
        <v>225</v>
      </c>
      <c r="S74" s="240"/>
      <c r="V74" s="862" t="s">
        <v>257</v>
      </c>
      <c r="X74" s="240"/>
      <c r="Y74" s="240"/>
      <c r="Z74" s="240"/>
      <c r="AA74" s="240"/>
      <c r="AB74" s="240"/>
      <c r="AC74" s="240"/>
      <c r="AL74" s="865"/>
    </row>
    <row r="75" spans="2:44" ht="16" customHeight="1">
      <c r="C75" s="861"/>
      <c r="D75" s="860"/>
      <c r="E75" s="861"/>
      <c r="G75" s="240"/>
      <c r="H75" s="854" t="s">
        <v>258</v>
      </c>
      <c r="I75" s="420" t="s">
        <v>259</v>
      </c>
      <c r="J75" s="420" t="s">
        <v>260</v>
      </c>
      <c r="K75" s="421" t="s">
        <v>261</v>
      </c>
      <c r="L75" s="240"/>
      <c r="M75" s="860"/>
      <c r="N75" s="240"/>
      <c r="O75" s="854" t="s">
        <v>258</v>
      </c>
      <c r="P75" s="425" t="s">
        <v>259</v>
      </c>
      <c r="Q75" s="425" t="s">
        <v>260</v>
      </c>
      <c r="R75" s="426" t="s">
        <v>261</v>
      </c>
      <c r="S75" s="240"/>
      <c r="V75" s="864"/>
      <c r="X75" s="240"/>
      <c r="Y75" s="427"/>
      <c r="Z75" s="263" t="s">
        <v>114</v>
      </c>
      <c r="AA75" s="263" t="s">
        <v>115</v>
      </c>
      <c r="AB75" s="264" t="s">
        <v>117</v>
      </c>
      <c r="AC75" s="240"/>
      <c r="AL75" s="866"/>
      <c r="AO75" s="207"/>
      <c r="AP75" s="418"/>
      <c r="AQ75" s="418"/>
      <c r="AR75" s="418"/>
    </row>
    <row r="76" spans="2:44" ht="17" customHeight="1" thickBot="1">
      <c r="C76" s="861"/>
      <c r="D76" s="860"/>
      <c r="E76" s="861"/>
      <c r="G76" s="240"/>
      <c r="H76" s="855"/>
      <c r="I76" s="428" t="e">
        <f>$K$48/SUM($I$48:$K$48)</f>
        <v>#N/A</v>
      </c>
      <c r="J76" s="428" t="e">
        <f>$J$48/SUM($I$48:$K$48)</f>
        <v>#N/A</v>
      </c>
      <c r="K76" s="429" t="e">
        <f>$I$48/SUM($I$48:$K$48)</f>
        <v>#N/A</v>
      </c>
      <c r="L76" s="240"/>
      <c r="M76" s="860"/>
      <c r="N76" s="240"/>
      <c r="O76" s="855"/>
      <c r="P76" s="428" t="e">
        <f>$K$48/SUM($I$48:$K$48)</f>
        <v>#N/A</v>
      </c>
      <c r="Q76" s="428" t="e">
        <f>$J$48/SUM($I$48:$K$48)</f>
        <v>#N/A</v>
      </c>
      <c r="R76" s="429" t="e">
        <f>$I$48/SUM($I$48:$K$48)</f>
        <v>#N/A</v>
      </c>
      <c r="S76" s="240"/>
      <c r="V76" s="864"/>
      <c r="X76" s="240"/>
      <c r="Y76" s="358" t="s">
        <v>114</v>
      </c>
      <c r="Z76" s="208" t="s">
        <v>151</v>
      </c>
      <c r="AA76" s="208">
        <v>0</v>
      </c>
      <c r="AB76" s="265">
        <v>0</v>
      </c>
      <c r="AC76" s="240"/>
      <c r="AL76" s="866"/>
      <c r="AO76" s="418"/>
      <c r="AP76" s="430"/>
      <c r="AQ76" s="430"/>
      <c r="AR76" s="430"/>
    </row>
    <row r="77" spans="2:44" ht="24" customHeight="1">
      <c r="C77" s="861"/>
      <c r="D77" s="860"/>
      <c r="E77" s="861"/>
      <c r="G77" s="240"/>
      <c r="H77" s="431" t="s">
        <v>232</v>
      </c>
      <c r="I77" s="432">
        <f>$K$55</f>
        <v>3000000</v>
      </c>
      <c r="J77" s="432">
        <f>$J$55</f>
        <v>200000</v>
      </c>
      <c r="K77" s="433">
        <f>$I$55</f>
        <v>100000</v>
      </c>
      <c r="L77" s="240"/>
      <c r="M77" s="860"/>
      <c r="N77" s="240"/>
      <c r="O77" s="854" t="s">
        <v>232</v>
      </c>
      <c r="P77" s="856">
        <f t="shared" ref="P77" si="8">$K$55</f>
        <v>3000000</v>
      </c>
      <c r="Q77" s="856">
        <f t="shared" ref="Q77" si="9">$J$55</f>
        <v>200000</v>
      </c>
      <c r="R77" s="858">
        <f t="shared" ref="R77" si="10">$I$55</f>
        <v>100000</v>
      </c>
      <c r="S77" s="240"/>
      <c r="V77" s="864"/>
      <c r="X77" s="240"/>
      <c r="Y77" s="358" t="s">
        <v>115</v>
      </c>
      <c r="Z77" s="208" t="s">
        <v>164</v>
      </c>
      <c r="AA77" s="208" t="s">
        <v>152</v>
      </c>
      <c r="AB77" s="265">
        <v>0</v>
      </c>
      <c r="AC77" s="240"/>
      <c r="AL77" s="866"/>
      <c r="AO77" s="418"/>
      <c r="AP77" s="430"/>
      <c r="AQ77" s="430"/>
      <c r="AR77" s="430"/>
    </row>
    <row r="78" spans="2:44" ht="25" customHeight="1" thickBot="1">
      <c r="C78" s="861"/>
      <c r="D78" s="860"/>
      <c r="E78" s="861"/>
      <c r="G78" s="240"/>
      <c r="H78" s="434" t="s">
        <v>262</v>
      </c>
      <c r="I78" s="435">
        <f>SQRT(I77)</f>
        <v>1732.0508075688772</v>
      </c>
      <c r="J78" s="435">
        <f>SQRT(J77)</f>
        <v>447.21359549995793</v>
      </c>
      <c r="K78" s="436">
        <f>SQRT(K77)</f>
        <v>316.22776601683796</v>
      </c>
      <c r="L78" s="240"/>
      <c r="M78" s="860"/>
      <c r="N78" s="240"/>
      <c r="O78" s="855"/>
      <c r="P78" s="857"/>
      <c r="Q78" s="857"/>
      <c r="R78" s="859"/>
      <c r="S78" s="240"/>
      <c r="V78" s="864"/>
      <c r="X78" s="240"/>
      <c r="Y78" s="359" t="s">
        <v>117</v>
      </c>
      <c r="Z78" s="266" t="s">
        <v>163</v>
      </c>
      <c r="AA78" s="266" t="s">
        <v>165</v>
      </c>
      <c r="AB78" s="267" t="s">
        <v>153</v>
      </c>
      <c r="AC78" s="240"/>
      <c r="AL78" s="866"/>
      <c r="AO78" s="418"/>
      <c r="AP78" s="430"/>
      <c r="AQ78" s="430"/>
      <c r="AR78" s="430"/>
    </row>
    <row r="79" spans="2:44" ht="16" customHeight="1">
      <c r="C79" s="861"/>
      <c r="D79" s="860"/>
      <c r="E79" s="861"/>
      <c r="G79" s="240"/>
      <c r="H79" s="854" t="s">
        <v>263</v>
      </c>
      <c r="I79" s="420" t="s">
        <v>264</v>
      </c>
      <c r="J79" s="420" t="s">
        <v>265</v>
      </c>
      <c r="K79" s="421" t="s">
        <v>266</v>
      </c>
      <c r="L79" s="240"/>
      <c r="M79" s="860"/>
      <c r="N79" s="240"/>
      <c r="O79" s="854" t="s">
        <v>267</v>
      </c>
      <c r="P79" s="420" t="s">
        <v>264</v>
      </c>
      <c r="Q79" s="420" t="s">
        <v>265</v>
      </c>
      <c r="R79" s="421" t="s">
        <v>266</v>
      </c>
      <c r="S79" s="240"/>
      <c r="V79" s="864"/>
      <c r="X79" s="240"/>
      <c r="Y79" s="240"/>
      <c r="Z79" s="240"/>
      <c r="AA79" s="240"/>
      <c r="AB79" s="240"/>
      <c r="AC79" s="240"/>
      <c r="AL79" s="866"/>
    </row>
    <row r="80" spans="2:44" ht="17" customHeight="1" thickBot="1">
      <c r="C80" s="861"/>
      <c r="D80" s="860"/>
      <c r="E80" s="861"/>
      <c r="G80" s="240"/>
      <c r="H80" s="855"/>
      <c r="I80" s="437">
        <f>I78/SUM($I78:$K78)</f>
        <v>0.69407182640187792</v>
      </c>
      <c r="J80" s="437">
        <f>J78/SUM($I78:$K78)</f>
        <v>0.17920857498174925</v>
      </c>
      <c r="K80" s="438">
        <f>K78/SUM($I78:$K78)</f>
        <v>0.12671959861637278</v>
      </c>
      <c r="L80" s="240"/>
      <c r="M80" s="860"/>
      <c r="N80" s="240"/>
      <c r="O80" s="855"/>
      <c r="P80" s="437">
        <f>P77/SUM($I77:$K77)</f>
        <v>0.90909090909090906</v>
      </c>
      <c r="Q80" s="437">
        <f>Q77/SUM($I77:$K77)</f>
        <v>6.0606060606060608E-2</v>
      </c>
      <c r="R80" s="438">
        <f>R77/SUM($I77:$K77)</f>
        <v>3.0303030303030304E-2</v>
      </c>
      <c r="S80" s="240"/>
    </row>
    <row r="81" spans="3:19" ht="16" customHeight="1">
      <c r="C81" s="861"/>
      <c r="D81" s="860"/>
      <c r="E81" s="861"/>
      <c r="G81" s="240"/>
      <c r="H81" s="439" t="s">
        <v>268</v>
      </c>
      <c r="I81" s="440" t="s">
        <v>269</v>
      </c>
      <c r="J81" s="440" t="s">
        <v>270</v>
      </c>
      <c r="K81" s="441" t="s">
        <v>271</v>
      </c>
      <c r="L81" s="240"/>
      <c r="M81" s="860"/>
      <c r="N81" s="240"/>
      <c r="O81" s="442" t="s">
        <v>268</v>
      </c>
      <c r="P81" s="440" t="s">
        <v>269</v>
      </c>
      <c r="Q81" s="440" t="s">
        <v>270</v>
      </c>
      <c r="R81" s="440" t="s">
        <v>271</v>
      </c>
      <c r="S81" s="240"/>
    </row>
    <row r="82" spans="3:19" ht="16" customHeight="1">
      <c r="C82" s="861"/>
      <c r="D82" s="860"/>
      <c r="E82" s="861"/>
      <c r="G82" s="240"/>
      <c r="H82" s="443" t="e">
        <f>(I80-I76)*(K80-K76)&gt;0</f>
        <v>#N/A</v>
      </c>
      <c r="I82" s="444" t="e">
        <f>I76</f>
        <v>#N/A</v>
      </c>
      <c r="J82" s="444" t="e">
        <f>1-K80-I76</f>
        <v>#N/A</v>
      </c>
      <c r="K82" s="445">
        <f>K80</f>
        <v>0.12671959861637278</v>
      </c>
      <c r="L82" s="240"/>
      <c r="M82" s="860"/>
      <c r="N82" s="240"/>
      <c r="O82" s="258" t="e">
        <f>(P80-P76)*(R80-R76)&gt;0</f>
        <v>#N/A</v>
      </c>
      <c r="P82" s="444" t="e">
        <f>P76</f>
        <v>#N/A</v>
      </c>
      <c r="Q82" s="444" t="e">
        <f>1-R80-P76</f>
        <v>#N/A</v>
      </c>
      <c r="R82" s="444">
        <f>R80</f>
        <v>3.0303030303030304E-2</v>
      </c>
      <c r="S82" s="240"/>
    </row>
    <row r="83" spans="3:19" ht="16" customHeight="1">
      <c r="C83" s="861"/>
      <c r="D83" s="860"/>
      <c r="E83" s="861"/>
      <c r="G83" s="240"/>
      <c r="H83" s="439" t="s">
        <v>272</v>
      </c>
      <c r="I83" s="440" t="s">
        <v>269</v>
      </c>
      <c r="J83" s="440" t="s">
        <v>270</v>
      </c>
      <c r="K83" s="441" t="s">
        <v>271</v>
      </c>
      <c r="L83" s="240"/>
      <c r="M83" s="860"/>
      <c r="N83" s="240"/>
      <c r="O83" s="442" t="s">
        <v>272</v>
      </c>
      <c r="P83" s="440" t="s">
        <v>269</v>
      </c>
      <c r="Q83" s="440" t="s">
        <v>270</v>
      </c>
      <c r="R83" s="440" t="s">
        <v>271</v>
      </c>
      <c r="S83" s="240"/>
    </row>
    <row r="84" spans="3:19" ht="16" customHeight="1">
      <c r="C84" s="861"/>
      <c r="D84" s="860"/>
      <c r="E84" s="861"/>
      <c r="G84" s="240"/>
      <c r="H84" s="443" t="e">
        <f>(J80-J76)*(K80-K76)&gt;0</f>
        <v>#N/A</v>
      </c>
      <c r="I84" s="444" t="e">
        <f>1-J80-K76</f>
        <v>#N/A</v>
      </c>
      <c r="J84" s="444">
        <f>J80</f>
        <v>0.17920857498174925</v>
      </c>
      <c r="K84" s="445" t="e">
        <f>K76</f>
        <v>#N/A</v>
      </c>
      <c r="L84" s="240"/>
      <c r="M84" s="860"/>
      <c r="N84" s="240"/>
      <c r="O84" s="258" t="e">
        <f>(Q80-Q76)*(R80-R76)&gt;0</f>
        <v>#N/A</v>
      </c>
      <c r="P84" s="444" t="e">
        <f>1-Q80-R76</f>
        <v>#N/A</v>
      </c>
      <c r="Q84" s="444">
        <f>Q80</f>
        <v>6.0606060606060608E-2</v>
      </c>
      <c r="R84" s="444" t="e">
        <f>R76</f>
        <v>#N/A</v>
      </c>
      <c r="S84" s="240"/>
    </row>
    <row r="85" spans="3:19" ht="16" customHeight="1">
      <c r="C85" s="861"/>
      <c r="D85" s="860"/>
      <c r="E85" s="861"/>
      <c r="G85" s="240"/>
      <c r="H85" s="439" t="s">
        <v>273</v>
      </c>
      <c r="I85" s="440" t="s">
        <v>269</v>
      </c>
      <c r="J85" s="440" t="s">
        <v>270</v>
      </c>
      <c r="K85" s="441" t="s">
        <v>271</v>
      </c>
      <c r="L85" s="240"/>
      <c r="M85" s="860"/>
      <c r="N85" s="240"/>
      <c r="O85" s="442" t="s">
        <v>273</v>
      </c>
      <c r="P85" s="440" t="s">
        <v>269</v>
      </c>
      <c r="Q85" s="440" t="s">
        <v>270</v>
      </c>
      <c r="R85" s="440" t="s">
        <v>271</v>
      </c>
      <c r="S85" s="240"/>
    </row>
    <row r="86" spans="3:19" ht="17" customHeight="1" thickBot="1">
      <c r="C86" s="861"/>
      <c r="D86" s="860"/>
      <c r="E86" s="861"/>
      <c r="G86" s="240"/>
      <c r="H86" s="443" t="e">
        <f>(I80-I76)*(J80-J76)&gt;0</f>
        <v>#N/A</v>
      </c>
      <c r="I86" s="444">
        <f>I80</f>
        <v>0.69407182640187792</v>
      </c>
      <c r="J86" s="444" t="e">
        <f>J76</f>
        <v>#N/A</v>
      </c>
      <c r="K86" s="445" t="e">
        <f>1-I80-J76</f>
        <v>#N/A</v>
      </c>
      <c r="L86" s="240"/>
      <c r="M86" s="860"/>
      <c r="N86" s="240"/>
      <c r="O86" s="258" t="e">
        <f>(P80-P76)*(Q80-Q76)&gt;0</f>
        <v>#N/A</v>
      </c>
      <c r="P86" s="444">
        <f>P80</f>
        <v>0.90909090909090906</v>
      </c>
      <c r="Q86" s="444" t="e">
        <f>Q76</f>
        <v>#N/A</v>
      </c>
      <c r="R86" s="444" t="e">
        <f>1-P80-Q76</f>
        <v>#N/A</v>
      </c>
      <c r="S86" s="240"/>
    </row>
    <row r="87" spans="3:19" ht="16" customHeight="1">
      <c r="C87" s="861"/>
      <c r="D87" s="860"/>
      <c r="E87" s="861"/>
      <c r="G87" s="240"/>
      <c r="H87" s="854" t="s">
        <v>274</v>
      </c>
      <c r="I87" s="420" t="s">
        <v>269</v>
      </c>
      <c r="J87" s="420" t="s">
        <v>270</v>
      </c>
      <c r="K87" s="421" t="s">
        <v>271</v>
      </c>
      <c r="L87" s="240"/>
      <c r="M87" s="860"/>
      <c r="N87" s="240"/>
      <c r="O87" s="854" t="s">
        <v>274</v>
      </c>
      <c r="P87" s="420" t="s">
        <v>269</v>
      </c>
      <c r="Q87" s="420" t="s">
        <v>270</v>
      </c>
      <c r="R87" s="421" t="s">
        <v>271</v>
      </c>
      <c r="S87" s="240"/>
    </row>
    <row r="88" spans="3:19" ht="17" customHeight="1" thickBot="1">
      <c r="C88" s="861"/>
      <c r="D88" s="860"/>
      <c r="E88" s="861"/>
      <c r="G88" s="240"/>
      <c r="H88" s="855"/>
      <c r="I88" s="446" t="e">
        <f>_xlfn.IFS($H82,I82,$H84,I84,$H86,I86)</f>
        <v>#N/A</v>
      </c>
      <c r="J88" s="446" t="e">
        <f>_xlfn.IFS($H82,J82,$H84,J84,$H86,J86)</f>
        <v>#N/A</v>
      </c>
      <c r="K88" s="447" t="e">
        <f>_xlfn.IFS($H82,K82,$H84,K84,$H86,K86)</f>
        <v>#N/A</v>
      </c>
      <c r="L88" s="240"/>
      <c r="M88" s="860"/>
      <c r="N88" s="240"/>
      <c r="O88" s="855"/>
      <c r="P88" s="446" t="e">
        <f>_xlfn.IFS($H82,P82,$H84,P84,$H86,P86)</f>
        <v>#N/A</v>
      </c>
      <c r="Q88" s="446" t="e">
        <f>_xlfn.IFS($H82,Q82,$H84,Q84,$H86,Q86)</f>
        <v>#N/A</v>
      </c>
      <c r="R88" s="447" t="e">
        <f>_xlfn.IFS($H82,R82,$H84,R84,$H86,R86)</f>
        <v>#N/A</v>
      </c>
      <c r="S88" s="240"/>
    </row>
    <row r="89" spans="3:19" ht="17" customHeight="1" thickBot="1">
      <c r="C89" s="861"/>
      <c r="D89" s="860"/>
      <c r="E89" s="861"/>
      <c r="G89" s="240"/>
      <c r="H89" s="448" t="s">
        <v>237</v>
      </c>
      <c r="I89" s="449" t="e">
        <f>I88-I76</f>
        <v>#N/A</v>
      </c>
      <c r="J89" s="449" t="e">
        <f t="shared" ref="J89:K89" si="11">J88-J76</f>
        <v>#N/A</v>
      </c>
      <c r="K89" s="450" t="e">
        <f t="shared" si="11"/>
        <v>#N/A</v>
      </c>
      <c r="L89" s="240"/>
      <c r="M89" s="860"/>
      <c r="N89" s="240"/>
      <c r="O89" s="448" t="s">
        <v>237</v>
      </c>
      <c r="P89" s="449" t="e">
        <f>P88-P76</f>
        <v>#N/A</v>
      </c>
      <c r="Q89" s="449" t="e">
        <f t="shared" ref="Q89:R89" si="12">Q88-Q76</f>
        <v>#N/A</v>
      </c>
      <c r="R89" s="450" t="e">
        <f t="shared" si="12"/>
        <v>#N/A</v>
      </c>
      <c r="S89" s="240"/>
    </row>
    <row r="90" spans="3:19" ht="17" customHeight="1" thickBot="1">
      <c r="C90" s="861"/>
      <c r="D90" s="860"/>
      <c r="E90" s="861"/>
      <c r="G90" s="240"/>
      <c r="H90" s="448" t="s">
        <v>238</v>
      </c>
      <c r="I90" s="449" t="e">
        <f>I80-I88</f>
        <v>#N/A</v>
      </c>
      <c r="J90" s="449" t="e">
        <f t="shared" ref="J90:K90" si="13">J80-J88</f>
        <v>#N/A</v>
      </c>
      <c r="K90" s="450" t="e">
        <f t="shared" si="13"/>
        <v>#N/A</v>
      </c>
      <c r="L90" s="240"/>
      <c r="M90" s="860"/>
      <c r="N90" s="240"/>
      <c r="O90" s="448" t="s">
        <v>238</v>
      </c>
      <c r="P90" s="449" t="e">
        <f>P80-P88</f>
        <v>#N/A</v>
      </c>
      <c r="Q90" s="449" t="e">
        <f t="shared" ref="Q90:R90" si="14">Q80-Q88</f>
        <v>#N/A</v>
      </c>
      <c r="R90" s="450" t="e">
        <f t="shared" si="14"/>
        <v>#N/A</v>
      </c>
      <c r="S90" s="240"/>
    </row>
    <row r="91" spans="3:19" ht="16" customHeight="1">
      <c r="C91" s="861"/>
      <c r="D91" s="860"/>
      <c r="E91" s="861"/>
      <c r="G91" s="240"/>
      <c r="H91" s="240"/>
      <c r="I91" s="240"/>
      <c r="J91" s="240"/>
      <c r="K91" s="240"/>
      <c r="L91" s="240"/>
      <c r="M91" s="860"/>
      <c r="N91" s="240"/>
      <c r="O91" s="240"/>
      <c r="P91" s="240"/>
      <c r="Q91" s="240"/>
      <c r="R91" s="240"/>
      <c r="S91" s="240"/>
    </row>
    <row r="92" spans="3:19" ht="46" customHeight="1" thickBot="1">
      <c r="C92" s="861"/>
      <c r="D92" s="860"/>
      <c r="E92" s="861"/>
      <c r="G92" s="240"/>
      <c r="H92" s="868" t="s">
        <v>275</v>
      </c>
      <c r="I92" s="868"/>
      <c r="J92" s="868"/>
      <c r="K92" s="868"/>
      <c r="L92" s="240"/>
      <c r="M92" s="860"/>
      <c r="N92" s="240"/>
      <c r="O92" s="853" t="s">
        <v>275</v>
      </c>
      <c r="P92" s="853"/>
      <c r="Q92" s="853"/>
      <c r="R92" s="853"/>
      <c r="S92" s="240"/>
    </row>
    <row r="93" spans="3:19" ht="17" customHeight="1">
      <c r="C93" s="861"/>
      <c r="D93" s="860"/>
      <c r="E93" s="861"/>
      <c r="G93" s="240"/>
      <c r="H93" s="451"/>
      <c r="I93" s="452" t="s">
        <v>256</v>
      </c>
      <c r="J93" s="452" t="s">
        <v>226</v>
      </c>
      <c r="K93" s="453" t="s">
        <v>225</v>
      </c>
      <c r="L93" s="240"/>
      <c r="M93" s="860"/>
      <c r="N93" s="240"/>
      <c r="O93" s="451"/>
      <c r="P93" s="452" t="s">
        <v>256</v>
      </c>
      <c r="Q93" s="452" t="s">
        <v>226</v>
      </c>
      <c r="R93" s="453" t="s">
        <v>225</v>
      </c>
      <c r="S93" s="240"/>
    </row>
    <row r="94" spans="3:19" ht="17" customHeight="1">
      <c r="C94" s="861"/>
      <c r="D94" s="860"/>
      <c r="E94" s="861"/>
      <c r="G94" s="240"/>
      <c r="H94" s="454" t="s">
        <v>276</v>
      </c>
      <c r="I94" s="455">
        <f>MAX(2*I80-1,0)</f>
        <v>0.38814365280375585</v>
      </c>
      <c r="J94" s="456">
        <v>0</v>
      </c>
      <c r="K94" s="457">
        <v>0</v>
      </c>
      <c r="L94" s="240"/>
      <c r="M94" s="860"/>
      <c r="N94" s="240"/>
      <c r="O94" s="454" t="s">
        <v>276</v>
      </c>
      <c r="P94" s="455">
        <f>MAX(2*P80-1,0)</f>
        <v>0.81818181818181812</v>
      </c>
      <c r="Q94" s="456">
        <v>0</v>
      </c>
      <c r="R94" s="457">
        <v>0</v>
      </c>
      <c r="S94" s="240"/>
    </row>
    <row r="95" spans="3:19" ht="17" customHeight="1">
      <c r="C95" s="861"/>
      <c r="D95" s="860"/>
      <c r="E95" s="861"/>
      <c r="G95" s="240"/>
      <c r="H95" s="454" t="s">
        <v>226</v>
      </c>
      <c r="I95" s="455">
        <f>MAX(1-2*K80,0)-MAX(2*I80-1,0)-MAX(2*J80-1,0)</f>
        <v>0.3584171499634986</v>
      </c>
      <c r="J95" s="458">
        <f>MAX(2*J80-1,0)</f>
        <v>0</v>
      </c>
      <c r="K95" s="457">
        <v>0</v>
      </c>
      <c r="L95" s="240"/>
      <c r="M95" s="860"/>
      <c r="N95" s="240"/>
      <c r="O95" s="454" t="s">
        <v>226</v>
      </c>
      <c r="P95" s="455">
        <f>MAX(1-2*R80,0)-MAX(2*P80-1,0)-MAX(2*Q80-1,0)</f>
        <v>0.12121212121212133</v>
      </c>
      <c r="Q95" s="458">
        <f>MAX(2*Q80-1,0)</f>
        <v>0</v>
      </c>
      <c r="R95" s="457">
        <v>0</v>
      </c>
      <c r="S95" s="240"/>
    </row>
    <row r="96" spans="3:19" ht="17" customHeight="1" thickBot="1">
      <c r="C96" s="861"/>
      <c r="D96" s="860"/>
      <c r="E96" s="861"/>
      <c r="G96" s="240"/>
      <c r="H96" s="459" t="s">
        <v>225</v>
      </c>
      <c r="I96" s="460">
        <f>MAX(1-2*J80,0)-MAX(2*K80-1,0)-MAX(2*I80-1,0)</f>
        <v>0.25343919723274566</v>
      </c>
      <c r="J96" s="460">
        <f>MAX(1-2*I80,0)-MAX(2*K80-1,0)-MAX(2*J80-1,0)</f>
        <v>0</v>
      </c>
      <c r="K96" s="461">
        <f>MAX(2*K80-1,0)</f>
        <v>0</v>
      </c>
      <c r="L96" s="240"/>
      <c r="M96" s="860"/>
      <c r="N96" s="240"/>
      <c r="O96" s="459" t="s">
        <v>225</v>
      </c>
      <c r="P96" s="460">
        <f>MAX(1-2*Q80,0)-MAX(2*R80-1,0)-MAX(2*P80-1,0)</f>
        <v>6.0606060606060663E-2</v>
      </c>
      <c r="Q96" s="460">
        <f>MAX(1-2*P80,0)-MAX(2*R80-1,0)-MAX(2*Q80-1,0)</f>
        <v>0</v>
      </c>
      <c r="R96" s="461">
        <f>MAX(2*R80-1,0)</f>
        <v>0</v>
      </c>
      <c r="S96" s="240"/>
    </row>
    <row r="97" spans="3:19" ht="16" customHeight="1">
      <c r="C97" s="861"/>
      <c r="D97" s="860"/>
      <c r="E97" s="861"/>
      <c r="G97" s="240"/>
      <c r="H97" s="240"/>
      <c r="I97" s="240"/>
      <c r="J97" s="240"/>
      <c r="K97" s="240"/>
      <c r="L97" s="240"/>
      <c r="M97" s="860"/>
      <c r="N97" s="240"/>
      <c r="O97" s="240"/>
      <c r="P97" s="240"/>
      <c r="Q97" s="240"/>
      <c r="R97" s="240"/>
      <c r="S97" s="240"/>
    </row>
    <row r="98" spans="3:19" ht="67" customHeight="1">
      <c r="C98" s="861"/>
    </row>
    <row r="99" spans="3:19" ht="16" customHeight="1">
      <c r="C99" s="861"/>
      <c r="D99" s="860"/>
      <c r="E99" s="861" t="s">
        <v>277</v>
      </c>
      <c r="G99" s="240"/>
      <c r="H99" s="240"/>
      <c r="I99" s="240"/>
      <c r="J99" s="240"/>
      <c r="K99" s="240"/>
      <c r="L99" s="240"/>
      <c r="M99" s="860"/>
      <c r="N99" s="240"/>
      <c r="O99" s="240"/>
      <c r="P99" s="240"/>
      <c r="Q99" s="240"/>
      <c r="R99" s="240"/>
      <c r="S99" s="240"/>
    </row>
    <row r="100" spans="3:19" ht="45" customHeight="1">
      <c r="C100" s="861"/>
      <c r="D100" s="860"/>
      <c r="E100" s="861"/>
      <c r="G100" s="240"/>
      <c r="H100" s="853" t="s">
        <v>253</v>
      </c>
      <c r="I100" s="853"/>
      <c r="J100" s="853"/>
      <c r="K100" s="853"/>
      <c r="L100" s="240"/>
      <c r="M100" s="860"/>
      <c r="N100" s="240"/>
      <c r="O100" s="853" t="s">
        <v>254</v>
      </c>
      <c r="P100" s="853"/>
      <c r="Q100" s="853"/>
      <c r="R100" s="853"/>
      <c r="S100" s="240"/>
    </row>
    <row r="101" spans="3:19" ht="16" customHeight="1">
      <c r="C101" s="861"/>
      <c r="D101" s="860"/>
      <c r="E101" s="861"/>
      <c r="G101" s="240"/>
      <c r="H101" s="240"/>
      <c r="I101" s="240"/>
      <c r="J101" s="240"/>
      <c r="K101" s="240"/>
      <c r="L101" s="240"/>
      <c r="M101" s="860"/>
      <c r="N101" s="240"/>
      <c r="O101" s="240"/>
      <c r="P101" s="240"/>
      <c r="Q101" s="240"/>
      <c r="R101" s="240"/>
      <c r="S101" s="240"/>
    </row>
    <row r="102" spans="3:19" ht="46" customHeight="1" thickBot="1">
      <c r="C102" s="861"/>
      <c r="D102" s="860"/>
      <c r="E102" s="861"/>
      <c r="G102" s="240"/>
      <c r="H102" s="863" t="s">
        <v>255</v>
      </c>
      <c r="I102" s="863"/>
      <c r="J102" s="863"/>
      <c r="K102" s="863"/>
      <c r="L102" s="240"/>
      <c r="M102" s="860"/>
      <c r="N102" s="240"/>
      <c r="O102" s="853" t="s">
        <v>255</v>
      </c>
      <c r="P102" s="853"/>
      <c r="Q102" s="853"/>
      <c r="R102" s="853"/>
      <c r="S102" s="240"/>
    </row>
    <row r="103" spans="3:19" ht="17" customHeight="1" thickBot="1">
      <c r="C103" s="861"/>
      <c r="D103" s="860"/>
      <c r="E103" s="861"/>
      <c r="G103" s="240"/>
      <c r="H103" s="419"/>
      <c r="I103" s="420" t="s">
        <v>278</v>
      </c>
      <c r="J103" s="420" t="s">
        <v>228</v>
      </c>
      <c r="K103" s="421" t="s">
        <v>229</v>
      </c>
      <c r="L103" s="240"/>
      <c r="M103" s="860"/>
      <c r="N103" s="240"/>
      <c r="O103" s="419"/>
      <c r="P103" s="462" t="s">
        <v>279</v>
      </c>
      <c r="Q103" s="462" t="s">
        <v>280</v>
      </c>
      <c r="R103" s="463" t="s">
        <v>281</v>
      </c>
      <c r="S103" s="240"/>
    </row>
    <row r="104" spans="3:19" ht="16" customHeight="1">
      <c r="C104" s="861"/>
      <c r="D104" s="860"/>
      <c r="E104" s="861"/>
      <c r="G104" s="240"/>
      <c r="H104" s="854" t="s">
        <v>258</v>
      </c>
      <c r="I104" s="420" t="s">
        <v>259</v>
      </c>
      <c r="J104" s="420" t="s">
        <v>260</v>
      </c>
      <c r="K104" s="421" t="s">
        <v>261</v>
      </c>
      <c r="L104" s="240"/>
      <c r="M104" s="860"/>
      <c r="N104" s="240"/>
      <c r="O104" s="854" t="s">
        <v>258</v>
      </c>
      <c r="P104" s="425" t="s">
        <v>259</v>
      </c>
      <c r="Q104" s="425" t="s">
        <v>260</v>
      </c>
      <c r="R104" s="426" t="s">
        <v>261</v>
      </c>
      <c r="S104" s="240"/>
    </row>
    <row r="105" spans="3:19" ht="17" customHeight="1" thickBot="1">
      <c r="C105" s="861"/>
      <c r="D105" s="860"/>
      <c r="E105" s="861"/>
      <c r="G105" s="240"/>
      <c r="H105" s="855"/>
      <c r="I105" s="464" t="e">
        <f>$O$48/SUM($O$48:$Q$48)</f>
        <v>#N/A</v>
      </c>
      <c r="J105" s="464" t="e">
        <f>$P$48/SUM($O$48:$Q$48)</f>
        <v>#N/A</v>
      </c>
      <c r="K105" s="465" t="e">
        <f>$Q$48/SUM($O$48:$Q$48)</f>
        <v>#N/A</v>
      </c>
      <c r="L105" s="240"/>
      <c r="M105" s="860"/>
      <c r="N105" s="240"/>
      <c r="O105" s="855"/>
      <c r="P105" s="464" t="e">
        <f>$O$48/SUM($O$48:$Q$48)</f>
        <v>#N/A</v>
      </c>
      <c r="Q105" s="464" t="e">
        <f>$P$48/SUM($O$48:$Q$48)</f>
        <v>#N/A</v>
      </c>
      <c r="R105" s="465" t="e">
        <f>$Q$48/SUM($O$48:$Q$48)</f>
        <v>#N/A</v>
      </c>
      <c r="S105" s="240"/>
    </row>
    <row r="106" spans="3:19" ht="16" customHeight="1">
      <c r="C106" s="861"/>
      <c r="D106" s="860"/>
      <c r="E106" s="861"/>
      <c r="G106" s="240"/>
      <c r="H106" s="431" t="s">
        <v>232</v>
      </c>
      <c r="I106" s="466">
        <f>$O$55</f>
        <v>100000</v>
      </c>
      <c r="J106" s="466">
        <f>$P$55</f>
        <v>2000000</v>
      </c>
      <c r="K106" s="467">
        <f>$Q$55</f>
        <v>300000</v>
      </c>
      <c r="L106" s="240"/>
      <c r="M106" s="860"/>
      <c r="N106" s="240"/>
      <c r="O106" s="854" t="s">
        <v>232</v>
      </c>
      <c r="P106" s="856">
        <f>$O$55</f>
        <v>100000</v>
      </c>
      <c r="Q106" s="856">
        <f t="shared" ref="Q106" si="15">$P$55</f>
        <v>2000000</v>
      </c>
      <c r="R106" s="858">
        <f t="shared" ref="R106" si="16">$Q$55</f>
        <v>300000</v>
      </c>
      <c r="S106" s="240"/>
    </row>
    <row r="107" spans="3:19" ht="17" customHeight="1" thickBot="1">
      <c r="C107" s="861"/>
      <c r="D107" s="860"/>
      <c r="E107" s="861"/>
      <c r="G107" s="240"/>
      <c r="H107" s="434" t="s">
        <v>262</v>
      </c>
      <c r="I107" s="437">
        <f>SQRT(I106)</f>
        <v>316.22776601683796</v>
      </c>
      <c r="J107" s="437">
        <f>SQRT(J106)</f>
        <v>1414.2135623730951</v>
      </c>
      <c r="K107" s="438">
        <f>SQRT(K106)</f>
        <v>547.72255750516615</v>
      </c>
      <c r="L107" s="240"/>
      <c r="M107" s="860"/>
      <c r="N107" s="240"/>
      <c r="O107" s="855"/>
      <c r="P107" s="857"/>
      <c r="Q107" s="857"/>
      <c r="R107" s="859"/>
      <c r="S107" s="240"/>
    </row>
    <row r="108" spans="3:19" ht="16" customHeight="1">
      <c r="C108" s="861"/>
      <c r="D108" s="860"/>
      <c r="E108" s="861"/>
      <c r="G108" s="240"/>
      <c r="H108" s="854" t="s">
        <v>263</v>
      </c>
      <c r="I108" s="420" t="s">
        <v>264</v>
      </c>
      <c r="J108" s="420" t="s">
        <v>265</v>
      </c>
      <c r="K108" s="421" t="s">
        <v>266</v>
      </c>
      <c r="L108" s="240"/>
      <c r="M108" s="860"/>
      <c r="N108" s="240"/>
      <c r="O108" s="854" t="s">
        <v>267</v>
      </c>
      <c r="P108" s="420" t="s">
        <v>264</v>
      </c>
      <c r="Q108" s="420" t="s">
        <v>265</v>
      </c>
      <c r="R108" s="421" t="s">
        <v>266</v>
      </c>
      <c r="S108" s="240"/>
    </row>
    <row r="109" spans="3:19" ht="17" customHeight="1" thickBot="1">
      <c r="C109" s="861"/>
      <c r="D109" s="860"/>
      <c r="E109" s="861"/>
      <c r="G109" s="240"/>
      <c r="H109" s="855"/>
      <c r="I109" s="437">
        <f>I107/SUM($I107:$K107)</f>
        <v>0.13880817265812767</v>
      </c>
      <c r="J109" s="437">
        <f>J107/SUM($I107:$K107)</f>
        <v>0.62076901979220223</v>
      </c>
      <c r="K109" s="438">
        <f>K107/SUM($I107:$K107)</f>
        <v>0.24042280754967016</v>
      </c>
      <c r="L109" s="240"/>
      <c r="M109" s="860"/>
      <c r="N109" s="240"/>
      <c r="O109" s="855"/>
      <c r="P109" s="437">
        <f>P106/SUM($I106:$K106)</f>
        <v>4.1666666666666664E-2</v>
      </c>
      <c r="Q109" s="437">
        <f>Q106/SUM($I106:$K106)</f>
        <v>0.83333333333333337</v>
      </c>
      <c r="R109" s="438">
        <f>R106/SUM($I106:$K106)</f>
        <v>0.125</v>
      </c>
      <c r="S109" s="240"/>
    </row>
    <row r="110" spans="3:19" ht="16" customHeight="1">
      <c r="C110" s="861"/>
      <c r="D110" s="860"/>
      <c r="E110" s="861"/>
      <c r="G110" s="240"/>
      <c r="H110" s="439" t="s">
        <v>268</v>
      </c>
      <c r="I110" s="440" t="s">
        <v>269</v>
      </c>
      <c r="J110" s="440" t="s">
        <v>270</v>
      </c>
      <c r="K110" s="441" t="s">
        <v>271</v>
      </c>
      <c r="L110" s="240"/>
      <c r="M110" s="860"/>
      <c r="N110" s="240"/>
      <c r="O110" s="442" t="s">
        <v>268</v>
      </c>
      <c r="P110" s="440" t="s">
        <v>269</v>
      </c>
      <c r="Q110" s="440" t="s">
        <v>270</v>
      </c>
      <c r="R110" s="440" t="s">
        <v>271</v>
      </c>
      <c r="S110" s="240"/>
    </row>
    <row r="111" spans="3:19" ht="16" customHeight="1">
      <c r="C111" s="861"/>
      <c r="D111" s="860"/>
      <c r="E111" s="861"/>
      <c r="G111" s="240"/>
      <c r="H111" s="443" t="e">
        <f>(I109-I105)*(K109-K105)&gt;0</f>
        <v>#N/A</v>
      </c>
      <c r="I111" s="444" t="e">
        <f>I105</f>
        <v>#N/A</v>
      </c>
      <c r="J111" s="444" t="e">
        <f>1-K109-I105</f>
        <v>#N/A</v>
      </c>
      <c r="K111" s="445">
        <f>K109</f>
        <v>0.24042280754967016</v>
      </c>
      <c r="L111" s="240"/>
      <c r="M111" s="860"/>
      <c r="N111" s="240"/>
      <c r="O111" s="258" t="e">
        <f>(P109-P105)*(R109-R105)&gt;0</f>
        <v>#N/A</v>
      </c>
      <c r="P111" s="444" t="e">
        <f>P105</f>
        <v>#N/A</v>
      </c>
      <c r="Q111" s="444" t="e">
        <f>1-R109-P105</f>
        <v>#N/A</v>
      </c>
      <c r="R111" s="444">
        <f>R109</f>
        <v>0.125</v>
      </c>
      <c r="S111" s="240"/>
    </row>
    <row r="112" spans="3:19" ht="16" customHeight="1">
      <c r="C112" s="861"/>
      <c r="D112" s="860"/>
      <c r="E112" s="861"/>
      <c r="G112" s="240"/>
      <c r="H112" s="439" t="s">
        <v>272</v>
      </c>
      <c r="I112" s="440" t="s">
        <v>269</v>
      </c>
      <c r="J112" s="440" t="s">
        <v>270</v>
      </c>
      <c r="K112" s="441" t="s">
        <v>271</v>
      </c>
      <c r="L112" s="240"/>
      <c r="M112" s="860"/>
      <c r="N112" s="240"/>
      <c r="O112" s="442" t="s">
        <v>272</v>
      </c>
      <c r="P112" s="440" t="s">
        <v>269</v>
      </c>
      <c r="Q112" s="440" t="s">
        <v>270</v>
      </c>
      <c r="R112" s="440" t="s">
        <v>271</v>
      </c>
      <c r="S112" s="240"/>
    </row>
    <row r="113" spans="3:19" ht="16" customHeight="1">
      <c r="C113" s="861"/>
      <c r="D113" s="860"/>
      <c r="E113" s="861"/>
      <c r="G113" s="240"/>
      <c r="H113" s="443" t="e">
        <f>(J109-J105)*(K109-K105)&gt;0</f>
        <v>#N/A</v>
      </c>
      <c r="I113" s="444" t="e">
        <f>1-J109-K105</f>
        <v>#N/A</v>
      </c>
      <c r="J113" s="444">
        <f>J109</f>
        <v>0.62076901979220223</v>
      </c>
      <c r="K113" s="445" t="e">
        <f>K105</f>
        <v>#N/A</v>
      </c>
      <c r="L113" s="240"/>
      <c r="M113" s="860"/>
      <c r="N113" s="240"/>
      <c r="O113" s="258" t="e">
        <f>(Q109-Q105)*(R109-R105)&gt;0</f>
        <v>#N/A</v>
      </c>
      <c r="P113" s="444" t="e">
        <f>1-Q109-R105</f>
        <v>#N/A</v>
      </c>
      <c r="Q113" s="444">
        <f>Q109</f>
        <v>0.83333333333333337</v>
      </c>
      <c r="R113" s="444" t="e">
        <f>R105</f>
        <v>#N/A</v>
      </c>
      <c r="S113" s="240"/>
    </row>
    <row r="114" spans="3:19" ht="16" customHeight="1">
      <c r="C114" s="861"/>
      <c r="D114" s="860"/>
      <c r="E114" s="861"/>
      <c r="G114" s="240"/>
      <c r="H114" s="439" t="s">
        <v>273</v>
      </c>
      <c r="I114" s="440" t="s">
        <v>269</v>
      </c>
      <c r="J114" s="440" t="s">
        <v>270</v>
      </c>
      <c r="K114" s="441" t="s">
        <v>271</v>
      </c>
      <c r="L114" s="240"/>
      <c r="M114" s="860"/>
      <c r="N114" s="240"/>
      <c r="O114" s="442" t="s">
        <v>273</v>
      </c>
      <c r="P114" s="440" t="s">
        <v>269</v>
      </c>
      <c r="Q114" s="440" t="s">
        <v>270</v>
      </c>
      <c r="R114" s="440" t="s">
        <v>271</v>
      </c>
      <c r="S114" s="240"/>
    </row>
    <row r="115" spans="3:19" ht="17" customHeight="1" thickBot="1">
      <c r="C115" s="861"/>
      <c r="D115" s="860"/>
      <c r="E115" s="861"/>
      <c r="G115" s="240"/>
      <c r="H115" s="443" t="e">
        <f>(I109-I105)*(J109-J105)&gt;0</f>
        <v>#N/A</v>
      </c>
      <c r="I115" s="444">
        <f>I109</f>
        <v>0.13880817265812767</v>
      </c>
      <c r="J115" s="444" t="e">
        <f>J105</f>
        <v>#N/A</v>
      </c>
      <c r="K115" s="445" t="e">
        <f>1-I109-J105</f>
        <v>#N/A</v>
      </c>
      <c r="L115" s="240"/>
      <c r="M115" s="860"/>
      <c r="N115" s="240"/>
      <c r="O115" s="258" t="e">
        <f>(P109-P105)*(Q109-Q105)&gt;0</f>
        <v>#N/A</v>
      </c>
      <c r="P115" s="444">
        <f>P109</f>
        <v>4.1666666666666664E-2</v>
      </c>
      <c r="Q115" s="444" t="e">
        <f>Q105</f>
        <v>#N/A</v>
      </c>
      <c r="R115" s="444" t="e">
        <f>1-P109-Q105</f>
        <v>#N/A</v>
      </c>
      <c r="S115" s="240"/>
    </row>
    <row r="116" spans="3:19" ht="16" customHeight="1">
      <c r="C116" s="861"/>
      <c r="D116" s="860"/>
      <c r="E116" s="861"/>
      <c r="G116" s="240"/>
      <c r="H116" s="854" t="s">
        <v>274</v>
      </c>
      <c r="I116" s="420" t="s">
        <v>269</v>
      </c>
      <c r="J116" s="420" t="s">
        <v>270</v>
      </c>
      <c r="K116" s="421" t="s">
        <v>271</v>
      </c>
      <c r="L116" s="240"/>
      <c r="M116" s="860"/>
      <c r="N116" s="240"/>
      <c r="O116" s="854" t="s">
        <v>274</v>
      </c>
      <c r="P116" s="420" t="s">
        <v>269</v>
      </c>
      <c r="Q116" s="420" t="s">
        <v>270</v>
      </c>
      <c r="R116" s="421" t="s">
        <v>271</v>
      </c>
      <c r="S116" s="240"/>
    </row>
    <row r="117" spans="3:19" ht="17" customHeight="1" thickBot="1">
      <c r="C117" s="861"/>
      <c r="D117" s="860"/>
      <c r="E117" s="861"/>
      <c r="G117" s="240"/>
      <c r="H117" s="855"/>
      <c r="I117" s="446" t="e">
        <f>_xlfn.IFS($H111,I111,$H113,I113,$H115,I115)</f>
        <v>#N/A</v>
      </c>
      <c r="J117" s="446" t="e">
        <f>_xlfn.IFS($H111,J111,$H113,J113,$H115,J115)</f>
        <v>#N/A</v>
      </c>
      <c r="K117" s="447" t="e">
        <f>_xlfn.IFS($H111,K111,$H113,K113,$H115,K115)</f>
        <v>#N/A</v>
      </c>
      <c r="L117" s="240"/>
      <c r="M117" s="860"/>
      <c r="N117" s="240"/>
      <c r="O117" s="855"/>
      <c r="P117" s="446" t="e">
        <f>_xlfn.IFS($H111,P111,$H113,P113,$H115,P115)</f>
        <v>#N/A</v>
      </c>
      <c r="Q117" s="446" t="e">
        <f>_xlfn.IFS($H111,Q111,$H113,Q113,$H115,Q115)</f>
        <v>#N/A</v>
      </c>
      <c r="R117" s="447" t="e">
        <f>_xlfn.IFS($H111,R111,$H113,R113,$H115,R115)</f>
        <v>#N/A</v>
      </c>
      <c r="S117" s="240"/>
    </row>
    <row r="118" spans="3:19" ht="17" customHeight="1" thickBot="1">
      <c r="C118" s="861"/>
      <c r="D118" s="860"/>
      <c r="E118" s="861"/>
      <c r="G118" s="240"/>
      <c r="H118" s="448" t="s">
        <v>237</v>
      </c>
      <c r="I118" s="449" t="e">
        <f>I117-I105</f>
        <v>#N/A</v>
      </c>
      <c r="J118" s="449" t="e">
        <f t="shared" ref="J118:K118" si="17">J117-J105</f>
        <v>#N/A</v>
      </c>
      <c r="K118" s="450" t="e">
        <f t="shared" si="17"/>
        <v>#N/A</v>
      </c>
      <c r="L118" s="240"/>
      <c r="M118" s="860"/>
      <c r="N118" s="240"/>
      <c r="O118" s="448" t="s">
        <v>237</v>
      </c>
      <c r="P118" s="449" t="e">
        <f>P117-P105</f>
        <v>#N/A</v>
      </c>
      <c r="Q118" s="449" t="e">
        <f t="shared" ref="Q118:R118" si="18">Q117-Q105</f>
        <v>#N/A</v>
      </c>
      <c r="R118" s="450" t="e">
        <f t="shared" si="18"/>
        <v>#N/A</v>
      </c>
      <c r="S118" s="240"/>
    </row>
    <row r="119" spans="3:19" ht="17" customHeight="1" thickBot="1">
      <c r="C119" s="861"/>
      <c r="D119" s="860"/>
      <c r="E119" s="861"/>
      <c r="G119" s="240"/>
      <c r="H119" s="448" t="s">
        <v>238</v>
      </c>
      <c r="I119" s="449" t="e">
        <f>I109-I117</f>
        <v>#N/A</v>
      </c>
      <c r="J119" s="449" t="e">
        <f t="shared" ref="J119:K119" si="19">J109-J117</f>
        <v>#N/A</v>
      </c>
      <c r="K119" s="450" t="e">
        <f t="shared" si="19"/>
        <v>#N/A</v>
      </c>
      <c r="L119" s="240"/>
      <c r="M119" s="860"/>
      <c r="N119" s="240"/>
      <c r="O119" s="448" t="s">
        <v>238</v>
      </c>
      <c r="P119" s="449" t="e">
        <f>P109-P117</f>
        <v>#N/A</v>
      </c>
      <c r="Q119" s="449" t="e">
        <f t="shared" ref="Q119:R119" si="20">Q109-Q117</f>
        <v>#N/A</v>
      </c>
      <c r="R119" s="450" t="e">
        <f t="shared" si="20"/>
        <v>#N/A</v>
      </c>
      <c r="S119" s="240"/>
    </row>
    <row r="120" spans="3:19" ht="16" customHeight="1">
      <c r="C120" s="861"/>
      <c r="D120" s="860"/>
      <c r="E120" s="861"/>
      <c r="G120" s="240"/>
      <c r="H120" s="240"/>
      <c r="I120" s="240"/>
      <c r="J120" s="240"/>
      <c r="K120" s="240"/>
      <c r="L120" s="240"/>
      <c r="M120" s="860"/>
      <c r="N120" s="240"/>
      <c r="O120" s="240"/>
      <c r="P120" s="240"/>
      <c r="Q120" s="240"/>
      <c r="R120" s="240"/>
      <c r="S120" s="240"/>
    </row>
    <row r="121" spans="3:19" ht="46" customHeight="1" thickBot="1">
      <c r="C121" s="861"/>
      <c r="D121" s="860"/>
      <c r="E121" s="861"/>
      <c r="G121" s="240"/>
      <c r="H121" s="853" t="s">
        <v>275</v>
      </c>
      <c r="I121" s="853"/>
      <c r="J121" s="853"/>
      <c r="K121" s="853"/>
      <c r="L121" s="240"/>
      <c r="M121" s="860"/>
      <c r="N121" s="240"/>
      <c r="O121" s="853" t="s">
        <v>275</v>
      </c>
      <c r="P121" s="853"/>
      <c r="Q121" s="853"/>
      <c r="R121" s="853"/>
      <c r="S121" s="240"/>
    </row>
    <row r="122" spans="3:19" ht="17" customHeight="1">
      <c r="C122" s="861"/>
      <c r="D122" s="860"/>
      <c r="E122" s="861"/>
      <c r="G122" s="240"/>
      <c r="H122" s="451"/>
      <c r="I122" s="452" t="s">
        <v>278</v>
      </c>
      <c r="J122" s="452" t="s">
        <v>228</v>
      </c>
      <c r="K122" s="453" t="s">
        <v>229</v>
      </c>
      <c r="L122" s="240"/>
      <c r="M122" s="860"/>
      <c r="N122" s="240"/>
      <c r="O122" s="451"/>
      <c r="P122" s="468" t="s">
        <v>279</v>
      </c>
      <c r="Q122" s="468" t="s">
        <v>280</v>
      </c>
      <c r="R122" s="469" t="s">
        <v>281</v>
      </c>
      <c r="S122" s="240"/>
    </row>
    <row r="123" spans="3:19" ht="17" customHeight="1">
      <c r="C123" s="861"/>
      <c r="D123" s="860"/>
      <c r="E123" s="861"/>
      <c r="G123" s="240"/>
      <c r="H123" s="454" t="s">
        <v>282</v>
      </c>
      <c r="I123" s="455">
        <f>MAX(2*I109-1,0)</f>
        <v>0</v>
      </c>
      <c r="J123" s="456">
        <v>0</v>
      </c>
      <c r="K123" s="457">
        <v>0</v>
      </c>
      <c r="L123" s="240"/>
      <c r="M123" s="860"/>
      <c r="N123" s="240"/>
      <c r="O123" s="454" t="s">
        <v>282</v>
      </c>
      <c r="P123" s="455">
        <f>MAX(2*P109-1,0)</f>
        <v>0</v>
      </c>
      <c r="Q123" s="456">
        <v>0</v>
      </c>
      <c r="R123" s="457">
        <v>0</v>
      </c>
      <c r="S123" s="240"/>
    </row>
    <row r="124" spans="3:19" ht="17" customHeight="1">
      <c r="C124" s="861"/>
      <c r="D124" s="860"/>
      <c r="E124" s="861"/>
      <c r="G124" s="240"/>
      <c r="H124" s="454" t="s">
        <v>228</v>
      </c>
      <c r="I124" s="455">
        <f>MAX(1-2*K109,0)-MAX(2*I109-1,0)-MAX(2*J109-1,0)</f>
        <v>0.27761634531625523</v>
      </c>
      <c r="J124" s="458">
        <f>MAX(2*J109-1,0)</f>
        <v>0.24153803958440445</v>
      </c>
      <c r="K124" s="457">
        <v>0</v>
      </c>
      <c r="L124" s="240"/>
      <c r="M124" s="860"/>
      <c r="N124" s="240"/>
      <c r="O124" s="454" t="s">
        <v>228</v>
      </c>
      <c r="P124" s="455">
        <f>MAX(1-2*R109,0)-MAX(2*P109-1,0)-MAX(2*Q109-1,0)</f>
        <v>8.3333333333333259E-2</v>
      </c>
      <c r="Q124" s="458">
        <f>MAX(2*Q109-1,0)</f>
        <v>0.66666666666666674</v>
      </c>
      <c r="R124" s="457">
        <v>0</v>
      </c>
      <c r="S124" s="240"/>
    </row>
    <row r="125" spans="3:19" ht="17" customHeight="1" thickBot="1">
      <c r="C125" s="861"/>
      <c r="D125" s="860"/>
      <c r="E125" s="861"/>
      <c r="G125" s="240"/>
      <c r="H125" s="459" t="s">
        <v>229</v>
      </c>
      <c r="I125" s="460">
        <f>MAX(1-2*J109,0)-MAX(2*K109-1,0)-MAX(2*I109-1,0)</f>
        <v>0</v>
      </c>
      <c r="J125" s="460">
        <f>MAX(1-2*I109,0)-MAX(2*K109-1,0)-MAX(2*J109-1,0)</f>
        <v>0.48084561509934021</v>
      </c>
      <c r="K125" s="461">
        <f>MAX(2*K109-1,0)</f>
        <v>0</v>
      </c>
      <c r="L125" s="240"/>
      <c r="M125" s="860"/>
      <c r="N125" s="240"/>
      <c r="O125" s="459" t="s">
        <v>229</v>
      </c>
      <c r="P125" s="460">
        <f>MAX(1-2*Q109,0)-MAX(2*R109-1,0)-MAX(2*P109-1,0)</f>
        <v>0</v>
      </c>
      <c r="Q125" s="460">
        <f>MAX(1-2*P109,0)-MAX(2*R109-1,0)-MAX(2*Q109-1,0)</f>
        <v>0.24999999999999989</v>
      </c>
      <c r="R125" s="461">
        <f>MAX(2*R109-1,0)</f>
        <v>0</v>
      </c>
      <c r="S125" s="240"/>
    </row>
    <row r="126" spans="3:19" ht="16" customHeight="1">
      <c r="C126" s="861"/>
      <c r="D126" s="860"/>
      <c r="E126" s="861"/>
      <c r="G126" s="240"/>
      <c r="H126" s="240"/>
      <c r="I126" s="240"/>
      <c r="J126" s="240"/>
      <c r="K126" s="240"/>
      <c r="L126" s="240"/>
      <c r="M126" s="860"/>
      <c r="N126" s="240"/>
      <c r="O126" s="240"/>
      <c r="P126" s="240"/>
      <c r="Q126" s="240"/>
      <c r="R126" s="240"/>
      <c r="S126" s="240"/>
    </row>
  </sheetData>
  <mergeCells count="58">
    <mergeCell ref="AL53:AL58"/>
    <mergeCell ref="D62:D67"/>
    <mergeCell ref="E62:E67"/>
    <mergeCell ref="E5:E18"/>
    <mergeCell ref="E20:E30"/>
    <mergeCell ref="C34:E39"/>
    <mergeCell ref="V6:AC9"/>
    <mergeCell ref="V26:AC28"/>
    <mergeCell ref="V21:AC23"/>
    <mergeCell ref="V16:AC18"/>
    <mergeCell ref="C5:C30"/>
    <mergeCell ref="V53:V58"/>
    <mergeCell ref="C3:P3"/>
    <mergeCell ref="O71:R71"/>
    <mergeCell ref="H73:K73"/>
    <mergeCell ref="O73:R73"/>
    <mergeCell ref="H87:H88"/>
    <mergeCell ref="O87:O88"/>
    <mergeCell ref="C70:C126"/>
    <mergeCell ref="D70:D97"/>
    <mergeCell ref="E70:E97"/>
    <mergeCell ref="M70:M97"/>
    <mergeCell ref="H71:K71"/>
    <mergeCell ref="M99:M126"/>
    <mergeCell ref="H100:K100"/>
    <mergeCell ref="H121:K121"/>
    <mergeCell ref="H92:K92"/>
    <mergeCell ref="O102:R102"/>
    <mergeCell ref="V74:V79"/>
    <mergeCell ref="AL74:AL79"/>
    <mergeCell ref="H75:H76"/>
    <mergeCell ref="O75:O76"/>
    <mergeCell ref="O77:O78"/>
    <mergeCell ref="P77:P78"/>
    <mergeCell ref="Q77:Q78"/>
    <mergeCell ref="R77:R78"/>
    <mergeCell ref="H79:H80"/>
    <mergeCell ref="O79:O80"/>
    <mergeCell ref="H104:H105"/>
    <mergeCell ref="H116:H117"/>
    <mergeCell ref="O116:O117"/>
    <mergeCell ref="H108:H109"/>
    <mergeCell ref="O92:R92"/>
    <mergeCell ref="O100:R100"/>
    <mergeCell ref="H102:K102"/>
    <mergeCell ref="D99:D126"/>
    <mergeCell ref="E99:E126"/>
    <mergeCell ref="C42:C67"/>
    <mergeCell ref="E42:E48"/>
    <mergeCell ref="E50:E60"/>
    <mergeCell ref="D42:D60"/>
    <mergeCell ref="O121:R121"/>
    <mergeCell ref="O104:O105"/>
    <mergeCell ref="O106:O107"/>
    <mergeCell ref="P106:P107"/>
    <mergeCell ref="Q106:Q107"/>
    <mergeCell ref="R106:R107"/>
    <mergeCell ref="O108:O109"/>
  </mergeCells>
  <phoneticPr fontId="2" type="noConversion"/>
  <hyperlinks>
    <hyperlink ref="R3" location="说明!A1" display="目录" xr:uid="{09A36996-82F1-914B-AC17-41996609CEC7}"/>
    <hyperlink ref="I13" r:id="rId1" xr:uid="{4BE8EF2D-AEDE-CB45-ACD4-2DC5B6F2C4CA}"/>
    <hyperlink ref="J13" r:id="rId2" xr:uid="{43426E3B-EAF2-F94B-9911-C16E19688348}"/>
    <hyperlink ref="K13" r:id="rId3" xr:uid="{F3348C5B-4D0F-9041-8F93-9ED3B6BE7F18}"/>
  </hyperlinks>
  <pageMargins left="0.7" right="0.7" top="0.75" bottom="0.75" header="0.3" footer="0.3"/>
  <drawing r:id="rId4"/>
  <picture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589" t="s">
        <v>304</v>
      </c>
    </row>
    <row r="3" spans="2:10" ht="33" customHeight="1"/>
    <row r="4" spans="2:10" ht="8" customHeight="1">
      <c r="B4" s="42"/>
      <c r="C4" s="240"/>
      <c r="D4" s="240"/>
      <c r="E4" s="240"/>
      <c r="F4" s="240"/>
      <c r="G4" s="240"/>
      <c r="H4" s="240"/>
      <c r="I4" s="240"/>
      <c r="J4" s="42"/>
    </row>
    <row r="5" spans="2:10" ht="8" customHeight="1">
      <c r="B5" s="240"/>
      <c r="C5" s="209" t="s">
        <v>154</v>
      </c>
      <c r="D5" s="210" t="s">
        <v>118</v>
      </c>
      <c r="E5" s="210" t="s">
        <v>119</v>
      </c>
      <c r="F5" s="210" t="s">
        <v>120</v>
      </c>
      <c r="G5" s="210" t="s">
        <v>114</v>
      </c>
      <c r="H5" s="210" t="s">
        <v>115</v>
      </c>
      <c r="I5" s="210" t="s">
        <v>117</v>
      </c>
      <c r="J5" s="240"/>
    </row>
    <row r="6" spans="2:10" ht="8" customHeight="1">
      <c r="B6" s="240"/>
      <c r="C6" s="211" t="s">
        <v>134</v>
      </c>
      <c r="D6" s="212">
        <v>0</v>
      </c>
      <c r="E6" s="212" t="s">
        <v>121</v>
      </c>
      <c r="F6" s="212" t="s">
        <v>122</v>
      </c>
      <c r="G6" s="212" t="s">
        <v>126</v>
      </c>
      <c r="H6" s="212">
        <v>0</v>
      </c>
      <c r="I6" s="212">
        <v>0</v>
      </c>
      <c r="J6" s="240"/>
    </row>
    <row r="7" spans="2:10" ht="8" customHeight="1">
      <c r="B7" s="240"/>
      <c r="C7" s="211" t="s">
        <v>133</v>
      </c>
      <c r="D7" s="212" t="s">
        <v>121</v>
      </c>
      <c r="E7" s="212">
        <v>0</v>
      </c>
      <c r="F7" s="212" t="s">
        <v>123</v>
      </c>
      <c r="G7" s="212">
        <v>0</v>
      </c>
      <c r="H7" s="212" t="s">
        <v>127</v>
      </c>
      <c r="I7" s="212">
        <v>0</v>
      </c>
      <c r="J7" s="240"/>
    </row>
    <row r="8" spans="2:10" ht="8" customHeight="1">
      <c r="B8" s="240"/>
      <c r="C8" s="211" t="s">
        <v>135</v>
      </c>
      <c r="D8" s="212" t="s">
        <v>122</v>
      </c>
      <c r="E8" s="212" t="s">
        <v>123</v>
      </c>
      <c r="F8" s="212">
        <v>0</v>
      </c>
      <c r="G8" s="212">
        <v>0</v>
      </c>
      <c r="H8" s="212">
        <v>0</v>
      </c>
      <c r="I8" s="212" t="s">
        <v>128</v>
      </c>
      <c r="J8" s="240"/>
    </row>
    <row r="9" spans="2:10" ht="8" customHeight="1">
      <c r="B9" s="240"/>
      <c r="C9" s="211" t="s">
        <v>116</v>
      </c>
      <c r="D9" s="212" t="s">
        <v>132</v>
      </c>
      <c r="E9" s="212" t="s">
        <v>131</v>
      </c>
      <c r="F9" s="212" t="s">
        <v>124</v>
      </c>
      <c r="G9" s="212">
        <v>0</v>
      </c>
      <c r="H9" s="212">
        <v>0</v>
      </c>
      <c r="I9" s="212">
        <v>0</v>
      </c>
      <c r="J9" s="240"/>
    </row>
    <row r="10" spans="2:10" ht="8" customHeight="1">
      <c r="B10" s="240"/>
      <c r="C10" s="211" t="s">
        <v>147</v>
      </c>
      <c r="D10" s="212" t="s">
        <v>136</v>
      </c>
      <c r="E10" s="212" t="s">
        <v>137</v>
      </c>
      <c r="F10" s="212" t="s">
        <v>138</v>
      </c>
      <c r="G10" s="212" t="s">
        <v>125</v>
      </c>
      <c r="H10" s="212" t="s">
        <v>129</v>
      </c>
      <c r="I10" s="212" t="s">
        <v>130</v>
      </c>
      <c r="J10" s="240"/>
    </row>
    <row r="11" spans="2:10" ht="8" customHeight="1">
      <c r="B11" s="240"/>
      <c r="C11" s="211" t="s">
        <v>146</v>
      </c>
      <c r="D11" s="212" t="s">
        <v>139</v>
      </c>
      <c r="E11" s="212" t="s">
        <v>140</v>
      </c>
      <c r="F11" s="212" t="s">
        <v>141</v>
      </c>
      <c r="G11" s="212" t="s">
        <v>142</v>
      </c>
      <c r="H11" s="212" t="s">
        <v>143</v>
      </c>
      <c r="I11" s="212" t="s">
        <v>144</v>
      </c>
      <c r="J11" s="240"/>
    </row>
    <row r="12" spans="2:10" ht="8" customHeight="1">
      <c r="B12" s="240"/>
      <c r="C12" s="211" t="s">
        <v>145</v>
      </c>
      <c r="D12" s="212" t="s">
        <v>148</v>
      </c>
      <c r="E12" s="212" t="s">
        <v>149</v>
      </c>
      <c r="F12" s="212" t="s">
        <v>150</v>
      </c>
      <c r="G12" s="212" t="s">
        <v>151</v>
      </c>
      <c r="H12" s="212" t="s">
        <v>152</v>
      </c>
      <c r="I12" s="212" t="s">
        <v>153</v>
      </c>
      <c r="J12" s="240"/>
    </row>
    <row r="13" spans="2:10" ht="8" customHeight="1">
      <c r="B13" s="42"/>
      <c r="C13" s="240"/>
      <c r="D13" s="240"/>
      <c r="E13" s="240"/>
      <c r="F13" s="240"/>
      <c r="G13" s="240"/>
      <c r="H13" s="240"/>
      <c r="I13" s="240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243" workbookViewId="0"/>
  </sheetViews>
  <sheetFormatPr baseColWidth="10" defaultColWidth="2.6640625" defaultRowHeight="18" customHeight="1"/>
  <cols>
    <col min="1" max="1" width="8.33203125" style="207" customWidth="1"/>
    <col min="2" max="11" width="5" style="207" customWidth="1"/>
    <col min="12" max="16384" width="2.6640625" style="207"/>
  </cols>
  <sheetData>
    <row r="1" spans="2:10" ht="46" customHeight="1"/>
    <row r="2" spans="2:10" ht="18" customHeight="1" thickBot="1">
      <c r="B2" s="123"/>
      <c r="C2" s="240"/>
      <c r="D2" s="240"/>
      <c r="E2" s="240"/>
      <c r="F2" s="240"/>
      <c r="G2" s="240"/>
      <c r="H2" s="240"/>
      <c r="I2" s="240"/>
      <c r="J2" s="123"/>
    </row>
    <row r="3" spans="2:10" ht="18" customHeight="1">
      <c r="B3" s="240"/>
      <c r="C3" s="271" t="s">
        <v>154</v>
      </c>
      <c r="D3" s="263" t="s">
        <v>118</v>
      </c>
      <c r="E3" s="263" t="s">
        <v>119</v>
      </c>
      <c r="F3" s="263" t="s">
        <v>120</v>
      </c>
      <c r="G3" s="263" t="s">
        <v>114</v>
      </c>
      <c r="H3" s="263" t="s">
        <v>115</v>
      </c>
      <c r="I3" s="264" t="s">
        <v>117</v>
      </c>
      <c r="J3" s="240"/>
    </row>
    <row r="4" spans="2:10" ht="18" customHeight="1">
      <c r="B4" s="240"/>
      <c r="C4" s="268" t="s">
        <v>172</v>
      </c>
      <c r="D4" s="208">
        <v>0</v>
      </c>
      <c r="E4" s="208" t="s">
        <v>121</v>
      </c>
      <c r="F4" s="208" t="s">
        <v>122</v>
      </c>
      <c r="G4" s="208" t="s">
        <v>126</v>
      </c>
      <c r="H4" s="208">
        <v>0</v>
      </c>
      <c r="I4" s="265">
        <v>0</v>
      </c>
      <c r="J4" s="240"/>
    </row>
    <row r="5" spans="2:10" ht="18" customHeight="1">
      <c r="B5" s="240"/>
      <c r="C5" s="268" t="s">
        <v>174</v>
      </c>
      <c r="D5" s="208" t="s">
        <v>121</v>
      </c>
      <c r="E5" s="208">
        <v>0</v>
      </c>
      <c r="F5" s="208" t="s">
        <v>123</v>
      </c>
      <c r="G5" s="208">
        <v>0</v>
      </c>
      <c r="H5" s="208" t="s">
        <v>127</v>
      </c>
      <c r="I5" s="265">
        <v>0</v>
      </c>
      <c r="J5" s="240"/>
    </row>
    <row r="6" spans="2:10" ht="18" customHeight="1">
      <c r="B6" s="240"/>
      <c r="C6" s="268" t="s">
        <v>173</v>
      </c>
      <c r="D6" s="208" t="s">
        <v>122</v>
      </c>
      <c r="E6" s="208" t="s">
        <v>123</v>
      </c>
      <c r="F6" s="208">
        <v>0</v>
      </c>
      <c r="G6" s="208">
        <v>0</v>
      </c>
      <c r="H6" s="208">
        <v>0</v>
      </c>
      <c r="I6" s="265" t="s">
        <v>128</v>
      </c>
      <c r="J6" s="240"/>
    </row>
    <row r="7" spans="2:10" ht="18" customHeight="1">
      <c r="B7" s="240"/>
      <c r="C7" s="268" t="s">
        <v>147</v>
      </c>
      <c r="D7" s="208" t="s">
        <v>166</v>
      </c>
      <c r="E7" s="208" t="s">
        <v>167</v>
      </c>
      <c r="F7" s="208" t="s">
        <v>168</v>
      </c>
      <c r="G7" s="208" t="s">
        <v>125</v>
      </c>
      <c r="H7" s="208" t="s">
        <v>129</v>
      </c>
      <c r="I7" s="265" t="s">
        <v>130</v>
      </c>
      <c r="J7" s="240"/>
    </row>
    <row r="8" spans="2:10" ht="18" customHeight="1">
      <c r="B8" s="240"/>
      <c r="C8" s="268" t="s">
        <v>146</v>
      </c>
      <c r="D8" s="208" t="s">
        <v>171</v>
      </c>
      <c r="E8" s="208" t="s">
        <v>169</v>
      </c>
      <c r="F8" s="208" t="s">
        <v>170</v>
      </c>
      <c r="G8" s="208" t="s">
        <v>142</v>
      </c>
      <c r="H8" s="208" t="s">
        <v>143</v>
      </c>
      <c r="I8" s="265" t="s">
        <v>144</v>
      </c>
      <c r="J8" s="240"/>
    </row>
    <row r="9" spans="2:10" ht="18" customHeight="1" thickBot="1">
      <c r="B9" s="240"/>
      <c r="C9" s="269" t="s">
        <v>175</v>
      </c>
      <c r="D9" s="266" t="s">
        <v>165</v>
      </c>
      <c r="E9" s="266" t="s">
        <v>163</v>
      </c>
      <c r="F9" s="266" t="s">
        <v>164</v>
      </c>
      <c r="G9" s="266" t="s">
        <v>151</v>
      </c>
      <c r="H9" s="266" t="s">
        <v>152</v>
      </c>
      <c r="I9" s="267" t="s">
        <v>153</v>
      </c>
      <c r="J9" s="240"/>
    </row>
    <row r="10" spans="2:10" ht="18" customHeight="1" thickBot="1">
      <c r="B10" s="123"/>
      <c r="C10" s="42"/>
      <c r="D10" s="42"/>
      <c r="E10" s="42"/>
      <c r="F10" s="42"/>
      <c r="G10" s="42"/>
      <c r="H10" s="42"/>
      <c r="I10" s="42"/>
      <c r="J10" s="123"/>
    </row>
    <row r="11" spans="2:10" ht="18" customHeight="1">
      <c r="B11" s="42"/>
      <c r="C11" s="123"/>
      <c r="D11" s="878"/>
      <c r="E11" s="879"/>
      <c r="F11" s="263" t="s">
        <v>114</v>
      </c>
      <c r="G11" s="263" t="s">
        <v>115</v>
      </c>
      <c r="H11" s="264" t="s">
        <v>117</v>
      </c>
      <c r="I11" s="123"/>
      <c r="J11" s="42"/>
    </row>
    <row r="12" spans="2:10" ht="18" customHeight="1">
      <c r="B12" s="42"/>
      <c r="C12" s="123"/>
      <c r="D12" s="874" t="s">
        <v>114</v>
      </c>
      <c r="E12" s="875"/>
      <c r="F12" s="208" t="s">
        <v>151</v>
      </c>
      <c r="G12" s="208">
        <v>0</v>
      </c>
      <c r="H12" s="265">
        <v>0</v>
      </c>
      <c r="I12" s="123"/>
      <c r="J12" s="42"/>
    </row>
    <row r="13" spans="2:10" ht="18" customHeight="1" thickBot="1">
      <c r="B13" s="42"/>
      <c r="C13" s="123"/>
      <c r="D13" s="874" t="s">
        <v>115</v>
      </c>
      <c r="E13" s="875"/>
      <c r="F13" s="208" t="s">
        <v>164</v>
      </c>
      <c r="G13" s="208" t="s">
        <v>152</v>
      </c>
      <c r="H13" s="265">
        <v>0</v>
      </c>
      <c r="I13" s="123"/>
      <c r="J13" s="42"/>
    </row>
    <row r="14" spans="2:10" ht="18" customHeight="1" thickBot="1">
      <c r="B14" s="42"/>
      <c r="C14" s="123"/>
      <c r="D14" s="876" t="s">
        <v>117</v>
      </c>
      <c r="E14" s="877"/>
      <c r="F14" s="266" t="s">
        <v>163</v>
      </c>
      <c r="G14" s="266" t="s">
        <v>165</v>
      </c>
      <c r="H14" s="267" t="s">
        <v>153</v>
      </c>
      <c r="I14" s="539" t="s">
        <v>304</v>
      </c>
      <c r="J14" s="42"/>
    </row>
    <row r="15" spans="2:10" ht="18" customHeight="1" thickBot="1">
      <c r="B15" s="42"/>
      <c r="C15" s="123"/>
      <c r="D15" s="42"/>
      <c r="E15" s="42"/>
      <c r="F15" s="42"/>
      <c r="G15" s="42"/>
      <c r="H15" s="42"/>
      <c r="I15" s="123"/>
      <c r="J15" s="42"/>
    </row>
    <row r="16" spans="2:10" ht="18" customHeight="1">
      <c r="B16" s="42"/>
      <c r="C16" s="123"/>
      <c r="D16" s="270"/>
      <c r="E16" s="263" t="s">
        <v>114</v>
      </c>
      <c r="F16" s="263" t="s">
        <v>115</v>
      </c>
      <c r="G16" s="263" t="s">
        <v>117</v>
      </c>
      <c r="H16" s="264" t="s">
        <v>155</v>
      </c>
      <c r="I16" s="123"/>
      <c r="J16" s="42"/>
    </row>
    <row r="17" spans="2:10" ht="18" customHeight="1">
      <c r="B17" s="42"/>
      <c r="C17" s="123"/>
      <c r="D17" s="268" t="s">
        <v>114</v>
      </c>
      <c r="E17" s="208" t="s">
        <v>151</v>
      </c>
      <c r="F17" s="208">
        <v>0</v>
      </c>
      <c r="G17" s="208">
        <v>0</v>
      </c>
      <c r="H17" s="265">
        <v>0</v>
      </c>
      <c r="I17" s="123"/>
      <c r="J17" s="42"/>
    </row>
    <row r="18" spans="2:10" ht="18" customHeight="1">
      <c r="B18" s="42"/>
      <c r="C18" s="123"/>
      <c r="D18" s="268" t="s">
        <v>115</v>
      </c>
      <c r="E18" s="208" t="s">
        <v>156</v>
      </c>
      <c r="F18" s="208" t="s">
        <v>152</v>
      </c>
      <c r="G18" s="208">
        <v>0</v>
      </c>
      <c r="H18" s="265">
        <v>0</v>
      </c>
      <c r="I18" s="123"/>
      <c r="J18" s="42"/>
    </row>
    <row r="19" spans="2:10" ht="18" customHeight="1">
      <c r="B19" s="42"/>
      <c r="C19" s="123"/>
      <c r="D19" s="268" t="s">
        <v>117</v>
      </c>
      <c r="E19" s="208" t="s">
        <v>158</v>
      </c>
      <c r="F19" s="208" t="s">
        <v>161</v>
      </c>
      <c r="G19" s="208" t="s">
        <v>153</v>
      </c>
      <c r="H19" s="265">
        <v>0</v>
      </c>
      <c r="I19" s="123"/>
      <c r="J19" s="42"/>
    </row>
    <row r="20" spans="2:10" ht="18" customHeight="1" thickBot="1">
      <c r="B20" s="42"/>
      <c r="C20" s="123"/>
      <c r="D20" s="269" t="s">
        <v>155</v>
      </c>
      <c r="E20" s="266" t="s">
        <v>159</v>
      </c>
      <c r="F20" s="266" t="s">
        <v>160</v>
      </c>
      <c r="G20" s="266" t="s">
        <v>162</v>
      </c>
      <c r="H20" s="267" t="s">
        <v>157</v>
      </c>
      <c r="I20" s="123"/>
      <c r="J20" s="42"/>
    </row>
    <row r="21" spans="2:10" ht="18" customHeight="1">
      <c r="B21" s="240"/>
      <c r="C21" s="42"/>
      <c r="D21" s="42"/>
      <c r="E21" s="42"/>
      <c r="F21" s="42"/>
      <c r="G21" s="42"/>
      <c r="H21" s="42"/>
      <c r="I21" s="42"/>
      <c r="J21" s="240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1</vt:i4>
      </vt:variant>
    </vt:vector>
  </HeadingPairs>
  <TitlesOfParts>
    <vt:vector size="12" baseType="lpstr">
      <vt:lpstr>说明</vt:lpstr>
      <vt:lpstr>记录仪</vt:lpstr>
      <vt:lpstr>居家服务</vt:lpstr>
      <vt:lpstr>币安驾驶舱</vt:lpstr>
      <vt:lpstr>派网驾驶舱</vt:lpstr>
      <vt:lpstr>卓尔金历</vt:lpstr>
      <vt:lpstr>神经网络</vt:lpstr>
      <vt:lpstr>卓尔金历法实验室</vt:lpstr>
      <vt:lpstr>哈布历</vt:lpstr>
      <vt:lpstr>哈布历1</vt:lpstr>
      <vt:lpstr>哈布历2</vt:lpstr>
      <vt:lpstr>哈布历2!Print_Area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2021-08-24T02:19:16Z</dcterms:modified>
</cp:coreProperties>
</file>