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2"/>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602" documentId="13_ncr:1_{89A5CB98-93EB-451E-A012-FBFD01AD492F}" xr6:coauthVersionLast="47" xr6:coauthVersionMax="47" xr10:uidLastSave="{3E2F660E-E7F1-482F-898E-B27D7EED76BD}"/>
  <bookViews>
    <workbookView xWindow="-120" yWindow="-120" windowWidth="29040" windowHeight="15840" tabRatio="500" firstSheet="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9" i="8" l="1"/>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5" i="8"/>
  <c r="E44" i="8"/>
  <c r="E43"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39" i="8"/>
  <c r="E40" i="8"/>
  <c r="E22" i="8"/>
  <c r="E23" i="8"/>
  <c r="E24" i="8"/>
  <c r="E25" i="8"/>
  <c r="E10" i="8"/>
  <c r="E11" i="8"/>
  <c r="E12" i="8"/>
  <c r="E14" i="8"/>
  <c r="E9" i="8"/>
  <c r="D58" i="6" l="1"/>
  <c r="G58" i="6"/>
  <c r="F58" i="6"/>
  <c r="F59" i="6" s="1"/>
  <c r="C5" i="9" s="1"/>
  <c r="C58" i="6"/>
  <c r="C59" i="6" s="1"/>
  <c r="C4" i="9" s="1"/>
  <c r="I58" i="6"/>
  <c r="J58" i="6"/>
  <c r="G7" i="9"/>
  <c r="I59" i="6" l="1"/>
  <c r="C6" i="9" s="1"/>
  <c r="D41" i="8"/>
  <c r="D27" i="8"/>
  <c r="E8" i="8" l="1"/>
  <c r="D15" i="8"/>
  <c r="E21" i="8"/>
  <c r="E27" i="8" s="1"/>
  <c r="E34" i="8"/>
  <c r="E35" i="8"/>
  <c r="E36" i="8"/>
  <c r="E37" i="8"/>
  <c r="E38" i="8"/>
  <c r="E15" i="8" l="1"/>
  <c r="E41" i="8"/>
  <c r="B4" i="9"/>
  <c r="D4" i="9" s="1"/>
  <c r="B6" i="9"/>
  <c r="B5" i="9"/>
  <c r="D6" i="9" l="1"/>
  <c r="G6" i="9" s="1"/>
  <c r="D5" i="9"/>
  <c r="G5" i="9" s="1"/>
  <c r="G4" i="9"/>
</calcChain>
</file>

<file path=xl/sharedStrings.xml><?xml version="1.0" encoding="utf-8"?>
<sst xmlns="http://schemas.openxmlformats.org/spreadsheetml/2006/main" count="359" uniqueCount="206">
  <si>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</si>
  <si>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</si>
  <si>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</si>
  <si>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</si>
  <si>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</si>
  <si>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</si>
  <si>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</si>
  <si>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</si>
  <si>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</si>
  <si>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</si>
  <si>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</si>
  <si>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</si>
  <si>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</si>
  <si>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</si>
  <si>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</si>
  <si>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</si>
  <si>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</si>
  <si>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</si>
  <si>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AS</t>
  </si>
  <si>
    <t>1.1 Utilisation des Cadriciels</t>
  </si>
  <si>
    <t>Le projet respecte les meilleures pratiques des cadriciels utilisés. (Exemple: séparation des responsabilités dans les Components et Services d'Angular, respect de la sémantique HTTP avec Express, etc.)</t>
  </si>
  <si>
    <t xml:space="preserve">Bon  travail! 
-0.05 image.service sans responsabilité  (vide) dans le serveur </t>
  </si>
  <si>
    <t>PlayAreaComponent a trop de responsabilités.
OK pour le reste.</t>
  </si>
  <si>
    <t>OK</t>
  </si>
  <si>
    <t>1.2 Arborescence</t>
  </si>
  <si>
    <t>Le projet respecte une arborescence de fichier claire,uniforme et structurée.
Les noms de fichiers et dossiers respectent le format kebab-case.</t>
  </si>
  <si>
    <t>-0.05 Dans les services du client, un des services est dans un folder mais pas les autres. 
Sinon Bon travail!</t>
  </si>
  <si>
    <t>les classes et les services devraientt etre dans des folders pour rendre l'arborescence uniforme et plus cohérente.
– server: socketManager, local.games.service, common: imageToSendToServer, mouseButton  ne respectent  pas kebab-case. 
les fichiers constantes ddu client et serveur doivent etre mis dans des folders.
OK pour le reste.</t>
  </si>
  <si>
    <t>Client: Services , Server: Services ,  Client: Classes  ne sont pas groupés dans des folders</t>
  </si>
  <si>
    <t>Sous-total</t>
  </si>
  <si>
    <t>2. Classe</t>
  </si>
  <si>
    <t>MOD</t>
  </si>
  <si>
    <t>2.1 Responsabilité</t>
  </si>
  <si>
    <t>La classe n'a qu'une responsabilitée.</t>
  </si>
  <si>
    <t>Votre mouseDetectionService s'occupe de jouer le son, d'afficher les messages et d'incrémenter le nombre de différences. Elle devrait avoir une responsabilité</t>
  </si>
  <si>
    <t>Bon travail</t>
  </si>
  <si>
    <t>Votre socketManager a trop de responsabilité, ce qui peut s'apercevoir par la dimension du fichier de test</t>
  </si>
  <si>
    <t>2.2 Attributs</t>
  </si>
  <si>
    <t>La classe comporte uniquement des attributs utilisés.
La classe comporte uniquement des attributs qui sont des états de la classe.
La classe ne comporte pas d'attribut utilisé seulement dans les tests.</t>
  </si>
  <si>
    <t>GameFormDescription, ImageSize, RecordTime devrait être un interface</t>
  </si>
  <si>
    <t>GameFormDescription, ImageSize, RecordTime devrait être un interface. Le reste est bon</t>
  </si>
  <si>
    <t>2.3 Accessibilité</t>
  </si>
  <si>
    <t>La classe minimise l'accessibilité des membres. (Bonne utilisation de public/private/protected pour les attributs et les fonctions)
Les méthodes get/set font une validation quelconque sur les attributs privés.</t>
  </si>
  <si>
    <t>Dans vos constructeurs, vos services injectés devraient être private. Ex HeaderImageComponent
Dans la majorité des cas, vous ne gérez pas l'accesibilité de vos membres.</t>
  </si>
  <si>
    <t>localGameService validateName devrait être private
addTimeToGame devrait être private
writeInGameFile devrait être private
Vous ne gérez pas l'accesibilité...</t>
  </si>
  <si>
    <t>writeIngameFile, readGameFile, validateName, isGameFinishedSolo</t>
  </si>
  <si>
    <t>2.4 Couplage</t>
  </si>
  <si>
    <t>La classe minimise le couplage aux autres classes.
La classe minimise les longues chaînes d'appels (ex : foo.bar.baz.foo)</t>
  </si>
  <si>
    <t>Votre PlayAreaComponent est fortement couplé. Vous devriez réduire le couplage de cette classe.</t>
  </si>
  <si>
    <t>CanvasDrawingComponent est trop couplé
ImageDiffereceComponent est trop couplé
PlayAreaComponent trop couplé
PopDialogWaitingForPlayer trop couplé</t>
  </si>
  <si>
    <t>2.5 Valeur par défaut</t>
  </si>
  <si>
    <t>La classe initialise tous ses attributs de la même façon. Soit à la définition, soit dans le constructeur.</t>
  </si>
  <si>
    <t>Vous avez plusieurs constructeurs vide. Vous pouvez simplement les retirer
Parfois vous intialisez avant le constructeur, parfois dans le constructeur</t>
  </si>
  <si>
    <t>Vous avez plusieurs constructeurs vide. Parfois vous intialisez avant le constructeur, parfois dans le constructeur (exemple SocketManager</t>
  </si>
  <si>
    <t>3. Fonctions et méthodes</t>
  </si>
  <si>
    <t xml:space="preserve">MF </t>
  </si>
  <si>
    <t>MF</t>
  </si>
  <si>
    <t>3.1 Utilité</t>
  </si>
  <si>
    <t>La fonction est utilie et non-triviale.
La fonction ne peut pas être fragmenté en plusieurs fonctions.
La fonction n'a pas une longueur trop grande.</t>
  </si>
  <si>
    <t>NgOnit trop longue dans image-difference et game-creation-page et test-page component (repartir en foncrions )   
                                                             La fonction getNumberOfDifference  n'a pas besoin d'initialiser l'attribut numberOfDifference plutot retourner la valeur  
                               configureGamePageSocketFeatures</t>
  </si>
  <si>
    <t xml:space="preserve"> game-creation-page ( NgOninit trop longue)
La fonction getNumberOfDifference  n'a pas besoin d'initialiser l'attribut numberOfDifference plutot retourner la valeur  
</t>
  </si>
  <si>
    <t>3.2 Paramètres</t>
  </si>
  <si>
    <t>La fonction possède le moins de paramètres possibles en entrée.
La fonction possède uniquement des paramètres d'entrée qui sont utilisés.</t>
  </si>
  <si>
    <t>Les methodes   sendDifferentImagesInformationToServerForGameCreation et                                                                                                        setupDataInService  ont 4 paramètres et plus , un objet pourrait reduire celà</t>
  </si>
  <si>
    <t>isPixelInCircle
addPixelsArroundCurrentColumnToVisit</t>
  </si>
  <si>
    <t>isPixelInCircle
addPixelsArroundCurrentColumnToVisit</t>
  </si>
  <si>
    <t>4. Exceptions</t>
  </si>
  <si>
    <t>4.1 Console</t>
  </si>
  <si>
    <t>La console ne génère pas de message d'avertissement (warning) ou d'erreur (error) qui aurait pu être gérés par le programme.</t>
  </si>
  <si>
    <t>Vous avez un warning d'optimisation que vous pouvez corriger (Canvas2D image-to-image-difference-service.ts:69)</t>
  </si>
  <si>
    <t>4.2 Code asynchrone</t>
  </si>
  <si>
    <t>Le code asynchrone (Promise, Observable, Event) est géré adéquatement.</t>
  </si>
  <si>
    <t>waitForImagToLoad mauvaise utilisation de reject</t>
  </si>
  <si>
    <t>4.3 Message d'erreur</t>
  </si>
  <si>
    <t>Le message d'erreur est précis et compréhensible par l'utilisateur moyen.</t>
  </si>
  <si>
    <t>5. Variables et constantes</t>
  </si>
  <si>
    <t>5.1 Groupement</t>
  </si>
  <si>
    <t>Les constantes sont regroupées ensemble en groupes logiques.</t>
  </si>
  <si>
    <t xml:space="preserve">-0.1 Constantes du difference-detector.service pas mise  dans le folder des constantes. 
-0.1 Groupement des constantes pas très logique , certaine constantes qui sont utilisé uniquement dans le client sont mises dans le folder common. </t>
  </si>
  <si>
    <t xml:space="preserve"> Client: ListGameFormComponent a des proprietes qui doivent etres des contantes regroupé et nommé avec le bon format. 
Vous avez des noms d'event sockets et des messages trop longs qui doivent etre idealement mises dans des constantes.
Certaines constantes du serveur sont pas dans le fichier server.const.ts.
OK pour le reste</t>
  </si>
  <si>
    <t>Good job</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</si>
  <si>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</si>
  <si>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</si>
  <si>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</si>
  <si>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</si>
  <si>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STEP? OK pour le reste</t>
  </si>
  <si>
    <t>6. Expressions booléennes</t>
  </si>
  <si>
    <t>AS + MOD</t>
  </si>
  <si>
    <t>AS+ MOD</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</si>
  <si>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</si>
  <si>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</si>
  <si>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</si>
  <si>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</si>
  <si>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</si>
  <si>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</si>
  <si>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 xml:space="preserve">Vous devriez utiliser un ternaire dans le constructeur de RecordTimeBoard
Vous devriez utiliser un ternaire dans GameCreationComponent ngOnInit
</t>
  </si>
  <si>
    <t>6.4 Prédicats</t>
  </si>
  <si>
    <t>L'expression booléenne est simple.
L'expression booléenne utilise un ou des prédicats pour simplifier une condition complexe.</t>
  </si>
  <si>
    <t>verifyTwoImagesUploaded devrait juste retourner votre prédicat. De plus trop complexe
image-difference-component loaded return true return false
isgameFinishedMulti prédicat trop compliqué</t>
  </si>
  <si>
    <t>verifyTwoImagesUploaded devrait juste retourner votre prédicat. De plus trop complexe
isgameFinishedMulti prédicat trop compliqué</t>
  </si>
  <si>
    <t>7. Qualité générale</t>
  </si>
  <si>
    <t>KG:1,2,5,6,8,MF:Reste</t>
  </si>
  <si>
    <t>7.1 Langue</t>
  </si>
  <si>
    <t>La langue utilisée pour les variables, classes et fonctions est uniforme pour tout le code source.
La langue utilisée pour les commentaires doit être uniforme, mais peut être différente que la langue du code source.</t>
  </si>
  <si>
    <t>-0.1: game-page.component.ts Ligne 20: Differrences
-0.1: image-difference.component.ts lignes 28 et 31: unwraped
-0.1: images.controller.ts lignes 21 et 22: FilePatth
-0.1: time.service.ts ligne 39: Showable</t>
  </si>
  <si>
    <t>-0.1: time.service.ts ligne 39: Showable
-0.1: app\services\chronometer.service.ts: Chrono
-0.1: src\app\services\verify-image.service.ts: Contraints
-0.1: app\services\difference-detector.service.ts: Datas, Cloumn, Arround
-0.1: common\const.ts: Commentaires en francais, d'autres en anglais.</t>
  </si>
  <si>
    <t>-0.2: client/src/app/components/play-area/play-area.component.ts: MILISECONDS, Canavas
-0.2: client\src\app\components\dialog-input\dialog-input.component.ts: consts (constants), datas (data), 
-0.1: client\src\app\components\pop-dialogs\pop-dialog-download-images\pop-dialog-download-images.component.ts: Contraints
-0.1: client\src\app\services\canvas-data-handler.service.ts: leftCanvasEchange: Echange.
-0.2: client\src\app\services\clue-handler.service.ts: CIRCONFERENCE, multiplyingAddtionFactor
-0.1: time.service.ts ligne 39: Showable
-0.1: app\services\difference-detector.service.ts: Datas, Cloumn, Arround</t>
  </si>
  <si>
    <t>7.2 Commentaire</t>
  </si>
  <si>
    <t>Le commentaire est pertinent. (Pas de code mort commenté)</t>
  </si>
  <si>
    <t>Client:
-0.1: list-game-form.component.ts Lignes 42 et 27.
-0.1: game-page.component.ts Lignes 15 et 27.
-0.1: main-page.component ligne 10
-0.1: list-images-rendered.component.ts ligne 2
-0.1: socket-client-service.ts ligne 2
Serveur:
-0.1: games.controller.ts lignes 18-52: Documentation obsolète de swagger en commentaire.
-0.1: images.controller.ts ligne 6.
-0.1: chronometer.service.ts lignes 18, 32: Commentaires non pertinents.
-0.1: local.games.service.ts ligne 7</t>
  </si>
  <si>
    <t>-0.1: client\src\app\components\play-area\play-area.component.ts: Commentaire non pertinent lignes 122, 123.
-0.1: server/app/services/mouse-handler.service.ts: ligne 97.</t>
  </si>
  <si>
    <t>7.3 Enum</t>
  </si>
  <si>
    <t>Le code utilise des enum lorsque c'est pertinent.</t>
  </si>
  <si>
    <t>7.4 Classe et interface</t>
  </si>
  <si>
    <t>Le code n'utilise pas d'objets anonymes JS et priorise les classes et les interfaces.</t>
  </si>
  <si>
    <t xml:space="preserve">PlayAreaComponent L24. 
ImageRendererComp L30 et répété dans d'autres fichiers 
              ListImageRendererService L9 L22
                                                  VeriyImageSerice L73                                               </t>
  </si>
  <si>
    <t xml:space="preserve">VeriyImageSerice L73   </t>
  </si>
  <si>
    <t xml:space="preserve">VeriyImageSerice L79   </t>
  </si>
  <si>
    <t>7.5 Duplication</t>
  </si>
  <si>
    <t>Il n'y a pas de duplication de code.</t>
  </si>
  <si>
    <t>-0.1 client/src/app/components/canvas-drawing/canvas-drawing.component.ts:
x: this.drawingHandlerService.getCoordinateX(mouseEvent[0],canvasReact),
          y: this.drawingHandlerService.getCoordinateY(mouseEvent[0],canvasReact)</t>
  </si>
  <si>
    <t>-0.2: client\src\app\components\tool-setting\tool-setting.component.ts: dans cancelActionDeletedDrawnLine et cancelActionDrawnLine
-0.1: client\src\app\services\chat-messages.service.ts: lignes 96 et 100. (Peuvent etre dans le meme socket on.)
-0.1: client\src\app\services\drawing-handler.service.ts: savingProcess: getRedoDrawingHistory (peut etre stocké dans une variable)
-0.2: client\src\app\services\drawing-history.service.ts: code dupliqué: const imageData = this.context[index].getImageData(0, 0, IMAGE_WIDTH, IMAGE_HEIGHT);
        this.cancelDrawingHistory[index].push(imageData);
 peut être mis dans une fonction a part</t>
  </si>
  <si>
    <t>7.6 ESLint</t>
  </si>
  <si>
    <t>Il n'y a pas de "eslint:disable" non justifiés dans le code.
L'utilisation limitée de eslint:disable est tolérée dans les fichiers de test (.spec.ts). (Exemple : nombres magiques)</t>
  </si>
  <si>
    <t xml:space="preserve">-0.1: list-images-rendered.service.ts Ligne 16. (Il faut déboguer pour trouver le type de la var et remplacer le any). Le disable de la ligne 21 et non nécessaire (pas pénalisé)
La commande Lint ne roule ni sur le client ni sur le serveur </t>
  </si>
  <si>
    <t>Eslint: Client échoue avec 1500 erreurs.
Corrigez les erreurs lint par npm run lint -- --fix
Le nombre d'erreur descend à 500.
Pour le serveur: il y a 190 après le fix.</t>
  </si>
  <si>
    <t>Eslint: Échoue avec 359 erreurs dans le client.
Échoue avec 369 erreurs dans le serveur.</t>
  </si>
  <si>
    <t>7.7 Complexité</t>
  </si>
  <si>
    <t>Le code minimise la complexité cyclomatique. (Exemple : plusieurs if/else ou boucles for imbriqués, opérations complexes, etc.)</t>
  </si>
  <si>
    <t>gameCreationComp L51 le if else n'est pas utilse juste un return de l'exp  
                                 verifyIfSentMultipleOrSingle   
 increaseTime</t>
  </si>
  <si>
    <r>
      <rPr>
        <sz val="11"/>
        <color rgb="FF000000"/>
        <rFont val="Calibri"/>
      </rPr>
      <t xml:space="preserve">
</t>
    </r>
    <r>
      <rPr>
        <sz val="11"/>
        <color rgb="FFFF0000"/>
        <rFont val="Calibri"/>
      </rPr>
      <t xml:space="preserve">
</t>
    </r>
    <r>
      <rPr>
        <sz val="11"/>
        <color rgb="FF000000"/>
        <rFont val="Calibri"/>
      </rPr>
      <t>loaded(),checkIfThereAreSavedDrawnLines,
checkIfThereAreSavedDeletedDrawnLines
 if else inutile
socketService.on('Valid click' , getNameImageUpload dans upload-file-service.. trop de if else</t>
    </r>
  </si>
  <si>
    <t xml:space="preserve">socketService.on('Valid click' ,
</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</si>
  <si>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</si>
  <si>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</si>
  <si>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imagesdata                                      gamelist                                             offSet ?                                             plusieurs fonctions et variables ont des noms trop longs</t>
  </si>
  <si>
    <t>imagesdata
gamelist
plusieurs fonctions et variables ont des noms trop longs</t>
  </si>
  <si>
    <t>imagesdata
gamelist pas en camelCase
plusieurs fonctions et variables ont des noms trop longs</t>
  </si>
  <si>
    <t>7.8 Performance</t>
  </si>
  <si>
    <t>Le logiciel a une performance acceptable.</t>
  </si>
  <si>
    <t>8. Gestion de versions</t>
  </si>
  <si>
    <t>KG</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</si>
  <si>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</si>
  <si>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</si>
  <si>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</si>
  <si>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</si>
  <si>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</si>
  <si>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</si>
  <si>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Plusieurs branches mortes</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</si>
  <si>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</si>
  <si>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</si>
  <si>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</si>
  <si>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</si>
  <si>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Vous avez du code mort. Supprimez server-nestjs</t>
  </si>
  <si>
    <t>Total QA sprint</t>
  </si>
  <si>
    <t>Note QA sprint</t>
  </si>
  <si>
    <t>Fonctionnalités</t>
  </si>
  <si>
    <t>Fonctionnalité</t>
  </si>
  <si>
    <t>Testé</t>
  </si>
  <si>
    <t>Note finale</t>
  </si>
  <si>
    <t>1.1 Vue Initiale</t>
  </si>
  <si>
    <t>La redirection ne se fait pas automatiquement, lignes 18 et 28 importantes mais pas testées</t>
  </si>
  <si>
    <t>1.2 Vue de Sélection de partie</t>
  </si>
  <si>
    <t xml:space="preserve">Bon travail 
-0 dans les tests : Tous les tests fail du ListGameFormComponent que vous utilisez dans Game Selection Page. </t>
  </si>
  <si>
    <t>1.3 Vue d'Administration - interface de base</t>
  </si>
  <si>
    <t>Aucun de vos tests ne passent pour votre ListGameFormComponent, vous avez donc aucune couverture</t>
  </si>
  <si>
    <t>1.4 Vue de création de jeu - modification de l'arrière plan</t>
  </si>
  <si>
    <t xml:space="preserve"> Image de différences incorrect, Le système ne présente pas le nombre de différences trouvées, Le système ne vérifie pas si il ya entre 3 et 9 différences pour la validation</t>
  </si>
  <si>
    <t>1.5 Système de détection de différences</t>
  </si>
  <si>
    <t xml:space="preserve">-0.2: Le système ne retourne pas la bonne image de différences ni le nombre de différences  
-0 : 3 lignes de detector-service sont pas couvertes  </t>
  </si>
  <si>
    <t>1.6 Vue de jeu en solo</t>
  </si>
  <si>
    <t>Vous n'avez aucun test pour votre vue de jeu en solo.</t>
  </si>
  <si>
    <t>1.7 Mode classique en solo</t>
  </si>
  <si>
    <t>Pas de remplacement de pixel sur l'image modifié
Le timer n'incrémente pas correctement quand plusieurs joueurs jouent.
Votre nombre de différences incrémentent quand plusieurs joueurs sont sur des fiches différentes
Si plusieurs joueurs sont sur la même fiche, le nombre de différences ne fonctionnent pas correctement.
Vous n'avez pas tester dans DrawService vos lignes 21-22.
Vous n'avez pas tester votre MouseDetectionService
Votre logique pour le mode classique en solo n'est pas testé puisque vous n'avez aucun test pour votre PlayAreaComponent</t>
  </si>
  <si>
    <t>Note finale pour le sprint</t>
  </si>
  <si>
    <t>Pénalités</t>
  </si>
  <si>
    <t>Crash</t>
  </si>
  <si>
    <t>Tests qui échouent, ERROR: 'NG0304: '***' is not a known element:</t>
  </si>
  <si>
    <t>Erreur de build</t>
  </si>
  <si>
    <t>2.1 Vue de création de jeu - modification de l'avant-plan</t>
  </si>
  <si>
    <t>Problème avec la redirection. Ne se fait pas automatiquement
Il est pas possible d'intervertir l'avant-plan des deux images.
On devrait pas être capable de créer un jeu sans nom
OK pour le reste.
Test de MergeImageCanvas qui fail. Lignes pas couvertes dans GameCreationPage</t>
  </si>
  <si>
    <t>2.2 Créer et Joindre une partie un contre un</t>
  </si>
  <si>
    <t>KARIM</t>
  </si>
  <si>
    <t>OK
Ok pour les tests</t>
  </si>
  <si>
    <t>2.3 Mode Classique en un contre un</t>
  </si>
  <si>
    <t>OK
FormService à un test qui échoue et manque de couverture</t>
  </si>
  <si>
    <t>2.4 Vue de jeu eu un contre un</t>
  </si>
  <si>
    <t>MIKE</t>
  </si>
  <si>
    <t xml:space="preserve">vous ne testez pas les methodes qui updatent le nombre de differences et get les images du jeu dans game-page </t>
  </si>
  <si>
    <t>2.5 Vue d'Administration - suppression de jeu</t>
  </si>
  <si>
    <t>Supprimer un jeu ne devrait pas affecter  une partie en cours 
OK pour le reste.
Test qui fail pour form.service</t>
  </si>
  <si>
    <t xml:space="preserve">2.6 Messages de partie (local) </t>
  </si>
  <si>
    <t>OK
Vous avez 2 tests qui ne vérifient rien (toBeTruthy and toHaveBeenCalled pas vraiment call) du côté client
SocketManagerService (serveur), les tests ne devraient pas utiliser de setTimeout</t>
  </si>
  <si>
    <t>Erreur de build  / déploiement erroné</t>
  </si>
  <si>
    <t>Anciennes fonctionnalités brisées</t>
  </si>
  <si>
    <t>3.1 Mode Temps Limité</t>
  </si>
  <si>
    <t>Ahmed</t>
  </si>
  <si>
    <t>SI AUCUNE FICHIE DISPONIBLE : Ne pas pouvoir partir un jeu en mode temps limité
SI LES FICHES SONT SUPPRIMÉES DURANT UNE PARTIE : accepter que le jeu se termine à la fin de la paire en cours OU que le jeu continue si les fichies ont été sauvegardés en mémoire au début
Bon tavail  pour le reste</t>
  </si>
  <si>
    <t>3.2 Remise des données à leur état initial</t>
  </si>
  <si>
    <t>3.3 Vue d'Administration - constantes de jeu</t>
  </si>
  <si>
    <t>Manque façon de voir les constantes en cours</t>
  </si>
  <si>
    <t>3.4 Indices de jeu</t>
  </si>
  <si>
    <t>3.5 Mode Triche</t>
  </si>
  <si>
    <t>3.6 Meilleurs temps</t>
  </si>
  <si>
    <t>3.7 Messages de partie (global)</t>
  </si>
  <si>
    <t>Erreur de build / déploiement erroné</t>
  </si>
  <si>
    <t>should setAllObservable fail et should test wait Image load 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</si>
</sst>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sz val="11"/>
      <color rgb="FFFF0000"/>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2">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49" fontId="0" fillId="8" borderId="33" xfId="0" applyNumberFormat="1" applyFill="1" applyBorder="1" applyAlignment="1">
      <alignment horizontal="left" vertical="center" wrapText="1"/>
    </xf>
    <xf numFmtId="0" fontId="14" fillId="19" borderId="33" xfId="0" applyFont="1" applyFill="1" applyBorder="1" applyAlignment="1">
      <alignment horizontal="left" vertical="center" wrapText="1"/>
    </xf>
    <xf numFmtId="0" fontId="14" fillId="11" borderId="33" xfId="0" applyFont="1" applyFill="1" applyBorder="1" applyAlignment="1">
      <alignment horizontal="left" vertical="center" wrapText="1"/>
    </xf>
    <xf numFmtId="0" fontId="14" fillId="12" borderId="33" xfId="0" applyFont="1" applyFill="1" applyBorder="1" applyAlignment="1">
      <alignment horizontal="left" vertical="center" wrapText="1"/>
    </xf>
    <xf numFmtId="0" fontId="14" fillId="20" borderId="33" xfId="0" applyFont="1" applyFill="1" applyBorder="1" applyAlignment="1">
      <alignment horizontal="left" vertical="center" wrapText="1"/>
    </xf>
    <xf numFmtId="0" fontId="18" fillId="9"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abSelected="1" workbookViewId="0">
      <selection activeCell="D8" sqref="D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0.48200000000000004</v>
      </c>
      <c r="C4" s="108">
        <f>'Assurance Qualité'!C59</f>
        <v>0.73050000000000015</v>
      </c>
      <c r="D4" s="108">
        <f>B4*0.6+C4*0.4 - 0.1*E4</f>
        <v>0.58140000000000014</v>
      </c>
      <c r="E4" s="109"/>
      <c r="F4" s="110">
        <v>20</v>
      </c>
      <c r="G4" s="111">
        <f>D4*F4</f>
        <v>11.628000000000004</v>
      </c>
    </row>
    <row r="5" spans="1:7">
      <c r="A5" s="112" t="s">
        <v>7</v>
      </c>
      <c r="B5" s="113">
        <f>(Fonctionnalités!E27)</f>
        <v>0.76769999999999983</v>
      </c>
      <c r="C5" s="113">
        <f>'Assurance Qualité'!F59</f>
        <v>0.69050000000000011</v>
      </c>
      <c r="D5" s="113">
        <f t="shared" ref="D5:D6" si="0">B5*0.6+C5*0.4 - 0.1*E5</f>
        <v>0.73681999999999992</v>
      </c>
      <c r="E5" s="114"/>
      <c r="F5" s="115">
        <v>25</v>
      </c>
      <c r="G5" s="116">
        <f t="shared" ref="G5:G7" si="1">D5*F5</f>
        <v>18.420499999999997</v>
      </c>
    </row>
    <row r="6" spans="1:7">
      <c r="A6" s="117" t="s">
        <v>8</v>
      </c>
      <c r="B6" s="118">
        <f>(Fonctionnalités!E41)</f>
        <v>0.91299999999999992</v>
      </c>
      <c r="C6" s="118">
        <f>'Assurance Qualité'!I59</f>
        <v>0.65300000000000002</v>
      </c>
      <c r="D6" s="118">
        <f t="shared" si="0"/>
        <v>0.80899999999999994</v>
      </c>
      <c r="E6" s="119"/>
      <c r="F6" s="120">
        <v>20</v>
      </c>
      <c r="G6" s="121">
        <f t="shared" si="1"/>
        <v>16.18</v>
      </c>
    </row>
    <row r="7" spans="1:7">
      <c r="A7" s="122" t="s">
        <v>9</v>
      </c>
      <c r="B7" s="122"/>
      <c r="C7" s="122"/>
      <c r="D7" s="123">
        <v>0.72</v>
      </c>
      <c r="E7" s="124"/>
      <c r="F7" s="122">
        <v>10</v>
      </c>
      <c r="G7" s="125">
        <f t="shared" si="1"/>
        <v>7.1999999999999993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B45" zoomScaleNormal="100" workbookViewId="0">
      <selection activeCell="H20" sqref="H20"/>
    </sheetView>
  </sheetViews>
  <sheetFormatPr defaultColWidth="9.140625" defaultRowHeight="15"/>
  <cols>
    <col min="1" max="1" width="22.7109375" style="1" customWidth="1"/>
    <col min="2" max="2" width="77.5703125" style="10" customWidth="1"/>
    <col min="3" max="4" width="10.7109375" style="1" customWidth="1"/>
    <col min="5" max="5" width="27.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20" t="s">
        <v>10</v>
      </c>
      <c r="B2" s="220"/>
      <c r="C2" s="220"/>
      <c r="D2" s="220"/>
      <c r="E2" s="220"/>
      <c r="F2" s="220"/>
      <c r="G2" s="220"/>
      <c r="H2" s="220"/>
      <c r="I2" s="220"/>
      <c r="J2" s="220"/>
      <c r="K2" s="220"/>
      <c r="L2" s="7"/>
      <c r="M2" s="7"/>
    </row>
    <row r="4" spans="1:17" ht="18.399999999999999" customHeight="1">
      <c r="A4" s="221" t="s">
        <v>11</v>
      </c>
      <c r="B4" s="221"/>
      <c r="C4" s="221"/>
      <c r="D4" s="221"/>
      <c r="E4" s="221"/>
      <c r="F4" s="221"/>
      <c r="G4" s="221"/>
      <c r="H4" s="221"/>
      <c r="I4" s="221"/>
      <c r="J4" s="221"/>
      <c r="K4" s="221"/>
      <c r="L4" s="4"/>
      <c r="M4" s="4"/>
    </row>
    <row r="5" spans="1:17" ht="18.75">
      <c r="A5" s="11"/>
      <c r="B5" s="41"/>
      <c r="C5" s="2"/>
      <c r="D5" s="2"/>
      <c r="E5" s="41"/>
      <c r="F5" s="2"/>
      <c r="G5" s="2"/>
      <c r="H5" s="41"/>
      <c r="I5" s="2"/>
      <c r="J5" s="2"/>
      <c r="K5" s="41"/>
      <c r="L5" s="2"/>
      <c r="M5" s="2"/>
    </row>
    <row r="6" spans="1:17" ht="18.399999999999999" customHeight="1">
      <c r="A6" s="238" t="s">
        <v>12</v>
      </c>
      <c r="B6" s="225" t="s">
        <v>13</v>
      </c>
      <c r="C6" s="240" t="s">
        <v>6</v>
      </c>
      <c r="D6" s="241"/>
      <c r="E6" s="241"/>
      <c r="F6" s="242" t="s">
        <v>7</v>
      </c>
      <c r="G6" s="243"/>
      <c r="H6" s="244"/>
      <c r="I6" s="222" t="s">
        <v>8</v>
      </c>
      <c r="J6" s="223"/>
      <c r="K6" s="224"/>
      <c r="L6" s="3"/>
      <c r="M6" s="3"/>
      <c r="N6" s="236"/>
      <c r="O6" s="237"/>
      <c r="P6" s="237"/>
    </row>
    <row r="7" spans="1:17" ht="18.75">
      <c r="A7" s="239"/>
      <c r="B7" s="226"/>
      <c r="C7" s="14" t="s">
        <v>14</v>
      </c>
      <c r="D7" s="15" t="s">
        <v>4</v>
      </c>
      <c r="E7" s="21" t="s">
        <v>15</v>
      </c>
      <c r="F7" s="16" t="s">
        <v>14</v>
      </c>
      <c r="G7" s="17" t="s">
        <v>4</v>
      </c>
      <c r="H7" s="20" t="s">
        <v>15</v>
      </c>
      <c r="I7" s="18" t="s">
        <v>14</v>
      </c>
      <c r="J7" s="19" t="s">
        <v>4</v>
      </c>
      <c r="K7" s="22" t="s">
        <v>15</v>
      </c>
      <c r="L7" s="3"/>
      <c r="M7" s="3"/>
      <c r="N7" s="40"/>
      <c r="O7" s="40"/>
      <c r="P7" s="40"/>
      <c r="Q7" s="40"/>
    </row>
    <row r="8" spans="1:17" ht="18.75">
      <c r="A8" s="235" t="s">
        <v>16</v>
      </c>
      <c r="B8" s="235"/>
      <c r="C8" s="228" t="s">
        <v>17</v>
      </c>
      <c r="D8" s="229"/>
      <c r="E8" s="46" t="s">
        <v>18</v>
      </c>
      <c r="F8" s="228" t="s">
        <v>17</v>
      </c>
      <c r="G8" s="229"/>
      <c r="H8" s="46" t="s">
        <v>18</v>
      </c>
      <c r="I8" s="228" t="s">
        <v>17</v>
      </c>
      <c r="J8" s="229"/>
      <c r="K8" s="46" t="s">
        <v>18</v>
      </c>
      <c r="L8" s="3"/>
      <c r="M8" s="3"/>
      <c r="N8" s="40"/>
      <c r="O8" s="40"/>
      <c r="P8" s="40"/>
      <c r="Q8" s="40"/>
    </row>
    <row r="9" spans="1:17" ht="76.5">
      <c r="A9" s="29" t="s">
        <v>19</v>
      </c>
      <c r="B9" s="29" t="s">
        <v>20</v>
      </c>
      <c r="C9" s="100">
        <v>0.95</v>
      </c>
      <c r="D9" s="98">
        <v>6</v>
      </c>
      <c r="E9" s="101" t="s">
        <v>21</v>
      </c>
      <c r="F9" s="102">
        <v>0.95</v>
      </c>
      <c r="G9" s="99">
        <v>6</v>
      </c>
      <c r="H9" s="103" t="s">
        <v>22</v>
      </c>
      <c r="I9" s="104">
        <v>1</v>
      </c>
      <c r="J9" s="105">
        <v>6</v>
      </c>
      <c r="K9" s="106" t="s">
        <v>23</v>
      </c>
      <c r="L9" s="3"/>
      <c r="M9" s="3"/>
      <c r="N9" s="40"/>
      <c r="O9" s="40"/>
      <c r="P9" s="40"/>
      <c r="Q9" s="40"/>
    </row>
    <row r="10" spans="1:17" ht="351">
      <c r="A10" s="23" t="s">
        <v>24</v>
      </c>
      <c r="B10" s="23" t="s">
        <v>25</v>
      </c>
      <c r="C10" s="100">
        <v>0.95</v>
      </c>
      <c r="D10" s="98">
        <v>2</v>
      </c>
      <c r="E10" s="101" t="s">
        <v>26</v>
      </c>
      <c r="F10" s="102">
        <v>0.6</v>
      </c>
      <c r="G10" s="99">
        <v>2</v>
      </c>
      <c r="H10" s="103" t="s">
        <v>27</v>
      </c>
      <c r="I10" s="104">
        <v>0.8</v>
      </c>
      <c r="J10" s="105">
        <v>2</v>
      </c>
      <c r="K10" s="106" t="s">
        <v>28</v>
      </c>
      <c r="L10" s="3"/>
      <c r="M10" s="3"/>
      <c r="N10" s="40"/>
      <c r="O10" s="40"/>
      <c r="P10" s="40"/>
      <c r="Q10" s="40"/>
    </row>
    <row r="11" spans="1:17" s="30" customFormat="1" ht="15.75">
      <c r="A11" s="230" t="s">
        <v>29</v>
      </c>
      <c r="B11" s="231"/>
      <c r="C11" s="47">
        <f>SUMPRODUCT(C6:C10,D6:D10)</f>
        <v>7.6</v>
      </c>
      <c r="D11" s="48">
        <f>SUM(D6:D10)</f>
        <v>8</v>
      </c>
      <c r="E11" s="49"/>
      <c r="F11" s="50">
        <f>SUMPRODUCT(F6:F10,G6:G10)</f>
        <v>6.8999999999999995</v>
      </c>
      <c r="G11" s="51">
        <f>SUM(G6:G10)</f>
        <v>8</v>
      </c>
      <c r="H11" s="52"/>
      <c r="I11" s="53">
        <f>SUMPRODUCT(I6:I10,J6:J10)</f>
        <v>7.6</v>
      </c>
      <c r="J11" s="54">
        <f>SUM(J6:J10)</f>
        <v>8</v>
      </c>
      <c r="K11" s="55"/>
      <c r="L11" s="56"/>
      <c r="M11" s="56"/>
      <c r="N11" s="44"/>
      <c r="O11" s="44"/>
      <c r="P11" s="44"/>
      <c r="Q11" s="44"/>
    </row>
    <row r="12" spans="1:17" s="12" customFormat="1" ht="18.399999999999999" customHeight="1">
      <c r="A12" s="235" t="s">
        <v>30</v>
      </c>
      <c r="B12" s="235"/>
      <c r="C12" s="228" t="s">
        <v>17</v>
      </c>
      <c r="D12" s="229"/>
      <c r="E12" s="46" t="s">
        <v>31</v>
      </c>
      <c r="F12" s="228" t="s">
        <v>17</v>
      </c>
      <c r="G12" s="229"/>
      <c r="H12" s="46" t="s">
        <v>31</v>
      </c>
      <c r="I12" s="228" t="s">
        <v>17</v>
      </c>
      <c r="J12" s="229"/>
      <c r="K12" s="46"/>
      <c r="L12" s="4"/>
      <c r="M12" s="4"/>
      <c r="N12" s="43"/>
      <c r="O12" s="43"/>
      <c r="P12" s="43"/>
      <c r="Q12" s="43"/>
    </row>
    <row r="13" spans="1:17" ht="91.5">
      <c r="A13" s="29" t="s">
        <v>32</v>
      </c>
      <c r="B13" s="29" t="s">
        <v>33</v>
      </c>
      <c r="C13" s="79">
        <v>0.8</v>
      </c>
      <c r="D13" s="80">
        <v>3</v>
      </c>
      <c r="E13" s="81" t="s">
        <v>34</v>
      </c>
      <c r="F13" s="89">
        <v>1</v>
      </c>
      <c r="G13" s="90">
        <f>D13</f>
        <v>3</v>
      </c>
      <c r="H13" s="91" t="s">
        <v>35</v>
      </c>
      <c r="I13" s="92">
        <v>0.5</v>
      </c>
      <c r="J13" s="93">
        <f>G13</f>
        <v>3</v>
      </c>
      <c r="K13" s="94" t="s">
        <v>36</v>
      </c>
      <c r="L13" s="5"/>
      <c r="M13" s="5"/>
    </row>
    <row r="14" spans="1:17" ht="76.5">
      <c r="A14" s="23" t="s">
        <v>37</v>
      </c>
      <c r="B14" s="23" t="s">
        <v>38</v>
      </c>
      <c r="C14" s="83">
        <v>1</v>
      </c>
      <c r="D14" s="84">
        <v>2</v>
      </c>
      <c r="E14" s="85" t="s">
        <v>35</v>
      </c>
      <c r="F14" s="86">
        <v>0.8</v>
      </c>
      <c r="G14" s="90">
        <f t="shared" ref="G14:G17" si="0">D14</f>
        <v>2</v>
      </c>
      <c r="H14" s="88" t="s">
        <v>39</v>
      </c>
      <c r="I14" s="76">
        <v>0.8</v>
      </c>
      <c r="J14" s="93">
        <f t="shared" ref="J14:J17" si="1">G14</f>
        <v>2</v>
      </c>
      <c r="K14" s="78" t="s">
        <v>40</v>
      </c>
      <c r="L14" s="5"/>
      <c r="M14" s="5"/>
    </row>
    <row r="15" spans="1:17" ht="137.25">
      <c r="A15" s="23" t="s">
        <v>41</v>
      </c>
      <c r="B15" s="23" t="s">
        <v>42</v>
      </c>
      <c r="C15" s="83">
        <v>0.25</v>
      </c>
      <c r="D15" s="84">
        <v>2</v>
      </c>
      <c r="E15" s="85" t="s">
        <v>43</v>
      </c>
      <c r="F15" s="86">
        <v>0</v>
      </c>
      <c r="G15" s="90">
        <f t="shared" si="0"/>
        <v>2</v>
      </c>
      <c r="H15" s="88" t="s">
        <v>44</v>
      </c>
      <c r="I15" s="76">
        <v>0</v>
      </c>
      <c r="J15" s="93">
        <f t="shared" si="1"/>
        <v>2</v>
      </c>
      <c r="K15" s="78" t="s">
        <v>45</v>
      </c>
      <c r="L15" s="5"/>
      <c r="M15" s="5"/>
    </row>
    <row r="16" spans="1:17" ht="121.5">
      <c r="A16" s="23" t="s">
        <v>46</v>
      </c>
      <c r="B16" s="23" t="s">
        <v>47</v>
      </c>
      <c r="C16" s="83">
        <v>0.9</v>
      </c>
      <c r="D16" s="84">
        <v>4</v>
      </c>
      <c r="E16" s="85" t="s">
        <v>48</v>
      </c>
      <c r="F16" s="86">
        <v>0.25</v>
      </c>
      <c r="G16" s="90">
        <f t="shared" si="0"/>
        <v>4</v>
      </c>
      <c r="H16" s="88" t="s">
        <v>49</v>
      </c>
      <c r="I16" s="76">
        <v>0.25</v>
      </c>
      <c r="J16" s="93">
        <f t="shared" si="1"/>
        <v>4</v>
      </c>
      <c r="K16" s="78" t="s">
        <v>49</v>
      </c>
      <c r="L16" s="5"/>
      <c r="M16" s="5"/>
    </row>
    <row r="17" spans="1:17" ht="121.5">
      <c r="A17" s="23" t="s">
        <v>50</v>
      </c>
      <c r="B17" s="23" t="s">
        <v>51</v>
      </c>
      <c r="C17" s="83">
        <v>1</v>
      </c>
      <c r="D17" s="84">
        <v>4</v>
      </c>
      <c r="E17" s="85" t="s">
        <v>35</v>
      </c>
      <c r="F17" s="86">
        <v>0.25</v>
      </c>
      <c r="G17" s="90">
        <f t="shared" si="0"/>
        <v>4</v>
      </c>
      <c r="H17" s="88" t="s">
        <v>52</v>
      </c>
      <c r="I17" s="76">
        <v>0.1</v>
      </c>
      <c r="J17" s="93">
        <f t="shared" si="1"/>
        <v>4</v>
      </c>
      <c r="K17" s="78" t="s">
        <v>53</v>
      </c>
      <c r="L17" s="5"/>
      <c r="M17" s="5"/>
    </row>
    <row r="18" spans="1:17" s="30" customFormat="1" ht="15.75">
      <c r="A18" s="230" t="s">
        <v>29</v>
      </c>
      <c r="B18" s="231"/>
      <c r="C18" s="47">
        <f>SUMPRODUCT(C13:C17,D13:D17)</f>
        <v>12.5</v>
      </c>
      <c r="D18" s="48">
        <f>SUM(D13:D17)</f>
        <v>15</v>
      </c>
      <c r="E18" s="49"/>
      <c r="F18" s="50">
        <f>SUMPRODUCT(F13:F17,G13:G17)</f>
        <v>6.6</v>
      </c>
      <c r="G18" s="51">
        <f>SUM(G13:G17)</f>
        <v>15</v>
      </c>
      <c r="H18" s="52"/>
      <c r="I18" s="53">
        <f>SUMPRODUCT(I13:I17,J13:J17)</f>
        <v>4.5</v>
      </c>
      <c r="J18" s="54">
        <f>SUM(J13:J17)</f>
        <v>15</v>
      </c>
      <c r="K18" s="55"/>
      <c r="L18" s="56"/>
      <c r="M18" s="56"/>
      <c r="N18" s="44"/>
      <c r="O18" s="44"/>
      <c r="P18" s="44"/>
      <c r="Q18" s="44"/>
    </row>
    <row r="19" spans="1:17" s="43" customFormat="1" ht="18.399999999999999" customHeight="1">
      <c r="A19" s="227" t="s">
        <v>54</v>
      </c>
      <c r="B19" s="227"/>
      <c r="C19" s="228" t="s">
        <v>17</v>
      </c>
      <c r="D19" s="229"/>
      <c r="E19" s="46" t="s">
        <v>55</v>
      </c>
      <c r="F19" s="228" t="s">
        <v>17</v>
      </c>
      <c r="G19" s="229"/>
      <c r="H19" s="46" t="s">
        <v>56</v>
      </c>
      <c r="I19" s="228" t="s">
        <v>17</v>
      </c>
      <c r="J19" s="229"/>
      <c r="K19" s="46" t="s">
        <v>56</v>
      </c>
      <c r="L19" s="4"/>
      <c r="M19" s="4"/>
    </row>
    <row r="20" spans="1:17" ht="229.5">
      <c r="A20" s="23" t="s">
        <v>57</v>
      </c>
      <c r="B20" s="23" t="s">
        <v>58</v>
      </c>
      <c r="C20" s="83">
        <v>0.5</v>
      </c>
      <c r="D20" s="84">
        <v>3</v>
      </c>
      <c r="E20" s="85" t="s">
        <v>59</v>
      </c>
      <c r="F20" s="86">
        <v>0.7</v>
      </c>
      <c r="G20" s="87">
        <v>3</v>
      </c>
      <c r="H20" s="88" t="s">
        <v>60</v>
      </c>
      <c r="I20" s="76">
        <v>0.5</v>
      </c>
      <c r="J20" s="77">
        <v>3</v>
      </c>
      <c r="K20" s="78" t="s">
        <v>60</v>
      </c>
      <c r="L20" s="5"/>
      <c r="M20" s="5"/>
    </row>
    <row r="21" spans="1:17" ht="106.5">
      <c r="A21" s="23" t="s">
        <v>61</v>
      </c>
      <c r="B21" s="23" t="s">
        <v>62</v>
      </c>
      <c r="C21" s="83">
        <v>0.7</v>
      </c>
      <c r="D21" s="84">
        <v>3</v>
      </c>
      <c r="E21" s="85" t="s">
        <v>63</v>
      </c>
      <c r="F21" s="86">
        <v>0.7</v>
      </c>
      <c r="G21" s="87">
        <v>3</v>
      </c>
      <c r="H21" s="88" t="s">
        <v>64</v>
      </c>
      <c r="I21" s="76">
        <v>0.6</v>
      </c>
      <c r="J21" s="77">
        <v>3</v>
      </c>
      <c r="K21" s="78" t="s">
        <v>65</v>
      </c>
      <c r="L21" s="5"/>
      <c r="M21" s="5"/>
    </row>
    <row r="22" spans="1:17" s="44" customFormat="1" ht="15.75">
      <c r="A22" s="232" t="s">
        <v>29</v>
      </c>
      <c r="B22" s="233"/>
      <c r="C22" s="57">
        <f>SUMPRODUCT(C20:C21,D20:D21)</f>
        <v>3.5999999999999996</v>
      </c>
      <c r="D22" s="58">
        <f>SUM(D20:D21)</f>
        <v>6</v>
      </c>
      <c r="E22" s="59"/>
      <c r="F22" s="60">
        <f>SUMPRODUCT(F20:F21,G20:G21)</f>
        <v>4.1999999999999993</v>
      </c>
      <c r="G22" s="61">
        <f>SUM(G20:G21)</f>
        <v>6</v>
      </c>
      <c r="H22" s="62"/>
      <c r="I22" s="63">
        <f>SUMPRODUCT(I20:I21,J20:J21)</f>
        <v>3.3</v>
      </c>
      <c r="J22" s="64">
        <f>SUM(J20:J21)</f>
        <v>6</v>
      </c>
      <c r="K22" s="65"/>
      <c r="L22" s="56"/>
      <c r="M22" s="56"/>
    </row>
    <row r="23" spans="1:17" ht="18.75" customHeight="1">
      <c r="A23" s="45" t="s">
        <v>66</v>
      </c>
      <c r="B23" s="45"/>
      <c r="C23" s="228" t="s">
        <v>17</v>
      </c>
      <c r="D23" s="229"/>
      <c r="E23" s="46" t="s">
        <v>31</v>
      </c>
      <c r="F23" s="228" t="s">
        <v>17</v>
      </c>
      <c r="G23" s="229"/>
      <c r="H23" s="46" t="s">
        <v>31</v>
      </c>
      <c r="I23" s="228" t="s">
        <v>17</v>
      </c>
      <c r="J23" s="229"/>
      <c r="K23" s="46"/>
      <c r="L23" s="4"/>
      <c r="M23" s="4"/>
    </row>
    <row r="24" spans="1:17" ht="76.5">
      <c r="A24" s="42" t="s">
        <v>67</v>
      </c>
      <c r="B24" s="42" t="s">
        <v>68</v>
      </c>
      <c r="C24" s="97">
        <v>1</v>
      </c>
      <c r="D24" s="25">
        <v>2</v>
      </c>
      <c r="E24" s="26" t="s">
        <v>69</v>
      </c>
      <c r="F24" s="82">
        <v>1</v>
      </c>
      <c r="G24" s="27">
        <v>2</v>
      </c>
      <c r="H24" s="28" t="s">
        <v>35</v>
      </c>
      <c r="I24" s="73">
        <v>1</v>
      </c>
      <c r="J24" s="74">
        <v>2</v>
      </c>
      <c r="K24" s="75" t="s">
        <v>35</v>
      </c>
      <c r="L24" s="5"/>
      <c r="M24" s="5"/>
    </row>
    <row r="25" spans="1:17" ht="45.75">
      <c r="A25" s="23" t="s">
        <v>70</v>
      </c>
      <c r="B25" s="23" t="s">
        <v>71</v>
      </c>
      <c r="C25" s="83">
        <v>1</v>
      </c>
      <c r="D25" s="84">
        <v>1</v>
      </c>
      <c r="E25" s="85" t="s">
        <v>35</v>
      </c>
      <c r="F25" s="86">
        <v>0.5</v>
      </c>
      <c r="G25" s="87">
        <v>1</v>
      </c>
      <c r="H25" s="88" t="s">
        <v>72</v>
      </c>
      <c r="I25" s="76">
        <v>1</v>
      </c>
      <c r="J25" s="77">
        <v>1</v>
      </c>
      <c r="K25" s="78" t="s">
        <v>35</v>
      </c>
      <c r="L25" s="5"/>
      <c r="M25" s="5"/>
    </row>
    <row r="26" spans="1:17">
      <c r="A26" s="23" t="s">
        <v>73</v>
      </c>
      <c r="B26" s="23" t="s">
        <v>74</v>
      </c>
      <c r="C26" s="83">
        <v>1</v>
      </c>
      <c r="D26" s="84">
        <v>1</v>
      </c>
      <c r="E26" s="85" t="s">
        <v>35</v>
      </c>
      <c r="F26" s="86">
        <v>1</v>
      </c>
      <c r="G26" s="87">
        <v>1</v>
      </c>
      <c r="H26" s="88" t="s">
        <v>35</v>
      </c>
      <c r="I26" s="76">
        <v>1</v>
      </c>
      <c r="J26" s="77">
        <v>1</v>
      </c>
      <c r="K26" s="78" t="s">
        <v>35</v>
      </c>
      <c r="L26" s="5"/>
      <c r="M26" s="5"/>
    </row>
    <row r="27" spans="1:17" s="44" customFormat="1" ht="16.5">
      <c r="A27" s="234" t="s">
        <v>29</v>
      </c>
      <c r="B27" s="233"/>
      <c r="C27" s="47">
        <f>SUMPRODUCT(C24:C26,D24:D26)</f>
        <v>4</v>
      </c>
      <c r="D27" s="48">
        <f>SUM(D24:D26)</f>
        <v>4</v>
      </c>
      <c r="E27" s="49" t="s">
        <v>35</v>
      </c>
      <c r="F27" s="60">
        <f>SUMPRODUCT(F24:F26,G24:G26)</f>
        <v>3.5</v>
      </c>
      <c r="G27" s="61">
        <f>SUM(G24:G26)</f>
        <v>4</v>
      </c>
      <c r="H27" s="62"/>
      <c r="I27" s="63">
        <f>SUMPRODUCT(I24:I26,J24:J26)</f>
        <v>4</v>
      </c>
      <c r="J27" s="64">
        <f>SUM(J24:J26)</f>
        <v>4</v>
      </c>
      <c r="K27" s="65"/>
      <c r="L27" s="56"/>
      <c r="M27" s="56"/>
    </row>
    <row r="28" spans="1:17" ht="21" customHeight="1">
      <c r="A28" s="227" t="s">
        <v>75</v>
      </c>
      <c r="B28" s="227"/>
      <c r="C28" s="228" t="s">
        <v>17</v>
      </c>
      <c r="D28" s="229"/>
      <c r="E28" s="46" t="s">
        <v>18</v>
      </c>
      <c r="F28" s="228" t="s">
        <v>17</v>
      </c>
      <c r="G28" s="229"/>
      <c r="H28" s="66" t="s">
        <v>18</v>
      </c>
      <c r="I28" s="228" t="s">
        <v>17</v>
      </c>
      <c r="J28" s="229"/>
      <c r="K28" s="46" t="s">
        <v>18</v>
      </c>
      <c r="L28" s="9"/>
      <c r="M28" s="4"/>
    </row>
    <row r="29" spans="1:17" ht="305.25">
      <c r="A29" s="31" t="s">
        <v>76</v>
      </c>
      <c r="B29" s="31" t="s">
        <v>77</v>
      </c>
      <c r="C29" s="79">
        <v>0.8</v>
      </c>
      <c r="D29" s="80">
        <v>2</v>
      </c>
      <c r="E29" s="81" t="s">
        <v>78</v>
      </c>
      <c r="F29" s="89">
        <v>0.5</v>
      </c>
      <c r="G29" s="90">
        <f>D29</f>
        <v>2</v>
      </c>
      <c r="H29" s="95" t="s">
        <v>79</v>
      </c>
      <c r="I29" s="92">
        <v>1</v>
      </c>
      <c r="J29" s="93">
        <f>D29</f>
        <v>2</v>
      </c>
      <c r="K29" s="94" t="s">
        <v>80</v>
      </c>
      <c r="L29" s="5"/>
      <c r="M29" s="5"/>
    </row>
    <row r="30" spans="1:17">
      <c r="A30" s="24" t="s">
        <v>81</v>
      </c>
      <c r="B30" s="24" t="s">
        <v>82</v>
      </c>
      <c r="C30" s="83">
        <v>1</v>
      </c>
      <c r="D30" s="84">
        <v>2</v>
      </c>
      <c r="E30" s="85"/>
      <c r="F30" s="86">
        <v>1</v>
      </c>
      <c r="G30" s="90">
        <f t="shared" ref="G30:G31" si="2">D30</f>
        <v>2</v>
      </c>
      <c r="H30" s="96" t="s">
        <v>23</v>
      </c>
      <c r="I30" s="76">
        <v>1</v>
      </c>
      <c r="J30" s="93">
        <f t="shared" ref="J30:J31" si="3">D30</f>
        <v>2</v>
      </c>
      <c r="K30" s="78"/>
      <c r="L30" s="5"/>
      <c r="M30" s="5"/>
    </row>
    <row r="31" spans="1:17" ht="30.75">
      <c r="A31" s="24" t="s">
        <v>83</v>
      </c>
      <c r="B31" s="24" t="s">
        <v>84</v>
      </c>
      <c r="C31" s="83">
        <v>1</v>
      </c>
      <c r="D31" s="84">
        <v>2</v>
      </c>
      <c r="E31" s="85"/>
      <c r="F31" s="86">
        <v>0.95</v>
      </c>
      <c r="G31" s="90">
        <f t="shared" si="2"/>
        <v>2</v>
      </c>
      <c r="H31" s="96" t="s">
        <v>85</v>
      </c>
      <c r="I31" s="76">
        <v>1</v>
      </c>
      <c r="J31" s="93">
        <f t="shared" si="3"/>
        <v>2</v>
      </c>
      <c r="K31" s="78" t="s">
        <v>23</v>
      </c>
      <c r="L31" s="5"/>
      <c r="M31" s="5"/>
    </row>
    <row r="32" spans="1:17" s="44" customFormat="1" ht="15.75">
      <c r="A32" s="230" t="s">
        <v>29</v>
      </c>
      <c r="B32" s="231"/>
      <c r="C32" s="47">
        <f>SUMPRODUCT(C29:C31,D29:D31)</f>
        <v>5.6</v>
      </c>
      <c r="D32" s="48">
        <f>SUM(D29:D31)</f>
        <v>6</v>
      </c>
      <c r="E32" s="49"/>
      <c r="F32" s="50">
        <f>SUMPRODUCT(F29:F31,G29:G31)</f>
        <v>4.9000000000000004</v>
      </c>
      <c r="G32" s="51">
        <f>SUM(G29:G31)</f>
        <v>6</v>
      </c>
      <c r="H32" s="67"/>
      <c r="I32" s="63">
        <f>SUMPRODUCT(I29:I31,J29:J31)</f>
        <v>6</v>
      </c>
      <c r="J32" s="64">
        <f>SUM(J29:J31)</f>
        <v>6</v>
      </c>
      <c r="K32" s="65"/>
      <c r="L32" s="56"/>
      <c r="M32" s="56"/>
    </row>
    <row r="33" spans="1:13" ht="18.75" customHeight="1">
      <c r="A33" s="235" t="s">
        <v>86</v>
      </c>
      <c r="B33" s="235"/>
      <c r="C33" s="228" t="s">
        <v>17</v>
      </c>
      <c r="D33" s="229"/>
      <c r="E33" s="46" t="s">
        <v>87</v>
      </c>
      <c r="F33" s="228" t="s">
        <v>17</v>
      </c>
      <c r="G33" s="229"/>
      <c r="H33" s="46" t="s">
        <v>87</v>
      </c>
      <c r="I33" s="68" t="s">
        <v>17</v>
      </c>
      <c r="J33" s="66"/>
      <c r="K33" s="46" t="s">
        <v>88</v>
      </c>
      <c r="L33" s="8"/>
      <c r="M33" s="4"/>
    </row>
    <row r="34" spans="1:13" ht="30.75">
      <c r="A34" s="29" t="s">
        <v>89</v>
      </c>
      <c r="B34" s="29" t="s">
        <v>90</v>
      </c>
      <c r="C34" s="79">
        <v>1</v>
      </c>
      <c r="D34" s="80">
        <v>2</v>
      </c>
      <c r="E34" s="81" t="s">
        <v>35</v>
      </c>
      <c r="F34" s="89">
        <v>1</v>
      </c>
      <c r="G34" s="90">
        <v>2</v>
      </c>
      <c r="H34" s="91" t="s">
        <v>23</v>
      </c>
      <c r="I34" s="92">
        <v>1</v>
      </c>
      <c r="J34" s="93">
        <v>2</v>
      </c>
      <c r="K34" s="94" t="s">
        <v>23</v>
      </c>
      <c r="L34" s="5"/>
      <c r="M34" s="5"/>
    </row>
    <row r="35" spans="1:13">
      <c r="A35" s="23" t="s">
        <v>91</v>
      </c>
      <c r="B35" s="23" t="s">
        <v>92</v>
      </c>
      <c r="C35" s="83">
        <v>1</v>
      </c>
      <c r="D35" s="84">
        <v>2</v>
      </c>
      <c r="E35" s="85" t="s">
        <v>35</v>
      </c>
      <c r="F35" s="86">
        <v>1</v>
      </c>
      <c r="G35" s="87">
        <v>2</v>
      </c>
      <c r="H35" s="88" t="s">
        <v>23</v>
      </c>
      <c r="I35" s="76">
        <v>1</v>
      </c>
      <c r="J35" s="77">
        <v>2</v>
      </c>
      <c r="K35" s="78" t="s">
        <v>23</v>
      </c>
      <c r="L35" s="5"/>
      <c r="M35" s="5"/>
    </row>
    <row r="36" spans="1:13" ht="137.25">
      <c r="A36" s="23" t="s">
        <v>93</v>
      </c>
      <c r="B36" s="23" t="s">
        <v>94</v>
      </c>
      <c r="C36" s="83">
        <v>0.75</v>
      </c>
      <c r="D36" s="84">
        <v>3</v>
      </c>
      <c r="E36" s="85" t="s">
        <v>95</v>
      </c>
      <c r="F36" s="86">
        <v>1</v>
      </c>
      <c r="G36" s="87">
        <v>3</v>
      </c>
      <c r="H36" s="88" t="s">
        <v>35</v>
      </c>
      <c r="I36" s="76">
        <v>1</v>
      </c>
      <c r="J36" s="77">
        <v>3</v>
      </c>
      <c r="K36" s="78" t="s">
        <v>23</v>
      </c>
      <c r="L36" s="5"/>
      <c r="M36" s="5"/>
    </row>
    <row r="37" spans="1:13" ht="213">
      <c r="A37" s="23" t="s">
        <v>96</v>
      </c>
      <c r="B37" s="23" t="s">
        <v>97</v>
      </c>
      <c r="C37" s="83">
        <v>1</v>
      </c>
      <c r="D37" s="84">
        <v>3</v>
      </c>
      <c r="E37" s="85" t="s">
        <v>35</v>
      </c>
      <c r="F37" s="86">
        <v>0.25</v>
      </c>
      <c r="G37" s="87">
        <v>3</v>
      </c>
      <c r="H37" s="88" t="s">
        <v>98</v>
      </c>
      <c r="I37" s="76">
        <v>0.5</v>
      </c>
      <c r="J37" s="77">
        <v>3</v>
      </c>
      <c r="K37" s="78" t="s">
        <v>99</v>
      </c>
      <c r="L37" s="5"/>
      <c r="M37" s="5"/>
    </row>
    <row r="38" spans="1:13" s="44" customFormat="1" ht="15.75">
      <c r="A38" s="230" t="s">
        <v>29</v>
      </c>
      <c r="B38" s="231"/>
      <c r="C38" s="69">
        <f>SUMPRODUCT(C34:C37,D34:D37)</f>
        <v>9.25</v>
      </c>
      <c r="D38" s="48">
        <f>SUM(D34:D37)</f>
        <v>10</v>
      </c>
      <c r="E38" s="49"/>
      <c r="F38" s="70">
        <f>SUMPRODUCT(F34:F37,G34:G37)</f>
        <v>7.75</v>
      </c>
      <c r="G38" s="51">
        <f>SUM(G34:G37)</f>
        <v>10</v>
      </c>
      <c r="H38" s="52"/>
      <c r="I38" s="63">
        <f>SUMPRODUCT(I34:I37,J34:J37)</f>
        <v>8.5</v>
      </c>
      <c r="J38" s="64">
        <f>SUM(J34:J37)</f>
        <v>10</v>
      </c>
      <c r="K38" s="65"/>
      <c r="L38" s="56"/>
      <c r="M38" s="56"/>
    </row>
    <row r="39" spans="1:13" ht="18.75" customHeight="1">
      <c r="A39" s="45" t="s">
        <v>100</v>
      </c>
      <c r="B39" s="45"/>
      <c r="C39" s="228" t="s">
        <v>17</v>
      </c>
      <c r="D39" s="229"/>
      <c r="E39" s="66" t="s">
        <v>101</v>
      </c>
      <c r="F39" s="228" t="s">
        <v>17</v>
      </c>
      <c r="G39" s="229"/>
      <c r="H39" s="46"/>
      <c r="I39" s="228" t="s">
        <v>17</v>
      </c>
      <c r="J39" s="229"/>
      <c r="K39" s="46"/>
      <c r="L39" s="4"/>
      <c r="M39" s="4"/>
    </row>
    <row r="40" spans="1:13" ht="409.6">
      <c r="A40" s="23" t="s">
        <v>102</v>
      </c>
      <c r="B40" s="23" t="s">
        <v>103</v>
      </c>
      <c r="C40" s="83">
        <v>0.6</v>
      </c>
      <c r="D40" s="84">
        <v>2</v>
      </c>
      <c r="E40" s="213" t="s">
        <v>104</v>
      </c>
      <c r="F40" s="86">
        <v>0.5</v>
      </c>
      <c r="G40" s="87">
        <f>D40</f>
        <v>2</v>
      </c>
      <c r="H40" s="88" t="s">
        <v>105</v>
      </c>
      <c r="I40" s="76">
        <v>0</v>
      </c>
      <c r="J40" s="77">
        <f>D40</f>
        <v>2</v>
      </c>
      <c r="K40" s="78" t="s">
        <v>106</v>
      </c>
      <c r="L40" s="5"/>
      <c r="M40" s="5"/>
    </row>
    <row r="41" spans="1:13" ht="366">
      <c r="A41" s="23" t="s">
        <v>107</v>
      </c>
      <c r="B41" s="23" t="s">
        <v>108</v>
      </c>
      <c r="C41" s="83">
        <v>0.2</v>
      </c>
      <c r="D41" s="84">
        <v>2</v>
      </c>
      <c r="E41" s="85" t="s">
        <v>109</v>
      </c>
      <c r="F41" s="86">
        <v>1</v>
      </c>
      <c r="G41" s="87">
        <f t="shared" ref="G41:G48" si="4">D41</f>
        <v>2</v>
      </c>
      <c r="H41" s="88" t="s">
        <v>35</v>
      </c>
      <c r="I41" s="76">
        <v>0.8</v>
      </c>
      <c r="J41" s="77">
        <f t="shared" ref="J41:J48" si="5">D41</f>
        <v>2</v>
      </c>
      <c r="K41" s="78" t="s">
        <v>110</v>
      </c>
      <c r="L41" s="5"/>
      <c r="M41" s="5"/>
    </row>
    <row r="42" spans="1:13">
      <c r="A42" s="23" t="s">
        <v>111</v>
      </c>
      <c r="B42" s="23" t="s">
        <v>112</v>
      </c>
      <c r="C42" s="83">
        <v>1</v>
      </c>
      <c r="D42" s="84">
        <v>2</v>
      </c>
      <c r="E42" s="85" t="s">
        <v>23</v>
      </c>
      <c r="F42" s="86">
        <v>1</v>
      </c>
      <c r="G42" s="87">
        <f t="shared" si="4"/>
        <v>2</v>
      </c>
      <c r="H42" s="88"/>
      <c r="I42" s="76">
        <v>1</v>
      </c>
      <c r="J42" s="77">
        <f t="shared" si="5"/>
        <v>2</v>
      </c>
      <c r="K42" s="78"/>
      <c r="L42" s="5"/>
    </row>
    <row r="43" spans="1:13" ht="137.25">
      <c r="A43" s="23" t="s">
        <v>113</v>
      </c>
      <c r="B43" s="23" t="s">
        <v>114</v>
      </c>
      <c r="C43" s="83">
        <v>0.3</v>
      </c>
      <c r="D43" s="84">
        <v>4</v>
      </c>
      <c r="E43" s="85" t="s">
        <v>115</v>
      </c>
      <c r="F43" s="86">
        <v>0.8</v>
      </c>
      <c r="G43" s="87">
        <f t="shared" si="4"/>
        <v>4</v>
      </c>
      <c r="H43" s="88" t="s">
        <v>116</v>
      </c>
      <c r="I43" s="76">
        <v>0.8</v>
      </c>
      <c r="J43" s="77">
        <f t="shared" si="5"/>
        <v>4</v>
      </c>
      <c r="K43" s="78" t="s">
        <v>117</v>
      </c>
      <c r="L43" s="5"/>
      <c r="M43" s="5"/>
    </row>
    <row r="44" spans="1:13" ht="409.6">
      <c r="A44" s="23" t="s">
        <v>118</v>
      </c>
      <c r="B44" s="23" t="s">
        <v>119</v>
      </c>
      <c r="C44" s="83">
        <v>1</v>
      </c>
      <c r="D44" s="84">
        <v>6</v>
      </c>
      <c r="E44" s="85" t="s">
        <v>35</v>
      </c>
      <c r="F44" s="86">
        <v>0.9</v>
      </c>
      <c r="G44" s="87">
        <f t="shared" si="4"/>
        <v>6</v>
      </c>
      <c r="H44" s="88" t="s">
        <v>120</v>
      </c>
      <c r="I44" s="76">
        <v>0.4</v>
      </c>
      <c r="J44" s="77">
        <f t="shared" si="5"/>
        <v>6</v>
      </c>
      <c r="K44" s="78" t="s">
        <v>121</v>
      </c>
      <c r="L44" s="5"/>
      <c r="M44" s="5"/>
    </row>
    <row r="45" spans="1:13" ht="152.25">
      <c r="A45" s="23" t="s">
        <v>122</v>
      </c>
      <c r="B45" s="23" t="s">
        <v>123</v>
      </c>
      <c r="C45" s="83">
        <v>0</v>
      </c>
      <c r="D45" s="84">
        <v>8</v>
      </c>
      <c r="E45" s="85" t="s">
        <v>124</v>
      </c>
      <c r="F45" s="86">
        <v>0</v>
      </c>
      <c r="G45" s="87">
        <f t="shared" si="4"/>
        <v>8</v>
      </c>
      <c r="H45" s="88" t="s">
        <v>125</v>
      </c>
      <c r="I45" s="76">
        <v>0</v>
      </c>
      <c r="J45" s="77">
        <f t="shared" si="5"/>
        <v>8</v>
      </c>
      <c r="K45" s="78" t="s">
        <v>126</v>
      </c>
      <c r="L45" s="5"/>
      <c r="M45" s="5"/>
    </row>
    <row r="46" spans="1:13" ht="198">
      <c r="A46" s="23" t="s">
        <v>127</v>
      </c>
      <c r="B46" s="23" t="s">
        <v>128</v>
      </c>
      <c r="C46" s="83">
        <v>0.7</v>
      </c>
      <c r="D46" s="84">
        <v>6</v>
      </c>
      <c r="E46" s="85" t="s">
        <v>129</v>
      </c>
      <c r="F46" s="86">
        <v>0.5</v>
      </c>
      <c r="G46" s="87">
        <f t="shared" si="4"/>
        <v>6</v>
      </c>
      <c r="H46" s="218" t="s">
        <v>130</v>
      </c>
      <c r="I46" s="76">
        <v>0.7</v>
      </c>
      <c r="J46" s="77">
        <f t="shared" si="5"/>
        <v>6</v>
      </c>
      <c r="K46" s="78" t="s">
        <v>131</v>
      </c>
      <c r="L46" s="5"/>
      <c r="M46" s="5"/>
    </row>
    <row r="47" spans="1:13" ht="106.5">
      <c r="A47" s="23" t="s">
        <v>132</v>
      </c>
      <c r="B47" s="23" t="s">
        <v>133</v>
      </c>
      <c r="C47" s="83">
        <v>0.5</v>
      </c>
      <c r="D47" s="84">
        <v>6</v>
      </c>
      <c r="E47" s="85" t="s">
        <v>134</v>
      </c>
      <c r="F47" s="86">
        <v>0.6</v>
      </c>
      <c r="G47" s="87">
        <f t="shared" si="4"/>
        <v>6</v>
      </c>
      <c r="H47" s="88" t="s">
        <v>135</v>
      </c>
      <c r="I47" s="76">
        <v>0.5</v>
      </c>
      <c r="J47" s="77">
        <f t="shared" si="5"/>
        <v>6</v>
      </c>
      <c r="K47" s="78" t="s">
        <v>136</v>
      </c>
      <c r="L47" s="5"/>
      <c r="M47" s="5"/>
    </row>
    <row r="48" spans="1:13">
      <c r="A48" s="13" t="s">
        <v>137</v>
      </c>
      <c r="B48" s="23" t="s">
        <v>138</v>
      </c>
      <c r="C48" s="83">
        <v>1</v>
      </c>
      <c r="D48" s="84">
        <v>4</v>
      </c>
      <c r="E48" s="85" t="s">
        <v>35</v>
      </c>
      <c r="F48" s="86">
        <v>1</v>
      </c>
      <c r="G48" s="87">
        <f t="shared" si="4"/>
        <v>4</v>
      </c>
      <c r="H48" s="88" t="s">
        <v>35</v>
      </c>
      <c r="I48" s="76">
        <v>1</v>
      </c>
      <c r="J48" s="77">
        <f t="shared" si="5"/>
        <v>4</v>
      </c>
      <c r="K48" s="78" t="s">
        <v>35</v>
      </c>
      <c r="L48" s="5"/>
      <c r="M48" s="5"/>
    </row>
    <row r="49" spans="1:17" s="30" customFormat="1" ht="15.75">
      <c r="A49" s="230" t="s">
        <v>29</v>
      </c>
      <c r="B49" s="231"/>
      <c r="C49" s="71">
        <f>SUMPRODUCT(C40:C48,D40:D48)</f>
        <v>22</v>
      </c>
      <c r="D49" s="58">
        <f>SUM(D40:D48)</f>
        <v>40</v>
      </c>
      <c r="E49" s="59"/>
      <c r="F49" s="70">
        <f>SUMPRODUCT(F40:F48,G40:G48)</f>
        <v>24.200000000000003</v>
      </c>
      <c r="G49" s="51">
        <f>SUM(G40:G48)</f>
        <v>40</v>
      </c>
      <c r="H49" s="52"/>
      <c r="I49" s="53">
        <f>SUMPRODUCT(I40:I48,J40:J48)</f>
        <v>20.399999999999999</v>
      </c>
      <c r="J49" s="54">
        <f>SUM(J40:J48)</f>
        <v>40</v>
      </c>
      <c r="K49" s="55"/>
      <c r="L49" s="56"/>
      <c r="M49" s="56"/>
      <c r="N49" s="44"/>
      <c r="O49" s="44"/>
      <c r="P49" s="44"/>
      <c r="Q49" s="44"/>
    </row>
    <row r="50" spans="1:17" ht="18.399999999999999" customHeight="1">
      <c r="A50" s="235" t="s">
        <v>139</v>
      </c>
      <c r="B50" s="235"/>
      <c r="C50" s="228" t="s">
        <v>17</v>
      </c>
      <c r="D50" s="229"/>
      <c r="E50" s="46" t="s">
        <v>140</v>
      </c>
      <c r="F50" s="228" t="s">
        <v>17</v>
      </c>
      <c r="G50" s="229"/>
      <c r="H50" s="46"/>
      <c r="I50" s="228" t="s">
        <v>17</v>
      </c>
      <c r="J50" s="229"/>
      <c r="K50" s="46"/>
      <c r="L50" s="8"/>
      <c r="M50" s="4"/>
    </row>
    <row r="51" spans="1:17">
      <c r="A51" s="29" t="s">
        <v>141</v>
      </c>
      <c r="B51" s="29" t="s">
        <v>142</v>
      </c>
      <c r="C51" s="79">
        <v>1</v>
      </c>
      <c r="D51" s="80">
        <v>2</v>
      </c>
      <c r="E51" s="81" t="s">
        <v>35</v>
      </c>
      <c r="F51" s="82">
        <v>1</v>
      </c>
      <c r="G51" s="27">
        <v>2</v>
      </c>
      <c r="H51" s="28" t="s">
        <v>35</v>
      </c>
      <c r="I51" s="73">
        <v>1</v>
      </c>
      <c r="J51" s="74">
        <v>2</v>
      </c>
      <c r="K51" s="75"/>
      <c r="L51" s="5"/>
      <c r="M51" s="5"/>
    </row>
    <row r="52" spans="1:17">
      <c r="A52" s="23" t="s">
        <v>143</v>
      </c>
      <c r="B52" s="23" t="s">
        <v>144</v>
      </c>
      <c r="C52" s="83">
        <v>1</v>
      </c>
      <c r="D52" s="84">
        <v>2</v>
      </c>
      <c r="E52" s="85" t="s">
        <v>35</v>
      </c>
      <c r="F52" s="86">
        <v>1</v>
      </c>
      <c r="G52" s="87">
        <v>2</v>
      </c>
      <c r="H52" s="88" t="s">
        <v>35</v>
      </c>
      <c r="I52" s="76">
        <v>1</v>
      </c>
      <c r="J52" s="77">
        <v>2</v>
      </c>
      <c r="K52" s="78"/>
      <c r="L52" s="5"/>
      <c r="M52" s="5"/>
    </row>
    <row r="53" spans="1:17" ht="30.75">
      <c r="A53" s="23" t="s">
        <v>145</v>
      </c>
      <c r="B53" s="23" t="s">
        <v>146</v>
      </c>
      <c r="C53" s="83">
        <v>0</v>
      </c>
      <c r="D53" s="84">
        <v>1</v>
      </c>
      <c r="E53" s="85" t="s">
        <v>147</v>
      </c>
      <c r="F53" s="86">
        <v>1</v>
      </c>
      <c r="G53" s="87">
        <v>1</v>
      </c>
      <c r="H53" s="88" t="s">
        <v>35</v>
      </c>
      <c r="I53" s="76">
        <v>1</v>
      </c>
      <c r="J53" s="77">
        <v>1</v>
      </c>
      <c r="K53" s="78"/>
      <c r="L53" s="5"/>
      <c r="M53" s="5"/>
    </row>
    <row r="54" spans="1:17" ht="60.75">
      <c r="A54" s="23" t="s">
        <v>148</v>
      </c>
      <c r="B54" s="23" t="s">
        <v>149</v>
      </c>
      <c r="C54" s="83">
        <v>1</v>
      </c>
      <c r="D54" s="84">
        <v>4</v>
      </c>
      <c r="E54" s="85" t="s">
        <v>35</v>
      </c>
      <c r="F54" s="86">
        <v>1</v>
      </c>
      <c r="G54" s="87">
        <v>4</v>
      </c>
      <c r="H54" s="88" t="s">
        <v>35</v>
      </c>
      <c r="I54" s="76">
        <v>1</v>
      </c>
      <c r="J54" s="77">
        <v>4</v>
      </c>
      <c r="K54" s="78"/>
      <c r="L54" s="5"/>
      <c r="M54" s="5"/>
    </row>
    <row r="55" spans="1:17" ht="30.75">
      <c r="A55" s="23" t="s">
        <v>150</v>
      </c>
      <c r="B55" s="23" t="s">
        <v>151</v>
      </c>
      <c r="C55" s="83">
        <v>0.25</v>
      </c>
      <c r="D55" s="84">
        <v>2</v>
      </c>
      <c r="E55" s="85" t="s">
        <v>152</v>
      </c>
      <c r="F55" s="86">
        <v>1</v>
      </c>
      <c r="G55" s="87">
        <v>2</v>
      </c>
      <c r="H55" s="88" t="s">
        <v>35</v>
      </c>
      <c r="I55" s="76">
        <v>1</v>
      </c>
      <c r="J55" s="77">
        <v>2</v>
      </c>
      <c r="K55" s="78"/>
      <c r="L55" s="6"/>
      <c r="M55" s="5"/>
    </row>
    <row r="56" spans="1:17" s="44" customFormat="1" ht="15.75">
      <c r="A56" s="230" t="s">
        <v>29</v>
      </c>
      <c r="B56" s="231"/>
      <c r="C56" s="57">
        <f>SUMPRODUCT(C51:C55,D51:D55)</f>
        <v>8.5</v>
      </c>
      <c r="D56" s="58">
        <f>SUM(D51:D55)</f>
        <v>11</v>
      </c>
      <c r="E56" s="59"/>
      <c r="F56" s="60">
        <f>SUMPRODUCT(F51:F55,G51:G55)</f>
        <v>11</v>
      </c>
      <c r="G56" s="61">
        <f>SUM(G51:G55)</f>
        <v>11</v>
      </c>
      <c r="H56" s="62"/>
      <c r="I56" s="53">
        <f>SUMPRODUCT(I51:I55,J51:J55)</f>
        <v>11</v>
      </c>
      <c r="J56" s="54">
        <f>SUM(J51:J55)</f>
        <v>11</v>
      </c>
      <c r="K56" s="55"/>
      <c r="L56" s="56"/>
      <c r="M56" s="56"/>
    </row>
    <row r="57" spans="1:17" ht="18.75" customHeight="1">
      <c r="A57" s="258" t="s">
        <v>2</v>
      </c>
      <c r="B57" s="259"/>
      <c r="C57" s="259"/>
      <c r="D57" s="259"/>
      <c r="E57" s="259"/>
      <c r="F57" s="259"/>
      <c r="G57" s="259"/>
      <c r="H57" s="259"/>
      <c r="I57" s="259"/>
      <c r="J57" s="259"/>
      <c r="K57" s="260"/>
      <c r="L57" s="4"/>
      <c r="M57" s="4"/>
    </row>
    <row r="58" spans="1:17">
      <c r="A58" s="245" t="s">
        <v>153</v>
      </c>
      <c r="B58" s="246"/>
      <c r="C58" s="34">
        <f>C11+C18+C22+C27+C32+C38+C49+C56</f>
        <v>73.050000000000011</v>
      </c>
      <c r="D58" s="25">
        <f>D11+D18+D22+D27+D32+D38+D49+D56</f>
        <v>100</v>
      </c>
      <c r="E58" s="26"/>
      <c r="F58" s="35">
        <f>F11+F18+F22+F27+F32+F38+F49+F56</f>
        <v>69.050000000000011</v>
      </c>
      <c r="G58" s="27">
        <f>G11+G18+G22+G27+G32+G38+G49+G56</f>
        <v>100</v>
      </c>
      <c r="H58" s="28"/>
      <c r="I58" s="212">
        <f>I11+I18+I22+I27+I32+I38+I49+I56</f>
        <v>65.3</v>
      </c>
      <c r="J58" s="32">
        <f>J11+J18+J22+J27+J32+J38+J49+J56</f>
        <v>100</v>
      </c>
      <c r="K58" s="33"/>
      <c r="L58" s="6"/>
      <c r="M58" s="5"/>
    </row>
    <row r="59" spans="1:17" s="44" customFormat="1" ht="15.75">
      <c r="A59" s="247" t="s">
        <v>154</v>
      </c>
      <c r="B59" s="248"/>
      <c r="C59" s="249">
        <f>C58/D58</f>
        <v>0.73050000000000015</v>
      </c>
      <c r="D59" s="250"/>
      <c r="E59" s="251"/>
      <c r="F59" s="252">
        <f>F58/G58</f>
        <v>0.69050000000000011</v>
      </c>
      <c r="G59" s="253"/>
      <c r="H59" s="254"/>
      <c r="I59" s="255">
        <f>I58/J58</f>
        <v>0.65300000000000002</v>
      </c>
      <c r="J59" s="256"/>
      <c r="K59" s="257"/>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5"/>
  <sheetViews>
    <sheetView topLeftCell="A25" workbookViewId="0">
      <selection activeCell="F38" sqref="F38"/>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93" style="37" customWidth="1"/>
    <col min="8" max="16384" width="9.140625" style="37"/>
  </cols>
  <sheetData>
    <row r="2" spans="1:7" ht="18.75">
      <c r="A2" s="261" t="s">
        <v>10</v>
      </c>
      <c r="B2" s="261"/>
      <c r="C2" s="261"/>
      <c r="D2" s="261"/>
      <c r="E2" s="261"/>
      <c r="F2" s="261"/>
      <c r="G2" s="261"/>
    </row>
    <row r="3" spans="1:7">
      <c r="A3" s="38"/>
      <c r="B3" s="38"/>
      <c r="C3" s="39"/>
      <c r="D3" s="39"/>
      <c r="E3" s="38"/>
      <c r="F3" s="38"/>
      <c r="G3" s="39"/>
    </row>
    <row r="4" spans="1:7" ht="18.75">
      <c r="A4" s="36" t="s">
        <v>155</v>
      </c>
      <c r="B4" s="36"/>
      <c r="C4" s="36"/>
      <c r="D4" s="36"/>
      <c r="E4" s="36"/>
      <c r="F4" s="36"/>
      <c r="G4" s="36"/>
    </row>
    <row r="5" spans="1:7" ht="15.75" thickBot="1"/>
    <row r="6" spans="1:7" ht="23.25">
      <c r="A6" s="265" t="s">
        <v>6</v>
      </c>
      <c r="B6" s="266"/>
      <c r="C6" s="266"/>
      <c r="D6" s="266"/>
      <c r="E6" s="266"/>
      <c r="F6" s="266"/>
      <c r="G6" s="267"/>
    </row>
    <row r="7" spans="1:7">
      <c r="A7" s="130" t="s">
        <v>156</v>
      </c>
      <c r="B7" s="131" t="s">
        <v>14</v>
      </c>
      <c r="C7" s="131" t="s">
        <v>157</v>
      </c>
      <c r="D7" s="131" t="s">
        <v>4</v>
      </c>
      <c r="E7" s="131" t="s">
        <v>158</v>
      </c>
      <c r="F7" s="131" t="s">
        <v>17</v>
      </c>
      <c r="G7" s="132" t="s">
        <v>15</v>
      </c>
    </row>
    <row r="8" spans="1:7">
      <c r="A8" s="133" t="s">
        <v>159</v>
      </c>
      <c r="B8" s="134">
        <v>0.8</v>
      </c>
      <c r="C8" s="134">
        <v>0.75</v>
      </c>
      <c r="D8" s="134">
        <v>4</v>
      </c>
      <c r="E8" s="134">
        <f t="shared" ref="E8:E14" si="0">B8*C8*D8</f>
        <v>2.4000000000000004</v>
      </c>
      <c r="F8" s="134" t="s">
        <v>56</v>
      </c>
      <c r="G8" s="135" t="s">
        <v>160</v>
      </c>
    </row>
    <row r="9" spans="1:7" ht="60.75">
      <c r="A9" s="136" t="s">
        <v>161</v>
      </c>
      <c r="B9" s="137">
        <v>1</v>
      </c>
      <c r="C9" s="137">
        <v>1</v>
      </c>
      <c r="D9" s="137">
        <v>12</v>
      </c>
      <c r="E9" s="137">
        <f t="shared" si="0"/>
        <v>12</v>
      </c>
      <c r="F9" s="137" t="s">
        <v>18</v>
      </c>
      <c r="G9" s="214" t="s">
        <v>162</v>
      </c>
    </row>
    <row r="10" spans="1:7">
      <c r="A10" s="133" t="s">
        <v>163</v>
      </c>
      <c r="B10" s="134">
        <v>1</v>
      </c>
      <c r="C10" s="134">
        <v>0.25</v>
      </c>
      <c r="D10" s="134">
        <v>10</v>
      </c>
      <c r="E10" s="134">
        <f t="shared" si="0"/>
        <v>2.5</v>
      </c>
      <c r="F10" s="134" t="s">
        <v>31</v>
      </c>
      <c r="G10" s="135" t="s">
        <v>164</v>
      </c>
    </row>
    <row r="11" spans="1:7">
      <c r="A11" s="136" t="s">
        <v>165</v>
      </c>
      <c r="B11" s="137">
        <v>0.8</v>
      </c>
      <c r="C11" s="137">
        <v>1</v>
      </c>
      <c r="D11" s="137">
        <v>16</v>
      </c>
      <c r="E11" s="137">
        <f t="shared" si="0"/>
        <v>12.8</v>
      </c>
      <c r="F11" s="137"/>
      <c r="G11" s="138" t="s">
        <v>166</v>
      </c>
    </row>
    <row r="12" spans="1:7" ht="45.75">
      <c r="A12" s="133" t="s">
        <v>167</v>
      </c>
      <c r="B12" s="134">
        <v>0.75</v>
      </c>
      <c r="C12" s="134">
        <v>1</v>
      </c>
      <c r="D12" s="134">
        <v>20</v>
      </c>
      <c r="E12" s="134">
        <f t="shared" si="0"/>
        <v>15</v>
      </c>
      <c r="F12" s="134" t="s">
        <v>18</v>
      </c>
      <c r="G12" s="215" t="s">
        <v>168</v>
      </c>
    </row>
    <row r="13" spans="1:7">
      <c r="A13" s="133" t="s">
        <v>169</v>
      </c>
      <c r="B13" s="134">
        <v>1</v>
      </c>
      <c r="C13" s="134">
        <v>0</v>
      </c>
      <c r="D13" s="134">
        <v>12</v>
      </c>
      <c r="E13" s="134">
        <f t="shared" si="0"/>
        <v>0</v>
      </c>
      <c r="F13" s="134" t="s">
        <v>31</v>
      </c>
      <c r="G13" s="135" t="s">
        <v>170</v>
      </c>
    </row>
    <row r="14" spans="1:7" ht="137.25">
      <c r="A14" s="136" t="s">
        <v>171</v>
      </c>
      <c r="B14" s="137">
        <v>0.5</v>
      </c>
      <c r="C14" s="137">
        <v>0.5</v>
      </c>
      <c r="D14" s="137">
        <v>26</v>
      </c>
      <c r="E14" s="137">
        <f t="shared" si="0"/>
        <v>6.5</v>
      </c>
      <c r="F14" s="137" t="s">
        <v>31</v>
      </c>
      <c r="G14" s="214" t="s">
        <v>172</v>
      </c>
    </row>
    <row r="15" spans="1:7">
      <c r="A15" s="139" t="s">
        <v>173</v>
      </c>
      <c r="B15" s="268"/>
      <c r="C15" s="268"/>
      <c r="D15" s="140">
        <f>SUM(D8:D14)</f>
        <v>100</v>
      </c>
      <c r="E15" s="141">
        <f>(SUM(E8:E14)+E17+E18)/D15</f>
        <v>0.48200000000000004</v>
      </c>
      <c r="F15" s="141"/>
      <c r="G15" s="142"/>
    </row>
    <row r="16" spans="1:7">
      <c r="A16" s="143" t="s">
        <v>174</v>
      </c>
      <c r="B16" s="144" t="s">
        <v>14</v>
      </c>
      <c r="C16" s="144"/>
      <c r="D16" s="144" t="s">
        <v>4</v>
      </c>
      <c r="E16" s="145" t="s">
        <v>158</v>
      </c>
      <c r="F16" s="145"/>
      <c r="G16" s="146" t="s">
        <v>15</v>
      </c>
    </row>
    <row r="17" spans="1:7">
      <c r="A17" s="147" t="s">
        <v>175</v>
      </c>
      <c r="B17" s="148">
        <v>0.3</v>
      </c>
      <c r="C17" s="148"/>
      <c r="D17" s="149">
        <v>-10</v>
      </c>
      <c r="E17" s="148">
        <f>B17*D17</f>
        <v>-3</v>
      </c>
      <c r="F17" s="148" t="s">
        <v>56</v>
      </c>
      <c r="G17" s="150" t="s">
        <v>176</v>
      </c>
    </row>
    <row r="18" spans="1:7">
      <c r="A18" s="151" t="s">
        <v>177</v>
      </c>
      <c r="B18" s="152">
        <v>0</v>
      </c>
      <c r="C18" s="152"/>
      <c r="D18" s="153">
        <v>-15</v>
      </c>
      <c r="E18" s="152">
        <f>B18*D18</f>
        <v>0</v>
      </c>
      <c r="F18" s="152"/>
      <c r="G18" s="154"/>
    </row>
    <row r="19" spans="1:7" ht="23.25">
      <c r="A19" s="269" t="s">
        <v>7</v>
      </c>
      <c r="B19" s="270"/>
      <c r="C19" s="270"/>
      <c r="D19" s="270"/>
      <c r="E19" s="270"/>
      <c r="F19" s="270"/>
      <c r="G19" s="271"/>
    </row>
    <row r="20" spans="1:7">
      <c r="A20" s="155" t="s">
        <v>156</v>
      </c>
      <c r="B20" s="156" t="s">
        <v>14</v>
      </c>
      <c r="C20" s="156" t="s">
        <v>157</v>
      </c>
      <c r="D20" s="156" t="s">
        <v>4</v>
      </c>
      <c r="E20" s="156" t="s">
        <v>158</v>
      </c>
      <c r="F20" s="156" t="s">
        <v>17</v>
      </c>
      <c r="G20" s="157" t="s">
        <v>15</v>
      </c>
    </row>
    <row r="21" spans="1:7" ht="106.5">
      <c r="A21" s="158" t="s">
        <v>178</v>
      </c>
      <c r="B21" s="159">
        <v>0.7</v>
      </c>
      <c r="C21" s="159">
        <v>0.85</v>
      </c>
      <c r="D21" s="159">
        <v>26</v>
      </c>
      <c r="E21" s="159">
        <f>B21*C21*D21</f>
        <v>15.469999999999999</v>
      </c>
      <c r="F21" s="159" t="s">
        <v>18</v>
      </c>
      <c r="G21" s="216" t="s">
        <v>179</v>
      </c>
    </row>
    <row r="22" spans="1:7" ht="30.75">
      <c r="A22" s="160" t="s">
        <v>180</v>
      </c>
      <c r="B22" s="161">
        <v>1</v>
      </c>
      <c r="C22" s="161">
        <v>1</v>
      </c>
      <c r="D22" s="161">
        <v>16</v>
      </c>
      <c r="E22" s="161">
        <f t="shared" ref="E22:E26" si="1">B22*C22*D22</f>
        <v>16</v>
      </c>
      <c r="F22" s="161" t="s">
        <v>181</v>
      </c>
      <c r="G22" s="217" t="s">
        <v>182</v>
      </c>
    </row>
    <row r="23" spans="1:7" ht="30.75">
      <c r="A23" s="158" t="s">
        <v>183</v>
      </c>
      <c r="B23" s="159">
        <v>1</v>
      </c>
      <c r="C23" s="159">
        <v>0.85</v>
      </c>
      <c r="D23" s="159">
        <v>26</v>
      </c>
      <c r="E23" s="159">
        <f t="shared" si="1"/>
        <v>22.099999999999998</v>
      </c>
      <c r="F23" s="159" t="s">
        <v>31</v>
      </c>
      <c r="G23" s="216" t="s">
        <v>184</v>
      </c>
    </row>
    <row r="24" spans="1:7">
      <c r="A24" s="160" t="s">
        <v>185</v>
      </c>
      <c r="B24" s="161">
        <v>0.9</v>
      </c>
      <c r="C24" s="161">
        <v>1</v>
      </c>
      <c r="D24" s="161">
        <v>14</v>
      </c>
      <c r="E24" s="161">
        <f t="shared" si="1"/>
        <v>12.6</v>
      </c>
      <c r="F24" s="161" t="s">
        <v>186</v>
      </c>
      <c r="G24" s="162" t="s">
        <v>187</v>
      </c>
    </row>
    <row r="25" spans="1:7" ht="76.5">
      <c r="A25" s="158" t="s">
        <v>188</v>
      </c>
      <c r="B25" s="159">
        <v>0.8</v>
      </c>
      <c r="C25" s="159">
        <v>0.85</v>
      </c>
      <c r="D25" s="159">
        <v>10</v>
      </c>
      <c r="E25" s="159">
        <f t="shared" si="1"/>
        <v>6.8000000000000007</v>
      </c>
      <c r="F25" s="159" t="s">
        <v>18</v>
      </c>
      <c r="G25" s="216" t="s">
        <v>189</v>
      </c>
    </row>
    <row r="26" spans="1:7" ht="45.75">
      <c r="A26" s="160" t="s">
        <v>190</v>
      </c>
      <c r="B26" s="161">
        <v>1</v>
      </c>
      <c r="C26" s="161">
        <v>0.85</v>
      </c>
      <c r="D26" s="161">
        <v>8</v>
      </c>
      <c r="E26" s="161">
        <f t="shared" si="1"/>
        <v>6.8</v>
      </c>
      <c r="F26" s="161" t="s">
        <v>31</v>
      </c>
      <c r="G26" s="217" t="s">
        <v>191</v>
      </c>
    </row>
    <row r="27" spans="1:7">
      <c r="A27" s="163" t="s">
        <v>173</v>
      </c>
      <c r="B27" s="164"/>
      <c r="C27" s="164"/>
      <c r="D27" s="164">
        <f>SUM(D21:D26)</f>
        <v>100</v>
      </c>
      <c r="E27" s="165">
        <f>(SUM(E21:E26) + E29+E30+E31)/D27</f>
        <v>0.76769999999999983</v>
      </c>
      <c r="F27" s="165"/>
      <c r="G27" s="166"/>
    </row>
    <row r="28" spans="1:7">
      <c r="A28" s="167" t="s">
        <v>174</v>
      </c>
      <c r="B28" s="168" t="s">
        <v>14</v>
      </c>
      <c r="C28" s="168"/>
      <c r="D28" s="168" t="s">
        <v>4</v>
      </c>
      <c r="E28" s="169" t="s">
        <v>158</v>
      </c>
      <c r="F28" s="169"/>
      <c r="G28" s="170" t="s">
        <v>15</v>
      </c>
    </row>
    <row r="29" spans="1:7">
      <c r="A29" s="171" t="s">
        <v>175</v>
      </c>
      <c r="B29" s="172">
        <v>0.3</v>
      </c>
      <c r="C29" s="172"/>
      <c r="D29" s="173">
        <v>-10</v>
      </c>
      <c r="E29" s="172">
        <f>B29*D29</f>
        <v>-3</v>
      </c>
      <c r="F29" s="172" t="s">
        <v>186</v>
      </c>
      <c r="G29" s="174" t="s">
        <v>176</v>
      </c>
    </row>
    <row r="30" spans="1:7">
      <c r="A30" s="175" t="s">
        <v>192</v>
      </c>
      <c r="B30" s="176">
        <v>0</v>
      </c>
      <c r="C30" s="176"/>
      <c r="D30" s="177">
        <v>-15</v>
      </c>
      <c r="E30" s="176">
        <f>B30*D30</f>
        <v>0</v>
      </c>
      <c r="F30" s="176"/>
      <c r="G30" s="178"/>
    </row>
    <row r="31" spans="1:7">
      <c r="A31" s="179" t="s">
        <v>193</v>
      </c>
      <c r="B31" s="180">
        <v>0</v>
      </c>
      <c r="C31" s="180"/>
      <c r="D31" s="181">
        <v>-5</v>
      </c>
      <c r="E31" s="180">
        <f>B31*D31</f>
        <v>0</v>
      </c>
      <c r="F31" s="180"/>
      <c r="G31" s="182"/>
    </row>
    <row r="32" spans="1:7" ht="23.25">
      <c r="A32" s="262" t="s">
        <v>8</v>
      </c>
      <c r="B32" s="263"/>
      <c r="C32" s="263"/>
      <c r="D32" s="263"/>
      <c r="E32" s="263"/>
      <c r="F32" s="263"/>
      <c r="G32" s="264"/>
    </row>
    <row r="33" spans="1:7">
      <c r="A33" s="183" t="s">
        <v>156</v>
      </c>
      <c r="B33" s="184" t="s">
        <v>14</v>
      </c>
      <c r="C33" s="184" t="s">
        <v>157</v>
      </c>
      <c r="D33" s="184" t="s">
        <v>4</v>
      </c>
      <c r="E33" s="184" t="s">
        <v>158</v>
      </c>
      <c r="F33" s="184" t="s">
        <v>17</v>
      </c>
      <c r="G33" s="185" t="s">
        <v>15</v>
      </c>
    </row>
    <row r="34" spans="1:7" ht="60.75">
      <c r="A34" s="186" t="s">
        <v>194</v>
      </c>
      <c r="B34" s="187">
        <v>0.8</v>
      </c>
      <c r="C34" s="187">
        <v>1</v>
      </c>
      <c r="D34" s="187">
        <v>30</v>
      </c>
      <c r="E34" s="187">
        <f t="shared" ref="E34:E40" si="2">B34*C34*D34</f>
        <v>24</v>
      </c>
      <c r="F34" s="187" t="s">
        <v>195</v>
      </c>
      <c r="G34" s="219" t="s">
        <v>196</v>
      </c>
    </row>
    <row r="35" spans="1:7">
      <c r="A35" s="189" t="s">
        <v>197</v>
      </c>
      <c r="B35" s="190">
        <v>1</v>
      </c>
      <c r="C35" s="190">
        <v>1</v>
      </c>
      <c r="D35" s="190">
        <v>12</v>
      </c>
      <c r="E35" s="190">
        <f t="shared" si="2"/>
        <v>12</v>
      </c>
      <c r="F35" s="190" t="s">
        <v>31</v>
      </c>
      <c r="G35" s="191" t="s">
        <v>23</v>
      </c>
    </row>
    <row r="36" spans="1:7">
      <c r="A36" s="186" t="s">
        <v>198</v>
      </c>
      <c r="B36" s="187">
        <v>0.85</v>
      </c>
      <c r="C36" s="187">
        <v>1</v>
      </c>
      <c r="D36" s="187">
        <v>8</v>
      </c>
      <c r="E36" s="187">
        <f t="shared" si="2"/>
        <v>6.8</v>
      </c>
      <c r="F36" s="187" t="s">
        <v>31</v>
      </c>
      <c r="G36" s="219" t="s">
        <v>199</v>
      </c>
    </row>
    <row r="37" spans="1:7">
      <c r="A37" s="189" t="s">
        <v>200</v>
      </c>
      <c r="B37" s="190">
        <v>1</v>
      </c>
      <c r="C37" s="190">
        <v>1</v>
      </c>
      <c r="D37" s="190">
        <v>14</v>
      </c>
      <c r="E37" s="190">
        <f t="shared" si="2"/>
        <v>14</v>
      </c>
      <c r="F37" s="190" t="s">
        <v>181</v>
      </c>
      <c r="G37" s="191" t="s">
        <v>23</v>
      </c>
    </row>
    <row r="38" spans="1:7">
      <c r="A38" s="186" t="s">
        <v>201</v>
      </c>
      <c r="B38" s="187">
        <v>1</v>
      </c>
      <c r="C38" s="187">
        <v>1</v>
      </c>
      <c r="D38" s="187">
        <v>12</v>
      </c>
      <c r="E38" s="187">
        <f t="shared" si="2"/>
        <v>12</v>
      </c>
      <c r="F38" s="187" t="s">
        <v>186</v>
      </c>
      <c r="G38" s="188" t="s">
        <v>23</v>
      </c>
    </row>
    <row r="39" spans="1:7">
      <c r="A39" s="189" t="s">
        <v>202</v>
      </c>
      <c r="B39" s="190">
        <v>1</v>
      </c>
      <c r="C39" s="190">
        <v>1</v>
      </c>
      <c r="D39" s="190">
        <v>18</v>
      </c>
      <c r="E39" s="190">
        <f t="shared" si="2"/>
        <v>18</v>
      </c>
      <c r="F39" s="190" t="s">
        <v>31</v>
      </c>
      <c r="G39" s="191" t="s">
        <v>23</v>
      </c>
    </row>
    <row r="40" spans="1:7">
      <c r="A40" s="186" t="s">
        <v>203</v>
      </c>
      <c r="B40" s="187">
        <v>1</v>
      </c>
      <c r="C40" s="187">
        <v>1</v>
      </c>
      <c r="D40" s="187">
        <v>6</v>
      </c>
      <c r="E40" s="187">
        <f t="shared" si="2"/>
        <v>6</v>
      </c>
      <c r="F40" s="187" t="s">
        <v>195</v>
      </c>
      <c r="G40" s="188" t="s">
        <v>23</v>
      </c>
    </row>
    <row r="41" spans="1:7">
      <c r="A41" s="192" t="s">
        <v>173</v>
      </c>
      <c r="B41" s="193"/>
      <c r="C41" s="193"/>
      <c r="D41" s="193">
        <f>SUM(D34:D40)</f>
        <v>100</v>
      </c>
      <c r="E41" s="194">
        <f>(SUM(E34:E40) +E43+E44+E45)/D41</f>
        <v>0.91299999999999992</v>
      </c>
      <c r="F41" s="194"/>
      <c r="G41" s="195"/>
    </row>
    <row r="42" spans="1:7">
      <c r="A42" s="196" t="s">
        <v>174</v>
      </c>
      <c r="B42" s="197" t="s">
        <v>14</v>
      </c>
      <c r="C42" s="197"/>
      <c r="D42" s="197" t="s">
        <v>4</v>
      </c>
      <c r="E42" s="198" t="s">
        <v>158</v>
      </c>
      <c r="F42" s="198"/>
      <c r="G42" s="199" t="s">
        <v>15</v>
      </c>
    </row>
    <row r="43" spans="1:7">
      <c r="A43" s="200" t="s">
        <v>175</v>
      </c>
      <c r="B43" s="201">
        <v>0</v>
      </c>
      <c r="C43" s="201"/>
      <c r="D43" s="202">
        <v>-10</v>
      </c>
      <c r="E43" s="201">
        <f>B43*D43</f>
        <v>0</v>
      </c>
      <c r="F43" s="201"/>
      <c r="G43" s="203"/>
    </row>
    <row r="44" spans="1:7">
      <c r="A44" s="204" t="s">
        <v>204</v>
      </c>
      <c r="B44" s="205">
        <v>0</v>
      </c>
      <c r="C44" s="205"/>
      <c r="D44" s="206">
        <v>-15</v>
      </c>
      <c r="E44" s="205">
        <f>B44*D44</f>
        <v>0</v>
      </c>
      <c r="F44" s="205"/>
      <c r="G44" s="207"/>
    </row>
    <row r="45" spans="1:7">
      <c r="A45" s="208" t="s">
        <v>193</v>
      </c>
      <c r="B45" s="209">
        <v>0.3</v>
      </c>
      <c r="C45" s="209"/>
      <c r="D45" s="210">
        <v>-5</v>
      </c>
      <c r="E45" s="209">
        <f>B45*D45</f>
        <v>-1.5</v>
      </c>
      <c r="F45" s="209"/>
      <c r="G45" s="211" t="s">
        <v>205</v>
      </c>
    </row>
  </sheetData>
  <mergeCells count="5">
    <mergeCell ref="A2:G2"/>
    <mergeCell ref="A32:G32"/>
    <mergeCell ref="A6:G6"/>
    <mergeCell ref="B15:C15"/>
    <mergeCell ref="A19:G19"/>
  </mergeCells>
  <dataValidations count="3">
    <dataValidation type="decimal" allowBlank="1" showInputMessage="1" showErrorMessage="1" sqref="E18:F18 B29:B31 B17:B18 B8:B15 B34:B40 B43:B45 B21:B26" xr:uid="{CC44C972-8B8F-4678-BAEB-D51FFB0200E2}">
      <formula1>0</formula1>
      <formula2>1</formula2>
    </dataValidation>
    <dataValidation type="list" allowBlank="1" showInputMessage="1" showErrorMessage="1" sqref="C17 C8:C14 C34:C40" xr:uid="{DCFB5783-098F-4837-84E1-A329359B138C}">
      <formula1>"0,0.25,0.50,0.75,1"</formula1>
    </dataValidation>
    <dataValidation type="whole" allowBlank="1" showInputMessage="1" showErrorMessage="1" sqref="E44:F44 E30:F30"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Guest User</cp:lastModifiedBy>
  <cp:revision>1</cp:revision>
  <dcterms:created xsi:type="dcterms:W3CDTF">2006-09-16T00:00:00Z</dcterms:created>
  <dcterms:modified xsi:type="dcterms:W3CDTF">2022-12-18T19:38:34Z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