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8\Downloads\"/>
    </mc:Choice>
  </mc:AlternateContent>
  <xr:revisionPtr revIDLastSave="0" documentId="13_ncr:1_{10EFE6EC-71F8-4D8B-8D03-6F4773443E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ouse Registry" sheetId="16" r:id="rId1"/>
    <sheet name="Group" sheetId="14" r:id="rId2"/>
    <sheet name="Score Sheets" sheetId="7" r:id="rId3"/>
    <sheet name="Grid Data" sheetId="2" r:id="rId4"/>
    <sheet name="Histology" sheetId="18" r:id="rId5"/>
    <sheet name="Flow Cytometry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6" l="1"/>
  <c r="O3" i="16" l="1"/>
  <c r="AV50" i="19"/>
  <c r="AQ31" i="19"/>
  <c r="O2" i="16" l="1"/>
  <c r="O4" i="16"/>
  <c r="O5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T3" i="18"/>
  <c r="U3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V9" i="18" s="1"/>
  <c r="T10" i="18"/>
  <c r="V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V17" i="18" s="1"/>
  <c r="T18" i="18"/>
  <c r="V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V25" i="18" s="1"/>
  <c r="T26" i="18"/>
  <c r="V26" i="18" s="1"/>
  <c r="T27" i="18"/>
  <c r="U27" i="18" s="1"/>
  <c r="T28" i="18"/>
  <c r="U28" i="18" s="1"/>
  <c r="T29" i="18"/>
  <c r="U29" i="18" s="1"/>
  <c r="T30" i="18"/>
  <c r="U30" i="18" s="1"/>
  <c r="T31" i="18"/>
  <c r="U31" i="18" s="1"/>
  <c r="T32" i="18"/>
  <c r="U32" i="18" s="1"/>
  <c r="T33" i="18"/>
  <c r="U33" i="18" s="1"/>
  <c r="T34" i="18"/>
  <c r="U34" i="18" s="1"/>
  <c r="T35" i="18"/>
  <c r="U35" i="18" s="1"/>
  <c r="T36" i="18"/>
  <c r="U36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G3" i="18"/>
  <c r="J3" i="18" s="1"/>
  <c r="G4" i="18"/>
  <c r="J4" i="18" s="1"/>
  <c r="G5" i="18"/>
  <c r="J5" i="18" s="1"/>
  <c r="G6" i="18"/>
  <c r="J6" i="18" s="1"/>
  <c r="G7" i="18"/>
  <c r="J7" i="18" s="1"/>
  <c r="G8" i="18"/>
  <c r="J8" i="18" s="1"/>
  <c r="G9" i="18"/>
  <c r="J9" i="18" s="1"/>
  <c r="G10" i="18"/>
  <c r="J10" i="18" s="1"/>
  <c r="G11" i="18"/>
  <c r="J11" i="18" s="1"/>
  <c r="G12" i="18"/>
  <c r="J12" i="18" s="1"/>
  <c r="G13" i="18"/>
  <c r="J13" i="18" s="1"/>
  <c r="G14" i="18"/>
  <c r="J14" i="18" s="1"/>
  <c r="G15" i="18"/>
  <c r="J15" i="18" s="1"/>
  <c r="G16" i="18"/>
  <c r="J16" i="18" s="1"/>
  <c r="G17" i="18"/>
  <c r="J17" i="18" s="1"/>
  <c r="G18" i="18"/>
  <c r="J18" i="18" s="1"/>
  <c r="G19" i="18"/>
  <c r="J19" i="18" s="1"/>
  <c r="G20" i="18"/>
  <c r="J20" i="18" s="1"/>
  <c r="G21" i="18"/>
  <c r="J21" i="18" s="1"/>
  <c r="G22" i="18"/>
  <c r="J22" i="18" s="1"/>
  <c r="G23" i="18"/>
  <c r="J23" i="18" s="1"/>
  <c r="G24" i="18"/>
  <c r="J24" i="18" s="1"/>
  <c r="G25" i="18"/>
  <c r="J25" i="18" s="1"/>
  <c r="G26" i="18"/>
  <c r="J26" i="18" s="1"/>
  <c r="G27" i="18"/>
  <c r="J27" i="18" s="1"/>
  <c r="G28" i="18"/>
  <c r="J28" i="18" s="1"/>
  <c r="G29" i="18"/>
  <c r="J29" i="18" s="1"/>
  <c r="G30" i="18"/>
  <c r="J30" i="18" s="1"/>
  <c r="G31" i="18"/>
  <c r="J31" i="18" s="1"/>
  <c r="G32" i="18"/>
  <c r="J32" i="18" s="1"/>
  <c r="G33" i="18"/>
  <c r="J33" i="18" s="1"/>
  <c r="G34" i="18"/>
  <c r="J34" i="18" s="1"/>
  <c r="G35" i="18"/>
  <c r="J35" i="18" s="1"/>
  <c r="G36" i="18"/>
  <c r="J36" i="18" s="1"/>
  <c r="G37" i="18"/>
  <c r="J37" i="18" s="1"/>
  <c r="G38" i="18"/>
  <c r="J38" i="18" s="1"/>
  <c r="G39" i="18"/>
  <c r="J39" i="18" s="1"/>
  <c r="G40" i="18"/>
  <c r="J40" i="18" s="1"/>
  <c r="G41" i="18"/>
  <c r="J41" i="18" s="1"/>
  <c r="G42" i="18"/>
  <c r="J42" i="18" s="1"/>
  <c r="G43" i="18"/>
  <c r="J43" i="18" s="1"/>
  <c r="G44" i="18"/>
  <c r="J44" i="18" s="1"/>
  <c r="G45" i="18"/>
  <c r="J45" i="18" s="1"/>
  <c r="G46" i="18"/>
  <c r="J46" i="18" s="1"/>
  <c r="G47" i="18"/>
  <c r="J47" i="18" s="1"/>
  <c r="G48" i="18"/>
  <c r="J48" i="18" s="1"/>
  <c r="G49" i="18"/>
  <c r="J49" i="18" s="1"/>
  <c r="G50" i="18"/>
  <c r="J50" i="18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V46" i="18" l="1"/>
  <c r="V38" i="18"/>
  <c r="V30" i="18"/>
  <c r="V22" i="18"/>
  <c r="V14" i="18"/>
  <c r="V6" i="18"/>
  <c r="U26" i="18"/>
  <c r="U18" i="18"/>
  <c r="U10" i="18"/>
  <c r="V45" i="18"/>
  <c r="V37" i="18"/>
  <c r="V29" i="18"/>
  <c r="V21" i="18"/>
  <c r="V13" i="18"/>
  <c r="V5" i="18"/>
  <c r="U25" i="18"/>
  <c r="U17" i="18"/>
  <c r="U9" i="18"/>
  <c r="V48" i="18"/>
  <c r="V44" i="18"/>
  <c r="V40" i="18"/>
  <c r="V36" i="18"/>
  <c r="V32" i="18"/>
  <c r="V28" i="18"/>
  <c r="V24" i="18"/>
  <c r="V20" i="18"/>
  <c r="V16" i="18"/>
  <c r="V12" i="18"/>
  <c r="V8" i="18"/>
  <c r="V4" i="18"/>
  <c r="V50" i="18"/>
  <c r="V42" i="18"/>
  <c r="V34" i="18"/>
  <c r="V49" i="18"/>
  <c r="V41" i="18"/>
  <c r="V33" i="18"/>
  <c r="V47" i="18"/>
  <c r="V43" i="18"/>
  <c r="V39" i="18"/>
  <c r="V35" i="18"/>
  <c r="V31" i="18"/>
  <c r="V27" i="18"/>
  <c r="V23" i="18"/>
  <c r="V19" i="18"/>
  <c r="V15" i="18"/>
  <c r="V11" i="18"/>
  <c r="V7" i="18"/>
  <c r="V3" i="18"/>
  <c r="G137" i="2"/>
  <c r="G141" i="2"/>
  <c r="G145" i="2"/>
  <c r="G133" i="2"/>
  <c r="G129" i="2"/>
  <c r="G117" i="2"/>
  <c r="G121" i="2"/>
  <c r="G125" i="2"/>
  <c r="G105" i="2"/>
  <c r="G109" i="2"/>
  <c r="G113" i="2"/>
  <c r="G93" i="2"/>
  <c r="G97" i="2"/>
  <c r="G101" i="2"/>
  <c r="G85" i="2"/>
  <c r="G89" i="2"/>
  <c r="G81" i="2"/>
  <c r="G73" i="2"/>
  <c r="G77" i="2"/>
  <c r="G69" i="2"/>
  <c r="G61" i="2"/>
  <c r="G65" i="2"/>
  <c r="G57" i="2"/>
  <c r="G53" i="2"/>
  <c r="G49" i="2"/>
  <c r="G45" i="2"/>
  <c r="G41" i="2"/>
  <c r="G37" i="2"/>
  <c r="G25" i="2"/>
  <c r="G29" i="2"/>
  <c r="G33" i="2"/>
  <c r="G21" i="2"/>
  <c r="G17" i="2"/>
  <c r="G13" i="2"/>
  <c r="G9" i="2"/>
  <c r="G5" i="2"/>
  <c r="G149" i="2"/>
  <c r="G161" i="2"/>
  <c r="G157" i="2"/>
  <c r="G153" i="2"/>
  <c r="G165" i="2"/>
  <c r="G169" i="2"/>
  <c r="G173" i="2"/>
  <c r="G181" i="2"/>
  <c r="G185" i="2"/>
  <c r="G177" i="2"/>
  <c r="G189" i="2"/>
  <c r="G193" i="2"/>
  <c r="G192" i="2"/>
  <c r="G14" i="2"/>
  <c r="AV56" i="19" l="1"/>
  <c r="AX56" i="19" s="1"/>
  <c r="AQ56" i="19"/>
  <c r="AS56" i="19" s="1"/>
  <c r="AL56" i="19"/>
  <c r="AN56" i="19" s="1"/>
  <c r="AG56" i="19"/>
  <c r="AI56" i="19" s="1"/>
  <c r="AB56" i="19"/>
  <c r="U56" i="19"/>
  <c r="N56" i="19"/>
  <c r="G56" i="19"/>
  <c r="AV32" i="19"/>
  <c r="AX32" i="19" s="1"/>
  <c r="AQ32" i="19"/>
  <c r="AS32" i="19" s="1"/>
  <c r="AL32" i="19"/>
  <c r="AN32" i="19" s="1"/>
  <c r="AG32" i="19"/>
  <c r="AI32" i="19" s="1"/>
  <c r="AB32" i="19"/>
  <c r="U32" i="19"/>
  <c r="N32" i="19"/>
  <c r="G32" i="19"/>
  <c r="AV15" i="19"/>
  <c r="AW15" i="19" s="1"/>
  <c r="AY15" i="19" s="1"/>
  <c r="AQ15" i="19"/>
  <c r="AS15" i="19" s="1"/>
  <c r="AL15" i="19"/>
  <c r="AM15" i="19" s="1"/>
  <c r="AO15" i="19" s="1"/>
  <c r="AG15" i="19"/>
  <c r="AI15" i="19" s="1"/>
  <c r="AB15" i="19"/>
  <c r="U15" i="19"/>
  <c r="N15" i="19"/>
  <c r="G15" i="19"/>
  <c r="AV55" i="19"/>
  <c r="AX55" i="19" s="1"/>
  <c r="AQ55" i="19"/>
  <c r="AS55" i="19" s="1"/>
  <c r="AL55" i="19"/>
  <c r="AN55" i="19" s="1"/>
  <c r="AG55" i="19"/>
  <c r="AI55" i="19" s="1"/>
  <c r="AB55" i="19"/>
  <c r="U55" i="19"/>
  <c r="N55" i="19"/>
  <c r="G55" i="19"/>
  <c r="AV52" i="19"/>
  <c r="AW52" i="19" s="1"/>
  <c r="AY52" i="19" s="1"/>
  <c r="AQ52" i="19"/>
  <c r="AS52" i="19" s="1"/>
  <c r="AL52" i="19"/>
  <c r="AM52" i="19" s="1"/>
  <c r="AO52" i="19" s="1"/>
  <c r="AG52" i="19"/>
  <c r="AI52" i="19" s="1"/>
  <c r="AB52" i="19"/>
  <c r="U52" i="19"/>
  <c r="N52" i="19"/>
  <c r="G52" i="19"/>
  <c r="AV29" i="19"/>
  <c r="AX29" i="19" s="1"/>
  <c r="AQ29" i="19"/>
  <c r="AR29" i="19" s="1"/>
  <c r="AT29" i="19" s="1"/>
  <c r="AL29" i="19"/>
  <c r="AN29" i="19" s="1"/>
  <c r="AG29" i="19"/>
  <c r="AH29" i="19" s="1"/>
  <c r="AJ29" i="19" s="1"/>
  <c r="AB29" i="19"/>
  <c r="U29" i="19"/>
  <c r="N29" i="19"/>
  <c r="G29" i="19"/>
  <c r="AV49" i="19"/>
  <c r="AX49" i="19" s="1"/>
  <c r="AQ49" i="19"/>
  <c r="AS49" i="19" s="1"/>
  <c r="AL49" i="19"/>
  <c r="AN49" i="19" s="1"/>
  <c r="AG49" i="19"/>
  <c r="AI49" i="19" s="1"/>
  <c r="AB49" i="19"/>
  <c r="U49" i="19"/>
  <c r="N49" i="19"/>
  <c r="G49" i="19"/>
  <c r="AV48" i="19"/>
  <c r="AX48" i="19" s="1"/>
  <c r="AQ48" i="19"/>
  <c r="AS48" i="19" s="1"/>
  <c r="AL48" i="19"/>
  <c r="AN48" i="19" s="1"/>
  <c r="AG48" i="19"/>
  <c r="AI48" i="19" s="1"/>
  <c r="AB48" i="19"/>
  <c r="U48" i="19"/>
  <c r="N48" i="19"/>
  <c r="G48" i="19"/>
  <c r="AV54" i="19"/>
  <c r="AW54" i="19" s="1"/>
  <c r="AY54" i="19" s="1"/>
  <c r="AQ54" i="19"/>
  <c r="AS54" i="19" s="1"/>
  <c r="AL54" i="19"/>
  <c r="AM54" i="19" s="1"/>
  <c r="AO54" i="19" s="1"/>
  <c r="AG54" i="19"/>
  <c r="AI54" i="19" s="1"/>
  <c r="AB54" i="19"/>
  <c r="U54" i="19"/>
  <c r="N54" i="19"/>
  <c r="G54" i="19"/>
  <c r="AV16" i="19"/>
  <c r="AX16" i="19" s="1"/>
  <c r="AQ16" i="19"/>
  <c r="AR16" i="19" s="1"/>
  <c r="AT16" i="19" s="1"/>
  <c r="AL16" i="19"/>
  <c r="AN16" i="19" s="1"/>
  <c r="AG16" i="19"/>
  <c r="AH16" i="19" s="1"/>
  <c r="AJ16" i="19" s="1"/>
  <c r="AB16" i="19"/>
  <c r="U16" i="19"/>
  <c r="N16" i="19"/>
  <c r="G16" i="19"/>
  <c r="AV9" i="19"/>
  <c r="AW9" i="19" s="1"/>
  <c r="AY9" i="19" s="1"/>
  <c r="AQ9" i="19"/>
  <c r="AS9" i="19" s="1"/>
  <c r="AL9" i="19"/>
  <c r="AM9" i="19" s="1"/>
  <c r="AO9" i="19" s="1"/>
  <c r="AG9" i="19"/>
  <c r="AI9" i="19" s="1"/>
  <c r="AB9" i="19"/>
  <c r="U9" i="19"/>
  <c r="N9" i="19"/>
  <c r="G9" i="19"/>
  <c r="AV17" i="19"/>
  <c r="AX17" i="19" s="1"/>
  <c r="AQ17" i="19"/>
  <c r="AR17" i="19" s="1"/>
  <c r="AT17" i="19" s="1"/>
  <c r="AL17" i="19"/>
  <c r="AN17" i="19" s="1"/>
  <c r="AG17" i="19"/>
  <c r="AI17" i="19" s="1"/>
  <c r="AB17" i="19"/>
  <c r="U17" i="19"/>
  <c r="N17" i="19"/>
  <c r="G17" i="19"/>
  <c r="AV45" i="19"/>
  <c r="AX45" i="19" s="1"/>
  <c r="AQ45" i="19"/>
  <c r="AS45" i="19" s="1"/>
  <c r="AL45" i="19"/>
  <c r="AN45" i="19" s="1"/>
  <c r="AG45" i="19"/>
  <c r="AI45" i="19" s="1"/>
  <c r="AB45" i="19"/>
  <c r="U45" i="19"/>
  <c r="N45" i="19"/>
  <c r="G45" i="19"/>
  <c r="AV43" i="19"/>
  <c r="AX43" i="19" s="1"/>
  <c r="AQ43" i="19"/>
  <c r="AS43" i="19" s="1"/>
  <c r="AL43" i="19"/>
  <c r="AN43" i="19" s="1"/>
  <c r="AG43" i="19"/>
  <c r="AI43" i="19" s="1"/>
  <c r="AB43" i="19"/>
  <c r="U43" i="19"/>
  <c r="N43" i="19"/>
  <c r="G43" i="19"/>
  <c r="AX50" i="19"/>
  <c r="AW50" i="19"/>
  <c r="AY50" i="19" s="1"/>
  <c r="AQ50" i="19"/>
  <c r="AR50" i="19" s="1"/>
  <c r="AT50" i="19" s="1"/>
  <c r="AL50" i="19"/>
  <c r="AN50" i="19" s="1"/>
  <c r="AG50" i="19"/>
  <c r="AH50" i="19" s="1"/>
  <c r="AJ50" i="19" s="1"/>
  <c r="AB50" i="19"/>
  <c r="U50" i="19"/>
  <c r="N50" i="19"/>
  <c r="G50" i="19"/>
  <c r="AV53" i="19"/>
  <c r="AW53" i="19" s="1"/>
  <c r="AY53" i="19" s="1"/>
  <c r="AQ53" i="19"/>
  <c r="AS53" i="19" s="1"/>
  <c r="AL53" i="19"/>
  <c r="AM53" i="19" s="1"/>
  <c r="AO53" i="19" s="1"/>
  <c r="AG53" i="19"/>
  <c r="AI53" i="19" s="1"/>
  <c r="AB53" i="19"/>
  <c r="U53" i="19"/>
  <c r="N53" i="19"/>
  <c r="G53" i="19"/>
  <c r="AV24" i="19"/>
  <c r="AX24" i="19" s="1"/>
  <c r="AQ24" i="19"/>
  <c r="AR24" i="19" s="1"/>
  <c r="AT24" i="19" s="1"/>
  <c r="AL24" i="19"/>
  <c r="AN24" i="19" s="1"/>
  <c r="AG24" i="19"/>
  <c r="AH24" i="19" s="1"/>
  <c r="AJ24" i="19" s="1"/>
  <c r="AB24" i="19"/>
  <c r="U24" i="19"/>
  <c r="N24" i="19"/>
  <c r="G24" i="19"/>
  <c r="AV20" i="19"/>
  <c r="AW20" i="19" s="1"/>
  <c r="AY20" i="19" s="1"/>
  <c r="AQ20" i="19"/>
  <c r="AS20" i="19" s="1"/>
  <c r="AL20" i="19"/>
  <c r="AM20" i="19" s="1"/>
  <c r="AO20" i="19" s="1"/>
  <c r="AG20" i="19"/>
  <c r="AI20" i="19" s="1"/>
  <c r="AB20" i="19"/>
  <c r="U20" i="19"/>
  <c r="N20" i="19"/>
  <c r="G20" i="19"/>
  <c r="AV37" i="19"/>
  <c r="AX37" i="19" s="1"/>
  <c r="AQ37" i="19"/>
  <c r="AR37" i="19" s="1"/>
  <c r="AT37" i="19" s="1"/>
  <c r="AL37" i="19"/>
  <c r="AN37" i="19" s="1"/>
  <c r="AG37" i="19"/>
  <c r="AH37" i="19" s="1"/>
  <c r="AJ37" i="19" s="1"/>
  <c r="AB37" i="19"/>
  <c r="U37" i="19"/>
  <c r="N37" i="19"/>
  <c r="G37" i="19"/>
  <c r="AV40" i="19"/>
  <c r="AW40" i="19" s="1"/>
  <c r="AY40" i="19" s="1"/>
  <c r="AQ40" i="19"/>
  <c r="AS40" i="19" s="1"/>
  <c r="AL40" i="19"/>
  <c r="AM40" i="19" s="1"/>
  <c r="AO40" i="19" s="1"/>
  <c r="AG40" i="19"/>
  <c r="AI40" i="19" s="1"/>
  <c r="AB40" i="19"/>
  <c r="U40" i="19"/>
  <c r="N40" i="19"/>
  <c r="G40" i="19"/>
  <c r="AV18" i="19"/>
  <c r="AX18" i="19" s="1"/>
  <c r="AQ18" i="19"/>
  <c r="AR18" i="19" s="1"/>
  <c r="AT18" i="19" s="1"/>
  <c r="AL18" i="19"/>
  <c r="AN18" i="19" s="1"/>
  <c r="AG18" i="19"/>
  <c r="AH18" i="19" s="1"/>
  <c r="AJ18" i="19" s="1"/>
  <c r="AB18" i="19"/>
  <c r="U18" i="19"/>
  <c r="N18" i="19"/>
  <c r="G18" i="19"/>
  <c r="AV51" i="19"/>
  <c r="AW51" i="19" s="1"/>
  <c r="AY51" i="19" s="1"/>
  <c r="AQ51" i="19"/>
  <c r="AS51" i="19" s="1"/>
  <c r="AL51" i="19"/>
  <c r="AM51" i="19" s="1"/>
  <c r="AO51" i="19" s="1"/>
  <c r="AG51" i="19"/>
  <c r="AI51" i="19" s="1"/>
  <c r="AB51" i="19"/>
  <c r="U51" i="19"/>
  <c r="N51" i="19"/>
  <c r="G51" i="19"/>
  <c r="AV38" i="19"/>
  <c r="AX38" i="19" s="1"/>
  <c r="AQ38" i="19"/>
  <c r="AR38" i="19" s="1"/>
  <c r="AT38" i="19" s="1"/>
  <c r="AL38" i="19"/>
  <c r="AN38" i="19" s="1"/>
  <c r="AG38" i="19"/>
  <c r="AH38" i="19" s="1"/>
  <c r="AJ38" i="19" s="1"/>
  <c r="AB38" i="19"/>
  <c r="U38" i="19"/>
  <c r="N38" i="19"/>
  <c r="G38" i="19"/>
  <c r="AV30" i="19"/>
  <c r="AW30" i="19" s="1"/>
  <c r="AY30" i="19" s="1"/>
  <c r="AQ30" i="19"/>
  <c r="AS30" i="19" s="1"/>
  <c r="AL30" i="19"/>
  <c r="AM30" i="19" s="1"/>
  <c r="AO30" i="19" s="1"/>
  <c r="AG30" i="19"/>
  <c r="AI30" i="19" s="1"/>
  <c r="AB30" i="19"/>
  <c r="U30" i="19"/>
  <c r="N30" i="19"/>
  <c r="G30" i="19"/>
  <c r="AV10" i="19"/>
  <c r="AX10" i="19" s="1"/>
  <c r="AQ10" i="19"/>
  <c r="AR10" i="19" s="1"/>
  <c r="AT10" i="19" s="1"/>
  <c r="AL10" i="19"/>
  <c r="AN10" i="19" s="1"/>
  <c r="AG10" i="19"/>
  <c r="AH10" i="19" s="1"/>
  <c r="AJ10" i="19" s="1"/>
  <c r="AB10" i="19"/>
  <c r="U10" i="19"/>
  <c r="N10" i="19"/>
  <c r="G10" i="19"/>
  <c r="AV7" i="19"/>
  <c r="AW7" i="19" s="1"/>
  <c r="AY7" i="19" s="1"/>
  <c r="AQ7" i="19"/>
  <c r="AS7" i="19" s="1"/>
  <c r="AL7" i="19"/>
  <c r="AM7" i="19" s="1"/>
  <c r="AO7" i="19" s="1"/>
  <c r="AG7" i="19"/>
  <c r="AI7" i="19" s="1"/>
  <c r="AB7" i="19"/>
  <c r="U7" i="19"/>
  <c r="N7" i="19"/>
  <c r="G7" i="19"/>
  <c r="AV31" i="19"/>
  <c r="AX31" i="19" s="1"/>
  <c r="AS31" i="19"/>
  <c r="AR31" i="19"/>
  <c r="AT31" i="19" s="1"/>
  <c r="AL31" i="19"/>
  <c r="AM31" i="19" s="1"/>
  <c r="AO31" i="19" s="1"/>
  <c r="AG31" i="19"/>
  <c r="AI31" i="19" s="1"/>
  <c r="AB31" i="19"/>
  <c r="U31" i="19"/>
  <c r="N31" i="19"/>
  <c r="G31" i="19"/>
  <c r="AV36" i="19"/>
  <c r="AX36" i="19" s="1"/>
  <c r="AQ36" i="19"/>
  <c r="AR36" i="19" s="1"/>
  <c r="AT36" i="19" s="1"/>
  <c r="AL36" i="19"/>
  <c r="AN36" i="19" s="1"/>
  <c r="AG36" i="19"/>
  <c r="AH36" i="19" s="1"/>
  <c r="AJ36" i="19" s="1"/>
  <c r="AB36" i="19"/>
  <c r="U36" i="19"/>
  <c r="N36" i="19"/>
  <c r="G36" i="19"/>
  <c r="AV27" i="19"/>
  <c r="AW27" i="19" s="1"/>
  <c r="AY27" i="19" s="1"/>
  <c r="AQ27" i="19"/>
  <c r="AS27" i="19" s="1"/>
  <c r="AL27" i="19"/>
  <c r="AM27" i="19" s="1"/>
  <c r="AO27" i="19" s="1"/>
  <c r="AG27" i="19"/>
  <c r="AI27" i="19" s="1"/>
  <c r="AB27" i="19"/>
  <c r="U27" i="19"/>
  <c r="N27" i="19"/>
  <c r="G27" i="19"/>
  <c r="AV11" i="19"/>
  <c r="AX11" i="19" s="1"/>
  <c r="AQ11" i="19"/>
  <c r="AR11" i="19" s="1"/>
  <c r="AT11" i="19" s="1"/>
  <c r="AL11" i="19"/>
  <c r="AN11" i="19" s="1"/>
  <c r="AG11" i="19"/>
  <c r="AH11" i="19" s="1"/>
  <c r="AJ11" i="19" s="1"/>
  <c r="AB11" i="19"/>
  <c r="U11" i="19"/>
  <c r="N11" i="19"/>
  <c r="G11" i="19"/>
  <c r="AV44" i="19"/>
  <c r="AW44" i="19" s="1"/>
  <c r="AY44" i="19" s="1"/>
  <c r="AQ44" i="19"/>
  <c r="AS44" i="19" s="1"/>
  <c r="AL44" i="19"/>
  <c r="AM44" i="19" s="1"/>
  <c r="AO44" i="19" s="1"/>
  <c r="AG44" i="19"/>
  <c r="AI44" i="19" s="1"/>
  <c r="AB44" i="19"/>
  <c r="U44" i="19"/>
  <c r="N44" i="19"/>
  <c r="G44" i="19"/>
  <c r="AV46" i="19"/>
  <c r="AX46" i="19" s="1"/>
  <c r="AQ46" i="19"/>
  <c r="AR46" i="19" s="1"/>
  <c r="AT46" i="19" s="1"/>
  <c r="AL46" i="19"/>
  <c r="AN46" i="19" s="1"/>
  <c r="AG46" i="19"/>
  <c r="AH46" i="19" s="1"/>
  <c r="AJ46" i="19" s="1"/>
  <c r="AB46" i="19"/>
  <c r="U46" i="19"/>
  <c r="N46" i="19"/>
  <c r="G46" i="19"/>
  <c r="AV19" i="19"/>
  <c r="AW19" i="19" s="1"/>
  <c r="AY19" i="19" s="1"/>
  <c r="AQ19" i="19"/>
  <c r="AS19" i="19" s="1"/>
  <c r="AL19" i="19"/>
  <c r="AM19" i="19" s="1"/>
  <c r="AO19" i="19" s="1"/>
  <c r="AG19" i="19"/>
  <c r="AI19" i="19" s="1"/>
  <c r="AB19" i="19"/>
  <c r="U19" i="19"/>
  <c r="N19" i="19"/>
  <c r="G19" i="19"/>
  <c r="AV26" i="19"/>
  <c r="AX26" i="19" s="1"/>
  <c r="AQ26" i="19"/>
  <c r="AR26" i="19" s="1"/>
  <c r="AT26" i="19" s="1"/>
  <c r="AL26" i="19"/>
  <c r="AN26" i="19" s="1"/>
  <c r="AG26" i="19"/>
  <c r="AH26" i="19" s="1"/>
  <c r="AJ26" i="19" s="1"/>
  <c r="AB26" i="19"/>
  <c r="U26" i="19"/>
  <c r="N26" i="19"/>
  <c r="G26" i="19"/>
  <c r="AV25" i="19"/>
  <c r="AW25" i="19" s="1"/>
  <c r="AY25" i="19" s="1"/>
  <c r="AQ25" i="19"/>
  <c r="AS25" i="19" s="1"/>
  <c r="AL25" i="19"/>
  <c r="AM25" i="19" s="1"/>
  <c r="AO25" i="19" s="1"/>
  <c r="AG25" i="19"/>
  <c r="AI25" i="19" s="1"/>
  <c r="AB25" i="19"/>
  <c r="U25" i="19"/>
  <c r="N25" i="19"/>
  <c r="G25" i="19"/>
  <c r="AV41" i="19"/>
  <c r="AX41" i="19" s="1"/>
  <c r="AQ41" i="19"/>
  <c r="AR41" i="19" s="1"/>
  <c r="AT41" i="19" s="1"/>
  <c r="AL41" i="19"/>
  <c r="AN41" i="19" s="1"/>
  <c r="AG41" i="19"/>
  <c r="AH41" i="19" s="1"/>
  <c r="AJ41" i="19" s="1"/>
  <c r="AB41" i="19"/>
  <c r="U41" i="19"/>
  <c r="N41" i="19"/>
  <c r="G41" i="19"/>
  <c r="AV34" i="19"/>
  <c r="AW34" i="19" s="1"/>
  <c r="AY34" i="19" s="1"/>
  <c r="AQ34" i="19"/>
  <c r="AS34" i="19" s="1"/>
  <c r="AL34" i="19"/>
  <c r="AM34" i="19" s="1"/>
  <c r="AO34" i="19" s="1"/>
  <c r="AG34" i="19"/>
  <c r="AI34" i="19" s="1"/>
  <c r="AB34" i="19"/>
  <c r="U34" i="19"/>
  <c r="N34" i="19"/>
  <c r="G34" i="19"/>
  <c r="AV21" i="19"/>
  <c r="AX21" i="19" s="1"/>
  <c r="AQ21" i="19"/>
  <c r="AR21" i="19" s="1"/>
  <c r="AT21" i="19" s="1"/>
  <c r="AL21" i="19"/>
  <c r="AN21" i="19" s="1"/>
  <c r="AG21" i="19"/>
  <c r="AH21" i="19" s="1"/>
  <c r="AJ21" i="19" s="1"/>
  <c r="AB21" i="19"/>
  <c r="U21" i="19"/>
  <c r="N21" i="19"/>
  <c r="G21" i="19"/>
  <c r="AV22" i="19"/>
  <c r="AW22" i="19" s="1"/>
  <c r="AY22" i="19" s="1"/>
  <c r="AQ22" i="19"/>
  <c r="AS22" i="19" s="1"/>
  <c r="AL22" i="19"/>
  <c r="AM22" i="19" s="1"/>
  <c r="AO22" i="19" s="1"/>
  <c r="AG22" i="19"/>
  <c r="AI22" i="19" s="1"/>
  <c r="AB22" i="19"/>
  <c r="U22" i="19"/>
  <c r="N22" i="19"/>
  <c r="G22" i="19"/>
  <c r="AV42" i="19"/>
  <c r="AX42" i="19" s="1"/>
  <c r="AQ42" i="19"/>
  <c r="AR42" i="19" s="1"/>
  <c r="AT42" i="19" s="1"/>
  <c r="AL42" i="19"/>
  <c r="AN42" i="19" s="1"/>
  <c r="AG42" i="19"/>
  <c r="AH42" i="19" s="1"/>
  <c r="AJ42" i="19" s="1"/>
  <c r="AB42" i="19"/>
  <c r="U42" i="19"/>
  <c r="N42" i="19"/>
  <c r="G42" i="19"/>
  <c r="AV47" i="19"/>
  <c r="AW47" i="19" s="1"/>
  <c r="AY47" i="19" s="1"/>
  <c r="AQ47" i="19"/>
  <c r="AS47" i="19" s="1"/>
  <c r="AL47" i="19"/>
  <c r="AM47" i="19" s="1"/>
  <c r="AO47" i="19" s="1"/>
  <c r="AG47" i="19"/>
  <c r="AI47" i="19" s="1"/>
  <c r="AB47" i="19"/>
  <c r="U47" i="19"/>
  <c r="N47" i="19"/>
  <c r="G47" i="19"/>
  <c r="AV33" i="19"/>
  <c r="AX33" i="19" s="1"/>
  <c r="AQ33" i="19"/>
  <c r="AR33" i="19" s="1"/>
  <c r="AT33" i="19" s="1"/>
  <c r="AL33" i="19"/>
  <c r="AN33" i="19" s="1"/>
  <c r="AG33" i="19"/>
  <c r="AH33" i="19" s="1"/>
  <c r="AJ33" i="19" s="1"/>
  <c r="AB33" i="19"/>
  <c r="U33" i="19"/>
  <c r="N33" i="19"/>
  <c r="G33" i="19"/>
  <c r="AV8" i="19"/>
  <c r="AW8" i="19" s="1"/>
  <c r="AY8" i="19" s="1"/>
  <c r="AQ8" i="19"/>
  <c r="AS8" i="19" s="1"/>
  <c r="AL8" i="19"/>
  <c r="AN8" i="19" s="1"/>
  <c r="AG8" i="19"/>
  <c r="AI8" i="19" s="1"/>
  <c r="AB8" i="19"/>
  <c r="U8" i="19"/>
  <c r="N8" i="19"/>
  <c r="G8" i="19"/>
  <c r="AQ39" i="19"/>
  <c r="AS39" i="19" s="1"/>
  <c r="AL39" i="19"/>
  <c r="AN39" i="19" s="1"/>
  <c r="AG39" i="19"/>
  <c r="AI39" i="19" s="1"/>
  <c r="U39" i="19"/>
  <c r="N39" i="19"/>
  <c r="G39" i="19"/>
  <c r="AV13" i="19"/>
  <c r="AX13" i="19" s="1"/>
  <c r="AQ13" i="19"/>
  <c r="AR13" i="19" s="1"/>
  <c r="AT13" i="19" s="1"/>
  <c r="AL13" i="19"/>
  <c r="AN13" i="19" s="1"/>
  <c r="AG13" i="19"/>
  <c r="AH13" i="19" s="1"/>
  <c r="AJ13" i="19" s="1"/>
  <c r="AB13" i="19"/>
  <c r="U13" i="19"/>
  <c r="N13" i="19"/>
  <c r="G13" i="19"/>
  <c r="AV4" i="19"/>
  <c r="AW4" i="19" s="1"/>
  <c r="AY4" i="19" s="1"/>
  <c r="AQ4" i="19"/>
  <c r="AS4" i="19" s="1"/>
  <c r="AL4" i="19"/>
  <c r="AM4" i="19" s="1"/>
  <c r="AO4" i="19" s="1"/>
  <c r="AG4" i="19"/>
  <c r="AI4" i="19" s="1"/>
  <c r="AB4" i="19"/>
  <c r="U4" i="19"/>
  <c r="N4" i="19"/>
  <c r="G4" i="19"/>
  <c r="AV14" i="19"/>
  <c r="AX14" i="19" s="1"/>
  <c r="AQ14" i="19"/>
  <c r="AR14" i="19" s="1"/>
  <c r="AT14" i="19" s="1"/>
  <c r="AL14" i="19"/>
  <c r="AN14" i="19" s="1"/>
  <c r="AG14" i="19"/>
  <c r="AH14" i="19" s="1"/>
  <c r="AJ14" i="19" s="1"/>
  <c r="AB14" i="19"/>
  <c r="U14" i="19"/>
  <c r="N14" i="19"/>
  <c r="G14" i="19"/>
  <c r="AV12" i="19"/>
  <c r="AW12" i="19" s="1"/>
  <c r="AY12" i="19" s="1"/>
  <c r="AQ12" i="19"/>
  <c r="AS12" i="19" s="1"/>
  <c r="AL12" i="19"/>
  <c r="AM12" i="19" s="1"/>
  <c r="AO12" i="19" s="1"/>
  <c r="AG12" i="19"/>
  <c r="AI12" i="19" s="1"/>
  <c r="AB12" i="19"/>
  <c r="U12" i="19"/>
  <c r="N12" i="19"/>
  <c r="G12" i="19"/>
  <c r="AV23" i="19"/>
  <c r="AX23" i="19" s="1"/>
  <c r="AQ23" i="19"/>
  <c r="AR23" i="19" s="1"/>
  <c r="AT23" i="19" s="1"/>
  <c r="AL23" i="19"/>
  <c r="AN23" i="19" s="1"/>
  <c r="AG23" i="19"/>
  <c r="AH23" i="19" s="1"/>
  <c r="AJ23" i="19" s="1"/>
  <c r="AB23" i="19"/>
  <c r="U23" i="19"/>
  <c r="N23" i="19"/>
  <c r="G23" i="19"/>
  <c r="AV35" i="19"/>
  <c r="AW35" i="19" s="1"/>
  <c r="AY35" i="19" s="1"/>
  <c r="AQ35" i="19"/>
  <c r="AS35" i="19" s="1"/>
  <c r="AL35" i="19"/>
  <c r="AM35" i="19" s="1"/>
  <c r="AO35" i="19" s="1"/>
  <c r="AG35" i="19"/>
  <c r="AI35" i="19" s="1"/>
  <c r="AB35" i="19"/>
  <c r="U35" i="19"/>
  <c r="N35" i="19"/>
  <c r="G35" i="19"/>
  <c r="AV6" i="19"/>
  <c r="AX6" i="19" s="1"/>
  <c r="AQ6" i="19"/>
  <c r="AR6" i="19" s="1"/>
  <c r="AT6" i="19" s="1"/>
  <c r="AL6" i="19"/>
  <c r="AN6" i="19" s="1"/>
  <c r="AG6" i="19"/>
  <c r="AH6" i="19" s="1"/>
  <c r="AJ6" i="19" s="1"/>
  <c r="AB6" i="19"/>
  <c r="U6" i="19"/>
  <c r="N6" i="19"/>
  <c r="G6" i="19"/>
  <c r="AV28" i="19"/>
  <c r="AW28" i="19" s="1"/>
  <c r="AY28" i="19" s="1"/>
  <c r="AQ28" i="19"/>
  <c r="AS28" i="19" s="1"/>
  <c r="AL28" i="19"/>
  <c r="AM28" i="19" s="1"/>
  <c r="AO28" i="19" s="1"/>
  <c r="AG28" i="19"/>
  <c r="AI28" i="19" s="1"/>
  <c r="AB28" i="19"/>
  <c r="U28" i="19"/>
  <c r="N28" i="19"/>
  <c r="G28" i="19"/>
  <c r="AV5" i="19"/>
  <c r="AX5" i="19" s="1"/>
  <c r="AQ5" i="19"/>
  <c r="AR5" i="19" s="1"/>
  <c r="AT5" i="19" s="1"/>
  <c r="AL5" i="19"/>
  <c r="AN5" i="19" s="1"/>
  <c r="AG5" i="19"/>
  <c r="AH5" i="19" s="1"/>
  <c r="AJ5" i="19" s="1"/>
  <c r="AB5" i="19"/>
  <c r="U5" i="19"/>
  <c r="N5" i="19"/>
  <c r="G5" i="19"/>
  <c r="AX12" i="19" l="1"/>
  <c r="AX34" i="19"/>
  <c r="AN40" i="19"/>
  <c r="AI33" i="19"/>
  <c r="AW55" i="19"/>
  <c r="AY55" i="19" s="1"/>
  <c r="AS24" i="19"/>
  <c r="AX28" i="19"/>
  <c r="AH30" i="19"/>
  <c r="AJ30" i="19" s="1"/>
  <c r="AR45" i="19"/>
  <c r="AT45" i="19" s="1"/>
  <c r="AM18" i="19"/>
  <c r="AO18" i="19" s="1"/>
  <c r="AH40" i="19"/>
  <c r="AJ40" i="19" s="1"/>
  <c r="AX9" i="19"/>
  <c r="AX4" i="19"/>
  <c r="AS33" i="19"/>
  <c r="AN47" i="19"/>
  <c r="AM41" i="19"/>
  <c r="AO41" i="19" s="1"/>
  <c r="AI29" i="19"/>
  <c r="AM42" i="19"/>
  <c r="AO42" i="19" s="1"/>
  <c r="AM10" i="19"/>
  <c r="AO10" i="19" s="1"/>
  <c r="AW37" i="19"/>
  <c r="AY37" i="19" s="1"/>
  <c r="AM24" i="19"/>
  <c r="AO24" i="19" s="1"/>
  <c r="AX54" i="19"/>
  <c r="AN52" i="19"/>
  <c r="AX47" i="19"/>
  <c r="AI21" i="19"/>
  <c r="AH53" i="19"/>
  <c r="AJ53" i="19" s="1"/>
  <c r="AR22" i="19"/>
  <c r="AT22" i="19" s="1"/>
  <c r="AS10" i="19"/>
  <c r="AX35" i="19"/>
  <c r="AS21" i="19"/>
  <c r="AN34" i="19"/>
  <c r="AX15" i="19"/>
  <c r="AN4" i="19"/>
  <c r="AS26" i="19"/>
  <c r="AS16" i="19"/>
  <c r="AN25" i="19"/>
  <c r="AW26" i="19"/>
  <c r="AY26" i="19" s="1"/>
  <c r="AN19" i="19"/>
  <c r="AW46" i="19"/>
  <c r="AY46" i="19" s="1"/>
  <c r="AN44" i="19"/>
  <c r="AW11" i="19"/>
  <c r="AY11" i="19" s="1"/>
  <c r="AN27" i="19"/>
  <c r="AW36" i="19"/>
  <c r="AY36" i="19" s="1"/>
  <c r="AN31" i="19"/>
  <c r="AR7" i="19"/>
  <c r="AT7" i="19" s="1"/>
  <c r="AN30" i="19"/>
  <c r="AW38" i="19"/>
  <c r="AY38" i="19" s="1"/>
  <c r="AS18" i="19"/>
  <c r="AR20" i="19"/>
  <c r="AT20" i="19" s="1"/>
  <c r="AN53" i="19"/>
  <c r="AM48" i="19"/>
  <c r="AO48" i="19" s="1"/>
  <c r="AN15" i="19"/>
  <c r="AS6" i="19"/>
  <c r="AS46" i="19"/>
  <c r="AN7" i="19"/>
  <c r="AS38" i="19"/>
  <c r="AN20" i="19"/>
  <c r="AN54" i="19"/>
  <c r="AM55" i="19"/>
  <c r="AO55" i="19" s="1"/>
  <c r="AI42" i="19"/>
  <c r="AS41" i="19"/>
  <c r="AM37" i="19"/>
  <c r="AO37" i="19" s="1"/>
  <c r="AH19" i="19"/>
  <c r="AJ19" i="19" s="1"/>
  <c r="AS11" i="19"/>
  <c r="AH31" i="19"/>
  <c r="AJ31" i="19" s="1"/>
  <c r="AR40" i="19"/>
  <c r="AT40" i="19" s="1"/>
  <c r="AS50" i="19"/>
  <c r="AI13" i="19"/>
  <c r="AR47" i="19"/>
  <c r="AT47" i="19" s="1"/>
  <c r="AH51" i="19"/>
  <c r="AJ51" i="19" s="1"/>
  <c r="AS5" i="19"/>
  <c r="AN28" i="19"/>
  <c r="AS23" i="19"/>
  <c r="AN12" i="19"/>
  <c r="AS13" i="19"/>
  <c r="AR25" i="19"/>
  <c r="AT25" i="19" s="1"/>
  <c r="AI26" i="19"/>
  <c r="AR19" i="19"/>
  <c r="AT19" i="19" s="1"/>
  <c r="AI46" i="19"/>
  <c r="AR44" i="19"/>
  <c r="AT44" i="19" s="1"/>
  <c r="AI11" i="19"/>
  <c r="AR27" i="19"/>
  <c r="AT27" i="19" s="1"/>
  <c r="AI36" i="19"/>
  <c r="AR30" i="19"/>
  <c r="AT30" i="19" s="1"/>
  <c r="AN51" i="19"/>
  <c r="AW18" i="19"/>
  <c r="AY18" i="19" s="1"/>
  <c r="AS37" i="19"/>
  <c r="AR53" i="19"/>
  <c r="AT53" i="19" s="1"/>
  <c r="AS17" i="19"/>
  <c r="AN9" i="19"/>
  <c r="AR15" i="19"/>
  <c r="AT15" i="19" s="1"/>
  <c r="AH44" i="19"/>
  <c r="AJ44" i="19" s="1"/>
  <c r="AS36" i="19"/>
  <c r="AW10" i="19"/>
  <c r="AY10" i="19" s="1"/>
  <c r="AW24" i="19"/>
  <c r="AY24" i="19" s="1"/>
  <c r="AI5" i="19"/>
  <c r="AI23" i="19"/>
  <c r="AM21" i="19"/>
  <c r="AO21" i="19" s="1"/>
  <c r="AI6" i="19"/>
  <c r="AI14" i="19"/>
  <c r="AX8" i="19"/>
  <c r="AM33" i="19"/>
  <c r="AO33" i="19" s="1"/>
  <c r="AS42" i="19"/>
  <c r="AN22" i="19"/>
  <c r="AR34" i="19"/>
  <c r="AT34" i="19" s="1"/>
  <c r="AI41" i="19"/>
  <c r="AH7" i="19"/>
  <c r="AJ7" i="19" s="1"/>
  <c r="AM38" i="19"/>
  <c r="AO38" i="19" s="1"/>
  <c r="AH20" i="19"/>
  <c r="AJ20" i="19" s="1"/>
  <c r="AM50" i="19"/>
  <c r="AO50" i="19" s="1"/>
  <c r="AI16" i="19"/>
  <c r="AW48" i="19"/>
  <c r="AY48" i="19" s="1"/>
  <c r="AN35" i="19"/>
  <c r="AS14" i="19"/>
  <c r="AH25" i="19"/>
  <c r="AJ25" i="19" s="1"/>
  <c r="AH27" i="19"/>
  <c r="AJ27" i="19" s="1"/>
  <c r="AH45" i="19"/>
  <c r="AJ45" i="19" s="1"/>
  <c r="AX22" i="19"/>
  <c r="AX52" i="19"/>
  <c r="AX25" i="19"/>
  <c r="AM26" i="19"/>
  <c r="AO26" i="19" s="1"/>
  <c r="AX19" i="19"/>
  <c r="AM46" i="19"/>
  <c r="AO46" i="19" s="1"/>
  <c r="AX44" i="19"/>
  <c r="AM11" i="19"/>
  <c r="AO11" i="19" s="1"/>
  <c r="AX27" i="19"/>
  <c r="AM36" i="19"/>
  <c r="AO36" i="19" s="1"/>
  <c r="AW31" i="19"/>
  <c r="AY31" i="19" s="1"/>
  <c r="AR51" i="19"/>
  <c r="AT51" i="19" s="1"/>
  <c r="AS29" i="19"/>
  <c r="AW21" i="19"/>
  <c r="AY21" i="19" s="1"/>
  <c r="AX20" i="19"/>
  <c r="AM29" i="19"/>
  <c r="AO29" i="19" s="1"/>
  <c r="AH39" i="19"/>
  <c r="AJ39" i="19" s="1"/>
  <c r="AR39" i="19"/>
  <c r="AT39" i="19" s="1"/>
  <c r="AM8" i="19"/>
  <c r="AO8" i="19" s="1"/>
  <c r="AR9" i="19"/>
  <c r="AT9" i="19" s="1"/>
  <c r="AW16" i="19"/>
  <c r="AY16" i="19" s="1"/>
  <c r="AR52" i="19"/>
  <c r="AT52" i="19" s="1"/>
  <c r="AW32" i="19"/>
  <c r="AY32" i="19" s="1"/>
  <c r="AM5" i="19"/>
  <c r="AO5" i="19" s="1"/>
  <c r="AW5" i="19"/>
  <c r="AY5" i="19" s="1"/>
  <c r="AH28" i="19"/>
  <c r="AJ28" i="19" s="1"/>
  <c r="AR28" i="19"/>
  <c r="AT28" i="19" s="1"/>
  <c r="AM6" i="19"/>
  <c r="AO6" i="19" s="1"/>
  <c r="AW6" i="19"/>
  <c r="AY6" i="19" s="1"/>
  <c r="AH35" i="19"/>
  <c r="AJ35" i="19" s="1"/>
  <c r="AR35" i="19"/>
  <c r="AT35" i="19" s="1"/>
  <c r="AM23" i="19"/>
  <c r="AO23" i="19" s="1"/>
  <c r="AW23" i="19"/>
  <c r="AY23" i="19" s="1"/>
  <c r="AH12" i="19"/>
  <c r="AJ12" i="19" s="1"/>
  <c r="AR12" i="19"/>
  <c r="AT12" i="19" s="1"/>
  <c r="AM14" i="19"/>
  <c r="AO14" i="19" s="1"/>
  <c r="AW14" i="19"/>
  <c r="AY14" i="19" s="1"/>
  <c r="AH4" i="19"/>
  <c r="AJ4" i="19" s="1"/>
  <c r="AR4" i="19"/>
  <c r="AT4" i="19" s="1"/>
  <c r="AM13" i="19"/>
  <c r="AO13" i="19" s="1"/>
  <c r="AW13" i="19"/>
  <c r="AY13" i="19" s="1"/>
  <c r="AH22" i="19"/>
  <c r="AJ22" i="19" s="1"/>
  <c r="AI38" i="19"/>
  <c r="AI37" i="19"/>
  <c r="AI50" i="19"/>
  <c r="AH49" i="19"/>
  <c r="AJ49" i="19" s="1"/>
  <c r="AW42" i="19"/>
  <c r="AY42" i="19" s="1"/>
  <c r="AW41" i="19"/>
  <c r="AY41" i="19" s="1"/>
  <c r="AX30" i="19"/>
  <c r="AX40" i="19"/>
  <c r="AX53" i="19"/>
  <c r="AW43" i="19"/>
  <c r="AY43" i="19" s="1"/>
  <c r="AH9" i="19"/>
  <c r="AJ9" i="19" s="1"/>
  <c r="AM16" i="19"/>
  <c r="AO16" i="19" s="1"/>
  <c r="AH52" i="19"/>
  <c r="AJ52" i="19" s="1"/>
  <c r="AR56" i="19"/>
  <c r="AT56" i="19" s="1"/>
  <c r="AX51" i="19"/>
  <c r="AM43" i="19"/>
  <c r="AO43" i="19" s="1"/>
  <c r="AM17" i="19"/>
  <c r="AO17" i="19" s="1"/>
  <c r="AR8" i="19"/>
  <c r="AT8" i="19" s="1"/>
  <c r="AW17" i="19"/>
  <c r="AY17" i="19" s="1"/>
  <c r="AR54" i="19"/>
  <c r="AT54" i="19" s="1"/>
  <c r="AW29" i="19"/>
  <c r="AY29" i="19" s="1"/>
  <c r="AM32" i="19"/>
  <c r="AO32" i="19" s="1"/>
  <c r="AW33" i="19"/>
  <c r="AY33" i="19" s="1"/>
  <c r="AX7" i="19"/>
  <c r="AH54" i="19"/>
  <c r="AJ54" i="19" s="1"/>
  <c r="AH56" i="19"/>
  <c r="AJ56" i="19" s="1"/>
  <c r="AM39" i="19"/>
  <c r="AO39" i="19" s="1"/>
  <c r="AH8" i="19"/>
  <c r="AJ8" i="19" s="1"/>
  <c r="AH47" i="19"/>
  <c r="AJ47" i="19" s="1"/>
  <c r="AH34" i="19"/>
  <c r="AJ34" i="19" s="1"/>
  <c r="AI10" i="19"/>
  <c r="AI18" i="19"/>
  <c r="AI24" i="19"/>
  <c r="AR49" i="19"/>
  <c r="AT49" i="19" s="1"/>
  <c r="AH15" i="19"/>
  <c r="AJ15" i="19" s="1"/>
  <c r="AH43" i="19"/>
  <c r="AJ43" i="19" s="1"/>
  <c r="AR43" i="19"/>
  <c r="AT43" i="19" s="1"/>
  <c r="AM45" i="19"/>
  <c r="AO45" i="19" s="1"/>
  <c r="AW45" i="19"/>
  <c r="AY45" i="19" s="1"/>
  <c r="AH17" i="19"/>
  <c r="AJ17" i="19" s="1"/>
  <c r="AH48" i="19"/>
  <c r="AJ48" i="19" s="1"/>
  <c r="AR48" i="19"/>
  <c r="AT48" i="19" s="1"/>
  <c r="AM49" i="19"/>
  <c r="AO49" i="19" s="1"/>
  <c r="AW49" i="19"/>
  <c r="AY49" i="19" s="1"/>
  <c r="AH55" i="19"/>
  <c r="AJ55" i="19" s="1"/>
  <c r="AR55" i="19"/>
  <c r="AT55" i="19" s="1"/>
  <c r="AH32" i="19"/>
  <c r="AJ32" i="19" s="1"/>
  <c r="AR32" i="19"/>
  <c r="AT32" i="19" s="1"/>
  <c r="AM56" i="19"/>
  <c r="AO56" i="19" s="1"/>
  <c r="AW56" i="19"/>
  <c r="AY56" i="19" s="1"/>
  <c r="G118" i="2" l="1"/>
  <c r="G98" i="2" l="1"/>
  <c r="G102" i="2"/>
  <c r="G106" i="2"/>
  <c r="G110" i="2"/>
  <c r="G114" i="2"/>
  <c r="G99" i="2"/>
  <c r="G103" i="2"/>
  <c r="G107" i="2"/>
  <c r="G111" i="2"/>
  <c r="G115" i="2"/>
  <c r="G119" i="2"/>
  <c r="G100" i="2"/>
  <c r="G104" i="2"/>
  <c r="G108" i="2"/>
  <c r="G112" i="2"/>
  <c r="G116" i="2"/>
  <c r="G120" i="2"/>
  <c r="G134" i="2"/>
  <c r="G130" i="2"/>
  <c r="G138" i="2"/>
  <c r="G122" i="2"/>
  <c r="G126" i="2"/>
  <c r="G162" i="2"/>
  <c r="G166" i="2"/>
  <c r="G170" i="2"/>
  <c r="G174" i="2"/>
  <c r="G131" i="2"/>
  <c r="G135" i="2"/>
  <c r="G139" i="2"/>
  <c r="G123" i="2"/>
  <c r="G127" i="2"/>
  <c r="G163" i="2"/>
  <c r="G167" i="2"/>
  <c r="G171" i="2"/>
  <c r="G175" i="2"/>
  <c r="G142" i="2"/>
  <c r="G146" i="2"/>
  <c r="G150" i="2"/>
  <c r="G154" i="2"/>
  <c r="G158" i="2"/>
  <c r="G178" i="2"/>
  <c r="G182" i="2"/>
  <c r="G186" i="2"/>
  <c r="G190" i="2"/>
  <c r="G132" i="2"/>
  <c r="G136" i="2"/>
  <c r="G140" i="2"/>
  <c r="G143" i="2"/>
  <c r="G147" i="2"/>
  <c r="G151" i="2"/>
  <c r="G155" i="2"/>
  <c r="G159" i="2"/>
  <c r="G179" i="2"/>
  <c r="G183" i="2"/>
  <c r="G187" i="2"/>
  <c r="G191" i="2"/>
  <c r="G124" i="2"/>
  <c r="G128" i="2"/>
  <c r="G164" i="2"/>
  <c r="G168" i="2"/>
  <c r="G172" i="2"/>
  <c r="G176" i="2"/>
  <c r="G144" i="2"/>
  <c r="G148" i="2"/>
  <c r="G152" i="2"/>
  <c r="G156" i="2"/>
  <c r="G160" i="2"/>
  <c r="G180" i="2"/>
  <c r="G184" i="2"/>
  <c r="G188" i="2"/>
  <c r="G6" i="2"/>
  <c r="G26" i="2"/>
  <c r="G30" i="2"/>
  <c r="G34" i="2"/>
  <c r="G2" i="2"/>
  <c r="G3" i="2"/>
  <c r="G7" i="2"/>
  <c r="G27" i="2"/>
  <c r="G31" i="2"/>
  <c r="G35" i="2"/>
  <c r="G10" i="2"/>
  <c r="G18" i="2"/>
  <c r="G22" i="2"/>
  <c r="G38" i="2"/>
  <c r="G42" i="2"/>
  <c r="G46" i="2"/>
  <c r="G50" i="2"/>
  <c r="G54" i="2"/>
  <c r="G58" i="2"/>
  <c r="G11" i="2"/>
  <c r="G15" i="2"/>
  <c r="G19" i="2"/>
  <c r="G62" i="2"/>
  <c r="G66" i="2"/>
  <c r="G70" i="2"/>
  <c r="G74" i="2"/>
  <c r="G78" i="2"/>
  <c r="G4" i="2"/>
  <c r="G8" i="2"/>
  <c r="G28" i="2"/>
  <c r="G32" i="2"/>
  <c r="G36" i="2"/>
  <c r="G51" i="2"/>
  <c r="G55" i="2"/>
  <c r="G59" i="2"/>
  <c r="G39" i="2"/>
  <c r="G43" i="2"/>
  <c r="G47" i="2"/>
  <c r="G82" i="2"/>
  <c r="G86" i="2"/>
  <c r="G90" i="2"/>
  <c r="G94" i="2"/>
  <c r="G63" i="2"/>
  <c r="G67" i="2"/>
  <c r="G71" i="2"/>
  <c r="G75" i="2"/>
  <c r="G79" i="2"/>
  <c r="G23" i="2"/>
  <c r="G16" i="2"/>
  <c r="G12" i="2"/>
  <c r="G20" i="2"/>
  <c r="G83" i="2"/>
  <c r="G87" i="2"/>
  <c r="G91" i="2"/>
  <c r="G95" i="2"/>
  <c r="G40" i="2"/>
  <c r="G44" i="2"/>
  <c r="G48" i="2"/>
  <c r="G52" i="2"/>
  <c r="G56" i="2"/>
  <c r="G60" i="2"/>
  <c r="G24" i="2"/>
  <c r="G64" i="2"/>
  <c r="G68" i="2"/>
  <c r="G72" i="2"/>
  <c r="G80" i="2"/>
  <c r="G76" i="2"/>
  <c r="G84" i="2"/>
  <c r="G88" i="2"/>
  <c r="G92" i="2"/>
  <c r="G96" i="2"/>
</calcChain>
</file>

<file path=xl/sharedStrings.xml><?xml version="1.0" encoding="utf-8"?>
<sst xmlns="http://schemas.openxmlformats.org/spreadsheetml/2006/main" count="1487" uniqueCount="230">
  <si>
    <t>Total Steps</t>
  </si>
  <si>
    <t>Mouse ID</t>
  </si>
  <si>
    <t>W 0</t>
  </si>
  <si>
    <t>W 1</t>
  </si>
  <si>
    <t>W 2</t>
  </si>
  <si>
    <t>W 3</t>
  </si>
  <si>
    <t>W 4</t>
  </si>
  <si>
    <t>W 5</t>
  </si>
  <si>
    <t>Ap 1</t>
  </si>
  <si>
    <t>Ap 2</t>
  </si>
  <si>
    <t>Ap 3</t>
  </si>
  <si>
    <t>Ap 4</t>
  </si>
  <si>
    <t>Ap 5</t>
  </si>
  <si>
    <t>B 1</t>
  </si>
  <si>
    <t>B 2</t>
  </si>
  <si>
    <t>B 3</t>
  </si>
  <si>
    <t>B 4</t>
  </si>
  <si>
    <t>B 5</t>
  </si>
  <si>
    <t>NS 1</t>
  </si>
  <si>
    <t>NS 2</t>
  </si>
  <si>
    <t>NS 3</t>
  </si>
  <si>
    <t>NS 4</t>
  </si>
  <si>
    <t>NS 5</t>
  </si>
  <si>
    <t>W 6</t>
  </si>
  <si>
    <t>Ap 6</t>
  </si>
  <si>
    <t>Ap 7</t>
  </si>
  <si>
    <t>B 6</t>
  </si>
  <si>
    <t>B 7</t>
  </si>
  <si>
    <t>NS 6</t>
  </si>
  <si>
    <t>NS 7</t>
  </si>
  <si>
    <t>Study</t>
  </si>
  <si>
    <t>Procedure</t>
  </si>
  <si>
    <t>Surgeon</t>
  </si>
  <si>
    <t>Housing</t>
  </si>
  <si>
    <t>Lesion</t>
  </si>
  <si>
    <t>Contralateral Hemisphere</t>
  </si>
  <si>
    <t>Ipsilateral Hemisphere</t>
  </si>
  <si>
    <t>Healthy Ipsilateral Hemisphere</t>
  </si>
  <si>
    <t>Saline</t>
  </si>
  <si>
    <t>M=12/07 #05</t>
  </si>
  <si>
    <t>M=12/07 #06</t>
  </si>
  <si>
    <t>M=12/07 #07</t>
  </si>
  <si>
    <t>M=12/07 #09</t>
  </si>
  <si>
    <t>M=12/07 #10</t>
  </si>
  <si>
    <t>M=12/07 #12</t>
  </si>
  <si>
    <t>M=12/07 #13</t>
  </si>
  <si>
    <t>M=12/07 #14</t>
  </si>
  <si>
    <t>M=12/07 #17</t>
  </si>
  <si>
    <t>M=12/07 #19</t>
  </si>
  <si>
    <t>M=12/07 #20</t>
  </si>
  <si>
    <t>M=12/07 #29</t>
  </si>
  <si>
    <t>M=12/07 #30</t>
  </si>
  <si>
    <t>M=12/07 #31</t>
  </si>
  <si>
    <t>M=12/07 #32</t>
  </si>
  <si>
    <t>M=12/07 #21</t>
  </si>
  <si>
    <t>M=12/07 #22</t>
  </si>
  <si>
    <t>M=12/07 #23</t>
  </si>
  <si>
    <t>M=12/07 #24</t>
  </si>
  <si>
    <t>M=12/07 #25</t>
  </si>
  <si>
    <t>M=12/07 #33</t>
  </si>
  <si>
    <t>M=12/07 #34</t>
  </si>
  <si>
    <t>M=12/07 #35</t>
  </si>
  <si>
    <t>M=12/07 #36</t>
  </si>
  <si>
    <t>M=04/10 #04</t>
  </si>
  <si>
    <t>M=04/10 #13</t>
  </si>
  <si>
    <t>M=04/10 #14</t>
  </si>
  <si>
    <t>M=04/10 #15</t>
  </si>
  <si>
    <t>M=04/10 #16</t>
  </si>
  <si>
    <t>M=04/10 #01</t>
  </si>
  <si>
    <t>M=04/10 #07</t>
  </si>
  <si>
    <t>M=04/10 #08</t>
  </si>
  <si>
    <t>M=04/10 #09</t>
  </si>
  <si>
    <t>M=04/10 #12</t>
  </si>
  <si>
    <t>M=04/10 #17</t>
  </si>
  <si>
    <t>M=04/10 #18</t>
  </si>
  <si>
    <t>M=04/10 #19</t>
  </si>
  <si>
    <t>M=04/10 #20</t>
  </si>
  <si>
    <t>M=04/10 #21</t>
  </si>
  <si>
    <t>M=04/10 #22</t>
  </si>
  <si>
    <t>M=04/10 #23</t>
  </si>
  <si>
    <t>M=04/10 #24</t>
  </si>
  <si>
    <t>M=04/10 #26</t>
  </si>
  <si>
    <t>M=04/10 #27</t>
  </si>
  <si>
    <t>M=04/10 #28</t>
  </si>
  <si>
    <t>M=04/10 #29</t>
  </si>
  <si>
    <t>M=04/10 #30</t>
  </si>
  <si>
    <t>M=04/10 #31</t>
  </si>
  <si>
    <t>pMCAO</t>
  </si>
  <si>
    <t>Andrea</t>
  </si>
  <si>
    <t>M=12/07 #18</t>
  </si>
  <si>
    <t>W7</t>
  </si>
  <si>
    <t>W8</t>
  </si>
  <si>
    <t>W9</t>
  </si>
  <si>
    <t>W 10</t>
  </si>
  <si>
    <t>Ap 8</t>
  </si>
  <si>
    <t>Ap 9</t>
  </si>
  <si>
    <t>Ap 10</t>
  </si>
  <si>
    <t>B 8</t>
  </si>
  <si>
    <t>B 9</t>
  </si>
  <si>
    <t>B 10</t>
  </si>
  <si>
    <t>NS 8</t>
  </si>
  <si>
    <t>NS 9</t>
  </si>
  <si>
    <t>NS 10</t>
  </si>
  <si>
    <t>Treatment</t>
  </si>
  <si>
    <t>Lesion2</t>
  </si>
  <si>
    <t>Healthy Ipsilateral Hemisphere2</t>
  </si>
  <si>
    <t>Ipsilateral Hemisphere2</t>
  </si>
  <si>
    <t>Contralateral Hemisphere2</t>
  </si>
  <si>
    <t>Counts</t>
  </si>
  <si>
    <t>Spleen</t>
  </si>
  <si>
    <t>Cervical Lymph Node</t>
  </si>
  <si>
    <t>Inguinal Lymph Node</t>
  </si>
  <si>
    <t>Blood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</si>
  <si>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</si>
  <si>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</si>
  <si>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</si>
  <si>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</si>
  <si>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</si>
  <si>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</si>
  <si>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</si>
  <si>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</si>
  <si>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</si>
  <si>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</si>
  <si>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</si>
  <si>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</si>
  <si>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</si>
  <si>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</si>
  <si>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</si>
  <si>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</si>
  <si>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</si>
  <si>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</si>
  <si>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</si>
  <si>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</si>
  <si>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</si>
  <si>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</si>
  <si>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</si>
  <si>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</si>
  <si>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</si>
  <si>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</si>
  <si>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</si>
  <si>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</si>
  <si>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</si>
  <si>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</si>
  <si>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</si>
  <si>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</si>
  <si>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</si>
  <si>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</si>
  <si>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</si>
  <si>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</si>
  <si>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</si>
  <si>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</si>
  <si>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</si>
  <si>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</si>
  <si>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</si>
  <si>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</si>
  <si>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</si>
  <si>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</si>
  <si>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</si>
  <si>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</si>
  <si>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</si>
  <si>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</si>
  <si>
    <t>M=Naïve 1</t>
  </si>
  <si>
    <t>M=Naïve 2</t>
  </si>
  <si>
    <t>M=Naïve 3</t>
  </si>
  <si>
    <t>M=Naïve 8</t>
  </si>
  <si>
    <t>M=Naïve 4</t>
  </si>
  <si>
    <t>M=Naïve 5</t>
  </si>
  <si>
    <t>M=Naïve 6</t>
  </si>
  <si>
    <t>M=Naïve 9</t>
  </si>
  <si>
    <t>M=Naïve 7</t>
  </si>
  <si>
    <t xml:space="preserve">Mouse ID </t>
  </si>
  <si>
    <t>Arrival Date or DOB</t>
  </si>
  <si>
    <t xml:space="preserve">Procedure Date </t>
  </si>
  <si>
    <t>Age at Arrival (weeks)</t>
  </si>
  <si>
    <t>Age at Procedure (weeks)</t>
  </si>
  <si>
    <t>Euthanasia</t>
  </si>
  <si>
    <t>Time Alive (days)</t>
  </si>
  <si>
    <t xml:space="preserve">Treatment Group </t>
  </si>
  <si>
    <t>Treatment Group</t>
  </si>
  <si>
    <t>Time Point</t>
  </si>
  <si>
    <t>Contra (Right)</t>
  </si>
  <si>
    <t>Ipsi (Left)</t>
  </si>
  <si>
    <t>0 days</t>
  </si>
  <si>
    <t>2 days</t>
  </si>
  <si>
    <t>5 days</t>
  </si>
  <si>
    <t>10 days</t>
  </si>
  <si>
    <t>-</t>
  </si>
  <si>
    <t>Frequencies</t>
  </si>
  <si>
    <t>NeuN</t>
  </si>
  <si>
    <t>H&amp;E</t>
  </si>
  <si>
    <t xml:space="preserve">M=12/07 #29 </t>
  </si>
  <si>
    <t xml:space="preserve">M=04/10 #29 </t>
  </si>
  <si>
    <t>Brain Volume</t>
  </si>
  <si>
    <t>∆ in Hemisphere Volume</t>
  </si>
  <si>
    <t>Tissue Loss [Contra - Healthy Ipsi]</t>
  </si>
  <si>
    <t>Bleed</t>
  </si>
  <si>
    <t>Total # of Brain Sections</t>
  </si>
  <si>
    <t>Sections with Lesion</t>
  </si>
  <si>
    <t>Cortex</t>
  </si>
  <si>
    <t>Cortex, CC</t>
  </si>
  <si>
    <t>Cortex, CC, subcortex</t>
  </si>
  <si>
    <t>∆ in Hemisphere Volume2</t>
  </si>
  <si>
    <t>Tissue Loss [Contra - Healthy Ipsi]2</t>
  </si>
  <si>
    <t>Surgery Start Time (HH:MM:SS)</t>
  </si>
  <si>
    <t>Surgery End Time (HH:MM:SS)</t>
  </si>
  <si>
    <t>Surgery Duration (HH:MM:SS)</t>
  </si>
  <si>
    <t>Body Temp (°C)</t>
  </si>
  <si>
    <t>10 days  0.5 mg/kg Fingolimod</t>
  </si>
  <si>
    <t>5 days  0.5 mg/kg Fingolimod</t>
  </si>
  <si>
    <t>Mouse Weight</t>
  </si>
  <si>
    <t>Appearance</t>
  </si>
  <si>
    <t>Behaviour</t>
  </si>
  <si>
    <t>Neuroscore</t>
  </si>
  <si>
    <t>Bleed2</t>
  </si>
  <si>
    <t>Total # of Brain Sections2</t>
  </si>
  <si>
    <t>Sections with Lesion2</t>
  </si>
  <si>
    <t>Cortex2</t>
  </si>
  <si>
    <t>Cortex, CC2</t>
  </si>
  <si>
    <t>Cortex, CC, subcortex3</t>
  </si>
  <si>
    <t>Yes</t>
  </si>
  <si>
    <t>Notes</t>
  </si>
  <si>
    <t>Infarcted tissue damaged during collection - In some sections, lesion almost gone and resulted in small infarct volume</t>
  </si>
  <si>
    <t>Brain distorted before freezing - Appears flattened with greatest affect on contralateral hemisphere in earlier sections</t>
  </si>
  <si>
    <t xml:space="preserve">Very small lesion. Missing tissue in lesioned area. </t>
  </si>
  <si>
    <t>Cavity within infarcted area which decreased lesion volume</t>
  </si>
  <si>
    <t>M=04/10 #03</t>
  </si>
  <si>
    <t>Treatment Duration</t>
  </si>
  <si>
    <t>No</t>
  </si>
  <si>
    <t>Male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</si>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</sst>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_ ;\-#,##0\ "/>
    <numFmt numFmtId="166" formatCode="#,##0.00_ ;\-#,##0.00\ 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3" fontId="8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164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7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2" fontId="1" fillId="0" borderId="2" xfId="2" applyNumberFormat="1" applyFont="1" applyFill="1" applyBorder="1" applyAlignment="1">
      <alignment horizontal="center" vertical="center"/>
    </xf>
    <xf numFmtId="2" fontId="1" fillId="0" borderId="2" xfId="3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5" fontId="0" fillId="0" borderId="2" xfId="5" applyNumberFormat="1" applyFont="1" applyFill="1" applyBorder="1" applyAlignment="1">
      <alignment horizontal="center" vertical="center"/>
    </xf>
    <xf numFmtId="165" fontId="0" fillId="0" borderId="8" xfId="5" applyNumberFormat="1" applyFont="1" applyFill="1" applyBorder="1" applyAlignment="1">
      <alignment horizontal="center" vertical="center"/>
    </xf>
    <xf numFmtId="165" fontId="0" fillId="9" borderId="2" xfId="5" applyNumberFormat="1" applyFont="1" applyFill="1" applyBorder="1" applyAlignment="1">
      <alignment horizontal="center" vertical="center"/>
    </xf>
    <xf numFmtId="165" fontId="0" fillId="9" borderId="8" xfId="5" applyNumberFormat="1" applyFont="1" applyFill="1" applyBorder="1" applyAlignment="1">
      <alignment horizontal="center" vertical="center"/>
    </xf>
    <xf numFmtId="165" fontId="0" fillId="0" borderId="10" xfId="5" applyNumberFormat="1" applyFont="1" applyFill="1" applyBorder="1" applyAlignment="1">
      <alignment horizontal="center" vertical="center"/>
    </xf>
    <xf numFmtId="165" fontId="0" fillId="0" borderId="11" xfId="5" applyNumberFormat="1" applyFont="1" applyFill="1" applyBorder="1" applyAlignment="1">
      <alignment horizontal="center" vertical="center"/>
    </xf>
    <xf numFmtId="166" fontId="0" fillId="0" borderId="2" xfId="5" applyNumberFormat="1" applyFont="1" applyFill="1" applyBorder="1" applyAlignment="1">
      <alignment horizontal="center" vertical="center"/>
    </xf>
    <xf numFmtId="166" fontId="0" fillId="9" borderId="2" xfId="5" applyNumberFormat="1" applyFont="1" applyFill="1" applyBorder="1" applyAlignment="1">
      <alignment horizontal="center" vertical="center"/>
    </xf>
    <xf numFmtId="166" fontId="0" fillId="0" borderId="10" xfId="5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9" fillId="0" borderId="0" xfId="0" applyFont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3" xfId="1" applyNumberFormat="1" applyFont="1" applyBorder="1" applyAlignment="1">
      <alignment horizontal="center" vertical="center" wrapText="1"/>
    </xf>
    <xf numFmtId="2" fontId="10" fillId="0" borderId="14" xfId="1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8" xfId="2" applyFont="1" applyFill="1" applyBorder="1"/>
    <xf numFmtId="0" fontId="1" fillId="0" borderId="8" xfId="3" applyFont="1" applyFill="1" applyBorder="1" applyAlignment="1">
      <alignment horizontal="left"/>
    </xf>
    <xf numFmtId="0" fontId="1" fillId="0" borderId="11" xfId="0" applyFont="1" applyFill="1" applyBorder="1"/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21" fontId="11" fillId="0" borderId="2" xfId="0" applyNumberFormat="1" applyFont="1" applyFill="1" applyBorder="1" applyAlignment="1">
      <alignment horizontal="center"/>
    </xf>
    <xf numFmtId="45" fontId="0" fillId="0" borderId="2" xfId="0" applyNumberFormat="1" applyFont="1" applyBorder="1" applyAlignment="1">
      <alignment horizontal="center"/>
    </xf>
    <xf numFmtId="45" fontId="11" fillId="0" borderId="2" xfId="0" applyNumberFormat="1" applyFont="1" applyBorder="1" applyAlignment="1">
      <alignment horizontal="center"/>
    </xf>
    <xf numFmtId="45" fontId="11" fillId="0" borderId="2" xfId="0" applyNumberFormat="1" applyFont="1" applyFill="1" applyBorder="1" applyAlignment="1">
      <alignment horizontal="center"/>
    </xf>
    <xf numFmtId="45" fontId="11" fillId="0" borderId="10" xfId="0" applyNumberFormat="1" applyFont="1" applyFill="1" applyBorder="1" applyAlignment="1">
      <alignment horizontal="center"/>
    </xf>
    <xf numFmtId="21" fontId="11" fillId="0" borderId="2" xfId="0" applyNumberFormat="1" applyFont="1" applyBorder="1" applyAlignment="1">
      <alignment horizontal="center"/>
    </xf>
    <xf numFmtId="20" fontId="0" fillId="0" borderId="2" xfId="0" applyNumberFormat="1" applyFont="1" applyBorder="1" applyAlignment="1">
      <alignment horizontal="center"/>
    </xf>
    <xf numFmtId="21" fontId="11" fillId="0" borderId="10" xfId="0" applyNumberFormat="1" applyFont="1" applyFill="1" applyBorder="1" applyAlignment="1">
      <alignment horizontal="center"/>
    </xf>
    <xf numFmtId="21" fontId="11" fillId="0" borderId="5" xfId="0" applyNumberFormat="1" applyFont="1" applyFill="1" applyBorder="1" applyAlignment="1">
      <alignment horizontal="center"/>
    </xf>
    <xf numFmtId="21" fontId="11" fillId="0" borderId="5" xfId="0" applyNumberFormat="1" applyFont="1" applyBorder="1" applyAlignment="1">
      <alignment horizontal="center"/>
    </xf>
    <xf numFmtId="45" fontId="11" fillId="0" borderId="5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2" xfId="3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29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29" xfId="3" applyNumberFormat="1" applyFont="1" applyFill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165" fontId="0" fillId="0" borderId="1" xfId="5" applyNumberFormat="1" applyFont="1" applyFill="1" applyBorder="1" applyAlignment="1">
      <alignment horizontal="center" vertical="center"/>
    </xf>
    <xf numFmtId="165" fontId="0" fillId="0" borderId="18" xfId="5" applyNumberFormat="1" applyFont="1" applyFill="1" applyBorder="1" applyAlignment="1">
      <alignment horizontal="center" vertical="center"/>
    </xf>
    <xf numFmtId="165" fontId="0" fillId="0" borderId="3" xfId="5" applyNumberFormat="1" applyFont="1" applyFill="1" applyBorder="1" applyAlignment="1">
      <alignment horizontal="center" vertical="center"/>
    </xf>
    <xf numFmtId="165" fontId="0" fillId="9" borderId="3" xfId="5" applyNumberFormat="1" applyFont="1" applyFill="1" applyBorder="1" applyAlignment="1">
      <alignment horizontal="center" vertical="center"/>
    </xf>
    <xf numFmtId="165" fontId="0" fillId="0" borderId="17" xfId="5" applyNumberFormat="1" applyFont="1" applyFill="1" applyBorder="1" applyAlignment="1">
      <alignment horizontal="center" vertical="center"/>
    </xf>
    <xf numFmtId="165" fontId="0" fillId="0" borderId="27" xfId="5" applyNumberFormat="1" applyFont="1" applyFill="1" applyBorder="1" applyAlignment="1">
      <alignment horizontal="center" vertical="center"/>
    </xf>
    <xf numFmtId="165" fontId="0" fillId="0" borderId="5" xfId="5" applyNumberFormat="1" applyFont="1" applyFill="1" applyBorder="1" applyAlignment="1">
      <alignment horizontal="center" vertical="center"/>
    </xf>
    <xf numFmtId="165" fontId="0" fillId="0" borderId="28" xfId="5" applyNumberFormat="1" applyFont="1" applyFill="1" applyBorder="1" applyAlignment="1">
      <alignment horizontal="center" vertical="center"/>
    </xf>
    <xf numFmtId="165" fontId="0" fillId="0" borderId="29" xfId="5" applyNumberFormat="1" applyFont="1" applyFill="1" applyBorder="1" applyAlignment="1">
      <alignment horizontal="center" vertical="center"/>
    </xf>
    <xf numFmtId="165" fontId="0" fillId="0" borderId="30" xfId="5" applyNumberFormat="1" applyFont="1" applyFill="1" applyBorder="1" applyAlignment="1">
      <alignment horizontal="center" vertical="center"/>
    </xf>
    <xf numFmtId="165" fontId="0" fillId="0" borderId="31" xfId="5" applyNumberFormat="1" applyFont="1" applyFill="1" applyBorder="1" applyAlignment="1">
      <alignment horizontal="center" vertical="center"/>
    </xf>
    <xf numFmtId="165" fontId="0" fillId="0" borderId="32" xfId="5" applyNumberFormat="1" applyFont="1" applyFill="1" applyBorder="1" applyAlignment="1">
      <alignment horizontal="center" vertical="center"/>
    </xf>
    <xf numFmtId="166" fontId="0" fillId="0" borderId="1" xfId="5" applyNumberFormat="1" applyFont="1" applyFill="1" applyBorder="1" applyAlignment="1">
      <alignment horizontal="center" vertical="center"/>
    </xf>
    <xf numFmtId="166" fontId="0" fillId="9" borderId="1" xfId="5" applyNumberFormat="1" applyFont="1" applyFill="1" applyBorder="1" applyAlignment="1">
      <alignment horizontal="center" vertical="center"/>
    </xf>
    <xf numFmtId="166" fontId="0" fillId="0" borderId="18" xfId="5" applyNumberFormat="1" applyFont="1" applyFill="1" applyBorder="1" applyAlignment="1">
      <alignment horizontal="center" vertical="center"/>
    </xf>
    <xf numFmtId="166" fontId="0" fillId="0" borderId="3" xfId="5" applyNumberFormat="1" applyFont="1" applyFill="1" applyBorder="1" applyAlignment="1">
      <alignment horizontal="center" vertical="center"/>
    </xf>
    <xf numFmtId="166" fontId="0" fillId="9" borderId="3" xfId="5" applyNumberFormat="1" applyFont="1" applyFill="1" applyBorder="1" applyAlignment="1">
      <alignment horizontal="center" vertical="center"/>
    </xf>
    <xf numFmtId="166" fontId="0" fillId="0" borderId="17" xfId="5" applyNumberFormat="1" applyFont="1" applyFill="1" applyBorder="1" applyAlignment="1">
      <alignment horizontal="center" vertical="center"/>
    </xf>
    <xf numFmtId="166" fontId="0" fillId="0" borderId="27" xfId="5" applyNumberFormat="1" applyFont="1" applyFill="1" applyBorder="1" applyAlignment="1">
      <alignment horizontal="center" vertical="center"/>
    </xf>
    <xf numFmtId="166" fontId="0" fillId="0" borderId="5" xfId="5" applyNumberFormat="1" applyFont="1" applyFill="1" applyBorder="1" applyAlignment="1">
      <alignment horizontal="center" vertical="center"/>
    </xf>
    <xf numFmtId="166" fontId="0" fillId="0" borderId="28" xfId="5" applyNumberFormat="1" applyFont="1" applyFill="1" applyBorder="1" applyAlignment="1">
      <alignment horizontal="center" vertical="center"/>
    </xf>
    <xf numFmtId="166" fontId="0" fillId="0" borderId="29" xfId="5" applyNumberFormat="1" applyFont="1" applyFill="1" applyBorder="1" applyAlignment="1">
      <alignment horizontal="center" vertical="center"/>
    </xf>
    <xf numFmtId="166" fontId="0" fillId="0" borderId="30" xfId="5" applyNumberFormat="1" applyFont="1" applyFill="1" applyBorder="1" applyAlignment="1">
      <alignment horizontal="center" vertical="center"/>
    </xf>
    <xf numFmtId="166" fontId="0" fillId="0" borderId="31" xfId="5" applyNumberFormat="1" applyFont="1" applyFill="1" applyBorder="1" applyAlignment="1">
      <alignment horizontal="center" vertical="center"/>
    </xf>
    <xf numFmtId="166" fontId="0" fillId="0" borderId="32" xfId="5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2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21" fontId="0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1" fontId="1" fillId="0" borderId="2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45" fontId="1" fillId="0" borderId="2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3" borderId="18" xfId="0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0" fontId="10" fillId="11" borderId="23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</cellXfs>
  <cellStyles count="6">
    <cellStyle name="Comma" xfId="5" builtinId="3"/>
    <cellStyle name="Explanatory Text" xfId="3" builtinId="53"/>
    <cellStyle name="Normal" xfId="0" builtinId="0"/>
    <cellStyle name="Normal 2" xfId="1" xr:uid="{00000000-0005-0000-0000-000003000000}"/>
    <cellStyle name="Normal 3" xfId="4" xr:uid="{00000000-0005-0000-0000-000004000000}"/>
    <cellStyle name="Warning Text" xfId="2" builtinId="11"/>
  </cellStyles>
  <dxfs count="215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#,##0.00_ ;\-#,##0.0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indexed="64"/>
        </right>
        <top/>
        <bottom/>
        <vertical/>
        <horizontal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8" formatCode="mm:ss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P51" totalsRowShown="0" headerRowDxfId="214" dataDxfId="212" headerRowBorderDxfId="213">
  <autoFilter ref="A1:P51" xr:uid="{00000000-0009-0000-0100-00000A000000}"/>
  <sortState xmlns:xlrd2="http://schemas.microsoft.com/office/spreadsheetml/2017/richdata2" ref="A3:K49">
    <sortCondition ref="A2:A49"/>
  </sortState>
  <tableColumns count="16">
    <tableColumn id="1" xr3:uid="{00000000-0010-0000-0000-000001000000}" name="Mouse ID " dataDxfId="211"/>
    <tableColumn id="16" xr3:uid="{00000000-0010-0000-0000-000010000000}" name="Sex" dataDxfId="210"/>
    <tableColumn id="2" xr3:uid="{00000000-0010-0000-0000-000002000000}" name="Arrival Date or DOB" dataDxfId="209"/>
    <tableColumn id="4" xr3:uid="{00000000-0010-0000-0000-000004000000}" name="Age at Arrival (weeks)" dataDxfId="208"/>
    <tableColumn id="5" xr3:uid="{00000000-0010-0000-0000-000005000000}" name="Procedure Date " dataDxfId="207"/>
    <tableColumn id="6" xr3:uid="{00000000-0010-0000-0000-000006000000}" name="Age at Procedure (weeks)" dataDxfId="206"/>
    <tableColumn id="7" xr3:uid="{00000000-0010-0000-0000-000007000000}" name="Procedure" dataDxfId="205"/>
    <tableColumn id="8" xr3:uid="{00000000-0010-0000-0000-000008000000}" name="Study" dataDxfId="204"/>
    <tableColumn id="9" xr3:uid="{00000000-0010-0000-0000-000009000000}" name="Surgeon" dataDxfId="203"/>
    <tableColumn id="10" xr3:uid="{00000000-0010-0000-0000-00000A000000}" name="Housing" dataDxfId="202"/>
    <tableColumn id="11" xr3:uid="{00000000-0010-0000-0000-00000B000000}" name="Euthanasia" dataDxfId="201"/>
    <tableColumn id="12" xr3:uid="{00000000-0010-0000-0000-00000C000000}" name="Time Alive (days)" dataDxfId="200"/>
    <tableColumn id="3" xr3:uid="{00000000-0010-0000-0000-000003000000}" name="Surgery Start Time (HH:MM:SS)" dataDxfId="199"/>
    <tableColumn id="13" xr3:uid="{00000000-0010-0000-0000-00000D000000}" name="Surgery End Time (HH:MM:SS)" dataDxfId="198"/>
    <tableColumn id="14" xr3:uid="{00000000-0010-0000-0000-00000E000000}" name="Surgery Duration (HH:MM:SS)" dataDxfId="197">
      <calculatedColumnFormula>Table10[[#This Row],[Surgery End Time (HH:MM:SS)]]-Table10[[#This Row],[Surgery Start Time (HH:MM:SS)]]</calculatedColumnFormula>
    </tableColumn>
    <tableColumn id="15" xr3:uid="{00000000-0010-0000-0000-00000F000000}" name="Body Temp (°C)" dataDxfId="19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49" totalsRowShown="0" headerRowDxfId="195" dataDxfId="193" headerRowBorderDxfId="194">
  <autoFilter ref="A1:C49" xr:uid="{00000000-0009-0000-0100-000008000000}"/>
  <sortState xmlns:xlrd2="http://schemas.microsoft.com/office/spreadsheetml/2017/richdata2" ref="A2:C49">
    <sortCondition ref="A1:A49"/>
  </sortState>
  <tableColumns count="3">
    <tableColumn id="2" xr3:uid="{00000000-0010-0000-0100-000002000000}" name="Mouse ID " dataDxfId="192"/>
    <tableColumn id="4" xr3:uid="{00000000-0010-0000-0100-000004000000}" name="Treatment Group " dataDxfId="191"/>
    <tableColumn id="3" xr3:uid="{00000000-0010-0000-0100-000003000000}" name="Treatment" dataDxfId="19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4" displayName="Table44" ref="A2:AR50" totalsRowShown="0" headerRowDxfId="189" dataDxfId="187" headerRowBorderDxfId="188" tableBorderDxfId="186">
  <autoFilter ref="A2:AR50" xr:uid="{00000000-0009-0000-0100-000003000000}"/>
  <sortState xmlns:xlrd2="http://schemas.microsoft.com/office/spreadsheetml/2017/richdata2" ref="A3:AR48">
    <sortCondition ref="A2:A48"/>
  </sortState>
  <tableColumns count="44">
    <tableColumn id="10" xr3:uid="{00000000-0010-0000-0200-00000A000000}" name="Mouse ID" dataDxfId="185" totalsRowDxfId="184"/>
    <tableColumn id="55" xr3:uid="{00000000-0010-0000-0200-000037000000}" name="Treatment Group" dataDxfId="183" totalsRowDxfId="182"/>
    <tableColumn id="56" xr3:uid="{00000000-0010-0000-0200-000038000000}" name="Treatment" dataDxfId="181" totalsRowDxfId="180" dataCellStyle="Normal"/>
    <tableColumn id="9" xr3:uid="{00000000-0010-0000-0200-000009000000}" name="W 0" dataDxfId="179" totalsRowDxfId="178"/>
    <tableColumn id="2" xr3:uid="{00000000-0010-0000-0200-000002000000}" name="W 1" dataDxfId="177" totalsRowDxfId="176"/>
    <tableColumn id="3" xr3:uid="{00000000-0010-0000-0200-000003000000}" name="W 2" dataDxfId="175" totalsRowDxfId="174"/>
    <tableColumn id="4" xr3:uid="{00000000-0010-0000-0200-000004000000}" name="W 3" dataDxfId="173" totalsRowDxfId="172"/>
    <tableColumn id="5" xr3:uid="{00000000-0010-0000-0200-000005000000}" name="W 4" dataDxfId="171" totalsRowDxfId="170"/>
    <tableColumn id="6" xr3:uid="{00000000-0010-0000-0200-000006000000}" name="W 5" dataDxfId="169" totalsRowDxfId="168"/>
    <tableColumn id="7" xr3:uid="{00000000-0010-0000-0200-000007000000}" name="W 6" dataDxfId="167" totalsRowDxfId="166"/>
    <tableColumn id="19" xr3:uid="{00000000-0010-0000-0200-000013000000}" name="W7" dataDxfId="165" totalsRowDxfId="164"/>
    <tableColumn id="35" xr3:uid="{00000000-0010-0000-0200-000023000000}" name="W8" dataDxfId="163" totalsRowDxfId="162"/>
    <tableColumn id="34" xr3:uid="{00000000-0010-0000-0200-000022000000}" name="W9" dataDxfId="161" totalsRowDxfId="160"/>
    <tableColumn id="8" xr3:uid="{00000000-0010-0000-0200-000008000000}" name="W 10" dataDxfId="159" totalsRowDxfId="158"/>
    <tableColumn id="12" xr3:uid="{00000000-0010-0000-0200-00000C000000}" name="Ap 1" dataDxfId="157" totalsRowDxfId="156"/>
    <tableColumn id="13" xr3:uid="{00000000-0010-0000-0200-00000D000000}" name="Ap 2" dataDxfId="155" totalsRowDxfId="154"/>
    <tableColumn id="14" xr3:uid="{00000000-0010-0000-0200-00000E000000}" name="Ap 3" dataDxfId="153" totalsRowDxfId="152"/>
    <tableColumn id="15" xr3:uid="{00000000-0010-0000-0200-00000F000000}" name="Ap 4" dataDxfId="151" totalsRowDxfId="150"/>
    <tableColumn id="36" xr3:uid="{00000000-0010-0000-0200-000024000000}" name="Ap 5" dataDxfId="149" totalsRowDxfId="148"/>
    <tableColumn id="37" xr3:uid="{00000000-0010-0000-0200-000025000000}" name="Ap 6" dataDxfId="147" totalsRowDxfId="146"/>
    <tableColumn id="38" xr3:uid="{00000000-0010-0000-0200-000026000000}" name="Ap 7" dataDxfId="145" totalsRowDxfId="144"/>
    <tableColumn id="16" xr3:uid="{00000000-0010-0000-0200-000010000000}" name="Ap 8" dataDxfId="143" totalsRowDxfId="142"/>
    <tableColumn id="17" xr3:uid="{00000000-0010-0000-0200-000011000000}" name="Ap 9" dataDxfId="141" totalsRowDxfId="140"/>
    <tableColumn id="18" xr3:uid="{00000000-0010-0000-0200-000012000000}" name="Ap 10" dataDxfId="139" totalsRowDxfId="138"/>
    <tableColumn id="20" xr3:uid="{00000000-0010-0000-0200-000014000000}" name="B 1" dataDxfId="137" totalsRowDxfId="136"/>
    <tableColumn id="21" xr3:uid="{00000000-0010-0000-0200-000015000000}" name="B 2" dataDxfId="135" totalsRowDxfId="134"/>
    <tableColumn id="22" xr3:uid="{00000000-0010-0000-0200-000016000000}" name="B 3" dataDxfId="133" totalsRowDxfId="132"/>
    <tableColumn id="23" xr3:uid="{00000000-0010-0000-0200-000017000000}" name="B 4" dataDxfId="131" totalsRowDxfId="130"/>
    <tableColumn id="24" xr3:uid="{00000000-0010-0000-0200-000018000000}" name="B 5" dataDxfId="129" totalsRowDxfId="128"/>
    <tableColumn id="25" xr3:uid="{00000000-0010-0000-0200-000019000000}" name="B 6" dataDxfId="127" totalsRowDxfId="126"/>
    <tableColumn id="40" xr3:uid="{00000000-0010-0000-0200-000028000000}" name="B 7" dataDxfId="125" totalsRowDxfId="124"/>
    <tableColumn id="39" xr3:uid="{00000000-0010-0000-0200-000027000000}" name="B 8" dataDxfId="123" totalsRowDxfId="122"/>
    <tableColumn id="41" xr3:uid="{00000000-0010-0000-0200-000029000000}" name="B 9" dataDxfId="121" totalsRowDxfId="120"/>
    <tableColumn id="26" xr3:uid="{00000000-0010-0000-0200-00001A000000}" name="B 10" dataDxfId="119" totalsRowDxfId="118"/>
    <tableColumn id="27" xr3:uid="{00000000-0010-0000-0200-00001B000000}" name="NS 1" dataDxfId="117" totalsRowDxfId="116"/>
    <tableColumn id="28" xr3:uid="{00000000-0010-0000-0200-00001C000000}" name="NS 2" dataDxfId="115" totalsRowDxfId="114"/>
    <tableColumn id="29" xr3:uid="{00000000-0010-0000-0200-00001D000000}" name="NS 3" dataDxfId="113" totalsRowDxfId="112"/>
    <tableColumn id="30" xr3:uid="{00000000-0010-0000-0200-00001E000000}" name="NS 4" dataDxfId="111" totalsRowDxfId="110"/>
    <tableColumn id="31" xr3:uid="{00000000-0010-0000-0200-00001F000000}" name="NS 5" dataDxfId="109" totalsRowDxfId="108"/>
    <tableColumn id="32" xr3:uid="{00000000-0010-0000-0200-000020000000}" name="NS 6" dataDxfId="107" totalsRowDxfId="106"/>
    <tableColumn id="33" xr3:uid="{00000000-0010-0000-0200-000021000000}" name="NS 7" dataDxfId="105" totalsRowDxfId="104"/>
    <tableColumn id="42" xr3:uid="{00000000-0010-0000-0200-00002A000000}" name="NS 8" dataDxfId="103" totalsRowDxfId="102"/>
    <tableColumn id="43" xr3:uid="{00000000-0010-0000-0200-00002B000000}" name="NS 9" dataDxfId="101" totalsRowDxfId="100"/>
    <tableColumn id="44" xr3:uid="{00000000-0010-0000-0200-00002C000000}" name="NS 10" dataDxfId="99" totalsRowDxfId="9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G193" totalsRowShown="0" headerRowDxfId="97" dataDxfId="95" headerRowBorderDxfId="96" tableBorderDxfId="94" totalsRowBorderDxfId="93" headerRowCellStyle="Normal" dataCellStyle="Normal">
  <autoFilter ref="A1:G193" xr:uid="{00000000-0009-0000-0100-000004000000}"/>
  <sortState xmlns:xlrd2="http://schemas.microsoft.com/office/spreadsheetml/2017/richdata2" ref="A2:G193">
    <sortCondition ref="A1:A193"/>
  </sortState>
  <tableColumns count="7">
    <tableColumn id="4" xr3:uid="{00000000-0010-0000-0300-000004000000}" name="Mouse ID" dataDxfId="92" dataCellStyle="Normal"/>
    <tableColumn id="11" xr3:uid="{00000000-0010-0000-0300-00000B000000}" name="Treatment Group" dataDxfId="91"/>
    <tableColumn id="1" xr3:uid="{00000000-0010-0000-0300-000001000000}" name="Treatment" dataDxfId="90"/>
    <tableColumn id="5" xr3:uid="{00000000-0010-0000-0300-000005000000}" name="Time Point" dataDxfId="89" dataCellStyle="Normal"/>
    <tableColumn id="6" xr3:uid="{00000000-0010-0000-0300-000006000000}" name="Contra (Right)" dataDxfId="88" dataCellStyle="Normal"/>
    <tableColumn id="7" xr3:uid="{00000000-0010-0000-0300-000007000000}" name="Ipsi (Left)" dataDxfId="87" dataCellStyle="Normal"/>
    <tableColumn id="8" xr3:uid="{00000000-0010-0000-0300-000008000000}" name="Total Steps" dataDxfId="86" dataCellStyle="Normal">
      <calculatedColumnFormula>100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114" displayName="Table114" ref="A2:AC50" totalsRowShown="0" headerRowDxfId="85" dataDxfId="83" headerRowBorderDxfId="84" headerRowCellStyle="Normal 2">
  <autoFilter ref="A2:AC50" xr:uid="{00000000-0009-0000-0100-00000D000000}"/>
  <sortState xmlns:xlrd2="http://schemas.microsoft.com/office/spreadsheetml/2017/richdata2" ref="A3:Q50">
    <sortCondition ref="A2:A50"/>
  </sortState>
  <tableColumns count="29">
    <tableColumn id="1" xr3:uid="{00000000-0010-0000-0400-000001000000}" name="Mouse ID" dataDxfId="82"/>
    <tableColumn id="17" xr3:uid="{00000000-0010-0000-0400-000011000000}" name="Treatment Group" dataDxfId="81" dataCellStyle="Normal 2"/>
    <tableColumn id="18" xr3:uid="{00000000-0010-0000-0400-000012000000}" name="Treatment" dataDxfId="80"/>
    <tableColumn id="2" xr3:uid="{00000000-0010-0000-0400-000002000000}" name="Lesion" dataDxfId="79"/>
    <tableColumn id="3" xr3:uid="{00000000-0010-0000-0400-000003000000}" name="Contralateral Hemisphere" dataDxfId="78"/>
    <tableColumn id="4" xr3:uid="{00000000-0010-0000-0400-000004000000}" name="Ipsilateral Hemisphere" dataDxfId="77"/>
    <tableColumn id="16" xr3:uid="{00000000-0010-0000-0400-000010000000}" name="Healthy Ipsilateral Hemisphere" dataDxfId="76">
      <calculatedColumnFormula>Table114[[#This Row],[Ipsilateral Hemisphere]]-Table114[[#This Row],[Lesion]]</calculatedColumnFormula>
    </tableColumn>
    <tableColumn id="5" xr3:uid="{00000000-0010-0000-0400-000005000000}" name="Brain Volume" dataDxfId="75">
      <calculatedColumnFormula>Table114[[#This Row],[Contralateral Hemisphere]]+Table114[[#This Row],[Ipsilateral Hemisphere]]</calculatedColumnFormula>
    </tableColumn>
    <tableColumn id="7" xr3:uid="{00000000-0010-0000-0400-000007000000}" name="∆ in Hemisphere Volume" dataDxfId="74">
      <calculatedColumnFormula>(Table114[[#This Row],[Ipsilateral Hemisphere]]-Table114[[#This Row],[Contralateral Hemisphere]])/Table114[[#This Row],[Contralateral Hemisphere]]*100</calculatedColumnFormula>
    </tableColumn>
    <tableColumn id="15" xr3:uid="{00000000-0010-0000-0400-00000F000000}" name="Tissue Loss [Contra - Healthy Ipsi]" dataDxfId="73">
      <calculatedColumnFormula>Table114[[#This Row],[Contralateral Hemisphere]]-Table114[[#This Row],[Healthy Ipsilateral Hemisphere]]</calculatedColumnFormula>
    </tableColumn>
    <tableColumn id="21" xr3:uid="{00000000-0010-0000-0400-000015000000}" name="Bleed" dataDxfId="72"/>
    <tableColumn id="22" xr3:uid="{00000000-0010-0000-0400-000016000000}" name="Total # of Brain Sections" dataDxfId="71"/>
    <tableColumn id="23" xr3:uid="{00000000-0010-0000-0400-000017000000}" name="Sections with Lesion" dataDxfId="70"/>
    <tableColumn id="24" xr3:uid="{00000000-0010-0000-0400-000018000000}" name="Cortex" dataDxfId="69"/>
    <tableColumn id="26" xr3:uid="{00000000-0010-0000-0400-00001A000000}" name="Cortex, CC" dataDxfId="68"/>
    <tableColumn id="14" xr3:uid="{00000000-0010-0000-0400-00000E000000}" name="Cortex, CC, subcortex" dataDxfId="67"/>
    <tableColumn id="6" xr3:uid="{00000000-0010-0000-0400-000006000000}" name="Lesion2" dataDxfId="66"/>
    <tableColumn id="11" xr3:uid="{00000000-0010-0000-0400-00000B000000}" name="Contralateral Hemisphere2" dataDxfId="65"/>
    <tableColumn id="10" xr3:uid="{00000000-0010-0000-0400-00000A000000}" name="Ipsilateral Hemisphere2" dataDxfId="64"/>
    <tableColumn id="9" xr3:uid="{00000000-0010-0000-0400-000009000000}" name="Healthy Ipsilateral Hemisphere2" dataDxfId="63">
      <calculatedColumnFormula>Table114[[#This Row],[Ipsilateral Hemisphere2]]-Table114[[#This Row],[Lesion2]]</calculatedColumnFormula>
    </tableColumn>
    <tableColumn id="8" xr3:uid="{00000000-0010-0000-0400-000008000000}" name="∆ in Hemisphere Volume2" dataDxfId="62">
      <calculatedColumnFormula>(Table114[[#This Row],[Healthy Ipsilateral Hemisphere2]]-Table114[[#This Row],[Contralateral Hemisphere2]])/Table114[[#This Row],[Contralateral Hemisphere2]]*100</calculatedColumnFormula>
    </tableColumn>
    <tableColumn id="12" xr3:uid="{00000000-0010-0000-0400-00000C000000}" name="Tissue Loss [Contra - Healthy Ipsi]2" dataDxfId="61">
      <calculatedColumnFormula>Table114[[#This Row],[Contralateral Hemisphere2]]-Table114[[#This Row],[Healthy Ipsilateral Hemisphere2]]</calculatedColumnFormula>
    </tableColumn>
    <tableColumn id="13" xr3:uid="{00000000-0010-0000-0400-00000D000000}" name="Bleed2" dataDxfId="60"/>
    <tableColumn id="19" xr3:uid="{00000000-0010-0000-0400-000013000000}" name="Total # of Brain Sections2" dataDxfId="59"/>
    <tableColumn id="20" xr3:uid="{00000000-0010-0000-0400-000014000000}" name="Sections with Lesion2" dataDxfId="58"/>
    <tableColumn id="25" xr3:uid="{00000000-0010-0000-0400-000019000000}" name="Cortex2" dataDxfId="57"/>
    <tableColumn id="28" xr3:uid="{00000000-0010-0000-0400-00001C000000}" name="Cortex, CC2" dataDxfId="56"/>
    <tableColumn id="29" xr3:uid="{00000000-0010-0000-0400-00001D000000}" name="Cortex, CC, subcortex3" dataDxfId="55"/>
    <tableColumn id="27" xr3:uid="{00000000-0010-0000-0400-00001B000000}" name="Notes" dataDxfId="5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3:AY56" totalsRowShown="0" headerRowDxfId="53" dataDxfId="51" headerRowBorderDxfId="52">
  <autoFilter ref="A3:AY56" xr:uid="{00000000-0009-0000-0100-000001000000}"/>
  <sortState xmlns:xlrd2="http://schemas.microsoft.com/office/spreadsheetml/2017/richdata2" ref="A4:AY56">
    <sortCondition ref="A3:A56"/>
  </sortState>
  <tableColumns count="51">
    <tableColumn id="52" xr3:uid="{00000000-0010-0000-0500-000034000000}" name="Mouse ID" dataDxfId="50"/>
    <tableColumn id="3" xr3:uid="{00000000-0010-0000-0500-000003000000}" name="Treatment Group" dataDxfId="49"/>
    <tableColumn id="1" xr3:uid="{00000000-0010-0000-0500-000001000000}" name="Treatment" dataDxfId="48"/>
    <tableColumn id="4" xr3:uid="{00000000-0010-0000-0500-000004000000}" name="CD3" dataDxfId="47" dataCellStyle="Comma"/>
    <tableColumn id="5" xr3:uid="{00000000-0010-0000-0500-000005000000}" name="CD4" dataDxfId="46" dataCellStyle="Comma"/>
    <tableColumn id="6" xr3:uid="{00000000-0010-0000-0500-000006000000}" name="CD8" dataDxfId="45" dataCellStyle="Comma"/>
    <tableColumn id="7" xr3:uid="{00000000-0010-0000-0500-000007000000}" name="CD4:CD8" dataDxfId="44" dataCellStyle="Comma">
      <calculatedColumnFormula>E4/F4</calculatedColumnFormula>
    </tableColumn>
    <tableColumn id="8" xr3:uid="{00000000-0010-0000-0500-000008000000}" name="CD25" dataDxfId="43" dataCellStyle="Comma"/>
    <tableColumn id="9" xr3:uid="{00000000-0010-0000-0500-000009000000}" name="FOXP3" dataDxfId="42" dataCellStyle="Comma"/>
    <tableColumn id="10" xr3:uid="{00000000-0010-0000-0500-00000A000000}" name="Treg" dataDxfId="41" dataCellStyle="Comma"/>
    <tableColumn id="11" xr3:uid="{00000000-0010-0000-0500-00000B000000}" name="CD3-2" dataDxfId="40" dataCellStyle="Comma"/>
    <tableColumn id="12" xr3:uid="{00000000-0010-0000-0500-00000C000000}" name="CD4-2" dataDxfId="39" dataCellStyle="Comma"/>
    <tableColumn id="13" xr3:uid="{00000000-0010-0000-0500-00000D000000}" name="CD8-2" dataDxfId="38" dataCellStyle="Comma"/>
    <tableColumn id="14" xr3:uid="{00000000-0010-0000-0500-00000E000000}" name="CD4:CD8-2" dataDxfId="37" dataCellStyle="Comma">
      <calculatedColumnFormula>L4/M4</calculatedColumnFormula>
    </tableColumn>
    <tableColumn id="15" xr3:uid="{00000000-0010-0000-0500-00000F000000}" name="CD25-2" dataDxfId="36" dataCellStyle="Comma"/>
    <tableColumn id="16" xr3:uid="{00000000-0010-0000-0500-000010000000}" name="FOXP3-2" dataDxfId="35" dataCellStyle="Comma"/>
    <tableColumn id="17" xr3:uid="{00000000-0010-0000-0500-000011000000}" name="Treg-2" dataDxfId="34" dataCellStyle="Comma"/>
    <tableColumn id="18" xr3:uid="{00000000-0010-0000-0500-000012000000}" name="CD3-3" dataDxfId="33" dataCellStyle="Comma"/>
    <tableColumn id="19" xr3:uid="{00000000-0010-0000-0500-000013000000}" name="CD4-3" dataDxfId="32" dataCellStyle="Comma"/>
    <tableColumn id="20" xr3:uid="{00000000-0010-0000-0500-000014000000}" name="CD8-3" dataDxfId="31" dataCellStyle="Comma"/>
    <tableColumn id="21" xr3:uid="{00000000-0010-0000-0500-000015000000}" name="CD4:CD8-3" dataDxfId="30" dataCellStyle="Comma">
      <calculatedColumnFormula>S4/T4</calculatedColumnFormula>
    </tableColumn>
    <tableColumn id="22" xr3:uid="{00000000-0010-0000-0500-000016000000}" name="CD25-3" dataDxfId="29" dataCellStyle="Comma"/>
    <tableColumn id="23" xr3:uid="{00000000-0010-0000-0500-000017000000}" name="FOXP3-3" dataDxfId="28" dataCellStyle="Comma"/>
    <tableColumn id="24" xr3:uid="{00000000-0010-0000-0500-000018000000}" name="Treg-3" dataDxfId="27" dataCellStyle="Comma"/>
    <tableColumn id="25" xr3:uid="{00000000-0010-0000-0500-000019000000}" name="CD3-4" dataDxfId="26" dataCellStyle="Comma"/>
    <tableColumn id="26" xr3:uid="{00000000-0010-0000-0500-00001A000000}" name="CD4-4" dataDxfId="25" dataCellStyle="Comma"/>
    <tableColumn id="27" xr3:uid="{00000000-0010-0000-0500-00001B000000}" name="CD8-4" dataDxfId="24" dataCellStyle="Comma"/>
    <tableColumn id="28" xr3:uid="{00000000-0010-0000-0500-00001C000000}" name="CD4:CD8-4" dataDxfId="23" dataCellStyle="Comma">
      <calculatedColumnFormula>Z4/AA4</calculatedColumnFormula>
    </tableColumn>
    <tableColumn id="29" xr3:uid="{00000000-0010-0000-0500-00001D000000}" name="CD25-4" dataDxfId="22" dataCellStyle="Comma"/>
    <tableColumn id="30" xr3:uid="{00000000-0010-0000-0500-00001E000000}" name="FOXP3-4" dataDxfId="21" dataCellStyle="Comma"/>
    <tableColumn id="31" xr3:uid="{00000000-0010-0000-0500-00001F000000}" name="Treg-4" dataDxfId="20" dataCellStyle="Comma"/>
    <tableColumn id="32" xr3:uid="{00000000-0010-0000-0500-000020000000}" name="CD45 C1" dataDxfId="19" dataCellStyle="Comma"/>
    <tableColumn id="33" xr3:uid="{00000000-0010-0000-0500-000021000000}" name="CD3 C1" dataDxfId="18" dataCellStyle="Comma">
      <calculatedColumnFormula>AF4*D4/100</calculatedColumnFormula>
    </tableColumn>
    <tableColumn id="34" xr3:uid="{00000000-0010-0000-0500-000022000000}" name="CD4 C1" dataDxfId="17" dataCellStyle="Comma">
      <calculatedColumnFormula>AG4*E4/100</calculatedColumnFormula>
    </tableColumn>
    <tableColumn id="35" xr3:uid="{00000000-0010-0000-0500-000023000000}" name="CD8 C1" dataDxfId="16" dataCellStyle="Comma">
      <calculatedColumnFormula>AG4*F4/100</calculatedColumnFormula>
    </tableColumn>
    <tableColumn id="36" xr3:uid="{00000000-0010-0000-0500-000024000000}" name="Treg C1" dataDxfId="15" dataCellStyle="Comma">
      <calculatedColumnFormula>AH4*J4/100</calculatedColumnFormula>
    </tableColumn>
    <tableColumn id="37" xr3:uid="{00000000-0010-0000-0500-000025000000}" name="CD45 C2" dataDxfId="14" dataCellStyle="Comma"/>
    <tableColumn id="38" xr3:uid="{00000000-0010-0000-0500-000026000000}" name="CD3 C2" dataDxfId="13" dataCellStyle="Comma">
      <calculatedColumnFormula>AK4*K4/100</calculatedColumnFormula>
    </tableColumn>
    <tableColumn id="39" xr3:uid="{00000000-0010-0000-0500-000027000000}" name="CD4 C2" dataDxfId="12" dataCellStyle="Comma">
      <calculatedColumnFormula>AL4*L4/100</calculatedColumnFormula>
    </tableColumn>
    <tableColumn id="40" xr3:uid="{00000000-0010-0000-0500-000028000000}" name="CD8 C2" dataDxfId="11" dataCellStyle="Comma">
      <calculatedColumnFormula>AL4*M4/100</calculatedColumnFormula>
    </tableColumn>
    <tableColumn id="41" xr3:uid="{00000000-0010-0000-0500-000029000000}" name="Treg C2" dataDxfId="10" dataCellStyle="Comma">
      <calculatedColumnFormula>AM4*Q4/100</calculatedColumnFormula>
    </tableColumn>
    <tableColumn id="42" xr3:uid="{00000000-0010-0000-0500-00002A000000}" name="CD45 C3" dataDxfId="9" dataCellStyle="Comma"/>
    <tableColumn id="43" xr3:uid="{00000000-0010-0000-0500-00002B000000}" name="CD3 C3" dataDxfId="8" dataCellStyle="Comma">
      <calculatedColumnFormula>AP4*R4/100</calculatedColumnFormula>
    </tableColumn>
    <tableColumn id="44" xr3:uid="{00000000-0010-0000-0500-00002C000000}" name="CD4 C3" dataDxfId="7" dataCellStyle="Comma">
      <calculatedColumnFormula>AQ4*S4/100</calculatedColumnFormula>
    </tableColumn>
    <tableColumn id="45" xr3:uid="{00000000-0010-0000-0500-00002D000000}" name="CD8 C3" dataDxfId="6" dataCellStyle="Comma">
      <calculatedColumnFormula>AQ4*T4/100</calculatedColumnFormula>
    </tableColumn>
    <tableColumn id="46" xr3:uid="{00000000-0010-0000-0500-00002E000000}" name="Treg C3" dataDxfId="5" dataCellStyle="Comma">
      <calculatedColumnFormula>AR4*X4/100</calculatedColumnFormula>
    </tableColumn>
    <tableColumn id="47" xr3:uid="{00000000-0010-0000-0500-00002F000000}" name="CD45 C4" dataDxfId="4" dataCellStyle="Comma"/>
    <tableColumn id="48" xr3:uid="{00000000-0010-0000-0500-000030000000}" name="CD3 C4" dataDxfId="3" dataCellStyle="Comma">
      <calculatedColumnFormula>AU4*Y4/100</calculatedColumnFormula>
    </tableColumn>
    <tableColumn id="49" xr3:uid="{00000000-0010-0000-0500-000031000000}" name="CD4 C4" dataDxfId="2" dataCellStyle="Comma">
      <calculatedColumnFormula>AV4*Z4/100</calculatedColumnFormula>
    </tableColumn>
    <tableColumn id="50" xr3:uid="{00000000-0010-0000-0500-000032000000}" name="CD8 C4" dataDxfId="1" dataCellStyle="Comma">
      <calculatedColumnFormula>AV4*AA4/100</calculatedColumnFormula>
    </tableColumn>
    <tableColumn id="51" xr3:uid="{00000000-0010-0000-0500-000033000000}" name="Treg C4" dataDxfId="0" dataCellStyle="Comma">
      <calculatedColumnFormula>AW4*AE4/100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80" zoomScaleNormal="80" workbookViewId="0"/>
  </sheetViews>
  <sheetFormatPr defaultColWidth="11.19921875" defaultRowHeight="15.6" x14ac:dyDescent="0.3"/>
  <cols>
    <col min="1" max="2" width="14.796875" style="1" customWidth="1"/>
    <col min="3" max="3" width="15.69921875" style="1" customWidth="1"/>
    <col min="4" max="4" width="13.69921875" style="1" customWidth="1"/>
    <col min="5" max="5" width="12.5" style="1" customWidth="1"/>
    <col min="6" max="6" width="12" style="1" customWidth="1"/>
    <col min="7" max="7" width="12.796875" style="1" customWidth="1"/>
    <col min="8" max="8" width="18.69921875" style="1" customWidth="1"/>
    <col min="9" max="10" width="11.19921875" style="1"/>
    <col min="11" max="11" width="13.69921875" style="1" customWidth="1"/>
    <col min="12" max="12" width="11.796875" style="1" customWidth="1"/>
    <col min="13" max="13" width="13.5" style="1" customWidth="1"/>
    <col min="14" max="14" width="11.19921875" style="1"/>
    <col min="15" max="15" width="11.796875" style="1" customWidth="1"/>
    <col min="16" max="16384" width="11.19921875" style="1"/>
  </cols>
  <sheetData>
    <row r="1" spans="1:16" s="2" customFormat="1" ht="61.95" customHeight="1" thickBot="1" x14ac:dyDescent="0.35">
      <c r="A1" s="31" t="s">
        <v>170</v>
      </c>
      <c r="B1" s="183" t="s">
        <v>229</v>
      </c>
      <c r="C1" s="32" t="s">
        <v>171</v>
      </c>
      <c r="D1" s="32" t="s">
        <v>173</v>
      </c>
      <c r="E1" s="32" t="s">
        <v>172</v>
      </c>
      <c r="F1" s="32" t="s">
        <v>174</v>
      </c>
      <c r="G1" s="32" t="s">
        <v>31</v>
      </c>
      <c r="H1" s="32" t="s">
        <v>30</v>
      </c>
      <c r="I1" s="32" t="s">
        <v>32</v>
      </c>
      <c r="J1" s="32" t="s">
        <v>33</v>
      </c>
      <c r="K1" s="32" t="s">
        <v>175</v>
      </c>
      <c r="L1" s="32" t="s">
        <v>176</v>
      </c>
      <c r="M1" s="114" t="s">
        <v>203</v>
      </c>
      <c r="N1" s="114" t="s">
        <v>204</v>
      </c>
      <c r="O1" s="114" t="s">
        <v>205</v>
      </c>
      <c r="P1" s="115" t="s">
        <v>206</v>
      </c>
    </row>
    <row r="2" spans="1:16" x14ac:dyDescent="0.3">
      <c r="A2" s="15" t="s">
        <v>68</v>
      </c>
      <c r="B2" s="184" t="s">
        <v>228</v>
      </c>
      <c r="C2" s="16">
        <v>43742</v>
      </c>
      <c r="D2" s="17">
        <v>7</v>
      </c>
      <c r="E2" s="16">
        <v>43749</v>
      </c>
      <c r="F2" s="18">
        <v>8</v>
      </c>
      <c r="G2" s="17" t="s">
        <v>87</v>
      </c>
      <c r="H2" s="17" t="s">
        <v>226</v>
      </c>
      <c r="I2" s="17" t="s">
        <v>88</v>
      </c>
      <c r="J2" s="134"/>
      <c r="K2" s="16">
        <v>43759</v>
      </c>
      <c r="L2" s="17">
        <v>10</v>
      </c>
      <c r="M2" s="127">
        <v>0.44097222222222227</v>
      </c>
      <c r="N2" s="128">
        <v>0.4680555555555555</v>
      </c>
      <c r="O2" s="129">
        <f>Table10[[#This Row],[Surgery End Time (HH:MM:SS)]]-Table10[[#This Row],[Surgery Start Time (HH:MM:SS)]]</f>
        <v>2.7083333333333237E-2</v>
      </c>
      <c r="P2" s="130"/>
    </row>
    <row r="3" spans="1:16" s="194" customFormat="1" x14ac:dyDescent="0.3">
      <c r="A3" s="196" t="s">
        <v>225</v>
      </c>
      <c r="B3" s="197" t="s">
        <v>228</v>
      </c>
      <c r="C3" s="198">
        <v>43742</v>
      </c>
      <c r="D3" s="193">
        <v>7</v>
      </c>
      <c r="E3" s="198">
        <v>43749</v>
      </c>
      <c r="F3" s="199">
        <v>8</v>
      </c>
      <c r="G3" s="193" t="s">
        <v>87</v>
      </c>
      <c r="H3" s="193" t="s">
        <v>226</v>
      </c>
      <c r="I3" s="193" t="s">
        <v>88</v>
      </c>
      <c r="J3" s="193"/>
      <c r="K3" s="198">
        <v>43749</v>
      </c>
      <c r="L3" s="193">
        <v>0</v>
      </c>
      <c r="M3" s="195">
        <v>0.46875</v>
      </c>
      <c r="N3" s="195">
        <v>0.48819444444444443</v>
      </c>
      <c r="O3" s="200">
        <f>Table10[[#This Row],[Surgery End Time (HH:MM:SS)]]-Table10[[#This Row],[Surgery Start Time (HH:MM:SS)]]</f>
        <v>1.9444444444444431E-2</v>
      </c>
      <c r="P3" s="201"/>
    </row>
    <row r="4" spans="1:16" x14ac:dyDescent="0.3">
      <c r="A4" s="19" t="s">
        <v>63</v>
      </c>
      <c r="B4" s="185" t="s">
        <v>228</v>
      </c>
      <c r="C4" s="20">
        <v>43742</v>
      </c>
      <c r="D4" s="21">
        <v>7</v>
      </c>
      <c r="E4" s="20">
        <v>43749</v>
      </c>
      <c r="F4" s="22">
        <v>8</v>
      </c>
      <c r="G4" s="21" t="s">
        <v>87</v>
      </c>
      <c r="H4" s="21" t="s">
        <v>226</v>
      </c>
      <c r="I4" s="21" t="s">
        <v>88</v>
      </c>
      <c r="J4" s="25"/>
      <c r="K4" s="20">
        <v>43759</v>
      </c>
      <c r="L4" s="21">
        <v>10</v>
      </c>
      <c r="M4" s="119">
        <v>0.49027777777777781</v>
      </c>
      <c r="N4" s="124">
        <v>0.52083333333333337</v>
      </c>
      <c r="O4" s="121">
        <f>Table10[[#This Row],[Surgery End Time (HH:MM:SS)]]-Table10[[#This Row],[Surgery Start Time (HH:MM:SS)]]</f>
        <v>3.0555555555555558E-2</v>
      </c>
      <c r="P4" s="116"/>
    </row>
    <row r="5" spans="1:16" x14ac:dyDescent="0.3">
      <c r="A5" s="19" t="s">
        <v>69</v>
      </c>
      <c r="B5" s="185" t="s">
        <v>228</v>
      </c>
      <c r="C5" s="20">
        <v>43742</v>
      </c>
      <c r="D5" s="21">
        <v>7</v>
      </c>
      <c r="E5" s="20">
        <v>43751</v>
      </c>
      <c r="F5" s="22">
        <v>8.2857142857142865</v>
      </c>
      <c r="G5" s="21" t="s">
        <v>87</v>
      </c>
      <c r="H5" s="21" t="s">
        <v>226</v>
      </c>
      <c r="I5" s="21" t="s">
        <v>88</v>
      </c>
      <c r="J5" s="25"/>
      <c r="K5" s="20">
        <v>43761</v>
      </c>
      <c r="L5" s="21">
        <v>10</v>
      </c>
      <c r="M5" s="119">
        <v>0.46180555555555558</v>
      </c>
      <c r="N5" s="124">
        <v>0.48958333333333331</v>
      </c>
      <c r="O5" s="121">
        <f>Table10[[#This Row],[Surgery End Time (HH:MM:SS)]]-Table10[[#This Row],[Surgery Start Time (HH:MM:SS)]]</f>
        <v>2.7777777777777735E-2</v>
      </c>
      <c r="P5" s="116"/>
    </row>
    <row r="6" spans="1:16" x14ac:dyDescent="0.3">
      <c r="A6" s="19" t="s">
        <v>70</v>
      </c>
      <c r="B6" s="185" t="s">
        <v>228</v>
      </c>
      <c r="C6" s="20">
        <v>43742</v>
      </c>
      <c r="D6" s="21">
        <v>7</v>
      </c>
      <c r="E6" s="20">
        <v>43751</v>
      </c>
      <c r="F6" s="22">
        <v>8.2857142857142865</v>
      </c>
      <c r="G6" s="21" t="s">
        <v>87</v>
      </c>
      <c r="H6" s="21" t="s">
        <v>226</v>
      </c>
      <c r="I6" s="21" t="s">
        <v>88</v>
      </c>
      <c r="J6" s="25"/>
      <c r="K6" s="20">
        <v>43761</v>
      </c>
      <c r="L6" s="21">
        <v>10</v>
      </c>
      <c r="M6" s="119">
        <v>0.49305555555555558</v>
      </c>
      <c r="N6" s="124">
        <v>0.52361111111111114</v>
      </c>
      <c r="O6" s="121">
        <f>Table10[[#This Row],[Surgery End Time (HH:MM:SS)]]-Table10[[#This Row],[Surgery Start Time (HH:MM:SS)]]</f>
        <v>3.0555555555555558E-2</v>
      </c>
      <c r="P6" s="116"/>
    </row>
    <row r="7" spans="1:16" x14ac:dyDescent="0.3">
      <c r="A7" s="19" t="s">
        <v>71</v>
      </c>
      <c r="B7" s="185" t="s">
        <v>228</v>
      </c>
      <c r="C7" s="20">
        <v>43742</v>
      </c>
      <c r="D7" s="21">
        <v>7</v>
      </c>
      <c r="E7" s="20">
        <v>43751</v>
      </c>
      <c r="F7" s="22">
        <v>8.2857142857142865</v>
      </c>
      <c r="G7" s="21" t="s">
        <v>87</v>
      </c>
      <c r="H7" s="21" t="s">
        <v>226</v>
      </c>
      <c r="I7" s="21" t="s">
        <v>88</v>
      </c>
      <c r="J7" s="25"/>
      <c r="K7" s="20">
        <v>43761</v>
      </c>
      <c r="L7" s="21">
        <v>10</v>
      </c>
      <c r="M7" s="119">
        <v>0.52500000000000002</v>
      </c>
      <c r="N7" s="124">
        <v>0.55902777777777779</v>
      </c>
      <c r="O7" s="121">
        <f>Table10[[#This Row],[Surgery End Time (HH:MM:SS)]]-Table10[[#This Row],[Surgery Start Time (HH:MM:SS)]]</f>
        <v>3.4027777777777768E-2</v>
      </c>
      <c r="P7" s="116"/>
    </row>
    <row r="8" spans="1:16" x14ac:dyDescent="0.3">
      <c r="A8" s="19" t="s">
        <v>72</v>
      </c>
      <c r="B8" s="185" t="s">
        <v>228</v>
      </c>
      <c r="C8" s="20">
        <v>43742</v>
      </c>
      <c r="D8" s="21">
        <v>7</v>
      </c>
      <c r="E8" s="20">
        <v>43753</v>
      </c>
      <c r="F8" s="22">
        <v>8.5714285714285712</v>
      </c>
      <c r="G8" s="21" t="s">
        <v>87</v>
      </c>
      <c r="H8" s="21" t="s">
        <v>226</v>
      </c>
      <c r="I8" s="21" t="s">
        <v>88</v>
      </c>
      <c r="J8" s="25"/>
      <c r="K8" s="20">
        <v>43763</v>
      </c>
      <c r="L8" s="21">
        <v>10</v>
      </c>
      <c r="M8" s="119">
        <v>0.61527777777777781</v>
      </c>
      <c r="N8" s="124">
        <v>0.6430555555555556</v>
      </c>
      <c r="O8" s="121">
        <f>Table10[[#This Row],[Surgery End Time (HH:MM:SS)]]-Table10[[#This Row],[Surgery Start Time (HH:MM:SS)]]</f>
        <v>2.777777777777779E-2</v>
      </c>
      <c r="P8" s="116"/>
    </row>
    <row r="9" spans="1:16" x14ac:dyDescent="0.3">
      <c r="A9" s="19" t="s">
        <v>64</v>
      </c>
      <c r="B9" s="185" t="s">
        <v>228</v>
      </c>
      <c r="C9" s="20">
        <v>43742</v>
      </c>
      <c r="D9" s="21">
        <v>7</v>
      </c>
      <c r="E9" s="20">
        <v>43749</v>
      </c>
      <c r="F9" s="22">
        <v>8</v>
      </c>
      <c r="G9" s="21" t="s">
        <v>87</v>
      </c>
      <c r="H9" s="21" t="s">
        <v>226</v>
      </c>
      <c r="I9" s="21" t="s">
        <v>88</v>
      </c>
      <c r="J9" s="25"/>
      <c r="K9" s="20">
        <v>43759</v>
      </c>
      <c r="L9" s="21">
        <v>10</v>
      </c>
      <c r="M9" s="119">
        <v>0.55694444444444446</v>
      </c>
      <c r="N9" s="124">
        <v>0.57638888888888895</v>
      </c>
      <c r="O9" s="121">
        <f>Table10[[#This Row],[Surgery End Time (HH:MM:SS)]]-Table10[[#This Row],[Surgery Start Time (HH:MM:SS)]]</f>
        <v>1.9444444444444486E-2</v>
      </c>
      <c r="P9" s="116"/>
    </row>
    <row r="10" spans="1:16" x14ac:dyDescent="0.3">
      <c r="A10" s="19" t="s">
        <v>65</v>
      </c>
      <c r="B10" s="185" t="s">
        <v>228</v>
      </c>
      <c r="C10" s="20">
        <v>43742</v>
      </c>
      <c r="D10" s="21">
        <v>7</v>
      </c>
      <c r="E10" s="20">
        <v>43749</v>
      </c>
      <c r="F10" s="22">
        <v>7</v>
      </c>
      <c r="G10" s="21" t="s">
        <v>87</v>
      </c>
      <c r="H10" s="21" t="s">
        <v>226</v>
      </c>
      <c r="I10" s="21" t="s">
        <v>88</v>
      </c>
      <c r="J10" s="25"/>
      <c r="K10" s="20">
        <v>43759</v>
      </c>
      <c r="L10" s="21">
        <v>10</v>
      </c>
      <c r="M10" s="119">
        <v>0.57777777777777783</v>
      </c>
      <c r="N10" s="124">
        <v>0.60763888888888895</v>
      </c>
      <c r="O10" s="121">
        <f>Table10[[#This Row],[Surgery End Time (HH:MM:SS)]]-Table10[[#This Row],[Surgery Start Time (HH:MM:SS)]]</f>
        <v>2.9861111111111116E-2</v>
      </c>
      <c r="P10" s="116"/>
    </row>
    <row r="11" spans="1:16" x14ac:dyDescent="0.3">
      <c r="A11" s="19" t="s">
        <v>66</v>
      </c>
      <c r="B11" s="185" t="s">
        <v>228</v>
      </c>
      <c r="C11" s="20">
        <v>43742</v>
      </c>
      <c r="D11" s="21">
        <v>7</v>
      </c>
      <c r="E11" s="20">
        <v>43749</v>
      </c>
      <c r="F11" s="22">
        <v>8</v>
      </c>
      <c r="G11" s="21" t="s">
        <v>87</v>
      </c>
      <c r="H11" s="21" t="s">
        <v>226</v>
      </c>
      <c r="I11" s="21" t="s">
        <v>88</v>
      </c>
      <c r="J11" s="25"/>
      <c r="K11" s="20">
        <v>43759</v>
      </c>
      <c r="L11" s="21">
        <v>10</v>
      </c>
      <c r="M11" s="119">
        <v>0.60763888888888895</v>
      </c>
      <c r="N11" s="124">
        <v>0.63680555555555551</v>
      </c>
      <c r="O11" s="121">
        <f>Table10[[#This Row],[Surgery End Time (HH:MM:SS)]]-Table10[[#This Row],[Surgery Start Time (HH:MM:SS)]]</f>
        <v>2.9166666666666563E-2</v>
      </c>
      <c r="P11" s="116"/>
    </row>
    <row r="12" spans="1:16" x14ac:dyDescent="0.3">
      <c r="A12" s="19" t="s">
        <v>67</v>
      </c>
      <c r="B12" s="185" t="s">
        <v>228</v>
      </c>
      <c r="C12" s="20">
        <v>43742</v>
      </c>
      <c r="D12" s="21">
        <v>7</v>
      </c>
      <c r="E12" s="20">
        <v>43752</v>
      </c>
      <c r="F12" s="22">
        <v>8.4285714285714288</v>
      </c>
      <c r="G12" s="21" t="s">
        <v>87</v>
      </c>
      <c r="H12" s="21" t="s">
        <v>226</v>
      </c>
      <c r="I12" s="21" t="s">
        <v>88</v>
      </c>
      <c r="J12" s="25"/>
      <c r="K12" s="20">
        <v>43762</v>
      </c>
      <c r="L12" s="21">
        <v>10</v>
      </c>
      <c r="M12" s="119">
        <v>0.55208333333333337</v>
      </c>
      <c r="N12" s="124">
        <v>0.5805555555555556</v>
      </c>
      <c r="O12" s="121">
        <f>Table10[[#This Row],[Surgery End Time (HH:MM:SS)]]-Table10[[#This Row],[Surgery Start Time (HH:MM:SS)]]</f>
        <v>2.8472222222222232E-2</v>
      </c>
      <c r="P12" s="116"/>
    </row>
    <row r="13" spans="1:16" x14ac:dyDescent="0.3">
      <c r="A13" s="19" t="s">
        <v>73</v>
      </c>
      <c r="B13" s="185" t="s">
        <v>228</v>
      </c>
      <c r="C13" s="20">
        <v>43742</v>
      </c>
      <c r="D13" s="21">
        <v>7</v>
      </c>
      <c r="E13" s="20">
        <v>43752</v>
      </c>
      <c r="F13" s="22">
        <v>8.4285714285714288</v>
      </c>
      <c r="G13" s="21" t="s">
        <v>87</v>
      </c>
      <c r="H13" s="21" t="s">
        <v>226</v>
      </c>
      <c r="I13" s="21" t="s">
        <v>88</v>
      </c>
      <c r="J13" s="25"/>
      <c r="K13" s="20">
        <v>43762</v>
      </c>
      <c r="L13" s="21">
        <v>10</v>
      </c>
      <c r="M13" s="119">
        <v>0.58124999999999993</v>
      </c>
      <c r="N13" s="124">
        <v>0.6020833333333333</v>
      </c>
      <c r="O13" s="121">
        <f>Table10[[#This Row],[Surgery End Time (HH:MM:SS)]]-Table10[[#This Row],[Surgery Start Time (HH:MM:SS)]]</f>
        <v>2.083333333333337E-2</v>
      </c>
      <c r="P13" s="116"/>
    </row>
    <row r="14" spans="1:16" x14ac:dyDescent="0.3">
      <c r="A14" s="19" t="s">
        <v>74</v>
      </c>
      <c r="B14" s="185" t="s">
        <v>228</v>
      </c>
      <c r="C14" s="20">
        <v>43742</v>
      </c>
      <c r="D14" s="21">
        <v>7</v>
      </c>
      <c r="E14" s="20">
        <v>43752</v>
      </c>
      <c r="F14" s="22">
        <v>8.4285714285714288</v>
      </c>
      <c r="G14" s="21" t="s">
        <v>87</v>
      </c>
      <c r="H14" s="21" t="s">
        <v>226</v>
      </c>
      <c r="I14" s="21" t="s">
        <v>88</v>
      </c>
      <c r="J14" s="25"/>
      <c r="K14" s="20">
        <v>43762</v>
      </c>
      <c r="L14" s="21">
        <v>10</v>
      </c>
      <c r="M14" s="119">
        <v>0.60347222222222219</v>
      </c>
      <c r="N14" s="124">
        <v>0.62638888888888888</v>
      </c>
      <c r="O14" s="121">
        <f>Table10[[#This Row],[Surgery End Time (HH:MM:SS)]]-Table10[[#This Row],[Surgery Start Time (HH:MM:SS)]]</f>
        <v>2.2916666666666696E-2</v>
      </c>
      <c r="P14" s="116"/>
    </row>
    <row r="15" spans="1:16" x14ac:dyDescent="0.3">
      <c r="A15" s="19" t="s">
        <v>75</v>
      </c>
      <c r="B15" s="185" t="s">
        <v>228</v>
      </c>
      <c r="C15" s="20">
        <v>43742</v>
      </c>
      <c r="D15" s="21">
        <v>7</v>
      </c>
      <c r="E15" s="20">
        <v>43752</v>
      </c>
      <c r="F15" s="22">
        <v>8.4285714285714288</v>
      </c>
      <c r="G15" s="21" t="s">
        <v>87</v>
      </c>
      <c r="H15" s="21" t="s">
        <v>226</v>
      </c>
      <c r="I15" s="21" t="s">
        <v>88</v>
      </c>
      <c r="J15" s="25"/>
      <c r="K15" s="20">
        <v>43762</v>
      </c>
      <c r="L15" s="21">
        <v>10</v>
      </c>
      <c r="M15" s="119">
        <v>0.40763888888888888</v>
      </c>
      <c r="N15" s="124">
        <v>0.43402777777777773</v>
      </c>
      <c r="O15" s="121">
        <f>Table10[[#This Row],[Surgery End Time (HH:MM:SS)]]-Table10[[#This Row],[Surgery Start Time (HH:MM:SS)]]</f>
        <v>2.6388888888888851E-2</v>
      </c>
      <c r="P15" s="116"/>
    </row>
    <row r="16" spans="1:16" x14ac:dyDescent="0.3">
      <c r="A16" s="19" t="s">
        <v>76</v>
      </c>
      <c r="B16" s="185" t="s">
        <v>228</v>
      </c>
      <c r="C16" s="20">
        <v>43742</v>
      </c>
      <c r="D16" s="21">
        <v>7</v>
      </c>
      <c r="E16" s="20">
        <v>43752</v>
      </c>
      <c r="F16" s="22">
        <v>8.4285714285714288</v>
      </c>
      <c r="G16" s="21" t="s">
        <v>87</v>
      </c>
      <c r="H16" s="21" t="s">
        <v>226</v>
      </c>
      <c r="I16" s="21" t="s">
        <v>88</v>
      </c>
      <c r="J16" s="25"/>
      <c r="K16" s="20">
        <v>43762</v>
      </c>
      <c r="L16" s="21">
        <v>10</v>
      </c>
      <c r="M16" s="119">
        <v>0.4680555555555555</v>
      </c>
      <c r="N16" s="124">
        <v>0.49374999999999997</v>
      </c>
      <c r="O16" s="121">
        <f>Table10[[#This Row],[Surgery End Time (HH:MM:SS)]]-Table10[[#This Row],[Surgery Start Time (HH:MM:SS)]]</f>
        <v>2.5694444444444464E-2</v>
      </c>
      <c r="P16" s="116"/>
    </row>
    <row r="17" spans="1:16" x14ac:dyDescent="0.3">
      <c r="A17" s="19" t="s">
        <v>77</v>
      </c>
      <c r="B17" s="185" t="s">
        <v>228</v>
      </c>
      <c r="C17" s="20">
        <v>43742</v>
      </c>
      <c r="D17" s="21">
        <v>7</v>
      </c>
      <c r="E17" s="20">
        <v>43752</v>
      </c>
      <c r="F17" s="22">
        <v>8.4285714285714288</v>
      </c>
      <c r="G17" s="21" t="s">
        <v>87</v>
      </c>
      <c r="H17" s="21" t="s">
        <v>226</v>
      </c>
      <c r="I17" s="21" t="s">
        <v>88</v>
      </c>
      <c r="J17" s="25"/>
      <c r="K17" s="20">
        <v>43762</v>
      </c>
      <c r="L17" s="21">
        <v>10</v>
      </c>
      <c r="M17" s="119">
        <v>0.43541666666666662</v>
      </c>
      <c r="N17" s="124">
        <v>0.46597222222222223</v>
      </c>
      <c r="O17" s="121">
        <f>Table10[[#This Row],[Surgery End Time (HH:MM:SS)]]-Table10[[#This Row],[Surgery Start Time (HH:MM:SS)]]</f>
        <v>3.0555555555555614E-2</v>
      </c>
      <c r="P17" s="116"/>
    </row>
    <row r="18" spans="1:16" x14ac:dyDescent="0.3">
      <c r="A18" s="19" t="s">
        <v>78</v>
      </c>
      <c r="B18" s="185" t="s">
        <v>228</v>
      </c>
      <c r="C18" s="20">
        <v>43742</v>
      </c>
      <c r="D18" s="21">
        <v>7</v>
      </c>
      <c r="E18" s="20">
        <v>43753</v>
      </c>
      <c r="F18" s="22">
        <v>8.5714285714285712</v>
      </c>
      <c r="G18" s="21" t="s">
        <v>87</v>
      </c>
      <c r="H18" s="21" t="s">
        <v>226</v>
      </c>
      <c r="I18" s="21" t="s">
        <v>88</v>
      </c>
      <c r="J18" s="25"/>
      <c r="K18" s="20">
        <v>43763</v>
      </c>
      <c r="L18" s="21">
        <v>10</v>
      </c>
      <c r="M18" s="119">
        <v>0.39930555555555558</v>
      </c>
      <c r="N18" s="124">
        <v>0.42708333333333331</v>
      </c>
      <c r="O18" s="121">
        <f>Table10[[#This Row],[Surgery End Time (HH:MM:SS)]]-Table10[[#This Row],[Surgery Start Time (HH:MM:SS)]]</f>
        <v>2.7777777777777735E-2</v>
      </c>
      <c r="P18" s="116"/>
    </row>
    <row r="19" spans="1:16" x14ac:dyDescent="0.3">
      <c r="A19" s="23" t="s">
        <v>79</v>
      </c>
      <c r="B19" s="185" t="s">
        <v>228</v>
      </c>
      <c r="C19" s="24">
        <v>43742</v>
      </c>
      <c r="D19" s="25">
        <v>7</v>
      </c>
      <c r="E19" s="24">
        <v>43753</v>
      </c>
      <c r="F19" s="26">
        <v>8.5714285714285712</v>
      </c>
      <c r="G19" s="25" t="s">
        <v>87</v>
      </c>
      <c r="H19" s="21" t="s">
        <v>226</v>
      </c>
      <c r="I19" s="25" t="s">
        <v>88</v>
      </c>
      <c r="J19" s="25"/>
      <c r="K19" s="24">
        <v>43763</v>
      </c>
      <c r="L19" s="25">
        <v>10</v>
      </c>
      <c r="M19" s="119">
        <v>0.43055555555555558</v>
      </c>
      <c r="N19" s="125">
        <v>0.45833333333333331</v>
      </c>
      <c r="O19" s="121">
        <f>Table10[[#This Row],[Surgery End Time (HH:MM:SS)]]-Table10[[#This Row],[Surgery Start Time (HH:MM:SS)]]</f>
        <v>2.7777777777777735E-2</v>
      </c>
      <c r="P19" s="116"/>
    </row>
    <row r="20" spans="1:16" x14ac:dyDescent="0.3">
      <c r="A20" s="19" t="s">
        <v>80</v>
      </c>
      <c r="B20" s="185" t="s">
        <v>228</v>
      </c>
      <c r="C20" s="20">
        <v>43742</v>
      </c>
      <c r="D20" s="21">
        <v>7</v>
      </c>
      <c r="E20" s="20">
        <v>43753</v>
      </c>
      <c r="F20" s="22">
        <v>8.5714285714285712</v>
      </c>
      <c r="G20" s="21" t="s">
        <v>87</v>
      </c>
      <c r="H20" s="21" t="s">
        <v>226</v>
      </c>
      <c r="I20" s="21" t="s">
        <v>88</v>
      </c>
      <c r="J20" s="25"/>
      <c r="K20" s="20">
        <v>43763</v>
      </c>
      <c r="L20" s="21">
        <v>10</v>
      </c>
      <c r="M20" s="119">
        <v>0.46180555555555558</v>
      </c>
      <c r="N20" s="124">
        <v>0.51041666666666663</v>
      </c>
      <c r="O20" s="121">
        <f>Table10[[#This Row],[Surgery End Time (HH:MM:SS)]]-Table10[[#This Row],[Surgery Start Time (HH:MM:SS)]]</f>
        <v>4.8611111111111049E-2</v>
      </c>
      <c r="P20" s="116"/>
    </row>
    <row r="21" spans="1:16" x14ac:dyDescent="0.3">
      <c r="A21" s="19" t="s">
        <v>81</v>
      </c>
      <c r="B21" s="185" t="s">
        <v>228</v>
      </c>
      <c r="C21" s="20">
        <v>43742</v>
      </c>
      <c r="D21" s="21">
        <v>7</v>
      </c>
      <c r="E21" s="20">
        <v>43753</v>
      </c>
      <c r="F21" s="22">
        <v>8.5714285714285712</v>
      </c>
      <c r="G21" s="21" t="s">
        <v>87</v>
      </c>
      <c r="H21" s="21" t="s">
        <v>226</v>
      </c>
      <c r="I21" s="21" t="s">
        <v>88</v>
      </c>
      <c r="J21" s="25"/>
      <c r="K21" s="20">
        <v>43763</v>
      </c>
      <c r="L21" s="21">
        <v>10</v>
      </c>
      <c r="M21" s="119">
        <v>0.5625</v>
      </c>
      <c r="N21" s="124">
        <v>0.58680555555555558</v>
      </c>
      <c r="O21" s="121">
        <f>Table10[[#This Row],[Surgery End Time (HH:MM:SS)]]-Table10[[#This Row],[Surgery Start Time (HH:MM:SS)]]</f>
        <v>2.430555555555558E-2</v>
      </c>
      <c r="P21" s="116"/>
    </row>
    <row r="22" spans="1:16" x14ac:dyDescent="0.3">
      <c r="A22" s="19" t="s">
        <v>82</v>
      </c>
      <c r="B22" s="185" t="s">
        <v>228</v>
      </c>
      <c r="C22" s="20">
        <v>43742</v>
      </c>
      <c r="D22" s="21">
        <v>7</v>
      </c>
      <c r="E22" s="20">
        <v>43753</v>
      </c>
      <c r="F22" s="22">
        <v>8.5714285714285712</v>
      </c>
      <c r="G22" s="21" t="s">
        <v>87</v>
      </c>
      <c r="H22" s="21" t="s">
        <v>226</v>
      </c>
      <c r="I22" s="21" t="s">
        <v>88</v>
      </c>
      <c r="J22" s="25"/>
      <c r="K22" s="20">
        <v>43763</v>
      </c>
      <c r="L22" s="21">
        <v>10</v>
      </c>
      <c r="M22" s="119">
        <v>0.62152777777777779</v>
      </c>
      <c r="N22" s="124">
        <v>0.64722222222222225</v>
      </c>
      <c r="O22" s="121">
        <f>Table10[[#This Row],[Surgery End Time (HH:MM:SS)]]-Table10[[#This Row],[Surgery Start Time (HH:MM:SS)]]</f>
        <v>2.5694444444444464E-2</v>
      </c>
      <c r="P22" s="116"/>
    </row>
    <row r="23" spans="1:16" x14ac:dyDescent="0.3">
      <c r="A23" s="19" t="s">
        <v>83</v>
      </c>
      <c r="B23" s="185" t="s">
        <v>228</v>
      </c>
      <c r="C23" s="20">
        <v>43742</v>
      </c>
      <c r="D23" s="21">
        <v>7</v>
      </c>
      <c r="E23" s="20">
        <v>43754</v>
      </c>
      <c r="F23" s="22">
        <v>8.7142857142857135</v>
      </c>
      <c r="G23" s="21" t="s">
        <v>87</v>
      </c>
      <c r="H23" s="21" t="s">
        <v>226</v>
      </c>
      <c r="I23" s="21" t="s">
        <v>88</v>
      </c>
      <c r="J23" s="25"/>
      <c r="K23" s="20">
        <v>43764</v>
      </c>
      <c r="L23" s="21">
        <v>10</v>
      </c>
      <c r="M23" s="119">
        <v>0.59861111111111109</v>
      </c>
      <c r="N23" s="124">
        <v>0.62083333333333335</v>
      </c>
      <c r="O23" s="121">
        <f>Table10[[#This Row],[Surgery End Time (HH:MM:SS)]]-Table10[[#This Row],[Surgery Start Time (HH:MM:SS)]]</f>
        <v>2.2222222222222254E-2</v>
      </c>
      <c r="P23" s="116"/>
    </row>
    <row r="24" spans="1:16" x14ac:dyDescent="0.3">
      <c r="A24" s="19" t="s">
        <v>84</v>
      </c>
      <c r="B24" s="185" t="s">
        <v>228</v>
      </c>
      <c r="C24" s="20">
        <v>43742</v>
      </c>
      <c r="D24" s="21">
        <v>7</v>
      </c>
      <c r="E24" s="20">
        <v>43754</v>
      </c>
      <c r="F24" s="22">
        <v>8.7142857142857135</v>
      </c>
      <c r="G24" s="21" t="s">
        <v>87</v>
      </c>
      <c r="H24" s="21" t="s">
        <v>226</v>
      </c>
      <c r="I24" s="21" t="s">
        <v>88</v>
      </c>
      <c r="J24" s="25"/>
      <c r="K24" s="20">
        <v>43764</v>
      </c>
      <c r="L24" s="21">
        <v>10</v>
      </c>
      <c r="M24" s="119">
        <v>0.62152777777777779</v>
      </c>
      <c r="N24" s="119">
        <v>0.64722222222222225</v>
      </c>
      <c r="O24" s="121">
        <f>Table10[[#This Row],[Surgery End Time (HH:MM:SS)]]-Table10[[#This Row],[Surgery Start Time (HH:MM:SS)]]</f>
        <v>2.5694444444444464E-2</v>
      </c>
      <c r="P24" s="116"/>
    </row>
    <row r="25" spans="1:16" x14ac:dyDescent="0.3">
      <c r="A25" s="19" t="s">
        <v>85</v>
      </c>
      <c r="B25" s="185" t="s">
        <v>228</v>
      </c>
      <c r="C25" s="20">
        <v>43742</v>
      </c>
      <c r="D25" s="21">
        <v>7</v>
      </c>
      <c r="E25" s="20">
        <v>43754</v>
      </c>
      <c r="F25" s="22">
        <v>8.7142857142857135</v>
      </c>
      <c r="G25" s="21" t="s">
        <v>87</v>
      </c>
      <c r="H25" s="21" t="s">
        <v>226</v>
      </c>
      <c r="I25" s="21" t="s">
        <v>88</v>
      </c>
      <c r="J25" s="25"/>
      <c r="K25" s="20">
        <v>43764</v>
      </c>
      <c r="L25" s="21">
        <v>10</v>
      </c>
      <c r="M25" s="119">
        <v>0.6479166666666667</v>
      </c>
      <c r="N25" s="119">
        <v>0.67013888888888884</v>
      </c>
      <c r="O25" s="120">
        <f>Table10[[#This Row],[Surgery End Time (HH:MM:SS)]]-Table10[[#This Row],[Surgery Start Time (HH:MM:SS)]]</f>
        <v>2.2222222222222143E-2</v>
      </c>
      <c r="P25" s="116"/>
    </row>
    <row r="26" spans="1:16" s="3" customFormat="1" x14ac:dyDescent="0.3">
      <c r="A26" s="23" t="s">
        <v>86</v>
      </c>
      <c r="B26" s="185" t="s">
        <v>228</v>
      </c>
      <c r="C26" s="24">
        <v>43742</v>
      </c>
      <c r="D26" s="25">
        <v>7</v>
      </c>
      <c r="E26" s="24">
        <v>43754</v>
      </c>
      <c r="F26" s="26">
        <v>8.7142857142857135</v>
      </c>
      <c r="G26" s="25" t="s">
        <v>87</v>
      </c>
      <c r="H26" s="21" t="s">
        <v>226</v>
      </c>
      <c r="I26" s="25" t="s">
        <v>88</v>
      </c>
      <c r="J26" s="25"/>
      <c r="K26" s="24">
        <v>43764</v>
      </c>
      <c r="L26" s="25">
        <v>10</v>
      </c>
      <c r="M26" s="191">
        <v>0.67291666666666661</v>
      </c>
      <c r="N26" s="119">
        <v>0.69513888888888886</v>
      </c>
      <c r="O26" s="120">
        <f>Table10[[#This Row],[Surgery End Time (HH:MM:SS)]]-Table10[[#This Row],[Surgery Start Time (HH:MM:SS)]]</f>
        <v>2.2222222222222254E-2</v>
      </c>
      <c r="P26" s="117"/>
    </row>
    <row r="27" spans="1:16" x14ac:dyDescent="0.3">
      <c r="A27" s="19" t="s">
        <v>39</v>
      </c>
      <c r="B27" s="185" t="s">
        <v>228</v>
      </c>
      <c r="C27" s="20">
        <v>43658</v>
      </c>
      <c r="D27" s="21">
        <v>7</v>
      </c>
      <c r="E27" s="20">
        <v>43732</v>
      </c>
      <c r="F27" s="22">
        <v>17.571428571428569</v>
      </c>
      <c r="G27" s="21" t="s">
        <v>87</v>
      </c>
      <c r="H27" s="21" t="s">
        <v>226</v>
      </c>
      <c r="I27" s="21" t="s">
        <v>88</v>
      </c>
      <c r="J27" s="25"/>
      <c r="K27" s="20">
        <v>43742</v>
      </c>
      <c r="L27" s="21">
        <v>10</v>
      </c>
      <c r="M27" s="192"/>
      <c r="N27" s="192"/>
      <c r="O27" s="121">
        <f>Table10[[#This Row],[Surgery End Time (HH:MM:SS)]]-Table10[[#This Row],[Surgery Start Time (HH:MM:SS)]]</f>
        <v>0</v>
      </c>
      <c r="P27" s="116"/>
    </row>
    <row r="28" spans="1:16" x14ac:dyDescent="0.3">
      <c r="A28" s="19" t="s">
        <v>40</v>
      </c>
      <c r="B28" s="185" t="s">
        <v>228</v>
      </c>
      <c r="C28" s="20">
        <v>43658</v>
      </c>
      <c r="D28" s="21">
        <v>7</v>
      </c>
      <c r="E28" s="20">
        <v>43732</v>
      </c>
      <c r="F28" s="22">
        <v>17.571428571428569</v>
      </c>
      <c r="G28" s="21" t="s">
        <v>87</v>
      </c>
      <c r="H28" s="21" t="s">
        <v>226</v>
      </c>
      <c r="I28" s="21" t="s">
        <v>88</v>
      </c>
      <c r="J28" s="25"/>
      <c r="K28" s="20">
        <v>43742</v>
      </c>
      <c r="L28" s="21">
        <v>10</v>
      </c>
      <c r="M28" s="192"/>
      <c r="N28" s="192"/>
      <c r="O28" s="121">
        <f>Table10[[#This Row],[Surgery End Time (HH:MM:SS)]]-Table10[[#This Row],[Surgery Start Time (HH:MM:SS)]]</f>
        <v>0</v>
      </c>
      <c r="P28" s="116"/>
    </row>
    <row r="29" spans="1:16" x14ac:dyDescent="0.3">
      <c r="A29" s="19" t="s">
        <v>41</v>
      </c>
      <c r="B29" s="185" t="s">
        <v>228</v>
      </c>
      <c r="C29" s="20">
        <v>43658</v>
      </c>
      <c r="D29" s="21">
        <v>7</v>
      </c>
      <c r="E29" s="20">
        <v>43732</v>
      </c>
      <c r="F29" s="22">
        <v>17.571428571428569</v>
      </c>
      <c r="G29" s="21" t="s">
        <v>87</v>
      </c>
      <c r="H29" s="21" t="s">
        <v>226</v>
      </c>
      <c r="I29" s="21" t="s">
        <v>88</v>
      </c>
      <c r="J29" s="25"/>
      <c r="K29" s="20">
        <v>43742</v>
      </c>
      <c r="L29" s="21">
        <v>10</v>
      </c>
      <c r="M29" s="192"/>
      <c r="N29" s="192"/>
      <c r="O29" s="121">
        <f>Table10[[#This Row],[Surgery End Time (HH:MM:SS)]]-Table10[[#This Row],[Surgery Start Time (HH:MM:SS)]]</f>
        <v>0</v>
      </c>
      <c r="P29" s="116"/>
    </row>
    <row r="30" spans="1:16" x14ac:dyDescent="0.3">
      <c r="A30" s="19" t="s">
        <v>42</v>
      </c>
      <c r="B30" s="185" t="s">
        <v>228</v>
      </c>
      <c r="C30" s="20">
        <v>43658</v>
      </c>
      <c r="D30" s="21">
        <v>7</v>
      </c>
      <c r="E30" s="20">
        <v>43733</v>
      </c>
      <c r="F30" s="22">
        <v>17.714285714285715</v>
      </c>
      <c r="G30" s="21" t="s">
        <v>87</v>
      </c>
      <c r="H30" s="21" t="s">
        <v>226</v>
      </c>
      <c r="I30" s="21" t="s">
        <v>88</v>
      </c>
      <c r="J30" s="25"/>
      <c r="K30" s="20">
        <v>43743</v>
      </c>
      <c r="L30" s="21">
        <v>10</v>
      </c>
      <c r="M30" s="119">
        <v>0.36874999999999997</v>
      </c>
      <c r="N30" s="124">
        <v>0.40277777777777773</v>
      </c>
      <c r="O30" s="121">
        <f>Table10[[#This Row],[Surgery End Time (HH:MM:SS)]]-Table10[[#This Row],[Surgery Start Time (HH:MM:SS)]]</f>
        <v>3.4027777777777768E-2</v>
      </c>
      <c r="P30" s="116"/>
    </row>
    <row r="31" spans="1:16" x14ac:dyDescent="0.3">
      <c r="A31" s="19" t="s">
        <v>43</v>
      </c>
      <c r="B31" s="185" t="s">
        <v>228</v>
      </c>
      <c r="C31" s="20">
        <v>43658</v>
      </c>
      <c r="D31" s="21">
        <v>7</v>
      </c>
      <c r="E31" s="20">
        <v>43733</v>
      </c>
      <c r="F31" s="22">
        <v>17.714285714285715</v>
      </c>
      <c r="G31" s="21" t="s">
        <v>87</v>
      </c>
      <c r="H31" s="21" t="s">
        <v>226</v>
      </c>
      <c r="I31" s="21" t="s">
        <v>88</v>
      </c>
      <c r="J31" s="25"/>
      <c r="K31" s="20">
        <v>43743</v>
      </c>
      <c r="L31" s="21">
        <v>10</v>
      </c>
      <c r="M31" s="119">
        <v>0.40625</v>
      </c>
      <c r="N31" s="124">
        <v>0.43611111111111112</v>
      </c>
      <c r="O31" s="121">
        <f>Table10[[#This Row],[Surgery End Time (HH:MM:SS)]]-Table10[[#This Row],[Surgery Start Time (HH:MM:SS)]]</f>
        <v>2.9861111111111116E-2</v>
      </c>
      <c r="P31" s="116"/>
    </row>
    <row r="32" spans="1:16" x14ac:dyDescent="0.3">
      <c r="A32" s="19" t="s">
        <v>44</v>
      </c>
      <c r="B32" s="185" t="s">
        <v>228</v>
      </c>
      <c r="C32" s="20">
        <v>43658</v>
      </c>
      <c r="D32" s="21">
        <v>7</v>
      </c>
      <c r="E32" s="20">
        <v>43733</v>
      </c>
      <c r="F32" s="22">
        <v>17.714285714285715</v>
      </c>
      <c r="G32" s="21" t="s">
        <v>87</v>
      </c>
      <c r="H32" s="21" t="s">
        <v>226</v>
      </c>
      <c r="I32" s="21" t="s">
        <v>88</v>
      </c>
      <c r="J32" s="25"/>
      <c r="K32" s="20">
        <v>43743</v>
      </c>
      <c r="L32" s="21">
        <v>10</v>
      </c>
      <c r="M32" s="119">
        <v>0.47986111111111113</v>
      </c>
      <c r="N32" s="124">
        <v>0.51874999999999993</v>
      </c>
      <c r="O32" s="121">
        <f>Table10[[#This Row],[Surgery End Time (HH:MM:SS)]]-Table10[[#This Row],[Surgery Start Time (HH:MM:SS)]]</f>
        <v>3.8888888888888806E-2</v>
      </c>
      <c r="P32" s="116"/>
    </row>
    <row r="33" spans="1:16" x14ac:dyDescent="0.3">
      <c r="A33" s="19" t="s">
        <v>45</v>
      </c>
      <c r="B33" s="185" t="s">
        <v>228</v>
      </c>
      <c r="C33" s="20">
        <v>43658</v>
      </c>
      <c r="D33" s="21">
        <v>7</v>
      </c>
      <c r="E33" s="20">
        <v>43739</v>
      </c>
      <c r="F33" s="22">
        <v>18.571428571428569</v>
      </c>
      <c r="G33" s="21" t="s">
        <v>87</v>
      </c>
      <c r="H33" s="21" t="s">
        <v>226</v>
      </c>
      <c r="I33" s="21" t="s">
        <v>88</v>
      </c>
      <c r="J33" s="25"/>
      <c r="K33" s="20">
        <v>43749</v>
      </c>
      <c r="L33" s="21">
        <v>10</v>
      </c>
      <c r="M33" s="119">
        <v>0.55763888888888891</v>
      </c>
      <c r="N33" s="124">
        <v>0.58888888888888891</v>
      </c>
      <c r="O33" s="121">
        <f>Table10[[#This Row],[Surgery End Time (HH:MM:SS)]]-Table10[[#This Row],[Surgery Start Time (HH:MM:SS)]]</f>
        <v>3.125E-2</v>
      </c>
      <c r="P33" s="116"/>
    </row>
    <row r="34" spans="1:16" x14ac:dyDescent="0.3">
      <c r="A34" s="19" t="s">
        <v>46</v>
      </c>
      <c r="B34" s="185" t="s">
        <v>228</v>
      </c>
      <c r="C34" s="20">
        <v>43658</v>
      </c>
      <c r="D34" s="21">
        <v>7</v>
      </c>
      <c r="E34" s="20">
        <v>43739</v>
      </c>
      <c r="F34" s="22">
        <v>18.571428571428569</v>
      </c>
      <c r="G34" s="21" t="s">
        <v>87</v>
      </c>
      <c r="H34" s="21" t="s">
        <v>226</v>
      </c>
      <c r="I34" s="21" t="s">
        <v>88</v>
      </c>
      <c r="J34" s="25"/>
      <c r="K34" s="20">
        <v>43749</v>
      </c>
      <c r="L34" s="21">
        <v>10</v>
      </c>
      <c r="M34" s="119">
        <v>0.58472222222222225</v>
      </c>
      <c r="N34" s="119">
        <v>0.61111111111111105</v>
      </c>
      <c r="O34" s="121">
        <f>Table10[[#This Row],[Surgery End Time (HH:MM:SS)]]-Table10[[#This Row],[Surgery Start Time (HH:MM:SS)]]</f>
        <v>2.6388888888888795E-2</v>
      </c>
      <c r="P34" s="116"/>
    </row>
    <row r="35" spans="1:16" x14ac:dyDescent="0.3">
      <c r="A35" s="19" t="s">
        <v>47</v>
      </c>
      <c r="B35" s="185" t="s">
        <v>228</v>
      </c>
      <c r="C35" s="20">
        <v>43658</v>
      </c>
      <c r="D35" s="21">
        <v>7</v>
      </c>
      <c r="E35" s="20">
        <v>43738</v>
      </c>
      <c r="F35" s="22">
        <v>18.428571428571431</v>
      </c>
      <c r="G35" s="21" t="s">
        <v>87</v>
      </c>
      <c r="H35" s="21" t="s">
        <v>226</v>
      </c>
      <c r="I35" s="21" t="s">
        <v>88</v>
      </c>
      <c r="J35" s="25"/>
      <c r="K35" s="20">
        <v>43748</v>
      </c>
      <c r="L35" s="21">
        <v>10</v>
      </c>
      <c r="M35" s="119">
        <v>0.4375</v>
      </c>
      <c r="N35" s="124">
        <v>0.46666666666666662</v>
      </c>
      <c r="O35" s="121">
        <f>Table10[[#This Row],[Surgery End Time (HH:MM:SS)]]-Table10[[#This Row],[Surgery Start Time (HH:MM:SS)]]</f>
        <v>2.9166666666666619E-2</v>
      </c>
      <c r="P35" s="116"/>
    </row>
    <row r="36" spans="1:16" s="202" customFormat="1" x14ac:dyDescent="0.3">
      <c r="A36" s="196" t="s">
        <v>89</v>
      </c>
      <c r="B36" s="197" t="s">
        <v>228</v>
      </c>
      <c r="C36" s="198">
        <v>43658</v>
      </c>
      <c r="D36" s="193">
        <v>7</v>
      </c>
      <c r="E36" s="198">
        <v>43738</v>
      </c>
      <c r="F36" s="199">
        <v>18</v>
      </c>
      <c r="G36" s="193" t="s">
        <v>87</v>
      </c>
      <c r="H36" s="193" t="s">
        <v>226</v>
      </c>
      <c r="I36" s="193" t="s">
        <v>88</v>
      </c>
      <c r="J36" s="193"/>
      <c r="K36" s="198">
        <v>43738</v>
      </c>
      <c r="L36" s="193">
        <v>0</v>
      </c>
      <c r="M36" s="195">
        <v>0.46875</v>
      </c>
      <c r="N36" s="195"/>
      <c r="O36" s="200"/>
      <c r="P36" s="201"/>
    </row>
    <row r="37" spans="1:16" x14ac:dyDescent="0.3">
      <c r="A37" s="19" t="s">
        <v>48</v>
      </c>
      <c r="B37" s="185" t="s">
        <v>228</v>
      </c>
      <c r="C37" s="20">
        <v>43658</v>
      </c>
      <c r="D37" s="21">
        <v>7</v>
      </c>
      <c r="E37" s="20">
        <v>43738</v>
      </c>
      <c r="F37" s="22">
        <v>18.428571428571431</v>
      </c>
      <c r="G37" s="21" t="s">
        <v>87</v>
      </c>
      <c r="H37" s="21" t="s">
        <v>226</v>
      </c>
      <c r="I37" s="21" t="s">
        <v>88</v>
      </c>
      <c r="J37" s="25"/>
      <c r="K37" s="20">
        <v>43748</v>
      </c>
      <c r="L37" s="21">
        <v>10</v>
      </c>
      <c r="M37" s="119">
        <v>0.5625</v>
      </c>
      <c r="N37" s="124">
        <v>0.59583333333333333</v>
      </c>
      <c r="O37" s="121">
        <f>Table10[[#This Row],[Surgery End Time (HH:MM:SS)]]-Table10[[#This Row],[Surgery Start Time (HH:MM:SS)]]</f>
        <v>3.3333333333333326E-2</v>
      </c>
      <c r="P37" s="116"/>
    </row>
    <row r="38" spans="1:16" x14ac:dyDescent="0.3">
      <c r="A38" s="19" t="s">
        <v>49</v>
      </c>
      <c r="B38" s="185" t="s">
        <v>228</v>
      </c>
      <c r="C38" s="20">
        <v>43658</v>
      </c>
      <c r="D38" s="21">
        <v>7</v>
      </c>
      <c r="E38" s="20">
        <v>43738</v>
      </c>
      <c r="F38" s="22">
        <v>18.428571428571431</v>
      </c>
      <c r="G38" s="21" t="s">
        <v>87</v>
      </c>
      <c r="H38" s="21" t="s">
        <v>226</v>
      </c>
      <c r="I38" s="21" t="s">
        <v>88</v>
      </c>
      <c r="J38" s="25"/>
      <c r="K38" s="20">
        <v>43748</v>
      </c>
      <c r="L38" s="21">
        <v>10</v>
      </c>
      <c r="M38" s="119">
        <v>0.59722222222222221</v>
      </c>
      <c r="N38" s="124">
        <v>0.62152777777777779</v>
      </c>
      <c r="O38" s="121">
        <f>Table10[[#This Row],[Surgery End Time (HH:MM:SS)]]-Table10[[#This Row],[Surgery Start Time (HH:MM:SS)]]</f>
        <v>2.430555555555558E-2</v>
      </c>
      <c r="P38" s="116"/>
    </row>
    <row r="39" spans="1:16" x14ac:dyDescent="0.3">
      <c r="A39" s="19" t="s">
        <v>54</v>
      </c>
      <c r="B39" s="185" t="s">
        <v>228</v>
      </c>
      <c r="C39" s="20">
        <v>43658</v>
      </c>
      <c r="D39" s="21">
        <v>7</v>
      </c>
      <c r="E39" s="20">
        <v>43741</v>
      </c>
      <c r="F39" s="22">
        <v>18.857142857142858</v>
      </c>
      <c r="G39" s="21" t="s">
        <v>87</v>
      </c>
      <c r="H39" s="21" t="s">
        <v>226</v>
      </c>
      <c r="I39" s="21" t="s">
        <v>88</v>
      </c>
      <c r="J39" s="25"/>
      <c r="K39" s="20">
        <v>43751</v>
      </c>
      <c r="L39" s="21">
        <v>10</v>
      </c>
      <c r="M39" s="119">
        <v>0.4513888888888889</v>
      </c>
      <c r="N39" s="124">
        <v>0.4826388888888889</v>
      </c>
      <c r="O39" s="121">
        <f>Table10[[#This Row],[Surgery End Time (HH:MM:SS)]]-Table10[[#This Row],[Surgery Start Time (HH:MM:SS)]]</f>
        <v>3.125E-2</v>
      </c>
      <c r="P39" s="116"/>
    </row>
    <row r="40" spans="1:16" x14ac:dyDescent="0.3">
      <c r="A40" s="19" t="s">
        <v>55</v>
      </c>
      <c r="B40" s="185" t="s">
        <v>228</v>
      </c>
      <c r="C40" s="20">
        <v>43658</v>
      </c>
      <c r="D40" s="21">
        <v>7</v>
      </c>
      <c r="E40" s="20">
        <v>43741</v>
      </c>
      <c r="F40" s="22">
        <v>18.857142857142858</v>
      </c>
      <c r="G40" s="21" t="s">
        <v>87</v>
      </c>
      <c r="H40" s="21" t="s">
        <v>226</v>
      </c>
      <c r="I40" s="21" t="s">
        <v>88</v>
      </c>
      <c r="J40" s="25"/>
      <c r="K40" s="20">
        <v>43751</v>
      </c>
      <c r="L40" s="21">
        <v>10</v>
      </c>
      <c r="M40" s="119">
        <v>0.48402777777777778</v>
      </c>
      <c r="N40" s="124">
        <v>0.51041666666666663</v>
      </c>
      <c r="O40" s="121">
        <f>Table10[[#This Row],[Surgery End Time (HH:MM:SS)]]-Table10[[#This Row],[Surgery Start Time (HH:MM:SS)]]</f>
        <v>2.6388888888888851E-2</v>
      </c>
      <c r="P40" s="116"/>
    </row>
    <row r="41" spans="1:16" x14ac:dyDescent="0.3">
      <c r="A41" s="19" t="s">
        <v>56</v>
      </c>
      <c r="B41" s="185" t="s">
        <v>228</v>
      </c>
      <c r="C41" s="20">
        <v>43658</v>
      </c>
      <c r="D41" s="21">
        <v>7</v>
      </c>
      <c r="E41" s="20">
        <v>43741</v>
      </c>
      <c r="F41" s="22">
        <v>18.857142857142858</v>
      </c>
      <c r="G41" s="21" t="s">
        <v>87</v>
      </c>
      <c r="H41" s="21" t="s">
        <v>226</v>
      </c>
      <c r="I41" s="21" t="s">
        <v>88</v>
      </c>
      <c r="J41" s="25"/>
      <c r="K41" s="20">
        <v>43751</v>
      </c>
      <c r="L41" s="21">
        <v>10</v>
      </c>
      <c r="M41" s="124">
        <v>0.51250000000000007</v>
      </c>
      <c r="N41" s="124">
        <v>0.53611111111111109</v>
      </c>
      <c r="O41" s="121">
        <f>Table10[[#This Row],[Surgery End Time (HH:MM:SS)]]-Table10[[#This Row],[Surgery Start Time (HH:MM:SS)]]</f>
        <v>2.3611111111111027E-2</v>
      </c>
      <c r="P41" s="116"/>
    </row>
    <row r="42" spans="1:16" x14ac:dyDescent="0.3">
      <c r="A42" s="19" t="s">
        <v>57</v>
      </c>
      <c r="B42" s="185" t="s">
        <v>228</v>
      </c>
      <c r="C42" s="20">
        <v>43658</v>
      </c>
      <c r="D42" s="21">
        <v>7</v>
      </c>
      <c r="E42" s="20">
        <v>43741</v>
      </c>
      <c r="F42" s="22">
        <v>18.857142857142858</v>
      </c>
      <c r="G42" s="21" t="s">
        <v>87</v>
      </c>
      <c r="H42" s="21" t="s">
        <v>226</v>
      </c>
      <c r="I42" s="21" t="s">
        <v>88</v>
      </c>
      <c r="J42" s="25"/>
      <c r="K42" s="20">
        <v>43751</v>
      </c>
      <c r="L42" s="21">
        <v>10</v>
      </c>
      <c r="M42" s="124">
        <v>0.53749999999999998</v>
      </c>
      <c r="N42" s="124">
        <v>0.5625</v>
      </c>
      <c r="O42" s="121">
        <f>Table10[[#This Row],[Surgery End Time (HH:MM:SS)]]-Table10[[#This Row],[Surgery Start Time (HH:MM:SS)]]</f>
        <v>2.5000000000000022E-2</v>
      </c>
      <c r="P42" s="116"/>
    </row>
    <row r="43" spans="1:16" x14ac:dyDescent="0.3">
      <c r="A43" s="19" t="s">
        <v>58</v>
      </c>
      <c r="B43" s="185" t="s">
        <v>228</v>
      </c>
      <c r="C43" s="20">
        <v>43658</v>
      </c>
      <c r="D43" s="21">
        <v>7</v>
      </c>
      <c r="E43" s="20">
        <v>43741</v>
      </c>
      <c r="F43" s="22">
        <v>18.857142857142858</v>
      </c>
      <c r="G43" s="21" t="s">
        <v>87</v>
      </c>
      <c r="H43" s="21" t="s">
        <v>226</v>
      </c>
      <c r="I43" s="21" t="s">
        <v>88</v>
      </c>
      <c r="J43" s="25"/>
      <c r="K43" s="20">
        <v>43751</v>
      </c>
      <c r="L43" s="21">
        <v>10</v>
      </c>
      <c r="M43" s="124">
        <v>0.56388888888888888</v>
      </c>
      <c r="N43" s="124">
        <v>0.59375</v>
      </c>
      <c r="O43" s="121">
        <f>Table10[[#This Row],[Surgery End Time (HH:MM:SS)]]-Table10[[#This Row],[Surgery Start Time (HH:MM:SS)]]</f>
        <v>2.9861111111111116E-2</v>
      </c>
      <c r="P43" s="116"/>
    </row>
    <row r="44" spans="1:16" s="3" customFormat="1" x14ac:dyDescent="0.3">
      <c r="A44" s="19" t="s">
        <v>50</v>
      </c>
      <c r="B44" s="185" t="s">
        <v>228</v>
      </c>
      <c r="C44" s="20">
        <v>43658</v>
      </c>
      <c r="D44" s="21">
        <v>7</v>
      </c>
      <c r="E44" s="20">
        <v>43739</v>
      </c>
      <c r="F44" s="22">
        <v>18.571428571428569</v>
      </c>
      <c r="G44" s="21" t="s">
        <v>87</v>
      </c>
      <c r="H44" s="21" t="s">
        <v>226</v>
      </c>
      <c r="I44" s="21" t="s">
        <v>88</v>
      </c>
      <c r="J44" s="25"/>
      <c r="K44" s="20">
        <v>43749</v>
      </c>
      <c r="L44" s="21">
        <v>10</v>
      </c>
      <c r="M44" s="119">
        <v>0.34375</v>
      </c>
      <c r="N44" s="119">
        <v>0.40138888888888885</v>
      </c>
      <c r="O44" s="122">
        <f>Table10[[#This Row],[Surgery End Time (HH:MM:SS)]]-Table10[[#This Row],[Surgery Start Time (HH:MM:SS)]]</f>
        <v>5.7638888888888851E-2</v>
      </c>
      <c r="P44" s="117"/>
    </row>
    <row r="45" spans="1:16" x14ac:dyDescent="0.3">
      <c r="A45" s="19" t="s">
        <v>51</v>
      </c>
      <c r="B45" s="185" t="s">
        <v>228</v>
      </c>
      <c r="C45" s="20">
        <v>43658</v>
      </c>
      <c r="D45" s="21">
        <v>7</v>
      </c>
      <c r="E45" s="20">
        <v>43739</v>
      </c>
      <c r="F45" s="22">
        <v>18.571428571428569</v>
      </c>
      <c r="G45" s="21" t="s">
        <v>87</v>
      </c>
      <c r="H45" s="21" t="s">
        <v>226</v>
      </c>
      <c r="I45" s="21" t="s">
        <v>88</v>
      </c>
      <c r="J45" s="25"/>
      <c r="K45" s="20">
        <v>43749</v>
      </c>
      <c r="L45" s="21">
        <v>10</v>
      </c>
      <c r="M45" s="124">
        <v>0.40277777777777773</v>
      </c>
      <c r="N45" s="124">
        <v>0.4284722222222222</v>
      </c>
      <c r="O45" s="121">
        <f>Table10[[#This Row],[Surgery End Time (HH:MM:SS)]]-Table10[[#This Row],[Surgery Start Time (HH:MM:SS)]]</f>
        <v>2.5694444444444464E-2</v>
      </c>
      <c r="P45" s="116"/>
    </row>
    <row r="46" spans="1:16" x14ac:dyDescent="0.3">
      <c r="A46" s="19" t="s">
        <v>52</v>
      </c>
      <c r="B46" s="185" t="s">
        <v>228</v>
      </c>
      <c r="C46" s="20">
        <v>43658</v>
      </c>
      <c r="D46" s="21">
        <v>7</v>
      </c>
      <c r="E46" s="20">
        <v>43739</v>
      </c>
      <c r="F46" s="22">
        <v>18.571428571428569</v>
      </c>
      <c r="G46" s="21" t="s">
        <v>87</v>
      </c>
      <c r="H46" s="21" t="s">
        <v>226</v>
      </c>
      <c r="I46" s="21" t="s">
        <v>88</v>
      </c>
      <c r="J46" s="25"/>
      <c r="K46" s="20">
        <v>43749</v>
      </c>
      <c r="L46" s="21">
        <v>10</v>
      </c>
      <c r="M46" s="124">
        <v>0.43055555555555558</v>
      </c>
      <c r="N46" s="124">
        <v>0.46527777777777773</v>
      </c>
      <c r="O46" s="121">
        <f>Table10[[#This Row],[Surgery End Time (HH:MM:SS)]]-Table10[[#This Row],[Surgery Start Time (HH:MM:SS)]]</f>
        <v>3.4722222222222154E-2</v>
      </c>
      <c r="P46" s="116"/>
    </row>
    <row r="47" spans="1:16" x14ac:dyDescent="0.3">
      <c r="A47" s="19" t="s">
        <v>53</v>
      </c>
      <c r="B47" s="185" t="s">
        <v>228</v>
      </c>
      <c r="C47" s="20">
        <v>43658</v>
      </c>
      <c r="D47" s="21">
        <v>7</v>
      </c>
      <c r="E47" s="20">
        <v>43739</v>
      </c>
      <c r="F47" s="22">
        <v>18.571428571428569</v>
      </c>
      <c r="G47" s="21" t="s">
        <v>87</v>
      </c>
      <c r="H47" s="21" t="s">
        <v>226</v>
      </c>
      <c r="I47" s="21" t="s">
        <v>88</v>
      </c>
      <c r="J47" s="25"/>
      <c r="K47" s="20">
        <v>43749</v>
      </c>
      <c r="L47" s="21">
        <v>10</v>
      </c>
      <c r="M47" s="124">
        <v>0.46666666666666662</v>
      </c>
      <c r="N47" s="124">
        <v>0.49652777777777773</v>
      </c>
      <c r="O47" s="121">
        <f>Table10[[#This Row],[Surgery End Time (HH:MM:SS)]]-Table10[[#This Row],[Surgery Start Time (HH:MM:SS)]]</f>
        <v>2.9861111111111116E-2</v>
      </c>
      <c r="P47" s="116"/>
    </row>
    <row r="48" spans="1:16" x14ac:dyDescent="0.3">
      <c r="A48" s="19" t="s">
        <v>59</v>
      </c>
      <c r="B48" s="185" t="s">
        <v>228</v>
      </c>
      <c r="C48" s="20">
        <v>43658</v>
      </c>
      <c r="D48" s="21">
        <v>7</v>
      </c>
      <c r="E48" s="20">
        <v>43742</v>
      </c>
      <c r="F48" s="22">
        <v>19</v>
      </c>
      <c r="G48" s="21" t="s">
        <v>87</v>
      </c>
      <c r="H48" s="21" t="s">
        <v>226</v>
      </c>
      <c r="I48" s="21" t="s">
        <v>88</v>
      </c>
      <c r="J48" s="25"/>
      <c r="K48" s="20">
        <v>43752</v>
      </c>
      <c r="L48" s="21">
        <v>10</v>
      </c>
      <c r="M48" s="124">
        <v>0.40069444444444446</v>
      </c>
      <c r="N48" s="124">
        <v>0.43124999999999997</v>
      </c>
      <c r="O48" s="121">
        <f>Table10[[#This Row],[Surgery End Time (HH:MM:SS)]]-Table10[[#This Row],[Surgery Start Time (HH:MM:SS)]]</f>
        <v>3.0555555555555503E-2</v>
      </c>
      <c r="P48" s="116"/>
    </row>
    <row r="49" spans="1:16" x14ac:dyDescent="0.3">
      <c r="A49" s="19" t="s">
        <v>60</v>
      </c>
      <c r="B49" s="185" t="s">
        <v>228</v>
      </c>
      <c r="C49" s="20">
        <v>43658</v>
      </c>
      <c r="D49" s="21">
        <v>7</v>
      </c>
      <c r="E49" s="20">
        <v>43742</v>
      </c>
      <c r="F49" s="22">
        <v>19</v>
      </c>
      <c r="G49" s="21" t="s">
        <v>87</v>
      </c>
      <c r="H49" s="21" t="s">
        <v>226</v>
      </c>
      <c r="I49" s="21" t="s">
        <v>88</v>
      </c>
      <c r="J49" s="25"/>
      <c r="K49" s="20">
        <v>43752</v>
      </c>
      <c r="L49" s="21">
        <v>10</v>
      </c>
      <c r="M49" s="124">
        <v>0.43333333333333335</v>
      </c>
      <c r="N49" s="124">
        <v>0.46111111111111108</v>
      </c>
      <c r="O49" s="121">
        <f>Table10[[#This Row],[Surgery End Time (HH:MM:SS)]]-Table10[[#This Row],[Surgery Start Time (HH:MM:SS)]]</f>
        <v>2.7777777777777735E-2</v>
      </c>
      <c r="P49" s="116"/>
    </row>
    <row r="50" spans="1:16" x14ac:dyDescent="0.3">
      <c r="A50" s="23" t="s">
        <v>61</v>
      </c>
      <c r="B50" s="186" t="s">
        <v>228</v>
      </c>
      <c r="C50" s="24">
        <v>43658</v>
      </c>
      <c r="D50" s="25">
        <v>7</v>
      </c>
      <c r="E50" s="24">
        <v>43742</v>
      </c>
      <c r="F50" s="26">
        <v>19</v>
      </c>
      <c r="G50" s="25" t="s">
        <v>87</v>
      </c>
      <c r="H50" s="21" t="s">
        <v>226</v>
      </c>
      <c r="I50" s="25" t="s">
        <v>88</v>
      </c>
      <c r="J50" s="25"/>
      <c r="K50" s="24">
        <v>43752</v>
      </c>
      <c r="L50" s="25">
        <v>10</v>
      </c>
      <c r="M50" s="124">
        <v>0.46249999999999997</v>
      </c>
      <c r="N50" s="124">
        <v>0.50208333333333333</v>
      </c>
      <c r="O50" s="121">
        <f>Table10[[#This Row],[Surgery End Time (HH:MM:SS)]]-Table10[[#This Row],[Surgery Start Time (HH:MM:SS)]]</f>
        <v>3.9583333333333359E-2</v>
      </c>
      <c r="P50" s="116"/>
    </row>
    <row r="51" spans="1:16" s="3" customFormat="1" ht="16.2" thickBot="1" x14ac:dyDescent="0.35">
      <c r="A51" s="27" t="s">
        <v>62</v>
      </c>
      <c r="B51" s="187" t="s">
        <v>228</v>
      </c>
      <c r="C51" s="28">
        <v>43658</v>
      </c>
      <c r="D51" s="29">
        <v>7</v>
      </c>
      <c r="E51" s="28">
        <v>43742</v>
      </c>
      <c r="F51" s="30">
        <v>19</v>
      </c>
      <c r="G51" s="29" t="s">
        <v>87</v>
      </c>
      <c r="H51" s="29" t="s">
        <v>226</v>
      </c>
      <c r="I51" s="29" t="s">
        <v>88</v>
      </c>
      <c r="J51" s="135"/>
      <c r="K51" s="28">
        <v>43752</v>
      </c>
      <c r="L51" s="29">
        <v>10</v>
      </c>
      <c r="M51" s="126">
        <v>0.50277777777777777</v>
      </c>
      <c r="N51" s="126">
        <v>0.53819444444444442</v>
      </c>
      <c r="O51" s="123">
        <f>Table10[[#This Row],[Surgery End Time (HH:MM:SS)]]-Table10[[#This Row],[Surgery Start Time (HH:MM:SS)]]</f>
        <v>3.5416666666666652E-2</v>
      </c>
      <c r="P51" s="11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zoomScale="130" zoomScaleNormal="130" workbookViewId="0">
      <selection activeCell="D1" sqref="D1"/>
    </sheetView>
  </sheetViews>
  <sheetFormatPr defaultColWidth="11.19921875" defaultRowHeight="15.6" x14ac:dyDescent="0.3"/>
  <cols>
    <col min="1" max="1" width="15.296875" style="6" customWidth="1"/>
    <col min="2" max="2" width="9.69921875" style="6" customWidth="1"/>
    <col min="3" max="3" width="28" style="6" customWidth="1"/>
    <col min="4" max="4" width="11.19921875" style="6" customWidth="1"/>
    <col min="5" max="16384" width="11.19921875" style="6"/>
  </cols>
  <sheetData>
    <row r="1" spans="1:7" s="2" customFormat="1" ht="31.8" thickBot="1" x14ac:dyDescent="0.35">
      <c r="A1" s="31" t="s">
        <v>170</v>
      </c>
      <c r="B1" s="32" t="s">
        <v>177</v>
      </c>
      <c r="C1" s="33" t="s">
        <v>103</v>
      </c>
      <c r="D1" s="203"/>
      <c r="F1" s="7"/>
    </row>
    <row r="2" spans="1:7" x14ac:dyDescent="0.3">
      <c r="A2" s="204" t="s">
        <v>68</v>
      </c>
      <c r="B2" s="205">
        <v>2</v>
      </c>
      <c r="C2" s="34" t="s">
        <v>207</v>
      </c>
      <c r="F2" s="8"/>
    </row>
    <row r="3" spans="1:7" x14ac:dyDescent="0.3">
      <c r="A3" s="35" t="s">
        <v>63</v>
      </c>
      <c r="B3" s="9">
        <v>3</v>
      </c>
      <c r="C3" s="36" t="s">
        <v>208</v>
      </c>
      <c r="F3" s="8"/>
    </row>
    <row r="4" spans="1:7" x14ac:dyDescent="0.3">
      <c r="A4" s="35" t="s">
        <v>69</v>
      </c>
      <c r="B4" s="9">
        <v>3</v>
      </c>
      <c r="C4" s="36" t="s">
        <v>208</v>
      </c>
      <c r="F4" s="4"/>
      <c r="G4" s="5"/>
    </row>
    <row r="5" spans="1:7" x14ac:dyDescent="0.3">
      <c r="A5" s="35" t="s">
        <v>70</v>
      </c>
      <c r="B5" s="9">
        <v>2</v>
      </c>
      <c r="C5" s="36" t="s">
        <v>207</v>
      </c>
      <c r="F5" s="8"/>
    </row>
    <row r="6" spans="1:7" x14ac:dyDescent="0.3">
      <c r="A6" s="35" t="s">
        <v>71</v>
      </c>
      <c r="B6" s="9">
        <v>3</v>
      </c>
      <c r="C6" s="36" t="s">
        <v>208</v>
      </c>
      <c r="F6" s="8"/>
    </row>
    <row r="7" spans="1:7" x14ac:dyDescent="0.3">
      <c r="A7" s="206" t="s">
        <v>72</v>
      </c>
      <c r="B7" s="207">
        <v>1</v>
      </c>
      <c r="C7" s="36" t="s">
        <v>38</v>
      </c>
      <c r="E7" s="5"/>
      <c r="F7" s="4"/>
      <c r="G7" s="5"/>
    </row>
    <row r="8" spans="1:7" x14ac:dyDescent="0.3">
      <c r="A8" s="35" t="s">
        <v>64</v>
      </c>
      <c r="B8" s="9">
        <v>1</v>
      </c>
      <c r="C8" s="36" t="s">
        <v>38</v>
      </c>
      <c r="F8" s="8"/>
    </row>
    <row r="9" spans="1:7" x14ac:dyDescent="0.3">
      <c r="A9" s="35" t="s">
        <v>65</v>
      </c>
      <c r="B9" s="9">
        <v>1</v>
      </c>
      <c r="C9" s="36" t="s">
        <v>38</v>
      </c>
      <c r="F9" s="8"/>
    </row>
    <row r="10" spans="1:7" x14ac:dyDescent="0.3">
      <c r="A10" s="35" t="s">
        <v>66</v>
      </c>
      <c r="B10" s="9">
        <v>2</v>
      </c>
      <c r="C10" s="36" t="s">
        <v>207</v>
      </c>
      <c r="F10" s="8"/>
    </row>
    <row r="11" spans="1:7" x14ac:dyDescent="0.3">
      <c r="A11" s="35" t="s">
        <v>67</v>
      </c>
      <c r="B11" s="9">
        <v>3</v>
      </c>
      <c r="C11" s="36" t="s">
        <v>208</v>
      </c>
      <c r="F11" s="8"/>
    </row>
    <row r="12" spans="1:7" x14ac:dyDescent="0.3">
      <c r="A12" s="35" t="s">
        <v>73</v>
      </c>
      <c r="B12" s="9">
        <v>2</v>
      </c>
      <c r="C12" s="36" t="s">
        <v>207</v>
      </c>
      <c r="F12" s="8"/>
    </row>
    <row r="13" spans="1:7" x14ac:dyDescent="0.3">
      <c r="A13" s="35" t="s">
        <v>74</v>
      </c>
      <c r="B13" s="9">
        <v>1</v>
      </c>
      <c r="C13" s="36" t="s">
        <v>38</v>
      </c>
      <c r="F13" s="8"/>
    </row>
    <row r="14" spans="1:7" x14ac:dyDescent="0.3">
      <c r="A14" s="35" t="s">
        <v>75</v>
      </c>
      <c r="B14" s="9">
        <v>1</v>
      </c>
      <c r="C14" s="36" t="s">
        <v>38</v>
      </c>
      <c r="F14" s="8"/>
    </row>
    <row r="15" spans="1:7" x14ac:dyDescent="0.3">
      <c r="A15" s="35" t="s">
        <v>76</v>
      </c>
      <c r="B15" s="9">
        <v>1</v>
      </c>
      <c r="C15" s="36" t="s">
        <v>38</v>
      </c>
      <c r="F15" s="8"/>
    </row>
    <row r="16" spans="1:7" x14ac:dyDescent="0.3">
      <c r="A16" s="35" t="s">
        <v>77</v>
      </c>
      <c r="B16" s="9">
        <v>2</v>
      </c>
      <c r="C16" s="36" t="s">
        <v>207</v>
      </c>
      <c r="F16" s="8"/>
    </row>
    <row r="17" spans="1:6" x14ac:dyDescent="0.3">
      <c r="A17" s="35" t="s">
        <v>78</v>
      </c>
      <c r="B17" s="9">
        <v>3</v>
      </c>
      <c r="C17" s="36" t="s">
        <v>208</v>
      </c>
      <c r="F17" s="8"/>
    </row>
    <row r="18" spans="1:6" x14ac:dyDescent="0.3">
      <c r="A18" s="206" t="s">
        <v>79</v>
      </c>
      <c r="B18" s="207">
        <v>1</v>
      </c>
      <c r="C18" s="36" t="s">
        <v>38</v>
      </c>
      <c r="F18" s="8"/>
    </row>
    <row r="19" spans="1:6" x14ac:dyDescent="0.3">
      <c r="A19" s="35" t="s">
        <v>80</v>
      </c>
      <c r="B19" s="9">
        <v>2</v>
      </c>
      <c r="C19" s="36" t="s">
        <v>207</v>
      </c>
      <c r="F19" s="8"/>
    </row>
    <row r="20" spans="1:6" x14ac:dyDescent="0.3">
      <c r="A20" s="35" t="s">
        <v>81</v>
      </c>
      <c r="B20" s="9">
        <v>3</v>
      </c>
      <c r="C20" s="36" t="s">
        <v>208</v>
      </c>
      <c r="F20" s="8"/>
    </row>
    <row r="21" spans="1:6" x14ac:dyDescent="0.3">
      <c r="A21" s="35" t="s">
        <v>82</v>
      </c>
      <c r="B21" s="9">
        <v>2</v>
      </c>
      <c r="C21" s="36" t="s">
        <v>207</v>
      </c>
      <c r="F21" s="8"/>
    </row>
    <row r="22" spans="1:6" x14ac:dyDescent="0.3">
      <c r="A22" s="35" t="s">
        <v>83</v>
      </c>
      <c r="B22" s="9">
        <v>3</v>
      </c>
      <c r="C22" s="36" t="s">
        <v>208</v>
      </c>
      <c r="F22" s="8"/>
    </row>
    <row r="23" spans="1:6" x14ac:dyDescent="0.3">
      <c r="A23" s="136" t="s">
        <v>84</v>
      </c>
      <c r="B23" s="9">
        <v>2</v>
      </c>
      <c r="C23" s="36" t="s">
        <v>207</v>
      </c>
      <c r="F23" s="8"/>
    </row>
    <row r="24" spans="1:6" x14ac:dyDescent="0.3">
      <c r="A24" s="35" t="s">
        <v>85</v>
      </c>
      <c r="B24" s="9">
        <v>1</v>
      </c>
      <c r="C24" s="36" t="s">
        <v>38</v>
      </c>
      <c r="F24" s="8"/>
    </row>
    <row r="25" spans="1:6" x14ac:dyDescent="0.3">
      <c r="A25" s="206" t="s">
        <v>86</v>
      </c>
      <c r="B25" s="9">
        <v>3</v>
      </c>
      <c r="C25" s="36" t="s">
        <v>208</v>
      </c>
      <c r="F25" s="8"/>
    </row>
    <row r="26" spans="1:6" x14ac:dyDescent="0.3">
      <c r="A26" s="35" t="s">
        <v>39</v>
      </c>
      <c r="B26" s="9">
        <v>3</v>
      </c>
      <c r="C26" s="36" t="s">
        <v>208</v>
      </c>
      <c r="F26" s="8"/>
    </row>
    <row r="27" spans="1:6" x14ac:dyDescent="0.3">
      <c r="A27" s="35" t="s">
        <v>40</v>
      </c>
      <c r="B27" s="9">
        <v>1</v>
      </c>
      <c r="C27" s="36" t="s">
        <v>38</v>
      </c>
      <c r="F27" s="8"/>
    </row>
    <row r="28" spans="1:6" x14ac:dyDescent="0.3">
      <c r="A28" s="206" t="s">
        <v>41</v>
      </c>
      <c r="B28" s="207">
        <v>2</v>
      </c>
      <c r="C28" s="36" t="s">
        <v>207</v>
      </c>
      <c r="F28" s="8"/>
    </row>
    <row r="29" spans="1:6" x14ac:dyDescent="0.3">
      <c r="A29" s="35" t="s">
        <v>42</v>
      </c>
      <c r="B29" s="9">
        <v>2</v>
      </c>
      <c r="C29" s="36" t="s">
        <v>207</v>
      </c>
      <c r="F29" s="8"/>
    </row>
    <row r="30" spans="1:6" x14ac:dyDescent="0.3">
      <c r="A30" s="35" t="s">
        <v>43</v>
      </c>
      <c r="B30" s="9">
        <v>3</v>
      </c>
      <c r="C30" s="36" t="s">
        <v>208</v>
      </c>
      <c r="F30" s="8"/>
    </row>
    <row r="31" spans="1:6" x14ac:dyDescent="0.3">
      <c r="A31" s="35" t="s">
        <v>44</v>
      </c>
      <c r="B31" s="9">
        <v>1</v>
      </c>
      <c r="C31" s="36" t="s">
        <v>38</v>
      </c>
      <c r="F31" s="8"/>
    </row>
    <row r="32" spans="1:6" x14ac:dyDescent="0.3">
      <c r="A32" s="35" t="s">
        <v>45</v>
      </c>
      <c r="B32" s="9">
        <v>3</v>
      </c>
      <c r="C32" s="36" t="s">
        <v>208</v>
      </c>
      <c r="F32" s="8"/>
    </row>
    <row r="33" spans="1:6" x14ac:dyDescent="0.3">
      <c r="A33" s="206" t="s">
        <v>46</v>
      </c>
      <c r="B33" s="207">
        <v>2</v>
      </c>
      <c r="C33" s="36" t="s">
        <v>207</v>
      </c>
      <c r="F33" s="8"/>
    </row>
    <row r="34" spans="1:6" x14ac:dyDescent="0.3">
      <c r="A34" s="35" t="s">
        <v>47</v>
      </c>
      <c r="B34" s="9">
        <v>1</v>
      </c>
      <c r="C34" s="36" t="s">
        <v>38</v>
      </c>
      <c r="F34" s="8"/>
    </row>
    <row r="35" spans="1:6" x14ac:dyDescent="0.3">
      <c r="A35" s="35" t="s">
        <v>48</v>
      </c>
      <c r="B35" s="9">
        <v>3</v>
      </c>
      <c r="C35" s="36" t="s">
        <v>208</v>
      </c>
      <c r="F35" s="8"/>
    </row>
    <row r="36" spans="1:6" x14ac:dyDescent="0.3">
      <c r="A36" s="35" t="s">
        <v>49</v>
      </c>
      <c r="B36" s="9">
        <v>2</v>
      </c>
      <c r="C36" s="36" t="s">
        <v>207</v>
      </c>
      <c r="F36" s="8"/>
    </row>
    <row r="37" spans="1:6" x14ac:dyDescent="0.3">
      <c r="A37" s="35" t="s">
        <v>54</v>
      </c>
      <c r="B37" s="9">
        <v>2</v>
      </c>
      <c r="C37" s="36" t="s">
        <v>207</v>
      </c>
      <c r="F37" s="8"/>
    </row>
    <row r="38" spans="1:6" x14ac:dyDescent="0.3">
      <c r="A38" s="35" t="s">
        <v>55</v>
      </c>
      <c r="B38" s="9">
        <v>3</v>
      </c>
      <c r="C38" s="36" t="s">
        <v>208</v>
      </c>
      <c r="F38" s="8"/>
    </row>
    <row r="39" spans="1:6" x14ac:dyDescent="0.3">
      <c r="A39" s="35" t="s">
        <v>56</v>
      </c>
      <c r="B39" s="9">
        <v>1</v>
      </c>
      <c r="C39" s="36" t="s">
        <v>38</v>
      </c>
      <c r="F39" s="8"/>
    </row>
    <row r="40" spans="1:6" x14ac:dyDescent="0.3">
      <c r="A40" s="35" t="s">
        <v>57</v>
      </c>
      <c r="B40" s="9">
        <v>1</v>
      </c>
      <c r="C40" s="36" t="s">
        <v>38</v>
      </c>
      <c r="F40" s="8"/>
    </row>
    <row r="41" spans="1:6" x14ac:dyDescent="0.3">
      <c r="A41" s="35" t="s">
        <v>58</v>
      </c>
      <c r="B41" s="9">
        <v>2</v>
      </c>
      <c r="C41" s="36" t="s">
        <v>207</v>
      </c>
      <c r="F41" s="8"/>
    </row>
    <row r="42" spans="1:6" x14ac:dyDescent="0.3">
      <c r="A42" s="35" t="s">
        <v>50</v>
      </c>
      <c r="B42" s="9">
        <v>1</v>
      </c>
      <c r="C42" s="36" t="s">
        <v>38</v>
      </c>
      <c r="F42" s="8"/>
    </row>
    <row r="43" spans="1:6" x14ac:dyDescent="0.3">
      <c r="A43" s="35" t="s">
        <v>51</v>
      </c>
      <c r="B43" s="9">
        <v>2</v>
      </c>
      <c r="C43" s="36" t="s">
        <v>207</v>
      </c>
      <c r="F43" s="8"/>
    </row>
    <row r="44" spans="1:6" x14ac:dyDescent="0.3">
      <c r="A44" s="35" t="s">
        <v>52</v>
      </c>
      <c r="B44" s="9">
        <v>3</v>
      </c>
      <c r="C44" s="36" t="s">
        <v>208</v>
      </c>
      <c r="F44" s="8"/>
    </row>
    <row r="45" spans="1:6" x14ac:dyDescent="0.3">
      <c r="A45" s="35" t="s">
        <v>53</v>
      </c>
      <c r="B45" s="9">
        <v>1</v>
      </c>
      <c r="C45" s="36" t="s">
        <v>38</v>
      </c>
      <c r="F45" s="8"/>
    </row>
    <row r="46" spans="1:6" x14ac:dyDescent="0.3">
      <c r="A46" s="35" t="s">
        <v>59</v>
      </c>
      <c r="B46" s="9">
        <v>3</v>
      </c>
      <c r="C46" s="36" t="s">
        <v>208</v>
      </c>
      <c r="F46" s="8"/>
    </row>
    <row r="47" spans="1:6" x14ac:dyDescent="0.3">
      <c r="A47" s="35" t="s">
        <v>60</v>
      </c>
      <c r="B47" s="9">
        <v>1</v>
      </c>
      <c r="C47" s="36" t="s">
        <v>38</v>
      </c>
      <c r="F47" s="8"/>
    </row>
    <row r="48" spans="1:6" x14ac:dyDescent="0.3">
      <c r="A48" s="206" t="s">
        <v>61</v>
      </c>
      <c r="B48" s="207">
        <v>3</v>
      </c>
      <c r="C48" s="36" t="s">
        <v>208</v>
      </c>
      <c r="F48" s="8"/>
    </row>
    <row r="49" spans="1:6" ht="16.2" thickBot="1" x14ac:dyDescent="0.35">
      <c r="A49" s="37" t="s">
        <v>62</v>
      </c>
      <c r="B49" s="38">
        <v>2</v>
      </c>
      <c r="C49" s="39" t="s">
        <v>207</v>
      </c>
      <c r="F49" s="8"/>
    </row>
    <row r="50" spans="1:6" x14ac:dyDescent="0.3">
      <c r="F50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"/>
  <sheetViews>
    <sheetView zoomScale="60" zoomScaleNormal="60" workbookViewId="0">
      <selection activeCell="A32" sqref="A32:XFD32"/>
    </sheetView>
  </sheetViews>
  <sheetFormatPr defaultColWidth="11.19921875" defaultRowHeight="15.6" x14ac:dyDescent="0.3"/>
  <cols>
    <col min="1" max="1" width="16.5" style="11" customWidth="1"/>
    <col min="2" max="2" width="12.19921875" style="11" customWidth="1"/>
    <col min="3" max="3" width="29.796875" style="11" customWidth="1"/>
    <col min="4" max="4" width="10.796875" style="11" customWidth="1"/>
    <col min="5" max="12" width="7.296875" style="11" customWidth="1"/>
    <col min="13" max="16" width="7.69921875" style="11" customWidth="1"/>
    <col min="17" max="23" width="7" style="11" customWidth="1"/>
    <col min="24" max="24" width="8.796875" style="11" customWidth="1"/>
    <col min="25" max="30" width="6.296875" style="11" customWidth="1"/>
    <col min="31" max="37" width="7.296875" style="11" customWidth="1"/>
    <col min="38" max="43" width="7.19921875" style="11" customWidth="1"/>
    <col min="44" max="44" width="8.69921875" style="11" customWidth="1"/>
    <col min="45" max="16384" width="11.19921875" style="11"/>
  </cols>
  <sheetData>
    <row r="1" spans="1:44" s="6" customFormat="1" ht="16.2" thickBot="1" x14ac:dyDescent="0.35">
      <c r="A1" s="93"/>
      <c r="B1" s="94"/>
      <c r="C1" s="94"/>
      <c r="D1" s="208" t="s">
        <v>209</v>
      </c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 t="s">
        <v>210</v>
      </c>
      <c r="P1" s="209"/>
      <c r="Q1" s="209"/>
      <c r="R1" s="209"/>
      <c r="S1" s="209"/>
      <c r="T1" s="209"/>
      <c r="U1" s="209"/>
      <c r="V1" s="209"/>
      <c r="W1" s="209"/>
      <c r="X1" s="210"/>
      <c r="Y1" s="208" t="s">
        <v>211</v>
      </c>
      <c r="Z1" s="209"/>
      <c r="AA1" s="209"/>
      <c r="AB1" s="209"/>
      <c r="AC1" s="209"/>
      <c r="AD1" s="209"/>
      <c r="AE1" s="209"/>
      <c r="AF1" s="209"/>
      <c r="AG1" s="209"/>
      <c r="AH1" s="210"/>
      <c r="AI1" s="211" t="s">
        <v>212</v>
      </c>
      <c r="AJ1" s="212"/>
      <c r="AK1" s="212"/>
      <c r="AL1" s="212"/>
      <c r="AM1" s="212"/>
      <c r="AN1" s="212"/>
      <c r="AO1" s="212"/>
      <c r="AP1" s="212"/>
      <c r="AQ1" s="212"/>
      <c r="AR1" s="212"/>
    </row>
    <row r="2" spans="1:44" s="40" customFormat="1" ht="31.8" thickBot="1" x14ac:dyDescent="0.35">
      <c r="A2" s="43" t="s">
        <v>1</v>
      </c>
      <c r="B2" s="44" t="s">
        <v>178</v>
      </c>
      <c r="C2" s="48" t="s">
        <v>103</v>
      </c>
      <c r="D2" s="44" t="s">
        <v>2</v>
      </c>
      <c r="E2" s="44" t="s">
        <v>3</v>
      </c>
      <c r="F2" s="44" t="s">
        <v>4</v>
      </c>
      <c r="G2" s="45" t="s">
        <v>5</v>
      </c>
      <c r="H2" s="45" t="s">
        <v>6</v>
      </c>
      <c r="I2" s="45" t="s">
        <v>7</v>
      </c>
      <c r="J2" s="45" t="s">
        <v>23</v>
      </c>
      <c r="K2" s="45" t="s">
        <v>90</v>
      </c>
      <c r="L2" s="45" t="s">
        <v>91</v>
      </c>
      <c r="M2" s="45" t="s">
        <v>92</v>
      </c>
      <c r="N2" s="45" t="s">
        <v>93</v>
      </c>
      <c r="O2" s="44" t="s">
        <v>8</v>
      </c>
      <c r="P2" s="44" t="s">
        <v>9</v>
      </c>
      <c r="Q2" s="44" t="s">
        <v>10</v>
      </c>
      <c r="R2" s="44" t="s">
        <v>11</v>
      </c>
      <c r="S2" s="44" t="s">
        <v>12</v>
      </c>
      <c r="T2" s="44" t="s">
        <v>24</v>
      </c>
      <c r="U2" s="44" t="s">
        <v>25</v>
      </c>
      <c r="V2" s="44" t="s">
        <v>94</v>
      </c>
      <c r="W2" s="44" t="s">
        <v>95</v>
      </c>
      <c r="X2" s="44" t="s">
        <v>96</v>
      </c>
      <c r="Y2" s="44" t="s">
        <v>13</v>
      </c>
      <c r="Z2" s="44" t="s">
        <v>14</v>
      </c>
      <c r="AA2" s="44" t="s">
        <v>15</v>
      </c>
      <c r="AB2" s="44" t="s">
        <v>16</v>
      </c>
      <c r="AC2" s="44" t="s">
        <v>17</v>
      </c>
      <c r="AD2" s="44" t="s">
        <v>26</v>
      </c>
      <c r="AE2" s="44" t="s">
        <v>27</v>
      </c>
      <c r="AF2" s="44" t="s">
        <v>97</v>
      </c>
      <c r="AG2" s="44" t="s">
        <v>98</v>
      </c>
      <c r="AH2" s="44" t="s">
        <v>99</v>
      </c>
      <c r="AI2" s="44" t="s">
        <v>18</v>
      </c>
      <c r="AJ2" s="44" t="s">
        <v>19</v>
      </c>
      <c r="AK2" s="44" t="s">
        <v>20</v>
      </c>
      <c r="AL2" s="44" t="s">
        <v>21</v>
      </c>
      <c r="AM2" s="44" t="s">
        <v>22</v>
      </c>
      <c r="AN2" s="44" t="s">
        <v>28</v>
      </c>
      <c r="AO2" s="44" t="s">
        <v>29</v>
      </c>
      <c r="AP2" s="44" t="s">
        <v>100</v>
      </c>
      <c r="AQ2" s="44" t="s">
        <v>101</v>
      </c>
      <c r="AR2" s="46" t="s">
        <v>102</v>
      </c>
    </row>
    <row r="3" spans="1:44" x14ac:dyDescent="0.3">
      <c r="A3" s="47" t="s">
        <v>68</v>
      </c>
      <c r="B3" s="50">
        <v>2</v>
      </c>
      <c r="C3" s="50" t="s">
        <v>207</v>
      </c>
      <c r="D3" s="147">
        <v>25.2</v>
      </c>
      <c r="E3" s="49">
        <v>24.6</v>
      </c>
      <c r="F3" s="49">
        <v>24.4</v>
      </c>
      <c r="G3" s="49">
        <v>24.4</v>
      </c>
      <c r="H3" s="49">
        <v>24.9</v>
      </c>
      <c r="I3" s="49">
        <v>24.6</v>
      </c>
      <c r="J3" s="49">
        <v>25</v>
      </c>
      <c r="K3" s="49">
        <v>24.9</v>
      </c>
      <c r="L3" s="49">
        <v>25</v>
      </c>
      <c r="M3" s="49">
        <v>24.6</v>
      </c>
      <c r="N3" s="138">
        <v>25.2</v>
      </c>
      <c r="O3" s="142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143">
        <v>1</v>
      </c>
      <c r="Y3" s="140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8">
        <v>1</v>
      </c>
      <c r="AF3" s="48">
        <v>1</v>
      </c>
      <c r="AG3" s="48">
        <v>1</v>
      </c>
      <c r="AH3" s="50">
        <v>1</v>
      </c>
      <c r="AI3" s="142">
        <v>1</v>
      </c>
      <c r="AJ3" s="48">
        <v>1</v>
      </c>
      <c r="AK3" s="48">
        <v>1</v>
      </c>
      <c r="AL3" s="48">
        <v>1</v>
      </c>
      <c r="AM3" s="48">
        <v>1</v>
      </c>
      <c r="AN3" s="48">
        <v>1</v>
      </c>
      <c r="AO3" s="48">
        <v>1</v>
      </c>
      <c r="AP3" s="48">
        <v>0</v>
      </c>
      <c r="AQ3" s="48">
        <v>1</v>
      </c>
      <c r="AR3" s="50">
        <v>1</v>
      </c>
    </row>
    <row r="4" spans="1:44" x14ac:dyDescent="0.3">
      <c r="A4" s="51" t="s">
        <v>63</v>
      </c>
      <c r="B4" s="41">
        <v>3</v>
      </c>
      <c r="C4" s="41" t="s">
        <v>208</v>
      </c>
      <c r="D4" s="148">
        <v>25.5</v>
      </c>
      <c r="E4" s="52">
        <v>26.6</v>
      </c>
      <c r="F4" s="52">
        <v>26.3</v>
      </c>
      <c r="G4" s="52">
        <v>26.4</v>
      </c>
      <c r="H4" s="52">
        <v>26.6</v>
      </c>
      <c r="I4" s="52">
        <v>26.4</v>
      </c>
      <c r="J4" s="52">
        <v>26</v>
      </c>
      <c r="K4" s="52">
        <v>26.7</v>
      </c>
      <c r="L4" s="52">
        <v>26.6</v>
      </c>
      <c r="M4" s="52">
        <v>26.3</v>
      </c>
      <c r="N4" s="139">
        <v>26.8</v>
      </c>
      <c r="O4" s="144">
        <v>0</v>
      </c>
      <c r="P4" s="10">
        <v>0</v>
      </c>
      <c r="Q4" s="10">
        <v>0</v>
      </c>
      <c r="R4" s="10">
        <v>1</v>
      </c>
      <c r="S4" s="10">
        <v>0</v>
      </c>
      <c r="T4" s="10">
        <v>0</v>
      </c>
      <c r="U4" s="10">
        <v>1</v>
      </c>
      <c r="V4" s="10">
        <v>1</v>
      </c>
      <c r="W4" s="10">
        <v>0</v>
      </c>
      <c r="X4" s="145">
        <v>0</v>
      </c>
      <c r="Y4" s="141">
        <v>1</v>
      </c>
      <c r="Z4" s="10">
        <v>1</v>
      </c>
      <c r="AA4" s="10">
        <v>0</v>
      </c>
      <c r="AB4" s="10">
        <v>0</v>
      </c>
      <c r="AC4" s="10">
        <v>1</v>
      </c>
      <c r="AD4" s="10">
        <v>1</v>
      </c>
      <c r="AE4" s="10">
        <v>1</v>
      </c>
      <c r="AF4" s="10">
        <v>0</v>
      </c>
      <c r="AG4" s="10">
        <v>0</v>
      </c>
      <c r="AH4" s="41">
        <v>1</v>
      </c>
      <c r="AI4" s="144">
        <v>1</v>
      </c>
      <c r="AJ4" s="10">
        <v>1</v>
      </c>
      <c r="AK4" s="10">
        <v>1</v>
      </c>
      <c r="AL4" s="10">
        <v>1</v>
      </c>
      <c r="AM4" s="10">
        <v>1</v>
      </c>
      <c r="AN4" s="10">
        <v>0</v>
      </c>
      <c r="AO4" s="10">
        <v>1</v>
      </c>
      <c r="AP4" s="10">
        <v>1</v>
      </c>
      <c r="AQ4" s="10">
        <v>1</v>
      </c>
      <c r="AR4" s="53">
        <v>0</v>
      </c>
    </row>
    <row r="5" spans="1:44" x14ac:dyDescent="0.3">
      <c r="A5" s="51" t="s">
        <v>69</v>
      </c>
      <c r="B5" s="41">
        <v>3</v>
      </c>
      <c r="C5" s="41" t="s">
        <v>208</v>
      </c>
      <c r="D5" s="148">
        <v>24.9</v>
      </c>
      <c r="E5" s="52">
        <v>23.7</v>
      </c>
      <c r="F5" s="52">
        <v>24.3</v>
      </c>
      <c r="G5" s="52">
        <v>24.7</v>
      </c>
      <c r="H5" s="52">
        <v>25</v>
      </c>
      <c r="I5" s="52">
        <v>25.8</v>
      </c>
      <c r="J5" s="52">
        <v>25.2</v>
      </c>
      <c r="K5" s="52">
        <v>25</v>
      </c>
      <c r="L5" s="52">
        <v>25.3</v>
      </c>
      <c r="M5" s="52">
        <v>25</v>
      </c>
      <c r="N5" s="139">
        <v>21.2</v>
      </c>
      <c r="O5" s="144">
        <v>0</v>
      </c>
      <c r="P5" s="10">
        <v>1</v>
      </c>
      <c r="Q5" s="10">
        <v>1</v>
      </c>
      <c r="R5" s="10">
        <v>1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45">
        <v>0</v>
      </c>
      <c r="Y5" s="141">
        <v>1</v>
      </c>
      <c r="Z5" s="10">
        <v>1</v>
      </c>
      <c r="AA5" s="10">
        <v>0</v>
      </c>
      <c r="AB5" s="10">
        <v>0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41">
        <v>0</v>
      </c>
      <c r="AI5" s="144">
        <v>1</v>
      </c>
      <c r="AJ5" s="10">
        <v>1</v>
      </c>
      <c r="AK5" s="10">
        <v>1</v>
      </c>
      <c r="AL5" s="10">
        <v>1</v>
      </c>
      <c r="AM5" s="10">
        <v>1</v>
      </c>
      <c r="AN5" s="10">
        <v>0</v>
      </c>
      <c r="AO5" s="10">
        <v>1</v>
      </c>
      <c r="AP5" s="10">
        <v>1</v>
      </c>
      <c r="AQ5" s="10">
        <v>1</v>
      </c>
      <c r="AR5" s="41">
        <v>0</v>
      </c>
    </row>
    <row r="6" spans="1:44" x14ac:dyDescent="0.3">
      <c r="A6" s="51" t="s">
        <v>70</v>
      </c>
      <c r="B6" s="41">
        <v>2</v>
      </c>
      <c r="C6" s="41" t="s">
        <v>207</v>
      </c>
      <c r="D6" s="148">
        <v>26.7</v>
      </c>
      <c r="E6" s="52">
        <v>25.7</v>
      </c>
      <c r="F6" s="52">
        <v>26.3</v>
      </c>
      <c r="G6" s="52">
        <v>26.8</v>
      </c>
      <c r="H6" s="52">
        <v>27.1</v>
      </c>
      <c r="I6" s="52">
        <v>26.9</v>
      </c>
      <c r="J6" s="52">
        <v>22.7</v>
      </c>
      <c r="K6" s="52">
        <v>27.2</v>
      </c>
      <c r="L6" s="52">
        <v>27.2</v>
      </c>
      <c r="M6" s="52">
        <v>27.5</v>
      </c>
      <c r="N6" s="139">
        <v>27.1</v>
      </c>
      <c r="O6" s="144">
        <v>0</v>
      </c>
      <c r="P6" s="10">
        <v>1</v>
      </c>
      <c r="Q6" s="10">
        <v>1</v>
      </c>
      <c r="R6" s="10">
        <v>1</v>
      </c>
      <c r="S6" s="10">
        <v>1</v>
      </c>
      <c r="T6" s="10">
        <v>0</v>
      </c>
      <c r="U6" s="10">
        <v>0</v>
      </c>
      <c r="V6" s="10">
        <v>0</v>
      </c>
      <c r="W6" s="10">
        <v>1</v>
      </c>
      <c r="X6" s="145">
        <v>0</v>
      </c>
      <c r="Y6" s="141">
        <v>1</v>
      </c>
      <c r="Z6" s="10">
        <v>1</v>
      </c>
      <c r="AA6" s="10">
        <v>1</v>
      </c>
      <c r="AB6" s="10">
        <v>1</v>
      </c>
      <c r="AC6" s="10">
        <v>1</v>
      </c>
      <c r="AD6" s="10">
        <v>0</v>
      </c>
      <c r="AE6" s="10">
        <v>0</v>
      </c>
      <c r="AF6" s="10">
        <v>0</v>
      </c>
      <c r="AG6" s="10">
        <v>1</v>
      </c>
      <c r="AH6" s="41">
        <v>0</v>
      </c>
      <c r="AI6" s="144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41">
        <v>1</v>
      </c>
    </row>
    <row r="7" spans="1:44" x14ac:dyDescent="0.3">
      <c r="A7" s="51" t="s">
        <v>71</v>
      </c>
      <c r="B7" s="41">
        <v>3</v>
      </c>
      <c r="C7" s="41" t="s">
        <v>208</v>
      </c>
      <c r="D7" s="148">
        <v>24</v>
      </c>
      <c r="E7" s="52">
        <v>23</v>
      </c>
      <c r="F7" s="52">
        <v>23.2</v>
      </c>
      <c r="G7" s="52">
        <v>24.1</v>
      </c>
      <c r="H7" s="52">
        <v>24.2</v>
      </c>
      <c r="I7" s="52">
        <v>24.4</v>
      </c>
      <c r="J7" s="52">
        <v>24.8</v>
      </c>
      <c r="K7" s="52">
        <v>24.4</v>
      </c>
      <c r="L7" s="52">
        <v>25.1</v>
      </c>
      <c r="M7" s="52">
        <v>25.6</v>
      </c>
      <c r="N7" s="139">
        <v>24.8</v>
      </c>
      <c r="O7" s="144">
        <v>0</v>
      </c>
      <c r="P7" s="10">
        <v>1</v>
      </c>
      <c r="Q7" s="10">
        <v>1</v>
      </c>
      <c r="R7" s="10">
        <v>1</v>
      </c>
      <c r="S7" s="10">
        <v>0</v>
      </c>
      <c r="T7" s="10">
        <v>0</v>
      </c>
      <c r="U7" s="10">
        <v>0</v>
      </c>
      <c r="V7" s="10">
        <v>1</v>
      </c>
      <c r="W7" s="10">
        <v>1</v>
      </c>
      <c r="X7" s="145">
        <v>0</v>
      </c>
      <c r="Y7" s="141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1">
        <v>1</v>
      </c>
      <c r="AI7" s="144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0</v>
      </c>
      <c r="AR7" s="41">
        <v>0</v>
      </c>
    </row>
    <row r="8" spans="1:44" x14ac:dyDescent="0.3">
      <c r="A8" s="51" t="s">
        <v>72</v>
      </c>
      <c r="B8" s="41">
        <v>1</v>
      </c>
      <c r="C8" s="41" t="s">
        <v>38</v>
      </c>
      <c r="D8" s="148">
        <v>26.5</v>
      </c>
      <c r="E8" s="52">
        <v>25.9</v>
      </c>
      <c r="F8" s="52">
        <v>26.4</v>
      </c>
      <c r="G8" s="52">
        <v>26.8</v>
      </c>
      <c r="H8" s="52">
        <v>27.5</v>
      </c>
      <c r="I8" s="52">
        <v>26.4</v>
      </c>
      <c r="J8" s="52">
        <v>26.9</v>
      </c>
      <c r="K8" s="52">
        <v>26.7</v>
      </c>
      <c r="L8" s="52">
        <v>26.8</v>
      </c>
      <c r="M8" s="52">
        <v>26.9</v>
      </c>
      <c r="N8" s="139">
        <v>27</v>
      </c>
      <c r="O8" s="144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0</v>
      </c>
      <c r="V8" s="10">
        <v>1</v>
      </c>
      <c r="W8" s="10">
        <v>0</v>
      </c>
      <c r="X8" s="145">
        <v>0</v>
      </c>
      <c r="Y8" s="141">
        <v>1</v>
      </c>
      <c r="Z8" s="10">
        <v>1</v>
      </c>
      <c r="AA8" s="10">
        <v>1</v>
      </c>
      <c r="AB8" s="10">
        <v>1</v>
      </c>
      <c r="AC8" s="10">
        <v>1</v>
      </c>
      <c r="AD8" s="10">
        <v>0</v>
      </c>
      <c r="AE8" s="10">
        <v>0</v>
      </c>
      <c r="AF8" s="10">
        <v>0</v>
      </c>
      <c r="AG8" s="10">
        <v>0</v>
      </c>
      <c r="AH8" s="41">
        <v>0</v>
      </c>
      <c r="AI8" s="144">
        <v>1</v>
      </c>
      <c r="AJ8" s="10">
        <v>1</v>
      </c>
      <c r="AK8" s="10">
        <v>0</v>
      </c>
      <c r="AL8" s="10">
        <v>1</v>
      </c>
      <c r="AM8" s="10">
        <v>1</v>
      </c>
      <c r="AN8" s="10">
        <v>1</v>
      </c>
      <c r="AO8" s="10">
        <v>1</v>
      </c>
      <c r="AP8" s="10">
        <v>0</v>
      </c>
      <c r="AQ8" s="10">
        <v>0</v>
      </c>
      <c r="AR8" s="41">
        <v>1</v>
      </c>
    </row>
    <row r="9" spans="1:44" x14ac:dyDescent="0.3">
      <c r="A9" s="51" t="s">
        <v>64</v>
      </c>
      <c r="B9" s="41">
        <v>1</v>
      </c>
      <c r="C9" s="41" t="s">
        <v>38</v>
      </c>
      <c r="D9" s="148">
        <v>22.9</v>
      </c>
      <c r="E9" s="52">
        <v>22.2</v>
      </c>
      <c r="F9" s="52">
        <v>22</v>
      </c>
      <c r="G9" s="52">
        <v>21.8</v>
      </c>
      <c r="H9" s="52">
        <v>22</v>
      </c>
      <c r="I9" s="52">
        <v>22.1</v>
      </c>
      <c r="J9" s="52">
        <v>22.4</v>
      </c>
      <c r="K9" s="52">
        <v>22.7</v>
      </c>
      <c r="L9" s="52">
        <v>22.7</v>
      </c>
      <c r="M9" s="52">
        <v>22</v>
      </c>
      <c r="N9" s="139">
        <v>22.7</v>
      </c>
      <c r="O9" s="144">
        <v>0</v>
      </c>
      <c r="P9" s="10">
        <v>0</v>
      </c>
      <c r="Q9" s="10">
        <v>0</v>
      </c>
      <c r="R9" s="10">
        <v>1</v>
      </c>
      <c r="S9" s="10">
        <v>1</v>
      </c>
      <c r="T9" s="10">
        <v>1</v>
      </c>
      <c r="U9" s="10">
        <v>0</v>
      </c>
      <c r="V9" s="10">
        <v>0</v>
      </c>
      <c r="W9" s="10">
        <v>0</v>
      </c>
      <c r="X9" s="145">
        <v>0</v>
      </c>
      <c r="Y9" s="141">
        <v>2</v>
      </c>
      <c r="Z9" s="10">
        <v>2</v>
      </c>
      <c r="AA9" s="10">
        <v>2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1">
        <v>1</v>
      </c>
      <c r="AI9" s="144">
        <v>1</v>
      </c>
      <c r="AJ9" s="10">
        <v>1</v>
      </c>
      <c r="AK9" s="10">
        <v>1</v>
      </c>
      <c r="AL9" s="10">
        <v>1</v>
      </c>
      <c r="AM9" s="10">
        <v>0</v>
      </c>
      <c r="AN9" s="10">
        <v>1</v>
      </c>
      <c r="AO9" s="10">
        <v>0</v>
      </c>
      <c r="AP9" s="10">
        <v>1</v>
      </c>
      <c r="AQ9" s="10">
        <v>1</v>
      </c>
      <c r="AR9" s="41">
        <v>0</v>
      </c>
    </row>
    <row r="10" spans="1:44" x14ac:dyDescent="0.3">
      <c r="A10" s="51" t="s">
        <v>65</v>
      </c>
      <c r="B10" s="41">
        <v>1</v>
      </c>
      <c r="C10" s="41" t="s">
        <v>38</v>
      </c>
      <c r="D10" s="148">
        <v>25.8</v>
      </c>
      <c r="E10" s="52">
        <v>25.4</v>
      </c>
      <c r="F10" s="52">
        <v>25.3</v>
      </c>
      <c r="G10" s="52">
        <v>25.4</v>
      </c>
      <c r="H10" s="52">
        <v>25.8</v>
      </c>
      <c r="I10" s="52">
        <v>26.2</v>
      </c>
      <c r="J10" s="52">
        <v>26.4</v>
      </c>
      <c r="K10" s="52">
        <v>26.6</v>
      </c>
      <c r="L10" s="52">
        <v>26.8</v>
      </c>
      <c r="M10" s="52">
        <v>26.5</v>
      </c>
      <c r="N10" s="139">
        <v>26.9</v>
      </c>
      <c r="O10" s="144">
        <v>0</v>
      </c>
      <c r="P10" s="10">
        <v>0</v>
      </c>
      <c r="Q10" s="10">
        <v>0</v>
      </c>
      <c r="R10" s="10">
        <v>1</v>
      </c>
      <c r="S10" s="10">
        <v>1</v>
      </c>
      <c r="T10" s="10">
        <v>1</v>
      </c>
      <c r="U10" s="10">
        <v>0</v>
      </c>
      <c r="V10" s="10">
        <v>0</v>
      </c>
      <c r="W10" s="10">
        <v>0</v>
      </c>
      <c r="X10" s="145">
        <v>0</v>
      </c>
      <c r="Y10" s="141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0</v>
      </c>
      <c r="AG10" s="10">
        <v>0</v>
      </c>
      <c r="AH10" s="41">
        <v>0</v>
      </c>
      <c r="AI10" s="144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41">
        <v>1</v>
      </c>
    </row>
    <row r="11" spans="1:44" x14ac:dyDescent="0.3">
      <c r="A11" s="51" t="s">
        <v>66</v>
      </c>
      <c r="B11" s="41">
        <v>2</v>
      </c>
      <c r="C11" s="41" t="s">
        <v>207</v>
      </c>
      <c r="D11" s="148">
        <v>23.9</v>
      </c>
      <c r="E11" s="52">
        <v>24.2</v>
      </c>
      <c r="F11" s="52">
        <v>24.2</v>
      </c>
      <c r="G11" s="52">
        <v>23.9</v>
      </c>
      <c r="H11" s="52">
        <v>24.3</v>
      </c>
      <c r="I11" s="52">
        <v>24.3</v>
      </c>
      <c r="J11" s="52">
        <v>24</v>
      </c>
      <c r="K11" s="52">
        <v>24.2</v>
      </c>
      <c r="L11" s="52">
        <v>24.2</v>
      </c>
      <c r="M11" s="52">
        <v>23.8</v>
      </c>
      <c r="N11" s="139">
        <v>24</v>
      </c>
      <c r="O11" s="144">
        <v>0</v>
      </c>
      <c r="P11" s="10">
        <v>0</v>
      </c>
      <c r="Q11" s="10">
        <v>0</v>
      </c>
      <c r="R11" s="10">
        <v>1</v>
      </c>
      <c r="S11" s="10">
        <v>1</v>
      </c>
      <c r="T11" s="10">
        <v>1</v>
      </c>
      <c r="U11" s="10">
        <v>0</v>
      </c>
      <c r="V11" s="10">
        <v>0</v>
      </c>
      <c r="W11" s="10">
        <v>0</v>
      </c>
      <c r="X11" s="145">
        <v>0</v>
      </c>
      <c r="Y11" s="141">
        <v>1</v>
      </c>
      <c r="Z11" s="10">
        <v>1</v>
      </c>
      <c r="AA11" s="10">
        <v>2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1">
        <v>1</v>
      </c>
      <c r="AI11" s="144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0</v>
      </c>
      <c r="AP11" s="10">
        <v>0</v>
      </c>
      <c r="AQ11" s="10">
        <v>1</v>
      </c>
      <c r="AR11" s="41">
        <v>1</v>
      </c>
    </row>
    <row r="12" spans="1:44" x14ac:dyDescent="0.3">
      <c r="A12" s="51" t="s">
        <v>67</v>
      </c>
      <c r="B12" s="41">
        <v>3</v>
      </c>
      <c r="C12" s="41" t="s">
        <v>208</v>
      </c>
      <c r="D12" s="148">
        <v>25.3</v>
      </c>
      <c r="E12" s="52">
        <v>24.4</v>
      </c>
      <c r="F12" s="52">
        <v>24.6</v>
      </c>
      <c r="G12" s="52">
        <v>26.3</v>
      </c>
      <c r="H12" s="52">
        <v>26.4</v>
      </c>
      <c r="I12" s="52">
        <v>25.8</v>
      </c>
      <c r="J12" s="52">
        <v>25.7</v>
      </c>
      <c r="K12" s="52">
        <v>26</v>
      </c>
      <c r="L12" s="52">
        <v>26.5</v>
      </c>
      <c r="M12" s="52">
        <v>26.2</v>
      </c>
      <c r="N12" s="139">
        <v>26.1</v>
      </c>
      <c r="O12" s="144">
        <v>1</v>
      </c>
      <c r="P12" s="10">
        <v>1</v>
      </c>
      <c r="Q12" s="10">
        <v>1</v>
      </c>
      <c r="R12" s="10">
        <v>1</v>
      </c>
      <c r="S12" s="10">
        <v>1</v>
      </c>
      <c r="T12" s="10">
        <v>0</v>
      </c>
      <c r="U12" s="10">
        <v>0</v>
      </c>
      <c r="V12" s="10">
        <v>0</v>
      </c>
      <c r="W12" s="10">
        <v>0</v>
      </c>
      <c r="X12" s="145">
        <v>0</v>
      </c>
      <c r="Y12" s="141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1">
        <v>1</v>
      </c>
      <c r="AI12" s="144">
        <v>1</v>
      </c>
      <c r="AJ12" s="10">
        <v>1</v>
      </c>
      <c r="AK12" s="10">
        <v>1</v>
      </c>
      <c r="AL12" s="10">
        <v>1</v>
      </c>
      <c r="AM12" s="10">
        <v>0</v>
      </c>
      <c r="AN12" s="10">
        <v>0</v>
      </c>
      <c r="AO12" s="10">
        <v>1</v>
      </c>
      <c r="AP12" s="10">
        <v>1</v>
      </c>
      <c r="AQ12" s="10">
        <v>1</v>
      </c>
      <c r="AR12" s="41">
        <v>1</v>
      </c>
    </row>
    <row r="13" spans="1:44" x14ac:dyDescent="0.3">
      <c r="A13" s="51" t="s">
        <v>73</v>
      </c>
      <c r="B13" s="41">
        <v>2</v>
      </c>
      <c r="C13" s="41" t="s">
        <v>207</v>
      </c>
      <c r="D13" s="148">
        <v>28.7</v>
      </c>
      <c r="E13" s="52">
        <v>27.8</v>
      </c>
      <c r="F13" s="52">
        <v>28.1</v>
      </c>
      <c r="G13" s="52">
        <v>28.6</v>
      </c>
      <c r="H13" s="52">
        <v>28.8</v>
      </c>
      <c r="I13" s="52">
        <v>29</v>
      </c>
      <c r="J13" s="52">
        <v>29.2</v>
      </c>
      <c r="K13" s="52">
        <v>29.5</v>
      </c>
      <c r="L13" s="52">
        <v>30.1</v>
      </c>
      <c r="M13" s="52">
        <v>29.8</v>
      </c>
      <c r="N13" s="139">
        <v>29.8</v>
      </c>
      <c r="O13" s="144">
        <v>1</v>
      </c>
      <c r="P13" s="10">
        <v>1</v>
      </c>
      <c r="Q13" s="10">
        <v>1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45">
        <v>0</v>
      </c>
      <c r="Y13" s="141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1">
        <v>1</v>
      </c>
      <c r="AI13" s="144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41">
        <v>1</v>
      </c>
    </row>
    <row r="14" spans="1:44" x14ac:dyDescent="0.3">
      <c r="A14" s="51" t="s">
        <v>74</v>
      </c>
      <c r="B14" s="41">
        <v>1</v>
      </c>
      <c r="C14" s="41" t="s">
        <v>38</v>
      </c>
      <c r="D14" s="148">
        <v>26.9</v>
      </c>
      <c r="E14" s="52">
        <v>26.2</v>
      </c>
      <c r="F14" s="52">
        <v>26.5</v>
      </c>
      <c r="G14" s="52">
        <v>27</v>
      </c>
      <c r="H14" s="52">
        <v>27.7</v>
      </c>
      <c r="I14" s="52">
        <v>27.2</v>
      </c>
      <c r="J14" s="52">
        <v>26.9</v>
      </c>
      <c r="K14" s="52">
        <v>27.4</v>
      </c>
      <c r="L14" s="52">
        <v>27.6</v>
      </c>
      <c r="M14" s="52">
        <v>27.4</v>
      </c>
      <c r="N14" s="139">
        <v>27</v>
      </c>
      <c r="O14" s="144">
        <v>2</v>
      </c>
      <c r="P14" s="10">
        <v>1</v>
      </c>
      <c r="Q14" s="10">
        <v>0</v>
      </c>
      <c r="R14" s="10">
        <v>1</v>
      </c>
      <c r="S14" s="10">
        <v>1</v>
      </c>
      <c r="T14" s="10">
        <v>1</v>
      </c>
      <c r="U14" s="10">
        <v>0</v>
      </c>
      <c r="V14" s="10">
        <v>0</v>
      </c>
      <c r="W14" s="10">
        <v>0</v>
      </c>
      <c r="X14" s="145">
        <v>0</v>
      </c>
      <c r="Y14" s="141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0</v>
      </c>
      <c r="AF14" s="10">
        <v>1</v>
      </c>
      <c r="AG14" s="10">
        <v>1</v>
      </c>
      <c r="AH14" s="41">
        <v>0</v>
      </c>
      <c r="AI14" s="144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0</v>
      </c>
      <c r="AP14" s="10">
        <v>1</v>
      </c>
      <c r="AQ14" s="10">
        <v>1</v>
      </c>
      <c r="AR14" s="41">
        <v>0</v>
      </c>
    </row>
    <row r="15" spans="1:44" x14ac:dyDescent="0.3">
      <c r="A15" s="51" t="s">
        <v>75</v>
      </c>
      <c r="B15" s="41">
        <v>1</v>
      </c>
      <c r="C15" s="41" t="s">
        <v>38</v>
      </c>
      <c r="D15" s="148">
        <v>26.3</v>
      </c>
      <c r="E15" s="52">
        <v>25.7</v>
      </c>
      <c r="F15" s="52">
        <v>25.9</v>
      </c>
      <c r="G15" s="52">
        <v>26.6</v>
      </c>
      <c r="H15" s="52">
        <v>27.2</v>
      </c>
      <c r="I15" s="52">
        <v>27</v>
      </c>
      <c r="J15" s="52">
        <v>26.6</v>
      </c>
      <c r="K15" s="52">
        <v>27.3</v>
      </c>
      <c r="L15" s="52">
        <v>27.1</v>
      </c>
      <c r="M15" s="52">
        <v>27.1</v>
      </c>
      <c r="N15" s="139">
        <v>27</v>
      </c>
      <c r="O15" s="144">
        <v>1</v>
      </c>
      <c r="P15" s="10">
        <v>1</v>
      </c>
      <c r="Q15" s="10">
        <v>1</v>
      </c>
      <c r="R15" s="10">
        <v>1</v>
      </c>
      <c r="S15" s="10">
        <v>1</v>
      </c>
      <c r="T15" s="10">
        <v>0</v>
      </c>
      <c r="U15" s="10">
        <v>0</v>
      </c>
      <c r="V15" s="10">
        <v>0</v>
      </c>
      <c r="W15" s="10">
        <v>0</v>
      </c>
      <c r="X15" s="145">
        <v>0</v>
      </c>
      <c r="Y15" s="141">
        <v>1</v>
      </c>
      <c r="Z15" s="10">
        <v>1</v>
      </c>
      <c r="AA15" s="10">
        <v>1</v>
      </c>
      <c r="AB15" s="10">
        <v>0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1">
        <v>1</v>
      </c>
      <c r="AI15" s="144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1</v>
      </c>
      <c r="AP15" s="10">
        <v>1</v>
      </c>
      <c r="AQ15" s="10">
        <v>1</v>
      </c>
      <c r="AR15" s="41">
        <v>1</v>
      </c>
    </row>
    <row r="16" spans="1:44" x14ac:dyDescent="0.3">
      <c r="A16" s="51" t="s">
        <v>76</v>
      </c>
      <c r="B16" s="41">
        <v>1</v>
      </c>
      <c r="C16" s="41" t="s">
        <v>38</v>
      </c>
      <c r="D16" s="148">
        <v>28.1</v>
      </c>
      <c r="E16" s="52">
        <v>27.4</v>
      </c>
      <c r="F16" s="52">
        <v>27.7</v>
      </c>
      <c r="G16" s="52">
        <v>28.1</v>
      </c>
      <c r="H16" s="52">
        <v>28.4</v>
      </c>
      <c r="I16" s="52">
        <v>28</v>
      </c>
      <c r="J16" s="52">
        <v>28</v>
      </c>
      <c r="K16" s="52">
        <v>28.5</v>
      </c>
      <c r="L16" s="52">
        <v>28.8</v>
      </c>
      <c r="M16" s="52">
        <v>28.9</v>
      </c>
      <c r="N16" s="139">
        <v>28.4</v>
      </c>
      <c r="O16" s="144">
        <v>1</v>
      </c>
      <c r="P16" s="10">
        <v>1</v>
      </c>
      <c r="Q16" s="10">
        <v>1</v>
      </c>
      <c r="R16" s="10">
        <v>1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45">
        <v>0</v>
      </c>
      <c r="Y16" s="141">
        <v>1</v>
      </c>
      <c r="Z16" s="10">
        <v>1</v>
      </c>
      <c r="AA16" s="10">
        <v>1</v>
      </c>
      <c r="AB16" s="10">
        <v>0</v>
      </c>
      <c r="AC16" s="10">
        <v>1</v>
      </c>
      <c r="AD16" s="10">
        <v>0</v>
      </c>
      <c r="AE16" s="10">
        <v>1</v>
      </c>
      <c r="AF16" s="10">
        <v>0</v>
      </c>
      <c r="AG16" s="10">
        <v>0</v>
      </c>
      <c r="AH16" s="41">
        <v>0</v>
      </c>
      <c r="AI16" s="144">
        <v>1</v>
      </c>
      <c r="AJ16" s="10">
        <v>1</v>
      </c>
      <c r="AK16" s="10">
        <v>1</v>
      </c>
      <c r="AL16" s="10">
        <v>1</v>
      </c>
      <c r="AM16" s="10">
        <v>0</v>
      </c>
      <c r="AN16" s="10">
        <v>1</v>
      </c>
      <c r="AO16" s="10">
        <v>1</v>
      </c>
      <c r="AP16" s="10">
        <v>0</v>
      </c>
      <c r="AQ16" s="10">
        <v>0</v>
      </c>
      <c r="AR16" s="41">
        <v>0</v>
      </c>
    </row>
    <row r="17" spans="1:44" x14ac:dyDescent="0.3">
      <c r="A17" s="51" t="s">
        <v>77</v>
      </c>
      <c r="B17" s="41">
        <v>2</v>
      </c>
      <c r="C17" s="41" t="s">
        <v>207</v>
      </c>
      <c r="D17" s="148">
        <v>25.5</v>
      </c>
      <c r="E17" s="52">
        <v>25.3</v>
      </c>
      <c r="F17" s="52">
        <v>25.3</v>
      </c>
      <c r="G17" s="52">
        <v>25.8</v>
      </c>
      <c r="H17" s="52">
        <v>26</v>
      </c>
      <c r="I17" s="52">
        <v>25.5</v>
      </c>
      <c r="J17" s="52">
        <v>25</v>
      </c>
      <c r="K17" s="52">
        <v>26</v>
      </c>
      <c r="L17" s="52">
        <v>25.5</v>
      </c>
      <c r="M17" s="52">
        <v>25.4</v>
      </c>
      <c r="N17" s="139">
        <v>25.1</v>
      </c>
      <c r="O17" s="144">
        <v>1</v>
      </c>
      <c r="P17" s="10">
        <v>1</v>
      </c>
      <c r="Q17" s="10">
        <v>0</v>
      </c>
      <c r="R17" s="10">
        <v>1</v>
      </c>
      <c r="S17" s="10">
        <v>1</v>
      </c>
      <c r="T17" s="10">
        <v>0</v>
      </c>
      <c r="U17" s="10">
        <v>0</v>
      </c>
      <c r="V17" s="10">
        <v>0</v>
      </c>
      <c r="W17" s="10">
        <v>0</v>
      </c>
      <c r="X17" s="145">
        <v>0</v>
      </c>
      <c r="Y17" s="141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1">
        <v>1</v>
      </c>
      <c r="AI17" s="144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0</v>
      </c>
      <c r="AR17" s="41">
        <v>1</v>
      </c>
    </row>
    <row r="18" spans="1:44" x14ac:dyDescent="0.3">
      <c r="A18" s="51" t="s">
        <v>78</v>
      </c>
      <c r="B18" s="41">
        <v>3</v>
      </c>
      <c r="C18" s="41" t="s">
        <v>208</v>
      </c>
      <c r="D18" s="148">
        <v>28.5</v>
      </c>
      <c r="E18" s="52">
        <v>28.6</v>
      </c>
      <c r="F18" s="52">
        <v>27.9</v>
      </c>
      <c r="G18" s="52">
        <v>27.8</v>
      </c>
      <c r="H18" s="52">
        <v>28.9</v>
      </c>
      <c r="I18" s="52">
        <v>28</v>
      </c>
      <c r="J18" s="52">
        <v>28.9</v>
      </c>
      <c r="K18" s="52">
        <v>29.5</v>
      </c>
      <c r="L18" s="52">
        <v>29.7</v>
      </c>
      <c r="M18" s="52">
        <v>29.6</v>
      </c>
      <c r="N18" s="139">
        <v>29.2</v>
      </c>
      <c r="O18" s="144">
        <v>1</v>
      </c>
      <c r="P18" s="10">
        <v>1</v>
      </c>
      <c r="Q18" s="10">
        <v>1</v>
      </c>
      <c r="R18" s="10">
        <v>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45">
        <v>0</v>
      </c>
      <c r="Y18" s="141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1">
        <v>1</v>
      </c>
      <c r="AI18" s="144">
        <v>0</v>
      </c>
      <c r="AJ18" s="10">
        <v>0</v>
      </c>
      <c r="AK18" s="10">
        <v>0</v>
      </c>
      <c r="AL18" s="10">
        <v>0</v>
      </c>
      <c r="AM18" s="10">
        <v>1</v>
      </c>
      <c r="AN18" s="10">
        <v>1</v>
      </c>
      <c r="AO18" s="10">
        <v>1</v>
      </c>
      <c r="AP18" s="10">
        <v>0</v>
      </c>
      <c r="AQ18" s="10">
        <v>0</v>
      </c>
      <c r="AR18" s="41">
        <v>0</v>
      </c>
    </row>
    <row r="19" spans="1:44" x14ac:dyDescent="0.3">
      <c r="A19" s="51" t="s">
        <v>79</v>
      </c>
      <c r="B19" s="41">
        <v>1</v>
      </c>
      <c r="C19" s="41" t="s">
        <v>38</v>
      </c>
      <c r="D19" s="148">
        <v>26.5</v>
      </c>
      <c r="E19" s="52">
        <v>25.7</v>
      </c>
      <c r="F19" s="52">
        <v>25.7</v>
      </c>
      <c r="G19" s="52">
        <v>26.7</v>
      </c>
      <c r="H19" s="52">
        <v>27.1</v>
      </c>
      <c r="I19" s="52">
        <v>26.7</v>
      </c>
      <c r="J19" s="52">
        <v>27.8</v>
      </c>
      <c r="K19" s="52">
        <v>27.9</v>
      </c>
      <c r="L19" s="52">
        <v>28.2</v>
      </c>
      <c r="M19" s="52">
        <v>28.3</v>
      </c>
      <c r="N19" s="139">
        <v>28.1</v>
      </c>
      <c r="O19" s="144">
        <v>0</v>
      </c>
      <c r="P19" s="10">
        <v>1</v>
      </c>
      <c r="Q19" s="10">
        <v>0</v>
      </c>
      <c r="R19" s="10">
        <v>1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45">
        <v>0</v>
      </c>
      <c r="Y19" s="141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0</v>
      </c>
      <c r="AG19" s="10">
        <v>0</v>
      </c>
      <c r="AH19" s="41">
        <v>0</v>
      </c>
      <c r="AI19" s="144">
        <v>0</v>
      </c>
      <c r="AJ19" s="10">
        <v>1</v>
      </c>
      <c r="AK19" s="10">
        <v>1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10">
        <v>0</v>
      </c>
      <c r="AR19" s="41">
        <v>1</v>
      </c>
    </row>
    <row r="20" spans="1:44" x14ac:dyDescent="0.3">
      <c r="A20" s="51" t="s">
        <v>80</v>
      </c>
      <c r="B20" s="41">
        <v>2</v>
      </c>
      <c r="C20" s="41" t="s">
        <v>207</v>
      </c>
      <c r="D20" s="148">
        <v>24.8</v>
      </c>
      <c r="E20" s="52">
        <v>24.2</v>
      </c>
      <c r="F20" s="52">
        <v>24.8</v>
      </c>
      <c r="G20" s="52">
        <v>25</v>
      </c>
      <c r="H20" s="52">
        <v>25.1</v>
      </c>
      <c r="I20" s="52">
        <v>24.6</v>
      </c>
      <c r="J20" s="52">
        <v>25.6</v>
      </c>
      <c r="K20" s="52">
        <v>25.6</v>
      </c>
      <c r="L20" s="52">
        <v>26</v>
      </c>
      <c r="M20" s="52">
        <v>26.2</v>
      </c>
      <c r="N20" s="139">
        <v>25.6</v>
      </c>
      <c r="O20" s="144">
        <v>1</v>
      </c>
      <c r="P20" s="10">
        <v>1</v>
      </c>
      <c r="Q20" s="10">
        <v>0</v>
      </c>
      <c r="R20" s="10">
        <v>1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45">
        <v>0</v>
      </c>
      <c r="Y20" s="141">
        <v>1</v>
      </c>
      <c r="Z20" s="10">
        <v>1</v>
      </c>
      <c r="AA20" s="10">
        <v>1</v>
      </c>
      <c r="AB20" s="10">
        <v>1</v>
      </c>
      <c r="AC20" s="10">
        <v>0</v>
      </c>
      <c r="AD20" s="10">
        <v>0</v>
      </c>
      <c r="AE20" s="10">
        <v>0</v>
      </c>
      <c r="AF20" s="10">
        <v>1</v>
      </c>
      <c r="AG20" s="10">
        <v>1</v>
      </c>
      <c r="AH20" s="41">
        <v>0</v>
      </c>
      <c r="AI20" s="144">
        <v>1</v>
      </c>
      <c r="AJ20" s="10">
        <v>1</v>
      </c>
      <c r="AK20" s="10">
        <v>1</v>
      </c>
      <c r="AL20" s="10">
        <v>1</v>
      </c>
      <c r="AM20" s="10">
        <v>0</v>
      </c>
      <c r="AN20" s="10">
        <v>0</v>
      </c>
      <c r="AO20" s="10">
        <v>1</v>
      </c>
      <c r="AP20" s="10">
        <v>1</v>
      </c>
      <c r="AQ20" s="10">
        <v>1</v>
      </c>
      <c r="AR20" s="41">
        <v>1</v>
      </c>
    </row>
    <row r="21" spans="1:44" x14ac:dyDescent="0.3">
      <c r="A21" s="51" t="s">
        <v>81</v>
      </c>
      <c r="B21" s="41">
        <v>3</v>
      </c>
      <c r="C21" s="41" t="s">
        <v>208</v>
      </c>
      <c r="D21" s="148">
        <v>25.8</v>
      </c>
      <c r="E21" s="52">
        <v>25.2</v>
      </c>
      <c r="F21" s="52">
        <v>25.8</v>
      </c>
      <c r="G21" s="52">
        <v>26.3</v>
      </c>
      <c r="H21" s="52">
        <v>26.4</v>
      </c>
      <c r="I21" s="52">
        <v>25.7</v>
      </c>
      <c r="J21" s="52">
        <v>26.2</v>
      </c>
      <c r="K21" s="52">
        <v>26.5</v>
      </c>
      <c r="L21" s="52">
        <v>26.2</v>
      </c>
      <c r="M21" s="52">
        <v>26.2</v>
      </c>
      <c r="N21" s="139">
        <v>26.2</v>
      </c>
      <c r="O21" s="144">
        <v>1</v>
      </c>
      <c r="P21" s="10">
        <v>1</v>
      </c>
      <c r="Q21" s="10">
        <v>1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45">
        <v>0</v>
      </c>
      <c r="Y21" s="141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1">
        <v>1</v>
      </c>
      <c r="AI21" s="144">
        <v>1</v>
      </c>
      <c r="AJ21" s="10">
        <v>0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41">
        <v>1</v>
      </c>
    </row>
    <row r="22" spans="1:44" x14ac:dyDescent="0.3">
      <c r="A22" s="51" t="s">
        <v>82</v>
      </c>
      <c r="B22" s="41">
        <v>2</v>
      </c>
      <c r="C22" s="41" t="s">
        <v>207</v>
      </c>
      <c r="D22" s="148">
        <v>20.8</v>
      </c>
      <c r="E22" s="52">
        <v>20</v>
      </c>
      <c r="F22" s="52">
        <v>20.5</v>
      </c>
      <c r="G22" s="52">
        <v>20.8</v>
      </c>
      <c r="H22" s="52">
        <v>20.8</v>
      </c>
      <c r="I22" s="52">
        <v>20.100000000000001</v>
      </c>
      <c r="J22" s="52">
        <v>21</v>
      </c>
      <c r="K22" s="52">
        <v>20.8</v>
      </c>
      <c r="L22" s="52">
        <v>20.3</v>
      </c>
      <c r="M22" s="52">
        <v>20.6</v>
      </c>
      <c r="N22" s="139">
        <v>20.6</v>
      </c>
      <c r="O22" s="144">
        <v>1</v>
      </c>
      <c r="P22" s="10">
        <v>0</v>
      </c>
      <c r="Q22" s="10">
        <v>1</v>
      </c>
      <c r="R22" s="10">
        <v>1</v>
      </c>
      <c r="S22" s="10">
        <v>1</v>
      </c>
      <c r="T22" s="10">
        <v>0</v>
      </c>
      <c r="U22" s="10">
        <v>0</v>
      </c>
      <c r="V22" s="10">
        <v>0</v>
      </c>
      <c r="W22" s="10">
        <v>0</v>
      </c>
      <c r="X22" s="145">
        <v>0</v>
      </c>
      <c r="Y22" s="141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0</v>
      </c>
      <c r="AE22" s="10">
        <v>1</v>
      </c>
      <c r="AF22" s="10">
        <v>1</v>
      </c>
      <c r="AG22" s="10">
        <v>0</v>
      </c>
      <c r="AH22" s="41">
        <v>0</v>
      </c>
      <c r="AI22" s="144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0</v>
      </c>
      <c r="AO22" s="10">
        <v>1</v>
      </c>
      <c r="AP22" s="10">
        <v>1</v>
      </c>
      <c r="AQ22" s="10">
        <v>0</v>
      </c>
      <c r="AR22" s="41">
        <v>0</v>
      </c>
    </row>
    <row r="23" spans="1:44" x14ac:dyDescent="0.3">
      <c r="A23" s="51" t="s">
        <v>83</v>
      </c>
      <c r="B23" s="41">
        <v>3</v>
      </c>
      <c r="C23" s="41" t="s">
        <v>208</v>
      </c>
      <c r="D23" s="148">
        <v>22.9</v>
      </c>
      <c r="E23" s="52">
        <v>22.6</v>
      </c>
      <c r="F23" s="52">
        <v>22.9</v>
      </c>
      <c r="G23" s="52">
        <v>22.9</v>
      </c>
      <c r="H23" s="52">
        <v>22.6</v>
      </c>
      <c r="I23" s="52">
        <v>23.3</v>
      </c>
      <c r="J23" s="52">
        <v>23.8</v>
      </c>
      <c r="K23" s="52">
        <v>23.2</v>
      </c>
      <c r="L23" s="52">
        <v>23.2</v>
      </c>
      <c r="M23" s="52">
        <v>23</v>
      </c>
      <c r="N23" s="139">
        <v>23.2</v>
      </c>
      <c r="O23" s="144">
        <v>1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45">
        <v>0</v>
      </c>
      <c r="Y23" s="141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1">
        <v>0</v>
      </c>
      <c r="AI23" s="144">
        <v>1</v>
      </c>
      <c r="AJ23" s="10">
        <v>1</v>
      </c>
      <c r="AK23" s="10">
        <v>0</v>
      </c>
      <c r="AL23" s="10">
        <v>1</v>
      </c>
      <c r="AM23" s="10">
        <v>1</v>
      </c>
      <c r="AN23" s="10">
        <v>1</v>
      </c>
      <c r="AO23" s="10">
        <v>1</v>
      </c>
      <c r="AP23" s="10">
        <v>0</v>
      </c>
      <c r="AQ23" s="10">
        <v>0</v>
      </c>
      <c r="AR23" s="41">
        <v>1</v>
      </c>
    </row>
    <row r="24" spans="1:44" x14ac:dyDescent="0.3">
      <c r="A24" s="51" t="s">
        <v>84</v>
      </c>
      <c r="B24" s="41">
        <v>2</v>
      </c>
      <c r="C24" s="41" t="s">
        <v>207</v>
      </c>
      <c r="D24" s="148">
        <v>21.2</v>
      </c>
      <c r="E24" s="52">
        <v>20.9</v>
      </c>
      <c r="F24" s="52">
        <v>21.3</v>
      </c>
      <c r="G24" s="52">
        <v>21.5</v>
      </c>
      <c r="H24" s="52">
        <v>21.2</v>
      </c>
      <c r="I24" s="52">
        <v>22.1</v>
      </c>
      <c r="J24" s="52">
        <v>22</v>
      </c>
      <c r="K24" s="52">
        <v>21.8</v>
      </c>
      <c r="L24" s="52">
        <v>21.5</v>
      </c>
      <c r="M24" s="52">
        <v>21.7</v>
      </c>
      <c r="N24" s="139">
        <v>21.9</v>
      </c>
      <c r="O24" s="144">
        <v>1</v>
      </c>
      <c r="P24" s="10">
        <v>1</v>
      </c>
      <c r="Q24" s="10">
        <v>1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45">
        <v>0</v>
      </c>
      <c r="Y24" s="141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0</v>
      </c>
      <c r="AF24" s="10">
        <v>0</v>
      </c>
      <c r="AG24" s="10">
        <v>1</v>
      </c>
      <c r="AH24" s="41">
        <v>1</v>
      </c>
      <c r="AI24" s="144">
        <v>1</v>
      </c>
      <c r="AJ24" s="10">
        <v>1</v>
      </c>
      <c r="AK24" s="10">
        <v>0</v>
      </c>
      <c r="AL24" s="10">
        <v>0</v>
      </c>
      <c r="AM24" s="10">
        <v>1</v>
      </c>
      <c r="AN24" s="10">
        <v>1</v>
      </c>
      <c r="AO24" s="10">
        <v>0</v>
      </c>
      <c r="AP24" s="10">
        <v>1</v>
      </c>
      <c r="AQ24" s="10">
        <v>1</v>
      </c>
      <c r="AR24" s="41">
        <v>1</v>
      </c>
    </row>
    <row r="25" spans="1:44" x14ac:dyDescent="0.3">
      <c r="A25" s="51" t="s">
        <v>85</v>
      </c>
      <c r="B25" s="41">
        <v>1</v>
      </c>
      <c r="C25" s="41" t="s">
        <v>38</v>
      </c>
      <c r="D25" s="148">
        <v>26.7</v>
      </c>
      <c r="E25" s="52">
        <v>26.5</v>
      </c>
      <c r="F25" s="52">
        <v>26.3</v>
      </c>
      <c r="G25" s="52">
        <v>26.6</v>
      </c>
      <c r="H25" s="52">
        <v>26.1</v>
      </c>
      <c r="I25" s="52">
        <v>26.6</v>
      </c>
      <c r="J25" s="52">
        <v>26.6</v>
      </c>
      <c r="K25" s="52">
        <v>26.4</v>
      </c>
      <c r="L25" s="52">
        <v>26.2</v>
      </c>
      <c r="M25" s="52">
        <v>26.4</v>
      </c>
      <c r="N25" s="139">
        <v>26.1</v>
      </c>
      <c r="O25" s="144">
        <v>1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45">
        <v>0</v>
      </c>
      <c r="Y25" s="141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1">
        <v>1</v>
      </c>
      <c r="AI25" s="144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41">
        <v>1</v>
      </c>
    </row>
    <row r="26" spans="1:44" x14ac:dyDescent="0.3">
      <c r="A26" s="51" t="s">
        <v>86</v>
      </c>
      <c r="B26" s="41">
        <v>3</v>
      </c>
      <c r="C26" s="41" t="s">
        <v>208</v>
      </c>
      <c r="D26" s="148">
        <v>25.4</v>
      </c>
      <c r="E26" s="52">
        <v>25.1</v>
      </c>
      <c r="F26" s="52">
        <v>25</v>
      </c>
      <c r="G26" s="52">
        <v>25.3</v>
      </c>
      <c r="H26" s="52">
        <v>24.7</v>
      </c>
      <c r="I26" s="52">
        <v>24.9</v>
      </c>
      <c r="J26" s="52">
        <v>25.6</v>
      </c>
      <c r="K26" s="52">
        <v>25.3</v>
      </c>
      <c r="L26" s="52">
        <v>25.5</v>
      </c>
      <c r="M26" s="52">
        <v>27.7</v>
      </c>
      <c r="N26" s="139">
        <v>25.1</v>
      </c>
      <c r="O26" s="144">
        <v>2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0</v>
      </c>
      <c r="V26" s="10">
        <v>1</v>
      </c>
      <c r="W26" s="10">
        <v>0</v>
      </c>
      <c r="X26" s="145">
        <v>0</v>
      </c>
      <c r="Y26" s="141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1">
        <v>1</v>
      </c>
      <c r="AI26" s="144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41">
        <v>1</v>
      </c>
    </row>
    <row r="27" spans="1:44" x14ac:dyDescent="0.3">
      <c r="A27" s="51" t="s">
        <v>39</v>
      </c>
      <c r="B27" s="41">
        <v>3</v>
      </c>
      <c r="C27" s="41" t="s">
        <v>208</v>
      </c>
      <c r="D27" s="148">
        <v>31.6</v>
      </c>
      <c r="E27" s="52">
        <v>30.2</v>
      </c>
      <c r="F27" s="52">
        <v>31.1</v>
      </c>
      <c r="G27" s="52">
        <v>31</v>
      </c>
      <c r="H27" s="52">
        <v>31.02</v>
      </c>
      <c r="I27" s="52">
        <v>31.6</v>
      </c>
      <c r="J27" s="52">
        <v>30.7</v>
      </c>
      <c r="K27" s="52">
        <v>31.35</v>
      </c>
      <c r="L27" s="52">
        <v>31.58</v>
      </c>
      <c r="M27" s="52">
        <v>31.67</v>
      </c>
      <c r="N27" s="139">
        <v>32.4</v>
      </c>
      <c r="O27" s="144">
        <v>2</v>
      </c>
      <c r="P27" s="10">
        <v>2</v>
      </c>
      <c r="Q27" s="10">
        <v>2</v>
      </c>
      <c r="R27" s="10">
        <v>2</v>
      </c>
      <c r="S27" s="10">
        <v>2</v>
      </c>
      <c r="T27" s="10">
        <v>1</v>
      </c>
      <c r="U27" s="10">
        <v>1</v>
      </c>
      <c r="V27" s="10">
        <v>1</v>
      </c>
      <c r="W27" s="10">
        <v>1</v>
      </c>
      <c r="X27" s="145">
        <v>1</v>
      </c>
      <c r="Y27" s="141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1">
        <v>1</v>
      </c>
      <c r="AI27" s="144">
        <v>1</v>
      </c>
      <c r="AJ27" s="10">
        <v>0</v>
      </c>
      <c r="AK27" s="10">
        <v>1</v>
      </c>
      <c r="AL27" s="10">
        <v>1</v>
      </c>
      <c r="AM27" s="10">
        <v>1</v>
      </c>
      <c r="AN27" s="10">
        <v>1</v>
      </c>
      <c r="AO27" s="10">
        <v>1</v>
      </c>
      <c r="AP27" s="10">
        <v>1</v>
      </c>
      <c r="AQ27" s="10">
        <v>1</v>
      </c>
      <c r="AR27" s="41">
        <v>1</v>
      </c>
    </row>
    <row r="28" spans="1:44" x14ac:dyDescent="0.3">
      <c r="A28" s="51" t="s">
        <v>40</v>
      </c>
      <c r="B28" s="41">
        <v>1</v>
      </c>
      <c r="C28" s="41" t="s">
        <v>38</v>
      </c>
      <c r="D28" s="148">
        <v>30.8</v>
      </c>
      <c r="E28" s="52">
        <v>30.6</v>
      </c>
      <c r="F28" s="52">
        <v>30.8</v>
      </c>
      <c r="G28" s="52">
        <v>31.2</v>
      </c>
      <c r="H28" s="52">
        <v>31.13</v>
      </c>
      <c r="I28" s="52">
        <v>31.5</v>
      </c>
      <c r="J28" s="52">
        <v>30.2</v>
      </c>
      <c r="K28" s="52">
        <v>30.59</v>
      </c>
      <c r="L28" s="52">
        <v>30.61</v>
      </c>
      <c r="M28" s="52">
        <v>30.42</v>
      </c>
      <c r="N28" s="139">
        <v>31</v>
      </c>
      <c r="O28" s="144">
        <v>1</v>
      </c>
      <c r="P28" s="10">
        <v>2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45">
        <v>1</v>
      </c>
      <c r="Y28" s="141">
        <v>1</v>
      </c>
      <c r="Z28" s="10">
        <v>1</v>
      </c>
      <c r="AA28" s="10">
        <v>1</v>
      </c>
      <c r="AB28" s="10">
        <v>1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41">
        <v>0</v>
      </c>
      <c r="AI28" s="144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1</v>
      </c>
      <c r="AR28" s="41">
        <v>1</v>
      </c>
    </row>
    <row r="29" spans="1:44" x14ac:dyDescent="0.3">
      <c r="A29" s="51" t="s">
        <v>41</v>
      </c>
      <c r="B29" s="41">
        <v>2</v>
      </c>
      <c r="C29" s="41" t="s">
        <v>207</v>
      </c>
      <c r="D29" s="148">
        <v>30.6</v>
      </c>
      <c r="E29" s="52">
        <v>29.3</v>
      </c>
      <c r="F29" s="52">
        <v>30.4</v>
      </c>
      <c r="G29" s="52">
        <v>30.2</v>
      </c>
      <c r="H29" s="52">
        <v>30.15</v>
      </c>
      <c r="I29" s="52">
        <v>30.5</v>
      </c>
      <c r="J29" s="52">
        <v>29.7</v>
      </c>
      <c r="K29" s="52">
        <v>30.13</v>
      </c>
      <c r="L29" s="52">
        <v>30.23</v>
      </c>
      <c r="M29" s="52">
        <v>30.12</v>
      </c>
      <c r="N29" s="139">
        <v>30.4</v>
      </c>
      <c r="O29" s="144">
        <v>1</v>
      </c>
      <c r="P29" s="10">
        <v>1</v>
      </c>
      <c r="Q29" s="10">
        <v>1</v>
      </c>
      <c r="R29" s="10">
        <v>1</v>
      </c>
      <c r="S29" s="10">
        <v>0</v>
      </c>
      <c r="T29" s="10">
        <v>1</v>
      </c>
      <c r="U29" s="10">
        <v>1</v>
      </c>
      <c r="V29" s="10">
        <v>1</v>
      </c>
      <c r="W29" s="10">
        <v>1</v>
      </c>
      <c r="X29" s="145">
        <v>1</v>
      </c>
      <c r="Y29" s="141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1">
        <v>1</v>
      </c>
      <c r="AI29" s="144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41">
        <v>1</v>
      </c>
    </row>
    <row r="30" spans="1:44" x14ac:dyDescent="0.3">
      <c r="A30" s="51" t="s">
        <v>42</v>
      </c>
      <c r="B30" s="41">
        <v>2</v>
      </c>
      <c r="C30" s="41" t="s">
        <v>207</v>
      </c>
      <c r="D30" s="148">
        <v>30</v>
      </c>
      <c r="E30" s="52">
        <v>28.1</v>
      </c>
      <c r="F30" s="52">
        <v>27.9</v>
      </c>
      <c r="G30" s="52">
        <v>27.98</v>
      </c>
      <c r="H30" s="52">
        <v>28.8</v>
      </c>
      <c r="I30" s="52">
        <v>28.2</v>
      </c>
      <c r="J30" s="52">
        <v>29.26</v>
      </c>
      <c r="K30" s="52">
        <v>27.96</v>
      </c>
      <c r="L30" s="52">
        <v>28.04</v>
      </c>
      <c r="M30" s="52">
        <v>28.7</v>
      </c>
      <c r="N30" s="139">
        <v>28.5</v>
      </c>
      <c r="O30" s="144">
        <v>2</v>
      </c>
      <c r="P30" s="10">
        <v>1</v>
      </c>
      <c r="Q30" s="10">
        <v>1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45">
        <v>0</v>
      </c>
      <c r="Y30" s="141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41">
        <v>0</v>
      </c>
      <c r="AI30" s="144">
        <v>1</v>
      </c>
      <c r="AJ30" s="10">
        <v>1</v>
      </c>
      <c r="AK30" s="10">
        <v>1</v>
      </c>
      <c r="AL30" s="10">
        <v>1</v>
      </c>
      <c r="AM30" s="10">
        <v>1</v>
      </c>
      <c r="AN30" s="10">
        <v>1</v>
      </c>
      <c r="AO30" s="10">
        <v>1</v>
      </c>
      <c r="AP30" s="10">
        <v>1</v>
      </c>
      <c r="AQ30" s="10">
        <v>1</v>
      </c>
      <c r="AR30" s="41">
        <v>1</v>
      </c>
    </row>
    <row r="31" spans="1:44" x14ac:dyDescent="0.3">
      <c r="A31" s="51" t="s">
        <v>43</v>
      </c>
      <c r="B31" s="41">
        <v>3</v>
      </c>
      <c r="C31" s="41" t="s">
        <v>208</v>
      </c>
      <c r="D31" s="148">
        <v>32.9</v>
      </c>
      <c r="E31" s="52">
        <v>31.8</v>
      </c>
      <c r="F31" s="52">
        <v>32</v>
      </c>
      <c r="G31" s="52">
        <v>32.26</v>
      </c>
      <c r="H31" s="52">
        <v>32.5</v>
      </c>
      <c r="I31" s="52">
        <v>31.9</v>
      </c>
      <c r="J31" s="52">
        <v>32.64</v>
      </c>
      <c r="K31" s="52">
        <v>32.78</v>
      </c>
      <c r="L31" s="52">
        <v>32.549999999999997</v>
      </c>
      <c r="M31" s="52">
        <v>32.86</v>
      </c>
      <c r="N31" s="139">
        <v>32.799999999999997</v>
      </c>
      <c r="O31" s="144">
        <v>2</v>
      </c>
      <c r="P31" s="10">
        <v>1</v>
      </c>
      <c r="Q31" s="10">
        <v>1</v>
      </c>
      <c r="R31" s="10">
        <v>1</v>
      </c>
      <c r="S31" s="10">
        <v>0</v>
      </c>
      <c r="T31" s="10">
        <v>1</v>
      </c>
      <c r="U31" s="10">
        <v>1</v>
      </c>
      <c r="V31" s="10">
        <v>1</v>
      </c>
      <c r="W31" s="10">
        <v>1</v>
      </c>
      <c r="X31" s="145">
        <v>0</v>
      </c>
      <c r="Y31" s="141">
        <v>1</v>
      </c>
      <c r="Z31" s="10">
        <v>1</v>
      </c>
      <c r="AA31" s="10">
        <v>1</v>
      </c>
      <c r="AB31" s="10">
        <v>1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41">
        <v>0</v>
      </c>
      <c r="AI31" s="144">
        <v>1</v>
      </c>
      <c r="AJ31" s="10">
        <v>1</v>
      </c>
      <c r="AK31" s="10">
        <v>1</v>
      </c>
      <c r="AL31" s="10">
        <v>1</v>
      </c>
      <c r="AM31" s="10">
        <v>0</v>
      </c>
      <c r="AN31" s="10">
        <v>1</v>
      </c>
      <c r="AO31" s="10">
        <v>1</v>
      </c>
      <c r="AP31" s="10">
        <v>1</v>
      </c>
      <c r="AQ31" s="10">
        <v>1</v>
      </c>
      <c r="AR31" s="41">
        <v>1</v>
      </c>
    </row>
    <row r="32" spans="1:44" x14ac:dyDescent="0.3">
      <c r="A32" s="51" t="s">
        <v>44</v>
      </c>
      <c r="B32" s="41">
        <v>1</v>
      </c>
      <c r="C32" s="41" t="s">
        <v>38</v>
      </c>
      <c r="D32" s="148">
        <v>33.299999999999997</v>
      </c>
      <c r="E32" s="52">
        <v>33.200000000000003</v>
      </c>
      <c r="F32" s="52">
        <v>32.9</v>
      </c>
      <c r="G32" s="52">
        <v>33.08</v>
      </c>
      <c r="H32" s="52">
        <v>34</v>
      </c>
      <c r="I32" s="52">
        <v>32.9</v>
      </c>
      <c r="J32" s="52">
        <v>33.33</v>
      </c>
      <c r="K32" s="52">
        <v>33.58</v>
      </c>
      <c r="L32" s="52">
        <v>33.28</v>
      </c>
      <c r="M32" s="52">
        <v>33.619999999999997</v>
      </c>
      <c r="N32" s="139">
        <v>33.1</v>
      </c>
      <c r="O32" s="144">
        <v>2</v>
      </c>
      <c r="P32" s="10">
        <v>2</v>
      </c>
      <c r="Q32" s="10">
        <v>2</v>
      </c>
      <c r="R32" s="10">
        <v>2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145">
        <v>1</v>
      </c>
      <c r="Y32" s="141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41">
        <v>0</v>
      </c>
      <c r="AI32" s="144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0">
        <v>1</v>
      </c>
      <c r="AP32" s="10">
        <v>1</v>
      </c>
      <c r="AQ32" s="10">
        <v>1</v>
      </c>
      <c r="AR32" s="41">
        <v>1</v>
      </c>
    </row>
    <row r="33" spans="1:44" x14ac:dyDescent="0.3">
      <c r="A33" s="51" t="s">
        <v>45</v>
      </c>
      <c r="B33" s="41">
        <v>3</v>
      </c>
      <c r="C33" s="41" t="s">
        <v>208</v>
      </c>
      <c r="D33" s="148">
        <v>32.5</v>
      </c>
      <c r="E33" s="52">
        <v>31.45</v>
      </c>
      <c r="F33" s="52">
        <v>31.28</v>
      </c>
      <c r="G33" s="52">
        <v>31.18</v>
      </c>
      <c r="H33" s="52">
        <v>31.4</v>
      </c>
      <c r="I33" s="52">
        <v>31.1</v>
      </c>
      <c r="J33" s="52">
        <v>31.1</v>
      </c>
      <c r="K33" s="52">
        <v>31.3</v>
      </c>
      <c r="L33" s="52">
        <v>30.9</v>
      </c>
      <c r="M33" s="52">
        <v>31.2</v>
      </c>
      <c r="N33" s="139">
        <v>31.1</v>
      </c>
      <c r="O33" s="144">
        <v>2</v>
      </c>
      <c r="P33" s="10">
        <v>2</v>
      </c>
      <c r="Q33" s="10">
        <v>2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45">
        <v>0</v>
      </c>
      <c r="Y33" s="141">
        <v>1</v>
      </c>
      <c r="Z33" s="10">
        <v>1</v>
      </c>
      <c r="AA33" s="10">
        <v>0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1">
        <v>0</v>
      </c>
      <c r="AI33" s="144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0">
        <v>1</v>
      </c>
      <c r="AR33" s="41">
        <v>1</v>
      </c>
    </row>
    <row r="34" spans="1:44" x14ac:dyDescent="0.3">
      <c r="A34" s="51" t="s">
        <v>46</v>
      </c>
      <c r="B34" s="41">
        <v>2</v>
      </c>
      <c r="C34" s="41" t="s">
        <v>207</v>
      </c>
      <c r="D34" s="148">
        <v>32.200000000000003</v>
      </c>
      <c r="E34" s="52">
        <v>32.14</v>
      </c>
      <c r="F34" s="52">
        <v>32.39</v>
      </c>
      <c r="G34" s="52">
        <v>31.44</v>
      </c>
      <c r="H34" s="52">
        <v>31.3</v>
      </c>
      <c r="I34" s="52">
        <v>31.2</v>
      </c>
      <c r="J34" s="52">
        <v>31.2</v>
      </c>
      <c r="K34" s="52">
        <v>31.7</v>
      </c>
      <c r="L34" s="52">
        <v>31.1</v>
      </c>
      <c r="M34" s="52">
        <v>31.5</v>
      </c>
      <c r="N34" s="139">
        <v>31.3</v>
      </c>
      <c r="O34" s="144">
        <v>2</v>
      </c>
      <c r="P34" s="10">
        <v>2</v>
      </c>
      <c r="Q34" s="10">
        <v>2</v>
      </c>
      <c r="R34" s="10">
        <v>2</v>
      </c>
      <c r="S34" s="10">
        <v>2</v>
      </c>
      <c r="T34" s="10">
        <v>1</v>
      </c>
      <c r="U34" s="10">
        <v>2</v>
      </c>
      <c r="V34" s="10">
        <v>1</v>
      </c>
      <c r="W34" s="10">
        <v>1</v>
      </c>
      <c r="X34" s="145">
        <v>1</v>
      </c>
      <c r="Y34" s="141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0</v>
      </c>
      <c r="AG34" s="10">
        <v>0</v>
      </c>
      <c r="AH34" s="41">
        <v>0</v>
      </c>
      <c r="AI34" s="144">
        <v>2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0</v>
      </c>
      <c r="AQ34" s="10">
        <v>0</v>
      </c>
      <c r="AR34" s="41">
        <v>1</v>
      </c>
    </row>
    <row r="35" spans="1:44" x14ac:dyDescent="0.3">
      <c r="A35" s="51" t="s">
        <v>47</v>
      </c>
      <c r="B35" s="41">
        <v>1</v>
      </c>
      <c r="C35" s="41" t="s">
        <v>38</v>
      </c>
      <c r="D35" s="148">
        <v>31.8</v>
      </c>
      <c r="E35" s="52">
        <v>30.46</v>
      </c>
      <c r="F35" s="52">
        <v>30.26</v>
      </c>
      <c r="G35" s="52">
        <v>31.69</v>
      </c>
      <c r="H35" s="52">
        <v>31.81</v>
      </c>
      <c r="I35" s="52">
        <v>31.4</v>
      </c>
      <c r="J35" s="52">
        <v>31.5</v>
      </c>
      <c r="K35" s="52">
        <v>31.1</v>
      </c>
      <c r="L35" s="52">
        <v>31.7</v>
      </c>
      <c r="M35" s="52">
        <v>31.7</v>
      </c>
      <c r="N35" s="139">
        <v>33.1</v>
      </c>
      <c r="O35" s="144">
        <v>2</v>
      </c>
      <c r="P35" s="10">
        <v>2</v>
      </c>
      <c r="Q35" s="10">
        <v>2</v>
      </c>
      <c r="R35" s="10">
        <v>1</v>
      </c>
      <c r="S35" s="10">
        <v>1</v>
      </c>
      <c r="T35" s="10">
        <v>1</v>
      </c>
      <c r="U35" s="10">
        <v>2</v>
      </c>
      <c r="V35" s="10">
        <v>1</v>
      </c>
      <c r="W35" s="10">
        <v>1</v>
      </c>
      <c r="X35" s="145">
        <v>1</v>
      </c>
      <c r="Y35" s="141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1">
        <v>1</v>
      </c>
      <c r="AI35" s="144">
        <v>1</v>
      </c>
      <c r="AJ35" s="10">
        <v>1</v>
      </c>
      <c r="AK35" s="10">
        <v>1</v>
      </c>
      <c r="AL35" s="10">
        <v>1</v>
      </c>
      <c r="AM35" s="10">
        <v>1</v>
      </c>
      <c r="AN35" s="10">
        <v>0</v>
      </c>
      <c r="AO35" s="10">
        <v>1</v>
      </c>
      <c r="AP35" s="10">
        <v>1</v>
      </c>
      <c r="AQ35" s="10">
        <v>1</v>
      </c>
      <c r="AR35" s="41">
        <v>1</v>
      </c>
    </row>
    <row r="36" spans="1:44" x14ac:dyDescent="0.3">
      <c r="A36" s="51" t="s">
        <v>48</v>
      </c>
      <c r="B36" s="41">
        <v>3</v>
      </c>
      <c r="C36" s="41" t="s">
        <v>208</v>
      </c>
      <c r="D36" s="148">
        <v>31.5</v>
      </c>
      <c r="E36" s="52">
        <v>30.96</v>
      </c>
      <c r="F36" s="52">
        <v>29.86</v>
      </c>
      <c r="G36" s="52">
        <v>30.68</v>
      </c>
      <c r="H36" s="52">
        <v>30.9</v>
      </c>
      <c r="I36" s="52">
        <v>30.5</v>
      </c>
      <c r="J36" s="52">
        <v>30.5</v>
      </c>
      <c r="K36" s="52">
        <v>31</v>
      </c>
      <c r="L36" s="52">
        <v>32</v>
      </c>
      <c r="M36" s="52">
        <v>31.6</v>
      </c>
      <c r="N36" s="139">
        <v>31.7</v>
      </c>
      <c r="O36" s="144">
        <v>3</v>
      </c>
      <c r="P36" s="10">
        <v>2</v>
      </c>
      <c r="Q36" s="10">
        <v>2</v>
      </c>
      <c r="R36" s="10">
        <v>1</v>
      </c>
      <c r="S36" s="10">
        <v>2</v>
      </c>
      <c r="T36" s="10">
        <v>2</v>
      </c>
      <c r="U36" s="10">
        <v>2</v>
      </c>
      <c r="V36" s="10">
        <v>1</v>
      </c>
      <c r="W36" s="10">
        <v>1</v>
      </c>
      <c r="X36" s="145">
        <v>1</v>
      </c>
      <c r="Y36" s="141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0</v>
      </c>
      <c r="AF36" s="10">
        <v>0</v>
      </c>
      <c r="AG36" s="10">
        <v>0</v>
      </c>
      <c r="AH36" s="41">
        <v>0</v>
      </c>
      <c r="AI36" s="144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41">
        <v>1</v>
      </c>
    </row>
    <row r="37" spans="1:44" x14ac:dyDescent="0.3">
      <c r="A37" s="51" t="s">
        <v>49</v>
      </c>
      <c r="B37" s="41">
        <v>2</v>
      </c>
      <c r="C37" s="41" t="s">
        <v>207</v>
      </c>
      <c r="D37" s="148">
        <v>31.7</v>
      </c>
      <c r="E37" s="52">
        <v>31.59</v>
      </c>
      <c r="F37" s="52">
        <v>31.04</v>
      </c>
      <c r="G37" s="52">
        <v>31.6</v>
      </c>
      <c r="H37" s="52">
        <v>32.08</v>
      </c>
      <c r="I37" s="52">
        <v>32</v>
      </c>
      <c r="J37" s="52">
        <v>31.9</v>
      </c>
      <c r="K37" s="52">
        <v>31.8</v>
      </c>
      <c r="L37" s="52">
        <v>32.299999999999997</v>
      </c>
      <c r="M37" s="52">
        <v>32.200000000000003</v>
      </c>
      <c r="N37" s="139">
        <v>33.299999999999997</v>
      </c>
      <c r="O37" s="144">
        <v>2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2</v>
      </c>
      <c r="V37" s="10">
        <v>1</v>
      </c>
      <c r="W37" s="10">
        <v>1</v>
      </c>
      <c r="X37" s="145">
        <v>1</v>
      </c>
      <c r="Y37" s="141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0</v>
      </c>
      <c r="AG37" s="10">
        <v>0</v>
      </c>
      <c r="AH37" s="41">
        <v>0</v>
      </c>
      <c r="AI37" s="144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1</v>
      </c>
      <c r="AR37" s="41">
        <v>1</v>
      </c>
    </row>
    <row r="38" spans="1:44" x14ac:dyDescent="0.3">
      <c r="A38" s="51" t="s">
        <v>54</v>
      </c>
      <c r="B38" s="41">
        <v>2</v>
      </c>
      <c r="C38" s="41" t="s">
        <v>207</v>
      </c>
      <c r="D38" s="148">
        <v>33.4</v>
      </c>
      <c r="E38" s="52">
        <v>33.08</v>
      </c>
      <c r="F38" s="52">
        <v>32.9</v>
      </c>
      <c r="G38" s="52">
        <v>32.9</v>
      </c>
      <c r="H38" s="52">
        <v>32.700000000000003</v>
      </c>
      <c r="I38" s="52">
        <v>33</v>
      </c>
      <c r="J38" s="52">
        <v>32.5</v>
      </c>
      <c r="K38" s="52">
        <v>33.299999999999997</v>
      </c>
      <c r="L38" s="52">
        <v>33.200000000000003</v>
      </c>
      <c r="M38" s="52">
        <v>33.5</v>
      </c>
      <c r="N38" s="139">
        <v>32.700000000000003</v>
      </c>
      <c r="O38" s="144">
        <v>1</v>
      </c>
      <c r="P38" s="10">
        <v>1</v>
      </c>
      <c r="Q38" s="10">
        <v>1</v>
      </c>
      <c r="R38" s="10">
        <v>2</v>
      </c>
      <c r="S38" s="10">
        <v>1</v>
      </c>
      <c r="T38" s="10">
        <v>0</v>
      </c>
      <c r="U38" s="10">
        <v>1</v>
      </c>
      <c r="V38" s="10">
        <v>1</v>
      </c>
      <c r="W38" s="10">
        <v>1</v>
      </c>
      <c r="X38" s="145">
        <v>1</v>
      </c>
      <c r="Y38" s="141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1">
        <v>1</v>
      </c>
      <c r="AI38" s="144">
        <v>1</v>
      </c>
      <c r="AJ38" s="10">
        <v>0</v>
      </c>
      <c r="AK38" s="10">
        <v>1</v>
      </c>
      <c r="AL38" s="10">
        <v>1</v>
      </c>
      <c r="AM38" s="10">
        <v>0</v>
      </c>
      <c r="AN38" s="10">
        <v>1</v>
      </c>
      <c r="AO38" s="10">
        <v>0</v>
      </c>
      <c r="AP38" s="10">
        <v>1</v>
      </c>
      <c r="AQ38" s="10">
        <v>1</v>
      </c>
      <c r="AR38" s="41">
        <v>0</v>
      </c>
    </row>
    <row r="39" spans="1:44" x14ac:dyDescent="0.3">
      <c r="A39" s="51" t="s">
        <v>55</v>
      </c>
      <c r="B39" s="41">
        <v>3</v>
      </c>
      <c r="C39" s="41" t="s">
        <v>208</v>
      </c>
      <c r="D39" s="148">
        <v>34.1</v>
      </c>
      <c r="E39" s="52">
        <v>33.14</v>
      </c>
      <c r="F39" s="52">
        <v>32.9</v>
      </c>
      <c r="G39" s="52">
        <v>32.9</v>
      </c>
      <c r="H39" s="52">
        <v>33</v>
      </c>
      <c r="I39" s="52">
        <v>33.299999999999997</v>
      </c>
      <c r="J39" s="52">
        <v>32.9</v>
      </c>
      <c r="K39" s="52">
        <v>33.299999999999997</v>
      </c>
      <c r="L39" s="52">
        <v>33.299999999999997</v>
      </c>
      <c r="M39" s="52">
        <v>33.299999999999997</v>
      </c>
      <c r="N39" s="139">
        <v>32.5</v>
      </c>
      <c r="O39" s="144">
        <v>2</v>
      </c>
      <c r="P39" s="10">
        <v>2</v>
      </c>
      <c r="Q39" s="10">
        <v>1</v>
      </c>
      <c r="R39" s="10">
        <v>2</v>
      </c>
      <c r="S39" s="10">
        <v>1</v>
      </c>
      <c r="T39" s="10">
        <v>0</v>
      </c>
      <c r="U39" s="10">
        <v>1</v>
      </c>
      <c r="V39" s="10">
        <v>0</v>
      </c>
      <c r="W39" s="10">
        <v>1</v>
      </c>
      <c r="X39" s="145">
        <v>1</v>
      </c>
      <c r="Y39" s="141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1">
        <v>0</v>
      </c>
      <c r="AI39" s="144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1</v>
      </c>
      <c r="AR39" s="41">
        <v>1</v>
      </c>
    </row>
    <row r="40" spans="1:44" x14ac:dyDescent="0.3">
      <c r="A40" s="51" t="s">
        <v>56</v>
      </c>
      <c r="B40" s="41">
        <v>1</v>
      </c>
      <c r="C40" s="41" t="s">
        <v>38</v>
      </c>
      <c r="D40" s="148">
        <v>31.9</v>
      </c>
      <c r="E40" s="52">
        <v>31.9</v>
      </c>
      <c r="F40" s="52">
        <v>30.8</v>
      </c>
      <c r="G40" s="52">
        <v>31</v>
      </c>
      <c r="H40" s="52">
        <v>30.7</v>
      </c>
      <c r="I40" s="52">
        <v>30.8</v>
      </c>
      <c r="J40" s="52">
        <v>30.6</v>
      </c>
      <c r="K40" s="52">
        <v>31.1</v>
      </c>
      <c r="L40" s="52">
        <v>30.5</v>
      </c>
      <c r="M40" s="52">
        <v>30.4</v>
      </c>
      <c r="N40" s="139">
        <v>30.9</v>
      </c>
      <c r="O40" s="144">
        <v>1</v>
      </c>
      <c r="P40" s="10">
        <v>0</v>
      </c>
      <c r="Q40" s="10">
        <v>1</v>
      </c>
      <c r="R40" s="10">
        <v>1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  <c r="X40" s="145">
        <v>0</v>
      </c>
      <c r="Y40" s="141">
        <v>0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41">
        <v>1</v>
      </c>
      <c r="AI40" s="144">
        <v>1</v>
      </c>
      <c r="AJ40" s="10">
        <v>1</v>
      </c>
      <c r="AK40" s="10">
        <v>1</v>
      </c>
      <c r="AL40" s="10">
        <v>1</v>
      </c>
      <c r="AM40" s="10">
        <v>1</v>
      </c>
      <c r="AN40" s="10">
        <v>1</v>
      </c>
      <c r="AO40" s="10">
        <v>1</v>
      </c>
      <c r="AP40" s="10">
        <v>1</v>
      </c>
      <c r="AQ40" s="10">
        <v>1</v>
      </c>
      <c r="AR40" s="41">
        <v>0</v>
      </c>
    </row>
    <row r="41" spans="1:44" x14ac:dyDescent="0.3">
      <c r="A41" s="51" t="s">
        <v>57</v>
      </c>
      <c r="B41" s="41">
        <v>1</v>
      </c>
      <c r="C41" s="41" t="s">
        <v>38</v>
      </c>
      <c r="D41" s="148">
        <v>29.5</v>
      </c>
      <c r="E41" s="52">
        <v>27.89</v>
      </c>
      <c r="F41" s="52">
        <v>27.9</v>
      </c>
      <c r="G41" s="52">
        <v>28.1</v>
      </c>
      <c r="H41" s="52">
        <v>27.5</v>
      </c>
      <c r="I41" s="52">
        <v>27.8</v>
      </c>
      <c r="J41" s="52">
        <v>28.1</v>
      </c>
      <c r="K41" s="52">
        <v>28</v>
      </c>
      <c r="L41" s="52">
        <v>27.4</v>
      </c>
      <c r="M41" s="52">
        <v>27.6</v>
      </c>
      <c r="N41" s="139">
        <v>27.8</v>
      </c>
      <c r="O41" s="144">
        <v>1</v>
      </c>
      <c r="P41" s="10">
        <v>1</v>
      </c>
      <c r="Q41" s="10">
        <v>1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45">
        <v>0</v>
      </c>
      <c r="Y41" s="141">
        <v>1</v>
      </c>
      <c r="Z41" s="10">
        <v>1</v>
      </c>
      <c r="AA41" s="10">
        <v>1</v>
      </c>
      <c r="AB41" s="10">
        <v>1</v>
      </c>
      <c r="AC41" s="10">
        <v>0</v>
      </c>
      <c r="AD41" s="10">
        <v>0</v>
      </c>
      <c r="AE41" s="10">
        <v>1</v>
      </c>
      <c r="AF41" s="10">
        <v>1</v>
      </c>
      <c r="AG41" s="10">
        <v>1</v>
      </c>
      <c r="AH41" s="41">
        <v>1</v>
      </c>
      <c r="AI41" s="144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0</v>
      </c>
      <c r="AR41" s="41">
        <v>1</v>
      </c>
    </row>
    <row r="42" spans="1:44" x14ac:dyDescent="0.3">
      <c r="A42" s="51" t="s">
        <v>58</v>
      </c>
      <c r="B42" s="41">
        <v>2</v>
      </c>
      <c r="C42" s="41" t="s">
        <v>207</v>
      </c>
      <c r="D42" s="148">
        <v>30.9</v>
      </c>
      <c r="E42" s="52">
        <v>28.26</v>
      </c>
      <c r="F42" s="52">
        <v>28.5</v>
      </c>
      <c r="G42" s="52">
        <v>28.8</v>
      </c>
      <c r="H42" s="52">
        <v>29.1</v>
      </c>
      <c r="I42" s="52">
        <v>29</v>
      </c>
      <c r="J42" s="52">
        <v>29</v>
      </c>
      <c r="K42" s="52">
        <v>29.4</v>
      </c>
      <c r="L42" s="52">
        <v>28.7</v>
      </c>
      <c r="M42" s="52">
        <v>29.7</v>
      </c>
      <c r="N42" s="139">
        <v>30.2</v>
      </c>
      <c r="O42" s="144">
        <v>1</v>
      </c>
      <c r="P42" s="10">
        <v>1</v>
      </c>
      <c r="Q42" s="10">
        <v>1</v>
      </c>
      <c r="R42" s="10">
        <v>1</v>
      </c>
      <c r="S42" s="10">
        <v>0</v>
      </c>
      <c r="T42" s="10">
        <v>1</v>
      </c>
      <c r="U42" s="10">
        <v>0</v>
      </c>
      <c r="V42" s="10">
        <v>1</v>
      </c>
      <c r="W42" s="10">
        <v>0</v>
      </c>
      <c r="X42" s="145">
        <v>0</v>
      </c>
      <c r="Y42" s="141">
        <v>0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1">
        <v>1</v>
      </c>
      <c r="AI42" s="144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0</v>
      </c>
      <c r="AP42" s="10">
        <v>0</v>
      </c>
      <c r="AQ42" s="10">
        <v>0</v>
      </c>
      <c r="AR42" s="41">
        <v>0</v>
      </c>
    </row>
    <row r="43" spans="1:44" ht="19.95" customHeight="1" x14ac:dyDescent="0.3">
      <c r="A43" s="51" t="s">
        <v>190</v>
      </c>
      <c r="B43" s="41">
        <v>1</v>
      </c>
      <c r="C43" s="41" t="s">
        <v>38</v>
      </c>
      <c r="D43" s="148">
        <v>34.4</v>
      </c>
      <c r="E43" s="52">
        <v>32.619999999999997</v>
      </c>
      <c r="F43" s="52">
        <v>33.44</v>
      </c>
      <c r="G43" s="52">
        <v>32.68</v>
      </c>
      <c r="H43" s="52">
        <v>32.9</v>
      </c>
      <c r="I43" s="52">
        <v>33</v>
      </c>
      <c r="J43" s="52">
        <v>33</v>
      </c>
      <c r="K43" s="52">
        <v>32.9</v>
      </c>
      <c r="L43" s="52">
        <v>33</v>
      </c>
      <c r="M43" s="52">
        <v>33.1</v>
      </c>
      <c r="N43" s="139">
        <v>32.6</v>
      </c>
      <c r="O43" s="144">
        <v>1</v>
      </c>
      <c r="P43" s="10">
        <v>1</v>
      </c>
      <c r="Q43" s="10">
        <v>1</v>
      </c>
      <c r="R43" s="10">
        <v>1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45">
        <v>0</v>
      </c>
      <c r="Y43" s="141">
        <v>1</v>
      </c>
      <c r="Z43" s="10">
        <v>1</v>
      </c>
      <c r="AA43" s="10">
        <v>0</v>
      </c>
      <c r="AB43" s="10">
        <v>1</v>
      </c>
      <c r="AC43" s="10">
        <v>1</v>
      </c>
      <c r="AD43" s="10">
        <v>1</v>
      </c>
      <c r="AE43" s="10">
        <v>1</v>
      </c>
      <c r="AF43" s="10">
        <v>0</v>
      </c>
      <c r="AG43" s="10">
        <v>0</v>
      </c>
      <c r="AH43" s="41">
        <v>0</v>
      </c>
      <c r="AI43" s="144">
        <v>1</v>
      </c>
      <c r="AJ43" s="10">
        <v>1</v>
      </c>
      <c r="AK43" s="10">
        <v>1</v>
      </c>
      <c r="AL43" s="10">
        <v>1</v>
      </c>
      <c r="AM43" s="10">
        <v>1</v>
      </c>
      <c r="AN43" s="10">
        <v>1</v>
      </c>
      <c r="AO43" s="10">
        <v>1</v>
      </c>
      <c r="AP43" s="10">
        <v>1</v>
      </c>
      <c r="AQ43" s="10">
        <v>1</v>
      </c>
      <c r="AR43" s="41">
        <v>1</v>
      </c>
    </row>
    <row r="44" spans="1:44" x14ac:dyDescent="0.3">
      <c r="A44" s="51" t="s">
        <v>51</v>
      </c>
      <c r="B44" s="41">
        <v>2</v>
      </c>
      <c r="C44" s="41" t="s">
        <v>207</v>
      </c>
      <c r="D44" s="148">
        <v>28.8</v>
      </c>
      <c r="E44" s="52">
        <v>27.87</v>
      </c>
      <c r="F44" s="52">
        <v>28.02</v>
      </c>
      <c r="G44" s="52">
        <v>27.56</v>
      </c>
      <c r="H44" s="52">
        <v>27.8</v>
      </c>
      <c r="I44" s="52">
        <v>27.4</v>
      </c>
      <c r="J44" s="52">
        <v>28</v>
      </c>
      <c r="K44" s="52">
        <v>28.1</v>
      </c>
      <c r="L44" s="52">
        <v>28.2</v>
      </c>
      <c r="M44" s="52">
        <v>29.7</v>
      </c>
      <c r="N44" s="139">
        <v>28.2</v>
      </c>
      <c r="O44" s="144">
        <v>1</v>
      </c>
      <c r="P44" s="10">
        <v>1</v>
      </c>
      <c r="Q44" s="10">
        <v>1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45">
        <v>0</v>
      </c>
      <c r="Y44" s="141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0</v>
      </c>
      <c r="AF44" s="10">
        <v>0</v>
      </c>
      <c r="AG44" s="10">
        <v>0</v>
      </c>
      <c r="AH44" s="41">
        <v>0</v>
      </c>
      <c r="AI44" s="144">
        <v>2</v>
      </c>
      <c r="AJ44" s="10">
        <v>1</v>
      </c>
      <c r="AK44" s="10">
        <v>1</v>
      </c>
      <c r="AL44" s="10">
        <v>1</v>
      </c>
      <c r="AM44" s="10">
        <v>0</v>
      </c>
      <c r="AN44" s="10">
        <v>0</v>
      </c>
      <c r="AO44" s="10">
        <v>1</v>
      </c>
      <c r="AP44" s="10">
        <v>0</v>
      </c>
      <c r="AQ44" s="10">
        <v>1</v>
      </c>
      <c r="AR44" s="41">
        <v>1</v>
      </c>
    </row>
    <row r="45" spans="1:44" x14ac:dyDescent="0.3">
      <c r="A45" s="51" t="s">
        <v>52</v>
      </c>
      <c r="B45" s="41">
        <v>3</v>
      </c>
      <c r="C45" s="41" t="s">
        <v>208</v>
      </c>
      <c r="D45" s="148">
        <v>33.9</v>
      </c>
      <c r="E45" s="52">
        <v>31.87</v>
      </c>
      <c r="F45" s="52">
        <v>31.76</v>
      </c>
      <c r="G45" s="52">
        <v>31.55</v>
      </c>
      <c r="H45" s="52">
        <v>32.200000000000003</v>
      </c>
      <c r="I45" s="52">
        <v>31.6</v>
      </c>
      <c r="J45" s="52">
        <v>31.9</v>
      </c>
      <c r="K45" s="52">
        <v>32.4</v>
      </c>
      <c r="L45" s="52">
        <v>32.700000000000003</v>
      </c>
      <c r="M45" s="52">
        <v>32.700000000000003</v>
      </c>
      <c r="N45" s="139">
        <v>32.4</v>
      </c>
      <c r="O45" s="144">
        <v>2</v>
      </c>
      <c r="P45" s="10">
        <v>2</v>
      </c>
      <c r="Q45" s="10">
        <v>1</v>
      </c>
      <c r="R45" s="10">
        <v>1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45">
        <v>0</v>
      </c>
      <c r="Y45" s="141">
        <v>1</v>
      </c>
      <c r="Z45" s="10">
        <v>1</v>
      </c>
      <c r="AA45" s="10">
        <v>0</v>
      </c>
      <c r="AB45" s="10">
        <v>1</v>
      </c>
      <c r="AC45" s="10">
        <v>1</v>
      </c>
      <c r="AD45" s="10">
        <v>1</v>
      </c>
      <c r="AE45" s="10">
        <v>0</v>
      </c>
      <c r="AF45" s="10">
        <v>0</v>
      </c>
      <c r="AG45" s="10">
        <v>0</v>
      </c>
      <c r="AH45" s="41">
        <v>0</v>
      </c>
      <c r="AI45" s="144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0</v>
      </c>
      <c r="AO45" s="10">
        <v>0</v>
      </c>
      <c r="AP45" s="10">
        <v>0</v>
      </c>
      <c r="AQ45" s="10">
        <v>0</v>
      </c>
      <c r="AR45" s="41">
        <v>0</v>
      </c>
    </row>
    <row r="46" spans="1:44" x14ac:dyDescent="0.3">
      <c r="A46" s="51" t="s">
        <v>53</v>
      </c>
      <c r="B46" s="41">
        <v>1</v>
      </c>
      <c r="C46" s="41" t="s">
        <v>38</v>
      </c>
      <c r="D46" s="148">
        <v>32.1</v>
      </c>
      <c r="E46" s="52">
        <v>31.58</v>
      </c>
      <c r="F46" s="52">
        <v>31.4</v>
      </c>
      <c r="G46" s="52">
        <v>30.84</v>
      </c>
      <c r="H46" s="52">
        <v>30.1</v>
      </c>
      <c r="I46" s="52">
        <v>30.7</v>
      </c>
      <c r="J46" s="52">
        <v>31</v>
      </c>
      <c r="K46" s="52">
        <v>31.5</v>
      </c>
      <c r="L46" s="52">
        <v>31.1</v>
      </c>
      <c r="M46" s="52">
        <v>31.6</v>
      </c>
      <c r="N46" s="139">
        <v>30.3</v>
      </c>
      <c r="O46" s="144">
        <v>2</v>
      </c>
      <c r="P46" s="10">
        <v>1</v>
      </c>
      <c r="Q46" s="10">
        <v>1</v>
      </c>
      <c r="R46" s="10">
        <v>0</v>
      </c>
      <c r="S46" s="10">
        <v>1</v>
      </c>
      <c r="T46" s="10">
        <v>1</v>
      </c>
      <c r="U46" s="10">
        <v>0</v>
      </c>
      <c r="V46" s="10">
        <v>0</v>
      </c>
      <c r="W46" s="10">
        <v>0</v>
      </c>
      <c r="X46" s="145">
        <v>0</v>
      </c>
      <c r="Y46" s="141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1">
        <v>0</v>
      </c>
      <c r="AI46" s="144">
        <v>1</v>
      </c>
      <c r="AJ46" s="10">
        <v>1</v>
      </c>
      <c r="AK46" s="10">
        <v>1</v>
      </c>
      <c r="AL46" s="10">
        <v>0</v>
      </c>
      <c r="AM46" s="10">
        <v>1</v>
      </c>
      <c r="AN46" s="10">
        <v>1</v>
      </c>
      <c r="AO46" s="10">
        <v>1</v>
      </c>
      <c r="AP46" s="10">
        <v>1</v>
      </c>
      <c r="AQ46" s="10">
        <v>0</v>
      </c>
      <c r="AR46" s="41">
        <v>1</v>
      </c>
    </row>
    <row r="47" spans="1:44" x14ac:dyDescent="0.3">
      <c r="A47" s="51" t="s">
        <v>59</v>
      </c>
      <c r="B47" s="41">
        <v>3</v>
      </c>
      <c r="C47" s="41" t="s">
        <v>208</v>
      </c>
      <c r="D47" s="148">
        <v>34.299999999999997</v>
      </c>
      <c r="E47" s="52">
        <v>32.9</v>
      </c>
      <c r="F47" s="52">
        <v>32</v>
      </c>
      <c r="G47" s="52">
        <v>31.7</v>
      </c>
      <c r="H47" s="52">
        <v>31.8</v>
      </c>
      <c r="I47" s="52">
        <v>30.9</v>
      </c>
      <c r="J47" s="52">
        <v>31.3</v>
      </c>
      <c r="K47" s="52">
        <v>31.1</v>
      </c>
      <c r="L47" s="52">
        <v>30.8</v>
      </c>
      <c r="M47" s="52">
        <v>31</v>
      </c>
      <c r="N47" s="139">
        <v>31.4</v>
      </c>
      <c r="O47" s="144">
        <v>1</v>
      </c>
      <c r="P47" s="10">
        <v>1</v>
      </c>
      <c r="Q47" s="10">
        <v>1</v>
      </c>
      <c r="R47" s="10">
        <v>1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45">
        <v>0</v>
      </c>
      <c r="Y47" s="141">
        <v>1</v>
      </c>
      <c r="Z47" s="10">
        <v>1</v>
      </c>
      <c r="AA47" s="10">
        <v>1</v>
      </c>
      <c r="AB47" s="10">
        <v>1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41">
        <v>0</v>
      </c>
      <c r="AI47" s="144">
        <v>1</v>
      </c>
      <c r="AJ47" s="10">
        <v>1</v>
      </c>
      <c r="AK47" s="10">
        <v>0</v>
      </c>
      <c r="AL47" s="10">
        <v>1</v>
      </c>
      <c r="AM47" s="10">
        <v>1</v>
      </c>
      <c r="AN47" s="10">
        <v>1</v>
      </c>
      <c r="AO47" s="10">
        <v>1</v>
      </c>
      <c r="AP47" s="10">
        <v>0</v>
      </c>
      <c r="AQ47" s="10">
        <v>0</v>
      </c>
      <c r="AR47" s="41">
        <v>0</v>
      </c>
    </row>
    <row r="48" spans="1:44" x14ac:dyDescent="0.3">
      <c r="A48" s="51" t="s">
        <v>60</v>
      </c>
      <c r="B48" s="41">
        <v>1</v>
      </c>
      <c r="C48" s="41" t="s">
        <v>38</v>
      </c>
      <c r="D48" s="148">
        <v>32.200000000000003</v>
      </c>
      <c r="E48" s="52">
        <v>31.7</v>
      </c>
      <c r="F48" s="52">
        <v>30.5</v>
      </c>
      <c r="G48" s="52">
        <v>29.9</v>
      </c>
      <c r="H48" s="52">
        <v>30.2</v>
      </c>
      <c r="I48" s="52">
        <v>29.7</v>
      </c>
      <c r="J48" s="52">
        <v>30</v>
      </c>
      <c r="K48" s="52">
        <v>29.7</v>
      </c>
      <c r="L48" s="52">
        <v>29.6</v>
      </c>
      <c r="M48" s="52">
        <v>29.8</v>
      </c>
      <c r="N48" s="139">
        <v>30.6</v>
      </c>
      <c r="O48" s="144">
        <v>1</v>
      </c>
      <c r="P48" s="10">
        <v>2</v>
      </c>
      <c r="Q48" s="10">
        <v>1</v>
      </c>
      <c r="R48" s="10">
        <v>1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45">
        <v>0</v>
      </c>
      <c r="Y48" s="141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0</v>
      </c>
      <c r="AG48" s="10">
        <v>0</v>
      </c>
      <c r="AH48" s="41">
        <v>1</v>
      </c>
      <c r="AI48" s="144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>
        <v>1</v>
      </c>
      <c r="AQ48" s="10">
        <v>1</v>
      </c>
      <c r="AR48" s="41">
        <v>1</v>
      </c>
    </row>
    <row r="49" spans="1:44" x14ac:dyDescent="0.3">
      <c r="A49" s="51" t="s">
        <v>61</v>
      </c>
      <c r="B49" s="41">
        <v>3</v>
      </c>
      <c r="C49" s="41" t="s">
        <v>208</v>
      </c>
      <c r="D49" s="148">
        <v>34.6</v>
      </c>
      <c r="E49" s="52">
        <v>32.5</v>
      </c>
      <c r="F49" s="52">
        <v>31.8</v>
      </c>
      <c r="G49" s="52">
        <v>31.8</v>
      </c>
      <c r="H49" s="52">
        <v>32</v>
      </c>
      <c r="I49" s="52">
        <v>32.1</v>
      </c>
      <c r="J49" s="52">
        <v>32.1</v>
      </c>
      <c r="K49" s="52">
        <v>32</v>
      </c>
      <c r="L49" s="52">
        <v>32.299999999999997</v>
      </c>
      <c r="M49" s="52">
        <v>32.1</v>
      </c>
      <c r="N49" s="139">
        <v>32.6</v>
      </c>
      <c r="O49" s="144">
        <v>1</v>
      </c>
      <c r="P49" s="10">
        <v>1</v>
      </c>
      <c r="Q49" s="10">
        <v>1</v>
      </c>
      <c r="R49" s="10">
        <v>1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45">
        <v>0</v>
      </c>
      <c r="Y49" s="141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0</v>
      </c>
      <c r="AG49" s="10">
        <v>0</v>
      </c>
      <c r="AH49" s="41">
        <v>0</v>
      </c>
      <c r="AI49" s="144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41">
        <v>0</v>
      </c>
    </row>
    <row r="50" spans="1:44" ht="16.2" thickBot="1" x14ac:dyDescent="0.35">
      <c r="A50" s="51" t="s">
        <v>62</v>
      </c>
      <c r="B50" s="41">
        <v>2</v>
      </c>
      <c r="C50" s="146" t="s">
        <v>207</v>
      </c>
      <c r="D50" s="148">
        <v>33.6</v>
      </c>
      <c r="E50" s="52">
        <v>31.5</v>
      </c>
      <c r="F50" s="52">
        <v>31.1</v>
      </c>
      <c r="G50" s="52">
        <v>30.7</v>
      </c>
      <c r="H50" s="52">
        <v>31</v>
      </c>
      <c r="I50" s="52">
        <v>31.2</v>
      </c>
      <c r="J50" s="52">
        <v>31</v>
      </c>
      <c r="K50" s="52">
        <v>30.3</v>
      </c>
      <c r="L50" s="52">
        <v>30.4</v>
      </c>
      <c r="M50" s="52">
        <v>30.7</v>
      </c>
      <c r="N50" s="139">
        <v>30.7</v>
      </c>
      <c r="O50" s="144">
        <v>1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45">
        <v>0</v>
      </c>
      <c r="Y50" s="141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1">
        <v>1</v>
      </c>
      <c r="AI50" s="144">
        <v>1</v>
      </c>
      <c r="AJ50" s="10">
        <v>0</v>
      </c>
      <c r="AK50" s="10">
        <v>1</v>
      </c>
      <c r="AL50" s="10">
        <v>1</v>
      </c>
      <c r="AM50" s="10">
        <v>1</v>
      </c>
      <c r="AN50" s="10">
        <v>0</v>
      </c>
      <c r="AO50" s="10">
        <v>1</v>
      </c>
      <c r="AP50" s="10">
        <v>1</v>
      </c>
      <c r="AQ50" s="10">
        <v>0</v>
      </c>
      <c r="AR50" s="41">
        <v>0</v>
      </c>
    </row>
    <row r="51" spans="1:44" x14ac:dyDescent="0.3">
      <c r="G51" s="42"/>
      <c r="H51" s="42"/>
      <c r="I51" s="42"/>
      <c r="J51" s="42"/>
      <c r="K51" s="42"/>
      <c r="L51" s="42"/>
      <c r="M51" s="42"/>
      <c r="N51" s="42"/>
    </row>
    <row r="52" spans="1:44" x14ac:dyDescent="0.3">
      <c r="G52" s="42"/>
      <c r="H52" s="42"/>
      <c r="I52" s="42"/>
      <c r="J52" s="42"/>
      <c r="K52" s="42"/>
      <c r="L52" s="42"/>
      <c r="M52" s="42"/>
      <c r="N52" s="42"/>
    </row>
    <row r="53" spans="1:44" x14ac:dyDescent="0.3">
      <c r="G53" s="42"/>
      <c r="H53" s="42"/>
      <c r="I53" s="42"/>
      <c r="J53" s="42"/>
      <c r="K53" s="42"/>
      <c r="L53" s="42"/>
      <c r="M53" s="42"/>
      <c r="N53" s="42"/>
    </row>
  </sheetData>
  <mergeCells count="4">
    <mergeCell ref="D1:N1"/>
    <mergeCell ref="O1:X1"/>
    <mergeCell ref="Y1:AH1"/>
    <mergeCell ref="AI1:AR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93"/>
  <sheetViews>
    <sheetView zoomScale="120" zoomScaleNormal="120" workbookViewId="0"/>
  </sheetViews>
  <sheetFormatPr defaultColWidth="11.19921875" defaultRowHeight="15.6" x14ac:dyDescent="0.3"/>
  <cols>
    <col min="1" max="1" width="14.19921875" style="6" customWidth="1"/>
    <col min="2" max="2" width="11.796875" style="6" customWidth="1"/>
    <col min="3" max="3" width="27.19921875" style="6" customWidth="1"/>
    <col min="4" max="4" width="8.69921875" style="6" customWidth="1"/>
    <col min="5" max="6" width="9.5" style="6" customWidth="1"/>
    <col min="7" max="7" width="8.19921875" style="6" customWidth="1"/>
    <col min="8" max="16384" width="11.19921875" style="6"/>
  </cols>
  <sheetData>
    <row r="1" spans="1:7" ht="34.950000000000003" customHeight="1" thickBot="1" x14ac:dyDescent="0.35">
      <c r="A1" s="55" t="s">
        <v>1</v>
      </c>
      <c r="B1" s="56" t="s">
        <v>178</v>
      </c>
      <c r="C1" s="56" t="s">
        <v>103</v>
      </c>
      <c r="D1" s="56" t="s">
        <v>179</v>
      </c>
      <c r="E1" s="56" t="s">
        <v>180</v>
      </c>
      <c r="F1" s="56" t="s">
        <v>181</v>
      </c>
      <c r="G1" s="57" t="s">
        <v>0</v>
      </c>
    </row>
    <row r="2" spans="1:7" ht="16.05" customHeight="1" x14ac:dyDescent="0.3">
      <c r="A2" s="9" t="s">
        <v>68</v>
      </c>
      <c r="B2" s="9">
        <v>2</v>
      </c>
      <c r="C2" s="9" t="s">
        <v>207</v>
      </c>
      <c r="D2" s="41" t="s">
        <v>182</v>
      </c>
      <c r="E2" s="142">
        <v>4</v>
      </c>
      <c r="F2" s="48">
        <v>3</v>
      </c>
      <c r="G2" s="50">
        <f>100</f>
        <v>100</v>
      </c>
    </row>
    <row r="3" spans="1:7" ht="16.05" customHeight="1" x14ac:dyDescent="0.3">
      <c r="A3" s="9" t="s">
        <v>68</v>
      </c>
      <c r="B3" s="9">
        <v>2</v>
      </c>
      <c r="C3" s="9" t="s">
        <v>207</v>
      </c>
      <c r="D3" s="41" t="s">
        <v>183</v>
      </c>
      <c r="E3" s="144">
        <v>4</v>
      </c>
      <c r="F3" s="10">
        <v>2</v>
      </c>
      <c r="G3" s="41">
        <f>100</f>
        <v>100</v>
      </c>
    </row>
    <row r="4" spans="1:7" ht="16.05" customHeight="1" x14ac:dyDescent="0.3">
      <c r="A4" s="10" t="s">
        <v>68</v>
      </c>
      <c r="B4" s="9">
        <v>2</v>
      </c>
      <c r="C4" s="92" t="s">
        <v>207</v>
      </c>
      <c r="D4" s="41" t="s">
        <v>184</v>
      </c>
      <c r="E4" s="144">
        <v>9</v>
      </c>
      <c r="F4" s="10">
        <v>5</v>
      </c>
      <c r="G4" s="41">
        <f>100</f>
        <v>100</v>
      </c>
    </row>
    <row r="5" spans="1:7" ht="16.05" customHeight="1" x14ac:dyDescent="0.3">
      <c r="A5" s="10" t="s">
        <v>68</v>
      </c>
      <c r="B5" s="68">
        <v>2</v>
      </c>
      <c r="C5" s="92" t="s">
        <v>207</v>
      </c>
      <c r="D5" s="41" t="s">
        <v>185</v>
      </c>
      <c r="E5" s="144">
        <v>8</v>
      </c>
      <c r="F5" s="10">
        <v>7</v>
      </c>
      <c r="G5" s="41">
        <f>100</f>
        <v>100</v>
      </c>
    </row>
    <row r="6" spans="1:7" ht="16.05" customHeight="1" x14ac:dyDescent="0.3">
      <c r="A6" s="75" t="s">
        <v>63</v>
      </c>
      <c r="B6" s="76">
        <v>3</v>
      </c>
      <c r="C6" s="75" t="s">
        <v>208</v>
      </c>
      <c r="D6" s="81" t="s">
        <v>182</v>
      </c>
      <c r="E6" s="178">
        <v>5</v>
      </c>
      <c r="F6" s="75">
        <v>4</v>
      </c>
      <c r="G6" s="77">
        <f>100</f>
        <v>100</v>
      </c>
    </row>
    <row r="7" spans="1:7" ht="16.05" customHeight="1" x14ac:dyDescent="0.3">
      <c r="A7" s="68" t="s">
        <v>63</v>
      </c>
      <c r="B7" s="10">
        <v>3</v>
      </c>
      <c r="C7" s="92" t="s">
        <v>208</v>
      </c>
      <c r="D7" s="41" t="s">
        <v>183</v>
      </c>
      <c r="E7" s="144">
        <v>15</v>
      </c>
      <c r="F7" s="10">
        <v>6</v>
      </c>
      <c r="G7" s="41">
        <f>100</f>
        <v>100</v>
      </c>
    </row>
    <row r="8" spans="1:7" ht="16.05" customHeight="1" x14ac:dyDescent="0.3">
      <c r="A8" s="10" t="s">
        <v>63</v>
      </c>
      <c r="B8" s="10">
        <v>3</v>
      </c>
      <c r="C8" s="92" t="s">
        <v>208</v>
      </c>
      <c r="D8" s="41" t="s">
        <v>184</v>
      </c>
      <c r="E8" s="144">
        <v>4</v>
      </c>
      <c r="F8" s="10">
        <v>4</v>
      </c>
      <c r="G8" s="41">
        <f>100</f>
        <v>100</v>
      </c>
    </row>
    <row r="9" spans="1:7" ht="16.05" customHeight="1" x14ac:dyDescent="0.3">
      <c r="A9" s="78" t="s">
        <v>63</v>
      </c>
      <c r="B9" s="78">
        <v>3</v>
      </c>
      <c r="C9" s="92" t="s">
        <v>208</v>
      </c>
      <c r="D9" s="80" t="s">
        <v>185</v>
      </c>
      <c r="E9" s="179">
        <v>10</v>
      </c>
      <c r="F9" s="78">
        <v>5</v>
      </c>
      <c r="G9" s="80">
        <f>100</f>
        <v>100</v>
      </c>
    </row>
    <row r="10" spans="1:7" ht="16.05" customHeight="1" x14ac:dyDescent="0.3">
      <c r="A10" s="10" t="s">
        <v>69</v>
      </c>
      <c r="B10" s="10">
        <v>3</v>
      </c>
      <c r="C10" s="75" t="s">
        <v>208</v>
      </c>
      <c r="D10" s="41" t="s">
        <v>182</v>
      </c>
      <c r="E10" s="144">
        <v>5</v>
      </c>
      <c r="F10" s="10">
        <v>4</v>
      </c>
      <c r="G10" s="41">
        <f>100</f>
        <v>100</v>
      </c>
    </row>
    <row r="11" spans="1:7" ht="16.05" customHeight="1" x14ac:dyDescent="0.3">
      <c r="A11" s="10" t="s">
        <v>69</v>
      </c>
      <c r="B11" s="10">
        <v>3</v>
      </c>
      <c r="C11" s="92" t="s">
        <v>208</v>
      </c>
      <c r="D11" s="41" t="s">
        <v>183</v>
      </c>
      <c r="E11" s="144">
        <v>10</v>
      </c>
      <c r="F11" s="10">
        <v>5</v>
      </c>
      <c r="G11" s="41">
        <f>100</f>
        <v>100</v>
      </c>
    </row>
    <row r="12" spans="1:7" ht="16.05" customHeight="1" x14ac:dyDescent="0.3">
      <c r="A12" s="10" t="s">
        <v>69</v>
      </c>
      <c r="B12" s="10">
        <v>3</v>
      </c>
      <c r="C12" s="92" t="s">
        <v>208</v>
      </c>
      <c r="D12" s="41" t="s">
        <v>184</v>
      </c>
      <c r="E12" s="144">
        <v>6</v>
      </c>
      <c r="F12" s="10">
        <v>7</v>
      </c>
      <c r="G12" s="41">
        <f>100</f>
        <v>100</v>
      </c>
    </row>
    <row r="13" spans="1:7" ht="16.05" customHeight="1" x14ac:dyDescent="0.3">
      <c r="A13" s="10" t="s">
        <v>69</v>
      </c>
      <c r="B13" s="10">
        <v>3</v>
      </c>
      <c r="C13" s="79" t="s">
        <v>208</v>
      </c>
      <c r="D13" s="41" t="s">
        <v>185</v>
      </c>
      <c r="E13" s="144">
        <v>10</v>
      </c>
      <c r="F13" s="10">
        <v>5</v>
      </c>
      <c r="G13" s="41">
        <f>100</f>
        <v>100</v>
      </c>
    </row>
    <row r="14" spans="1:7" ht="16.05" customHeight="1" x14ac:dyDescent="0.3">
      <c r="A14" s="76" t="s">
        <v>70</v>
      </c>
      <c r="B14" s="76">
        <v>2</v>
      </c>
      <c r="C14" s="92" t="s">
        <v>207</v>
      </c>
      <c r="D14" s="81" t="s">
        <v>182</v>
      </c>
      <c r="E14" s="180">
        <v>5</v>
      </c>
      <c r="F14" s="76">
        <v>4</v>
      </c>
      <c r="G14" s="81">
        <f>100</f>
        <v>100</v>
      </c>
    </row>
    <row r="15" spans="1:7" ht="16.05" customHeight="1" x14ac:dyDescent="0.3">
      <c r="A15" s="10" t="s">
        <v>70</v>
      </c>
      <c r="B15" s="10">
        <v>2</v>
      </c>
      <c r="C15" s="92" t="s">
        <v>207</v>
      </c>
      <c r="D15" s="41" t="s">
        <v>183</v>
      </c>
      <c r="E15" s="144">
        <v>13</v>
      </c>
      <c r="F15" s="10">
        <v>7</v>
      </c>
      <c r="G15" s="41">
        <f>100</f>
        <v>100</v>
      </c>
    </row>
    <row r="16" spans="1:7" ht="16.05" customHeight="1" x14ac:dyDescent="0.3">
      <c r="A16" s="10" t="s">
        <v>70</v>
      </c>
      <c r="B16" s="10">
        <v>2</v>
      </c>
      <c r="C16" s="92" t="s">
        <v>207</v>
      </c>
      <c r="D16" s="41" t="s">
        <v>184</v>
      </c>
      <c r="E16" s="144">
        <v>12</v>
      </c>
      <c r="F16" s="10">
        <v>8</v>
      </c>
      <c r="G16" s="41">
        <f>100</f>
        <v>100</v>
      </c>
    </row>
    <row r="17" spans="1:7" ht="16.05" customHeight="1" x14ac:dyDescent="0.3">
      <c r="A17" s="78" t="s">
        <v>70</v>
      </c>
      <c r="B17" s="78">
        <v>2</v>
      </c>
      <c r="C17" s="79" t="s">
        <v>207</v>
      </c>
      <c r="D17" s="80" t="s">
        <v>185</v>
      </c>
      <c r="E17" s="179">
        <v>13</v>
      </c>
      <c r="F17" s="78">
        <v>2</v>
      </c>
      <c r="G17" s="80">
        <f>100</f>
        <v>100</v>
      </c>
    </row>
    <row r="18" spans="1:7" ht="16.05" customHeight="1" x14ac:dyDescent="0.3">
      <c r="A18" s="10" t="s">
        <v>71</v>
      </c>
      <c r="B18" s="10">
        <v>3</v>
      </c>
      <c r="C18" s="92" t="s">
        <v>208</v>
      </c>
      <c r="D18" s="41" t="s">
        <v>182</v>
      </c>
      <c r="E18" s="144">
        <v>9</v>
      </c>
      <c r="F18" s="10">
        <v>9</v>
      </c>
      <c r="G18" s="41">
        <f>100</f>
        <v>100</v>
      </c>
    </row>
    <row r="19" spans="1:7" ht="16.05" customHeight="1" x14ac:dyDescent="0.3">
      <c r="A19" s="10" t="s">
        <v>71</v>
      </c>
      <c r="B19" s="10">
        <v>3</v>
      </c>
      <c r="C19" s="92" t="s">
        <v>208</v>
      </c>
      <c r="D19" s="41" t="s">
        <v>183</v>
      </c>
      <c r="E19" s="144">
        <v>23</v>
      </c>
      <c r="F19" s="10">
        <v>5</v>
      </c>
      <c r="G19" s="41">
        <f>100</f>
        <v>100</v>
      </c>
    </row>
    <row r="20" spans="1:7" ht="16.05" customHeight="1" x14ac:dyDescent="0.3">
      <c r="A20" s="10" t="s">
        <v>71</v>
      </c>
      <c r="B20" s="10">
        <v>3</v>
      </c>
      <c r="C20" s="92" t="s">
        <v>208</v>
      </c>
      <c r="D20" s="41" t="s">
        <v>184</v>
      </c>
      <c r="E20" s="144">
        <v>13</v>
      </c>
      <c r="F20" s="10">
        <v>3</v>
      </c>
      <c r="G20" s="41">
        <f>100</f>
        <v>100</v>
      </c>
    </row>
    <row r="21" spans="1:7" ht="16.05" customHeight="1" x14ac:dyDescent="0.3">
      <c r="A21" s="10" t="s">
        <v>71</v>
      </c>
      <c r="B21" s="10">
        <v>3</v>
      </c>
      <c r="C21" s="92" t="s">
        <v>208</v>
      </c>
      <c r="D21" s="41" t="s">
        <v>185</v>
      </c>
      <c r="E21" s="144">
        <v>8</v>
      </c>
      <c r="F21" s="10">
        <v>3</v>
      </c>
      <c r="G21" s="41">
        <f>100</f>
        <v>100</v>
      </c>
    </row>
    <row r="22" spans="1:7" ht="16.05" customHeight="1" x14ac:dyDescent="0.3">
      <c r="A22" s="76" t="s">
        <v>72</v>
      </c>
      <c r="B22" s="76">
        <v>1</v>
      </c>
      <c r="C22" s="75" t="s">
        <v>38</v>
      </c>
      <c r="D22" s="81" t="s">
        <v>182</v>
      </c>
      <c r="E22" s="180">
        <v>6</v>
      </c>
      <c r="F22" s="76">
        <v>4</v>
      </c>
      <c r="G22" s="81">
        <f>100</f>
        <v>100</v>
      </c>
    </row>
    <row r="23" spans="1:7" ht="16.05" customHeight="1" x14ac:dyDescent="0.3">
      <c r="A23" s="10" t="s">
        <v>72</v>
      </c>
      <c r="B23" s="10">
        <v>1</v>
      </c>
      <c r="C23" s="68" t="s">
        <v>38</v>
      </c>
      <c r="D23" s="41" t="s">
        <v>183</v>
      </c>
      <c r="E23" s="144">
        <v>10</v>
      </c>
      <c r="F23" s="10">
        <v>4</v>
      </c>
      <c r="G23" s="41">
        <f>100</f>
        <v>100</v>
      </c>
    </row>
    <row r="24" spans="1:7" ht="16.05" customHeight="1" x14ac:dyDescent="0.3">
      <c r="A24" s="10" t="s">
        <v>72</v>
      </c>
      <c r="B24" s="10">
        <v>1</v>
      </c>
      <c r="C24" s="68" t="s">
        <v>38</v>
      </c>
      <c r="D24" s="41" t="s">
        <v>184</v>
      </c>
      <c r="E24" s="144">
        <v>10</v>
      </c>
      <c r="F24" s="10">
        <v>8</v>
      </c>
      <c r="G24" s="41">
        <f>100</f>
        <v>100</v>
      </c>
    </row>
    <row r="25" spans="1:7" ht="16.05" customHeight="1" x14ac:dyDescent="0.3">
      <c r="A25" s="78" t="s">
        <v>72</v>
      </c>
      <c r="B25" s="78">
        <v>1</v>
      </c>
      <c r="C25" s="79" t="s">
        <v>38</v>
      </c>
      <c r="D25" s="80" t="s">
        <v>185</v>
      </c>
      <c r="E25" s="179">
        <v>12</v>
      </c>
      <c r="F25" s="78">
        <v>6</v>
      </c>
      <c r="G25" s="80">
        <f>100</f>
        <v>100</v>
      </c>
    </row>
    <row r="26" spans="1:7" ht="16.05" customHeight="1" x14ac:dyDescent="0.3">
      <c r="A26" s="9" t="s">
        <v>64</v>
      </c>
      <c r="B26" s="10">
        <v>1</v>
      </c>
      <c r="C26" s="9" t="s">
        <v>38</v>
      </c>
      <c r="D26" s="41" t="s">
        <v>182</v>
      </c>
      <c r="E26" s="144">
        <v>7</v>
      </c>
      <c r="F26" s="10">
        <v>8</v>
      </c>
      <c r="G26" s="54">
        <f>100</f>
        <v>100</v>
      </c>
    </row>
    <row r="27" spans="1:7" ht="16.05" customHeight="1" x14ac:dyDescent="0.3">
      <c r="A27" s="9" t="s">
        <v>64</v>
      </c>
      <c r="B27" s="10">
        <v>1</v>
      </c>
      <c r="C27" s="9" t="s">
        <v>38</v>
      </c>
      <c r="D27" s="41" t="s">
        <v>183</v>
      </c>
      <c r="E27" s="144">
        <v>8</v>
      </c>
      <c r="F27" s="10">
        <v>6</v>
      </c>
      <c r="G27" s="41">
        <f>100</f>
        <v>100</v>
      </c>
    </row>
    <row r="28" spans="1:7" ht="16.05" customHeight="1" x14ac:dyDescent="0.3">
      <c r="A28" s="10" t="s">
        <v>64</v>
      </c>
      <c r="B28" s="10">
        <v>1</v>
      </c>
      <c r="C28" s="9" t="s">
        <v>38</v>
      </c>
      <c r="D28" s="41" t="s">
        <v>184</v>
      </c>
      <c r="E28" s="144">
        <v>7</v>
      </c>
      <c r="F28" s="10">
        <v>8</v>
      </c>
      <c r="G28" s="41">
        <f>100</f>
        <v>100</v>
      </c>
    </row>
    <row r="29" spans="1:7" ht="16.05" customHeight="1" x14ac:dyDescent="0.3">
      <c r="A29" s="10" t="s">
        <v>64</v>
      </c>
      <c r="B29" s="10">
        <v>1</v>
      </c>
      <c r="C29" s="68" t="s">
        <v>38</v>
      </c>
      <c r="D29" s="41" t="s">
        <v>185</v>
      </c>
      <c r="E29" s="144">
        <v>9</v>
      </c>
      <c r="F29" s="10">
        <v>4</v>
      </c>
      <c r="G29" s="41">
        <f>100</f>
        <v>100</v>
      </c>
    </row>
    <row r="30" spans="1:7" ht="16.05" customHeight="1" x14ac:dyDescent="0.3">
      <c r="A30" s="75" t="s">
        <v>65</v>
      </c>
      <c r="B30" s="76">
        <v>1</v>
      </c>
      <c r="C30" s="75" t="s">
        <v>38</v>
      </c>
      <c r="D30" s="81" t="s">
        <v>182</v>
      </c>
      <c r="E30" s="180">
        <v>5</v>
      </c>
      <c r="F30" s="76">
        <v>4</v>
      </c>
      <c r="G30" s="77">
        <f>100</f>
        <v>100</v>
      </c>
    </row>
    <row r="31" spans="1:7" ht="16.05" customHeight="1" x14ac:dyDescent="0.3">
      <c r="A31" s="68" t="s">
        <v>65</v>
      </c>
      <c r="B31" s="10">
        <v>1</v>
      </c>
      <c r="C31" s="68" t="s">
        <v>38</v>
      </c>
      <c r="D31" s="41" t="s">
        <v>183</v>
      </c>
      <c r="E31" s="144">
        <v>7</v>
      </c>
      <c r="F31" s="10">
        <v>5</v>
      </c>
      <c r="G31" s="41">
        <f>100</f>
        <v>100</v>
      </c>
    </row>
    <row r="32" spans="1:7" ht="16.05" customHeight="1" x14ac:dyDescent="0.3">
      <c r="A32" s="10" t="s">
        <v>65</v>
      </c>
      <c r="B32" s="10">
        <v>1</v>
      </c>
      <c r="C32" s="68" t="s">
        <v>38</v>
      </c>
      <c r="D32" s="41" t="s">
        <v>184</v>
      </c>
      <c r="E32" s="144">
        <v>11</v>
      </c>
      <c r="F32" s="10">
        <v>4</v>
      </c>
      <c r="G32" s="41">
        <f>100</f>
        <v>100</v>
      </c>
    </row>
    <row r="33" spans="1:7" ht="16.05" customHeight="1" x14ac:dyDescent="0.3">
      <c r="A33" s="78" t="s">
        <v>65</v>
      </c>
      <c r="B33" s="78">
        <v>1</v>
      </c>
      <c r="C33" s="79" t="s">
        <v>38</v>
      </c>
      <c r="D33" s="80" t="s">
        <v>185</v>
      </c>
      <c r="E33" s="179">
        <v>8</v>
      </c>
      <c r="F33" s="78">
        <v>9</v>
      </c>
      <c r="G33" s="80">
        <f>100</f>
        <v>100</v>
      </c>
    </row>
    <row r="34" spans="1:7" ht="16.05" customHeight="1" x14ac:dyDescent="0.3">
      <c r="A34" s="9" t="s">
        <v>66</v>
      </c>
      <c r="B34" s="10">
        <v>2</v>
      </c>
      <c r="C34" s="92" t="s">
        <v>207</v>
      </c>
      <c r="D34" s="41" t="s">
        <v>182</v>
      </c>
      <c r="E34" s="144">
        <v>9</v>
      </c>
      <c r="F34" s="10">
        <v>5</v>
      </c>
      <c r="G34" s="41">
        <f>100</f>
        <v>100</v>
      </c>
    </row>
    <row r="35" spans="1:7" ht="16.05" customHeight="1" x14ac:dyDescent="0.3">
      <c r="A35" s="9" t="s">
        <v>66</v>
      </c>
      <c r="B35" s="10">
        <v>2</v>
      </c>
      <c r="C35" s="92" t="s">
        <v>207</v>
      </c>
      <c r="D35" s="41" t="s">
        <v>183</v>
      </c>
      <c r="E35" s="144">
        <v>7</v>
      </c>
      <c r="F35" s="10">
        <v>6</v>
      </c>
      <c r="G35" s="41">
        <f>100</f>
        <v>100</v>
      </c>
    </row>
    <row r="36" spans="1:7" ht="16.05" customHeight="1" x14ac:dyDescent="0.3">
      <c r="A36" s="10" t="s">
        <v>66</v>
      </c>
      <c r="B36" s="10">
        <v>2</v>
      </c>
      <c r="C36" s="92" t="s">
        <v>207</v>
      </c>
      <c r="D36" s="41" t="s">
        <v>184</v>
      </c>
      <c r="E36" s="144">
        <v>8</v>
      </c>
      <c r="F36" s="10">
        <v>6</v>
      </c>
      <c r="G36" s="41">
        <f>100</f>
        <v>100</v>
      </c>
    </row>
    <row r="37" spans="1:7" ht="16.05" customHeight="1" x14ac:dyDescent="0.3">
      <c r="A37" s="10" t="s">
        <v>66</v>
      </c>
      <c r="B37" s="10">
        <v>2</v>
      </c>
      <c r="C37" s="92" t="s">
        <v>207</v>
      </c>
      <c r="D37" s="41" t="s">
        <v>185</v>
      </c>
      <c r="E37" s="144">
        <v>8</v>
      </c>
      <c r="F37" s="10">
        <v>5</v>
      </c>
      <c r="G37" s="41">
        <f>100</f>
        <v>100</v>
      </c>
    </row>
    <row r="38" spans="1:7" ht="16.05" customHeight="1" x14ac:dyDescent="0.3">
      <c r="A38" s="76" t="s">
        <v>67</v>
      </c>
      <c r="B38" s="76">
        <v>3</v>
      </c>
      <c r="C38" s="75" t="s">
        <v>208</v>
      </c>
      <c r="D38" s="81" t="s">
        <v>182</v>
      </c>
      <c r="E38" s="180">
        <v>8</v>
      </c>
      <c r="F38" s="76">
        <v>8</v>
      </c>
      <c r="G38" s="81">
        <f>100</f>
        <v>100</v>
      </c>
    </row>
    <row r="39" spans="1:7" ht="16.05" customHeight="1" x14ac:dyDescent="0.3">
      <c r="A39" s="10" t="s">
        <v>67</v>
      </c>
      <c r="B39" s="10">
        <v>3</v>
      </c>
      <c r="C39" s="92" t="s">
        <v>208</v>
      </c>
      <c r="D39" s="41" t="s">
        <v>183</v>
      </c>
      <c r="E39" s="144">
        <v>10</v>
      </c>
      <c r="F39" s="10">
        <v>10</v>
      </c>
      <c r="G39" s="41">
        <f>100</f>
        <v>100</v>
      </c>
    </row>
    <row r="40" spans="1:7" ht="16.05" customHeight="1" x14ac:dyDescent="0.3">
      <c r="A40" s="10" t="s">
        <v>67</v>
      </c>
      <c r="B40" s="10">
        <v>3</v>
      </c>
      <c r="C40" s="92" t="s">
        <v>208</v>
      </c>
      <c r="D40" s="41" t="s">
        <v>184</v>
      </c>
      <c r="E40" s="144">
        <v>6</v>
      </c>
      <c r="F40" s="10">
        <v>6</v>
      </c>
      <c r="G40" s="41">
        <f>100</f>
        <v>100</v>
      </c>
    </row>
    <row r="41" spans="1:7" ht="16.05" customHeight="1" x14ac:dyDescent="0.3">
      <c r="A41" s="78" t="s">
        <v>67</v>
      </c>
      <c r="B41" s="78">
        <v>3</v>
      </c>
      <c r="C41" s="79" t="s">
        <v>208</v>
      </c>
      <c r="D41" s="80" t="s">
        <v>185</v>
      </c>
      <c r="E41" s="179">
        <v>9</v>
      </c>
      <c r="F41" s="78">
        <v>5</v>
      </c>
      <c r="G41" s="80">
        <f>100</f>
        <v>100</v>
      </c>
    </row>
    <row r="42" spans="1:7" ht="16.05" customHeight="1" x14ac:dyDescent="0.3">
      <c r="A42" s="10" t="s">
        <v>73</v>
      </c>
      <c r="B42" s="10">
        <v>2</v>
      </c>
      <c r="C42" s="92" t="s">
        <v>207</v>
      </c>
      <c r="D42" s="41" t="s">
        <v>182</v>
      </c>
      <c r="E42" s="144">
        <v>6</v>
      </c>
      <c r="F42" s="10">
        <v>9</v>
      </c>
      <c r="G42" s="41">
        <f>100</f>
        <v>100</v>
      </c>
    </row>
    <row r="43" spans="1:7" ht="16.05" customHeight="1" x14ac:dyDescent="0.3">
      <c r="A43" s="10" t="s">
        <v>73</v>
      </c>
      <c r="B43" s="10">
        <v>2</v>
      </c>
      <c r="C43" s="92" t="s">
        <v>207</v>
      </c>
      <c r="D43" s="41" t="s">
        <v>183</v>
      </c>
      <c r="E43" s="144">
        <v>14</v>
      </c>
      <c r="F43" s="10">
        <v>9</v>
      </c>
      <c r="G43" s="41">
        <f>100</f>
        <v>100</v>
      </c>
    </row>
    <row r="44" spans="1:7" ht="16.05" customHeight="1" x14ac:dyDescent="0.3">
      <c r="A44" s="10" t="s">
        <v>73</v>
      </c>
      <c r="B44" s="10">
        <v>2</v>
      </c>
      <c r="C44" s="92" t="s">
        <v>207</v>
      </c>
      <c r="D44" s="41" t="s">
        <v>184</v>
      </c>
      <c r="E44" s="144">
        <v>17</v>
      </c>
      <c r="F44" s="10">
        <v>7</v>
      </c>
      <c r="G44" s="41">
        <f>100</f>
        <v>100</v>
      </c>
    </row>
    <row r="45" spans="1:7" ht="16.05" customHeight="1" x14ac:dyDescent="0.3">
      <c r="A45" s="10" t="s">
        <v>73</v>
      </c>
      <c r="B45" s="10">
        <v>2</v>
      </c>
      <c r="C45" s="92" t="s">
        <v>207</v>
      </c>
      <c r="D45" s="41" t="s">
        <v>185</v>
      </c>
      <c r="E45" s="144">
        <v>9</v>
      </c>
      <c r="F45" s="10">
        <v>6</v>
      </c>
      <c r="G45" s="41">
        <f>100</f>
        <v>100</v>
      </c>
    </row>
    <row r="46" spans="1:7" ht="16.05" customHeight="1" x14ac:dyDescent="0.3">
      <c r="A46" s="76" t="s">
        <v>74</v>
      </c>
      <c r="B46" s="76">
        <v>1</v>
      </c>
      <c r="C46" s="75" t="s">
        <v>38</v>
      </c>
      <c r="D46" s="81" t="s">
        <v>182</v>
      </c>
      <c r="E46" s="180">
        <v>3</v>
      </c>
      <c r="F46" s="76">
        <v>4</v>
      </c>
      <c r="G46" s="81">
        <f>100</f>
        <v>100</v>
      </c>
    </row>
    <row r="47" spans="1:7" ht="16.05" customHeight="1" x14ac:dyDescent="0.3">
      <c r="A47" s="10" t="s">
        <v>74</v>
      </c>
      <c r="B47" s="10">
        <v>1</v>
      </c>
      <c r="C47" s="68" t="s">
        <v>38</v>
      </c>
      <c r="D47" s="41" t="s">
        <v>183</v>
      </c>
      <c r="E47" s="144">
        <v>10</v>
      </c>
      <c r="F47" s="10">
        <v>5</v>
      </c>
      <c r="G47" s="41">
        <f>100</f>
        <v>100</v>
      </c>
    </row>
    <row r="48" spans="1:7" ht="16.05" customHeight="1" x14ac:dyDescent="0.3">
      <c r="A48" s="10" t="s">
        <v>74</v>
      </c>
      <c r="B48" s="10">
        <v>1</v>
      </c>
      <c r="C48" s="68" t="s">
        <v>38</v>
      </c>
      <c r="D48" s="41" t="s">
        <v>184</v>
      </c>
      <c r="E48" s="144">
        <v>9</v>
      </c>
      <c r="F48" s="10">
        <v>4</v>
      </c>
      <c r="G48" s="41">
        <f>100</f>
        <v>100</v>
      </c>
    </row>
    <row r="49" spans="1:7" ht="16.05" customHeight="1" x14ac:dyDescent="0.3">
      <c r="A49" s="78" t="s">
        <v>74</v>
      </c>
      <c r="B49" s="78">
        <v>1</v>
      </c>
      <c r="C49" s="79" t="s">
        <v>38</v>
      </c>
      <c r="D49" s="80" t="s">
        <v>185</v>
      </c>
      <c r="E49" s="179">
        <v>10</v>
      </c>
      <c r="F49" s="78">
        <v>6</v>
      </c>
      <c r="G49" s="80">
        <f>100</f>
        <v>100</v>
      </c>
    </row>
    <row r="50" spans="1:7" ht="16.05" customHeight="1" x14ac:dyDescent="0.3">
      <c r="A50" s="10" t="s">
        <v>75</v>
      </c>
      <c r="B50" s="10">
        <v>1</v>
      </c>
      <c r="C50" s="9" t="s">
        <v>38</v>
      </c>
      <c r="D50" s="41" t="s">
        <v>182</v>
      </c>
      <c r="E50" s="144">
        <v>6</v>
      </c>
      <c r="F50" s="10">
        <v>7</v>
      </c>
      <c r="G50" s="41">
        <f>100</f>
        <v>100</v>
      </c>
    </row>
    <row r="51" spans="1:7" ht="16.05" customHeight="1" x14ac:dyDescent="0.3">
      <c r="A51" s="10" t="s">
        <v>75</v>
      </c>
      <c r="B51" s="10">
        <v>1</v>
      </c>
      <c r="C51" s="9" t="s">
        <v>38</v>
      </c>
      <c r="D51" s="41" t="s">
        <v>183</v>
      </c>
      <c r="E51" s="144">
        <v>8</v>
      </c>
      <c r="F51" s="10">
        <v>5</v>
      </c>
      <c r="G51" s="41">
        <f>100</f>
        <v>100</v>
      </c>
    </row>
    <row r="52" spans="1:7" ht="16.05" customHeight="1" x14ac:dyDescent="0.3">
      <c r="A52" s="10" t="s">
        <v>75</v>
      </c>
      <c r="B52" s="10">
        <v>1</v>
      </c>
      <c r="C52" s="9" t="s">
        <v>38</v>
      </c>
      <c r="D52" s="41" t="s">
        <v>184</v>
      </c>
      <c r="E52" s="144">
        <v>11</v>
      </c>
      <c r="F52" s="10">
        <v>3</v>
      </c>
      <c r="G52" s="41">
        <f>100</f>
        <v>100</v>
      </c>
    </row>
    <row r="53" spans="1:7" ht="16.05" customHeight="1" x14ac:dyDescent="0.3">
      <c r="A53" s="10" t="s">
        <v>75</v>
      </c>
      <c r="B53" s="10">
        <v>1</v>
      </c>
      <c r="C53" s="68" t="s">
        <v>38</v>
      </c>
      <c r="D53" s="41" t="s">
        <v>185</v>
      </c>
      <c r="E53" s="144">
        <v>4</v>
      </c>
      <c r="F53" s="10">
        <v>4</v>
      </c>
      <c r="G53" s="41">
        <f>100</f>
        <v>100</v>
      </c>
    </row>
    <row r="54" spans="1:7" ht="16.05" customHeight="1" x14ac:dyDescent="0.3">
      <c r="A54" s="76" t="s">
        <v>76</v>
      </c>
      <c r="B54" s="76">
        <v>1</v>
      </c>
      <c r="C54" s="75" t="s">
        <v>38</v>
      </c>
      <c r="D54" s="81" t="s">
        <v>182</v>
      </c>
      <c r="E54" s="180">
        <v>4</v>
      </c>
      <c r="F54" s="76">
        <v>5</v>
      </c>
      <c r="G54" s="81">
        <f>100</f>
        <v>100</v>
      </c>
    </row>
    <row r="55" spans="1:7" ht="16.05" customHeight="1" x14ac:dyDescent="0.3">
      <c r="A55" s="10" t="s">
        <v>76</v>
      </c>
      <c r="B55" s="10">
        <v>1</v>
      </c>
      <c r="C55" s="68" t="s">
        <v>38</v>
      </c>
      <c r="D55" s="41" t="s">
        <v>183</v>
      </c>
      <c r="E55" s="144">
        <v>6</v>
      </c>
      <c r="F55" s="10">
        <v>4</v>
      </c>
      <c r="G55" s="41">
        <f>100</f>
        <v>100</v>
      </c>
    </row>
    <row r="56" spans="1:7" ht="16.05" customHeight="1" x14ac:dyDescent="0.3">
      <c r="A56" s="10" t="s">
        <v>76</v>
      </c>
      <c r="B56" s="10">
        <v>1</v>
      </c>
      <c r="C56" s="68" t="s">
        <v>38</v>
      </c>
      <c r="D56" s="41" t="s">
        <v>184</v>
      </c>
      <c r="E56" s="144">
        <v>12</v>
      </c>
      <c r="F56" s="10">
        <v>8</v>
      </c>
      <c r="G56" s="41">
        <f>100</f>
        <v>100</v>
      </c>
    </row>
    <row r="57" spans="1:7" ht="16.05" customHeight="1" x14ac:dyDescent="0.3">
      <c r="A57" s="78" t="s">
        <v>76</v>
      </c>
      <c r="B57" s="78">
        <v>1</v>
      </c>
      <c r="C57" s="79" t="s">
        <v>38</v>
      </c>
      <c r="D57" s="80" t="s">
        <v>185</v>
      </c>
      <c r="E57" s="179">
        <v>7</v>
      </c>
      <c r="F57" s="78">
        <v>3</v>
      </c>
      <c r="G57" s="80">
        <f>100</f>
        <v>100</v>
      </c>
    </row>
    <row r="58" spans="1:7" ht="16.05" customHeight="1" x14ac:dyDescent="0.3">
      <c r="A58" s="10" t="s">
        <v>77</v>
      </c>
      <c r="B58" s="10">
        <v>2</v>
      </c>
      <c r="C58" s="92" t="s">
        <v>207</v>
      </c>
      <c r="D58" s="41" t="s">
        <v>182</v>
      </c>
      <c r="E58" s="144">
        <v>3</v>
      </c>
      <c r="F58" s="10">
        <v>3</v>
      </c>
      <c r="G58" s="41">
        <f>100</f>
        <v>100</v>
      </c>
    </row>
    <row r="59" spans="1:7" ht="16.05" customHeight="1" x14ac:dyDescent="0.3">
      <c r="A59" s="10" t="s">
        <v>77</v>
      </c>
      <c r="B59" s="10">
        <v>2</v>
      </c>
      <c r="C59" s="92" t="s">
        <v>207</v>
      </c>
      <c r="D59" s="41" t="s">
        <v>183</v>
      </c>
      <c r="E59" s="144">
        <v>12</v>
      </c>
      <c r="F59" s="10">
        <v>6</v>
      </c>
      <c r="G59" s="41">
        <f>100</f>
        <v>100</v>
      </c>
    </row>
    <row r="60" spans="1:7" ht="16.05" customHeight="1" x14ac:dyDescent="0.3">
      <c r="A60" s="10" t="s">
        <v>77</v>
      </c>
      <c r="B60" s="10">
        <v>2</v>
      </c>
      <c r="C60" s="92" t="s">
        <v>207</v>
      </c>
      <c r="D60" s="41" t="s">
        <v>184</v>
      </c>
      <c r="E60" s="144">
        <v>6</v>
      </c>
      <c r="F60" s="10">
        <v>3</v>
      </c>
      <c r="G60" s="41">
        <f>100</f>
        <v>100</v>
      </c>
    </row>
    <row r="61" spans="1:7" ht="16.05" customHeight="1" x14ac:dyDescent="0.3">
      <c r="A61" s="10" t="s">
        <v>77</v>
      </c>
      <c r="B61" s="10">
        <v>2</v>
      </c>
      <c r="C61" s="92" t="s">
        <v>207</v>
      </c>
      <c r="D61" s="41" t="s">
        <v>185</v>
      </c>
      <c r="E61" s="144">
        <v>13</v>
      </c>
      <c r="F61" s="10">
        <v>6</v>
      </c>
      <c r="G61" s="41">
        <f>100</f>
        <v>100</v>
      </c>
    </row>
    <row r="62" spans="1:7" ht="16.05" customHeight="1" x14ac:dyDescent="0.3">
      <c r="A62" s="76" t="s">
        <v>78</v>
      </c>
      <c r="B62" s="76">
        <v>3</v>
      </c>
      <c r="C62" s="75" t="s">
        <v>208</v>
      </c>
      <c r="D62" s="81" t="s">
        <v>182</v>
      </c>
      <c r="E62" s="180">
        <v>6</v>
      </c>
      <c r="F62" s="76">
        <v>7</v>
      </c>
      <c r="G62" s="81">
        <f>100</f>
        <v>100</v>
      </c>
    </row>
    <row r="63" spans="1:7" ht="16.05" customHeight="1" x14ac:dyDescent="0.3">
      <c r="A63" s="10" t="s">
        <v>78</v>
      </c>
      <c r="B63" s="10">
        <v>3</v>
      </c>
      <c r="C63" s="92" t="s">
        <v>208</v>
      </c>
      <c r="D63" s="41" t="s">
        <v>183</v>
      </c>
      <c r="E63" s="144">
        <v>8</v>
      </c>
      <c r="F63" s="10">
        <v>5</v>
      </c>
      <c r="G63" s="41">
        <f>100</f>
        <v>100</v>
      </c>
    </row>
    <row r="64" spans="1:7" ht="16.05" customHeight="1" x14ac:dyDescent="0.3">
      <c r="A64" s="10" t="s">
        <v>78</v>
      </c>
      <c r="B64" s="10">
        <v>3</v>
      </c>
      <c r="C64" s="92" t="s">
        <v>208</v>
      </c>
      <c r="D64" s="41" t="s">
        <v>184</v>
      </c>
      <c r="E64" s="144">
        <v>6</v>
      </c>
      <c r="F64" s="10">
        <v>5</v>
      </c>
      <c r="G64" s="41">
        <f>100</f>
        <v>100</v>
      </c>
    </row>
    <row r="65" spans="1:7" ht="16.05" customHeight="1" x14ac:dyDescent="0.3">
      <c r="A65" s="78" t="s">
        <v>78</v>
      </c>
      <c r="B65" s="78">
        <v>3</v>
      </c>
      <c r="C65" s="79" t="s">
        <v>208</v>
      </c>
      <c r="D65" s="80" t="s">
        <v>185</v>
      </c>
      <c r="E65" s="179">
        <v>7</v>
      </c>
      <c r="F65" s="78">
        <v>6</v>
      </c>
      <c r="G65" s="80">
        <f>100</f>
        <v>100</v>
      </c>
    </row>
    <row r="66" spans="1:7" ht="16.05" customHeight="1" x14ac:dyDescent="0.3">
      <c r="A66" s="10" t="s">
        <v>79</v>
      </c>
      <c r="B66" s="10">
        <v>1</v>
      </c>
      <c r="C66" s="9" t="s">
        <v>38</v>
      </c>
      <c r="D66" s="41" t="s">
        <v>182</v>
      </c>
      <c r="E66" s="144">
        <v>5</v>
      </c>
      <c r="F66" s="10">
        <v>3</v>
      </c>
      <c r="G66" s="41">
        <f>100</f>
        <v>100</v>
      </c>
    </row>
    <row r="67" spans="1:7" ht="16.05" customHeight="1" x14ac:dyDescent="0.3">
      <c r="A67" s="10" t="s">
        <v>79</v>
      </c>
      <c r="B67" s="10">
        <v>1</v>
      </c>
      <c r="C67" s="9" t="s">
        <v>38</v>
      </c>
      <c r="D67" s="41" t="s">
        <v>183</v>
      </c>
      <c r="E67" s="144">
        <v>11</v>
      </c>
      <c r="F67" s="10">
        <v>6</v>
      </c>
      <c r="G67" s="41">
        <f>100</f>
        <v>100</v>
      </c>
    </row>
    <row r="68" spans="1:7" ht="16.05" customHeight="1" x14ac:dyDescent="0.3">
      <c r="A68" s="10" t="s">
        <v>79</v>
      </c>
      <c r="B68" s="10">
        <v>1</v>
      </c>
      <c r="C68" s="9" t="s">
        <v>38</v>
      </c>
      <c r="D68" s="41" t="s">
        <v>184</v>
      </c>
      <c r="E68" s="144">
        <v>6</v>
      </c>
      <c r="F68" s="10">
        <v>2</v>
      </c>
      <c r="G68" s="41">
        <f>100</f>
        <v>100</v>
      </c>
    </row>
    <row r="69" spans="1:7" ht="16.05" customHeight="1" x14ac:dyDescent="0.3">
      <c r="A69" s="10" t="s">
        <v>79</v>
      </c>
      <c r="B69" s="10">
        <v>1</v>
      </c>
      <c r="C69" s="68" t="s">
        <v>38</v>
      </c>
      <c r="D69" s="41" t="s">
        <v>185</v>
      </c>
      <c r="E69" s="144">
        <v>4</v>
      </c>
      <c r="F69" s="10">
        <v>1</v>
      </c>
      <c r="G69" s="41">
        <f>100</f>
        <v>100</v>
      </c>
    </row>
    <row r="70" spans="1:7" ht="16.05" customHeight="1" x14ac:dyDescent="0.3">
      <c r="A70" s="76" t="s">
        <v>80</v>
      </c>
      <c r="B70" s="75">
        <v>2</v>
      </c>
      <c r="C70" s="75" t="s">
        <v>207</v>
      </c>
      <c r="D70" s="81" t="s">
        <v>182</v>
      </c>
      <c r="E70" s="180">
        <v>8</v>
      </c>
      <c r="F70" s="76">
        <v>9</v>
      </c>
      <c r="G70" s="81">
        <f>100</f>
        <v>100</v>
      </c>
    </row>
    <row r="71" spans="1:7" ht="16.05" customHeight="1" x14ac:dyDescent="0.3">
      <c r="A71" s="10" t="s">
        <v>80</v>
      </c>
      <c r="B71" s="68">
        <v>2</v>
      </c>
      <c r="C71" s="92" t="s">
        <v>207</v>
      </c>
      <c r="D71" s="41" t="s">
        <v>183</v>
      </c>
      <c r="E71" s="144">
        <v>6</v>
      </c>
      <c r="F71" s="10">
        <v>4</v>
      </c>
      <c r="G71" s="41">
        <f>100</f>
        <v>100</v>
      </c>
    </row>
    <row r="72" spans="1:7" ht="16.05" customHeight="1" x14ac:dyDescent="0.3">
      <c r="A72" s="10" t="s">
        <v>80</v>
      </c>
      <c r="B72" s="68">
        <v>2</v>
      </c>
      <c r="C72" s="92" t="s">
        <v>207</v>
      </c>
      <c r="D72" s="41" t="s">
        <v>184</v>
      </c>
      <c r="E72" s="144">
        <v>8</v>
      </c>
      <c r="F72" s="10">
        <v>4</v>
      </c>
      <c r="G72" s="41">
        <f>100</f>
        <v>100</v>
      </c>
    </row>
    <row r="73" spans="1:7" ht="16.05" customHeight="1" x14ac:dyDescent="0.3">
      <c r="A73" s="78" t="s">
        <v>80</v>
      </c>
      <c r="B73" s="79">
        <v>2</v>
      </c>
      <c r="C73" s="92" t="s">
        <v>207</v>
      </c>
      <c r="D73" s="80" t="s">
        <v>185</v>
      </c>
      <c r="E73" s="179">
        <v>6</v>
      </c>
      <c r="F73" s="78">
        <v>5</v>
      </c>
      <c r="G73" s="80">
        <f>100</f>
        <v>100</v>
      </c>
    </row>
    <row r="74" spans="1:7" ht="16.05" customHeight="1" x14ac:dyDescent="0.3">
      <c r="A74" s="10" t="s">
        <v>81</v>
      </c>
      <c r="B74" s="10">
        <v>3</v>
      </c>
      <c r="C74" s="75" t="s">
        <v>208</v>
      </c>
      <c r="D74" s="41" t="s">
        <v>182</v>
      </c>
      <c r="E74" s="144">
        <v>3</v>
      </c>
      <c r="F74" s="10">
        <v>2</v>
      </c>
      <c r="G74" s="41">
        <f>100</f>
        <v>100</v>
      </c>
    </row>
    <row r="75" spans="1:7" ht="16.05" customHeight="1" x14ac:dyDescent="0.3">
      <c r="A75" s="10" t="s">
        <v>81</v>
      </c>
      <c r="B75" s="10">
        <v>3</v>
      </c>
      <c r="C75" s="92" t="s">
        <v>208</v>
      </c>
      <c r="D75" s="41" t="s">
        <v>183</v>
      </c>
      <c r="E75" s="144">
        <v>11</v>
      </c>
      <c r="F75" s="10">
        <v>3</v>
      </c>
      <c r="G75" s="41">
        <f>100</f>
        <v>100</v>
      </c>
    </row>
    <row r="76" spans="1:7" ht="16.05" customHeight="1" x14ac:dyDescent="0.3">
      <c r="A76" s="10" t="s">
        <v>81</v>
      </c>
      <c r="B76" s="10">
        <v>3</v>
      </c>
      <c r="C76" s="92" t="s">
        <v>208</v>
      </c>
      <c r="D76" s="41" t="s">
        <v>184</v>
      </c>
      <c r="E76" s="144">
        <v>7</v>
      </c>
      <c r="F76" s="10">
        <v>2</v>
      </c>
      <c r="G76" s="41">
        <f>100</f>
        <v>100</v>
      </c>
    </row>
    <row r="77" spans="1:7" ht="16.05" customHeight="1" x14ac:dyDescent="0.3">
      <c r="A77" s="10" t="s">
        <v>81</v>
      </c>
      <c r="B77" s="10">
        <v>3</v>
      </c>
      <c r="C77" s="79" t="s">
        <v>208</v>
      </c>
      <c r="D77" s="41" t="s">
        <v>185</v>
      </c>
      <c r="E77" s="144">
        <v>6</v>
      </c>
      <c r="F77" s="10">
        <v>2</v>
      </c>
      <c r="G77" s="41">
        <f>100</f>
        <v>100</v>
      </c>
    </row>
    <row r="78" spans="1:7" ht="16.05" customHeight="1" x14ac:dyDescent="0.3">
      <c r="A78" s="76" t="s">
        <v>82</v>
      </c>
      <c r="B78" s="76">
        <v>2</v>
      </c>
      <c r="C78" s="92" t="s">
        <v>207</v>
      </c>
      <c r="D78" s="81" t="s">
        <v>182</v>
      </c>
      <c r="E78" s="180">
        <v>5</v>
      </c>
      <c r="F78" s="76">
        <v>3</v>
      </c>
      <c r="G78" s="81">
        <f>100</f>
        <v>100</v>
      </c>
    </row>
    <row r="79" spans="1:7" ht="16.05" customHeight="1" x14ac:dyDescent="0.3">
      <c r="A79" s="10" t="s">
        <v>82</v>
      </c>
      <c r="B79" s="10">
        <v>2</v>
      </c>
      <c r="C79" s="92" t="s">
        <v>207</v>
      </c>
      <c r="D79" s="41" t="s">
        <v>183</v>
      </c>
      <c r="E79" s="144">
        <v>5</v>
      </c>
      <c r="F79" s="10">
        <v>6</v>
      </c>
      <c r="G79" s="41">
        <f>100</f>
        <v>100</v>
      </c>
    </row>
    <row r="80" spans="1:7" ht="16.05" customHeight="1" x14ac:dyDescent="0.3">
      <c r="A80" s="10" t="s">
        <v>82</v>
      </c>
      <c r="B80" s="10">
        <v>2</v>
      </c>
      <c r="C80" s="92" t="s">
        <v>207</v>
      </c>
      <c r="D80" s="41" t="s">
        <v>184</v>
      </c>
      <c r="E80" s="144">
        <v>9</v>
      </c>
      <c r="F80" s="10">
        <v>3</v>
      </c>
      <c r="G80" s="41">
        <f>100</f>
        <v>100</v>
      </c>
    </row>
    <row r="81" spans="1:7" ht="16.05" customHeight="1" x14ac:dyDescent="0.3">
      <c r="A81" s="78" t="s">
        <v>82</v>
      </c>
      <c r="B81" s="78">
        <v>2</v>
      </c>
      <c r="C81" s="79" t="s">
        <v>207</v>
      </c>
      <c r="D81" s="80" t="s">
        <v>185</v>
      </c>
      <c r="E81" s="179">
        <v>9</v>
      </c>
      <c r="F81" s="78">
        <v>5</v>
      </c>
      <c r="G81" s="80">
        <f>100</f>
        <v>100</v>
      </c>
    </row>
    <row r="82" spans="1:7" ht="16.05" customHeight="1" x14ac:dyDescent="0.3">
      <c r="A82" s="10" t="s">
        <v>83</v>
      </c>
      <c r="B82" s="10">
        <v>3</v>
      </c>
      <c r="C82" s="92" t="s">
        <v>208</v>
      </c>
      <c r="D82" s="41" t="s">
        <v>182</v>
      </c>
      <c r="E82" s="144">
        <v>11</v>
      </c>
      <c r="F82" s="10">
        <v>6</v>
      </c>
      <c r="G82" s="41">
        <f>100</f>
        <v>100</v>
      </c>
    </row>
    <row r="83" spans="1:7" ht="16.05" customHeight="1" x14ac:dyDescent="0.3">
      <c r="A83" s="10" t="s">
        <v>83</v>
      </c>
      <c r="B83" s="10">
        <v>3</v>
      </c>
      <c r="C83" s="92" t="s">
        <v>208</v>
      </c>
      <c r="D83" s="41" t="s">
        <v>183</v>
      </c>
      <c r="E83" s="144">
        <v>14</v>
      </c>
      <c r="F83" s="10">
        <v>4</v>
      </c>
      <c r="G83" s="41">
        <f>100</f>
        <v>100</v>
      </c>
    </row>
    <row r="84" spans="1:7" ht="16.05" customHeight="1" x14ac:dyDescent="0.3">
      <c r="A84" s="10" t="s">
        <v>83</v>
      </c>
      <c r="B84" s="10">
        <v>3</v>
      </c>
      <c r="C84" s="92" t="s">
        <v>208</v>
      </c>
      <c r="D84" s="41" t="s">
        <v>184</v>
      </c>
      <c r="E84" s="144">
        <v>10</v>
      </c>
      <c r="F84" s="10">
        <v>4</v>
      </c>
      <c r="G84" s="41">
        <f>100</f>
        <v>100</v>
      </c>
    </row>
    <row r="85" spans="1:7" ht="16.05" customHeight="1" x14ac:dyDescent="0.3">
      <c r="A85" s="10" t="s">
        <v>83</v>
      </c>
      <c r="B85" s="10">
        <v>3</v>
      </c>
      <c r="C85" s="92" t="s">
        <v>208</v>
      </c>
      <c r="D85" s="41" t="s">
        <v>185</v>
      </c>
      <c r="E85" s="144">
        <v>11</v>
      </c>
      <c r="F85" s="10">
        <v>6</v>
      </c>
      <c r="G85" s="41">
        <f>100</f>
        <v>100</v>
      </c>
    </row>
    <row r="86" spans="1:7" ht="16.05" customHeight="1" x14ac:dyDescent="0.3">
      <c r="A86" s="76" t="s">
        <v>84</v>
      </c>
      <c r="B86" s="76">
        <v>2</v>
      </c>
      <c r="C86" s="75" t="s">
        <v>207</v>
      </c>
      <c r="D86" s="81" t="s">
        <v>182</v>
      </c>
      <c r="E86" s="180">
        <v>6</v>
      </c>
      <c r="F86" s="76">
        <v>6</v>
      </c>
      <c r="G86" s="81">
        <f>100</f>
        <v>100</v>
      </c>
    </row>
    <row r="87" spans="1:7" ht="16.05" customHeight="1" x14ac:dyDescent="0.3">
      <c r="A87" s="10" t="s">
        <v>84</v>
      </c>
      <c r="B87" s="10">
        <v>2</v>
      </c>
      <c r="C87" s="92" t="s">
        <v>207</v>
      </c>
      <c r="D87" s="41" t="s">
        <v>183</v>
      </c>
      <c r="E87" s="144">
        <v>8</v>
      </c>
      <c r="F87" s="10">
        <v>5</v>
      </c>
      <c r="G87" s="41">
        <f>100</f>
        <v>100</v>
      </c>
    </row>
    <row r="88" spans="1:7" ht="16.05" customHeight="1" x14ac:dyDescent="0.3">
      <c r="A88" s="10" t="s">
        <v>84</v>
      </c>
      <c r="B88" s="10">
        <v>2</v>
      </c>
      <c r="C88" s="92" t="s">
        <v>207</v>
      </c>
      <c r="D88" s="41" t="s">
        <v>184</v>
      </c>
      <c r="E88" s="144">
        <v>5</v>
      </c>
      <c r="F88" s="10">
        <v>3</v>
      </c>
      <c r="G88" s="41">
        <f>100</f>
        <v>100</v>
      </c>
    </row>
    <row r="89" spans="1:7" ht="16.05" customHeight="1" x14ac:dyDescent="0.3">
      <c r="A89" s="78" t="s">
        <v>84</v>
      </c>
      <c r="B89" s="78">
        <v>2</v>
      </c>
      <c r="C89" s="79" t="s">
        <v>207</v>
      </c>
      <c r="D89" s="80" t="s">
        <v>185</v>
      </c>
      <c r="E89" s="179">
        <v>5</v>
      </c>
      <c r="F89" s="78">
        <v>3</v>
      </c>
      <c r="G89" s="80">
        <f>100</f>
        <v>100</v>
      </c>
    </row>
    <row r="90" spans="1:7" ht="16.05" customHeight="1" x14ac:dyDescent="0.3">
      <c r="A90" s="10" t="s">
        <v>85</v>
      </c>
      <c r="B90" s="10">
        <v>1</v>
      </c>
      <c r="C90" s="9" t="s">
        <v>38</v>
      </c>
      <c r="D90" s="41" t="s">
        <v>182</v>
      </c>
      <c r="E90" s="144">
        <v>10</v>
      </c>
      <c r="F90" s="10">
        <v>8</v>
      </c>
      <c r="G90" s="41">
        <f>100</f>
        <v>100</v>
      </c>
    </row>
    <row r="91" spans="1:7" ht="16.05" customHeight="1" x14ac:dyDescent="0.3">
      <c r="A91" s="10" t="s">
        <v>85</v>
      </c>
      <c r="B91" s="10">
        <v>1</v>
      </c>
      <c r="C91" s="9" t="s">
        <v>38</v>
      </c>
      <c r="D91" s="41" t="s">
        <v>183</v>
      </c>
      <c r="E91" s="144">
        <v>8</v>
      </c>
      <c r="F91" s="10">
        <v>3</v>
      </c>
      <c r="G91" s="41">
        <f>100</f>
        <v>100</v>
      </c>
    </row>
    <row r="92" spans="1:7" ht="16.05" customHeight="1" x14ac:dyDescent="0.3">
      <c r="A92" s="10" t="s">
        <v>85</v>
      </c>
      <c r="B92" s="10">
        <v>1</v>
      </c>
      <c r="C92" s="9" t="s">
        <v>38</v>
      </c>
      <c r="D92" s="41" t="s">
        <v>184</v>
      </c>
      <c r="E92" s="144">
        <v>12</v>
      </c>
      <c r="F92" s="10">
        <v>5</v>
      </c>
      <c r="G92" s="41">
        <f>100</f>
        <v>100</v>
      </c>
    </row>
    <row r="93" spans="1:7" ht="16.05" customHeight="1" x14ac:dyDescent="0.3">
      <c r="A93" s="10" t="s">
        <v>85</v>
      </c>
      <c r="B93" s="10">
        <v>1</v>
      </c>
      <c r="C93" s="68" t="s">
        <v>38</v>
      </c>
      <c r="D93" s="41" t="s">
        <v>185</v>
      </c>
      <c r="E93" s="144">
        <v>12</v>
      </c>
      <c r="F93" s="10">
        <v>4</v>
      </c>
      <c r="G93" s="41">
        <f>100</f>
        <v>100</v>
      </c>
    </row>
    <row r="94" spans="1:7" ht="16.05" customHeight="1" x14ac:dyDescent="0.3">
      <c r="A94" s="76" t="s">
        <v>86</v>
      </c>
      <c r="B94" s="76">
        <v>3</v>
      </c>
      <c r="C94" s="75" t="s">
        <v>208</v>
      </c>
      <c r="D94" s="81" t="s">
        <v>182</v>
      </c>
      <c r="E94" s="180">
        <v>8</v>
      </c>
      <c r="F94" s="76">
        <v>9</v>
      </c>
      <c r="G94" s="81">
        <f>100</f>
        <v>100</v>
      </c>
    </row>
    <row r="95" spans="1:7" ht="16.05" customHeight="1" x14ac:dyDescent="0.3">
      <c r="A95" s="10" t="s">
        <v>86</v>
      </c>
      <c r="B95" s="10">
        <v>3</v>
      </c>
      <c r="C95" s="92" t="s">
        <v>208</v>
      </c>
      <c r="D95" s="41" t="s">
        <v>183</v>
      </c>
      <c r="E95" s="144">
        <v>14</v>
      </c>
      <c r="F95" s="10">
        <v>7</v>
      </c>
      <c r="G95" s="41">
        <f>100</f>
        <v>100</v>
      </c>
    </row>
    <row r="96" spans="1:7" ht="16.05" customHeight="1" x14ac:dyDescent="0.3">
      <c r="A96" s="10" t="s">
        <v>86</v>
      </c>
      <c r="B96" s="10">
        <v>3</v>
      </c>
      <c r="C96" s="92" t="s">
        <v>208</v>
      </c>
      <c r="D96" s="41" t="s">
        <v>184</v>
      </c>
      <c r="E96" s="144">
        <v>8</v>
      </c>
      <c r="F96" s="10">
        <v>3</v>
      </c>
      <c r="G96" s="41">
        <f>100</f>
        <v>100</v>
      </c>
    </row>
    <row r="97" spans="1:7" ht="16.05" customHeight="1" x14ac:dyDescent="0.3">
      <c r="A97" s="78" t="s">
        <v>86</v>
      </c>
      <c r="B97" s="78">
        <v>3</v>
      </c>
      <c r="C97" s="79" t="s">
        <v>208</v>
      </c>
      <c r="D97" s="80" t="s">
        <v>185</v>
      </c>
      <c r="E97" s="179">
        <v>10</v>
      </c>
      <c r="F97" s="78">
        <v>4</v>
      </c>
      <c r="G97" s="80">
        <f>100</f>
        <v>100</v>
      </c>
    </row>
    <row r="98" spans="1:7" ht="16.05" customHeight="1" x14ac:dyDescent="0.3">
      <c r="A98" s="10" t="s">
        <v>39</v>
      </c>
      <c r="B98" s="10">
        <v>3</v>
      </c>
      <c r="C98" s="92" t="s">
        <v>208</v>
      </c>
      <c r="D98" s="41" t="s">
        <v>182</v>
      </c>
      <c r="E98" s="144">
        <v>4</v>
      </c>
      <c r="F98" s="10">
        <v>5</v>
      </c>
      <c r="G98" s="54">
        <f>100</f>
        <v>100</v>
      </c>
    </row>
    <row r="99" spans="1:7" ht="16.05" customHeight="1" x14ac:dyDescent="0.3">
      <c r="A99" s="10" t="s">
        <v>39</v>
      </c>
      <c r="B99" s="10">
        <v>3</v>
      </c>
      <c r="C99" s="92" t="s">
        <v>208</v>
      </c>
      <c r="D99" s="41" t="s">
        <v>183</v>
      </c>
      <c r="E99" s="144">
        <v>11</v>
      </c>
      <c r="F99" s="10">
        <v>4</v>
      </c>
      <c r="G99" s="54">
        <f>100</f>
        <v>100</v>
      </c>
    </row>
    <row r="100" spans="1:7" ht="16.05" customHeight="1" x14ac:dyDescent="0.3">
      <c r="A100" s="10" t="s">
        <v>39</v>
      </c>
      <c r="B100" s="10">
        <v>3</v>
      </c>
      <c r="C100" s="92" t="s">
        <v>208</v>
      </c>
      <c r="D100" s="41" t="s">
        <v>184</v>
      </c>
      <c r="E100" s="144">
        <v>8</v>
      </c>
      <c r="F100" s="10">
        <v>2</v>
      </c>
      <c r="G100" s="54">
        <f>100</f>
        <v>100</v>
      </c>
    </row>
    <row r="101" spans="1:7" ht="16.05" customHeight="1" x14ac:dyDescent="0.3">
      <c r="A101" s="10" t="s">
        <v>39</v>
      </c>
      <c r="B101" s="10">
        <v>3</v>
      </c>
      <c r="C101" s="92" t="s">
        <v>208</v>
      </c>
      <c r="D101" s="41" t="s">
        <v>185</v>
      </c>
      <c r="E101" s="144">
        <v>10</v>
      </c>
      <c r="F101" s="10">
        <v>4</v>
      </c>
      <c r="G101" s="54">
        <f>100</f>
        <v>100</v>
      </c>
    </row>
    <row r="102" spans="1:7" ht="16.05" customHeight="1" x14ac:dyDescent="0.3">
      <c r="A102" s="76" t="s">
        <v>40</v>
      </c>
      <c r="B102" s="75">
        <v>1</v>
      </c>
      <c r="C102" s="75" t="s">
        <v>38</v>
      </c>
      <c r="D102" s="81" t="s">
        <v>182</v>
      </c>
      <c r="E102" s="180">
        <v>5</v>
      </c>
      <c r="F102" s="76">
        <v>4</v>
      </c>
      <c r="G102" s="77">
        <f>100</f>
        <v>100</v>
      </c>
    </row>
    <row r="103" spans="1:7" ht="16.05" customHeight="1" x14ac:dyDescent="0.3">
      <c r="A103" s="10" t="s">
        <v>40</v>
      </c>
      <c r="B103" s="68">
        <v>1</v>
      </c>
      <c r="C103" s="68" t="s">
        <v>38</v>
      </c>
      <c r="D103" s="41" t="s">
        <v>183</v>
      </c>
      <c r="E103" s="144">
        <v>8</v>
      </c>
      <c r="F103" s="10">
        <v>5</v>
      </c>
      <c r="G103" s="54">
        <f>100</f>
        <v>100</v>
      </c>
    </row>
    <row r="104" spans="1:7" ht="16.05" customHeight="1" x14ac:dyDescent="0.3">
      <c r="A104" s="10" t="s">
        <v>40</v>
      </c>
      <c r="B104" s="68">
        <v>1</v>
      </c>
      <c r="C104" s="68" t="s">
        <v>38</v>
      </c>
      <c r="D104" s="41" t="s">
        <v>184</v>
      </c>
      <c r="E104" s="144">
        <v>8</v>
      </c>
      <c r="F104" s="10">
        <v>3</v>
      </c>
      <c r="G104" s="54">
        <f>100</f>
        <v>100</v>
      </c>
    </row>
    <row r="105" spans="1:7" ht="16.05" customHeight="1" x14ac:dyDescent="0.3">
      <c r="A105" s="78" t="s">
        <v>40</v>
      </c>
      <c r="B105" s="79">
        <v>1</v>
      </c>
      <c r="C105" s="79" t="s">
        <v>38</v>
      </c>
      <c r="D105" s="80" t="s">
        <v>185</v>
      </c>
      <c r="E105" s="181">
        <v>6</v>
      </c>
      <c r="F105" s="79">
        <v>3</v>
      </c>
      <c r="G105" s="82">
        <f>100</f>
        <v>100</v>
      </c>
    </row>
    <row r="106" spans="1:7" ht="16.05" customHeight="1" x14ac:dyDescent="0.3">
      <c r="A106" s="10" t="s">
        <v>41</v>
      </c>
      <c r="B106" s="9">
        <v>2</v>
      </c>
      <c r="C106" s="92" t="s">
        <v>207</v>
      </c>
      <c r="D106" s="41" t="s">
        <v>182</v>
      </c>
      <c r="E106" s="144">
        <v>3</v>
      </c>
      <c r="F106" s="10">
        <v>1</v>
      </c>
      <c r="G106" s="54">
        <f>100</f>
        <v>100</v>
      </c>
    </row>
    <row r="107" spans="1:7" ht="16.05" customHeight="1" x14ac:dyDescent="0.3">
      <c r="A107" s="10" t="s">
        <v>41</v>
      </c>
      <c r="B107" s="9">
        <v>2</v>
      </c>
      <c r="C107" s="92" t="s">
        <v>207</v>
      </c>
      <c r="D107" s="41" t="s">
        <v>183</v>
      </c>
      <c r="E107" s="144">
        <v>7</v>
      </c>
      <c r="F107" s="10">
        <v>5</v>
      </c>
      <c r="G107" s="54">
        <f>100</f>
        <v>100</v>
      </c>
    </row>
    <row r="108" spans="1:7" ht="16.05" customHeight="1" x14ac:dyDescent="0.3">
      <c r="A108" s="10" t="s">
        <v>41</v>
      </c>
      <c r="B108" s="9">
        <v>2</v>
      </c>
      <c r="C108" s="92" t="s">
        <v>207</v>
      </c>
      <c r="D108" s="41" t="s">
        <v>184</v>
      </c>
      <c r="E108" s="144">
        <v>8</v>
      </c>
      <c r="F108" s="10">
        <v>7</v>
      </c>
      <c r="G108" s="54">
        <f>100</f>
        <v>100</v>
      </c>
    </row>
    <row r="109" spans="1:7" ht="16.05" customHeight="1" x14ac:dyDescent="0.3">
      <c r="A109" s="10" t="s">
        <v>41</v>
      </c>
      <c r="B109" s="68">
        <v>2</v>
      </c>
      <c r="C109" s="92" t="s">
        <v>207</v>
      </c>
      <c r="D109" s="41" t="s">
        <v>185</v>
      </c>
      <c r="E109" s="182">
        <v>12</v>
      </c>
      <c r="F109" s="137">
        <v>9</v>
      </c>
      <c r="G109" s="54">
        <f>100</f>
        <v>100</v>
      </c>
    </row>
    <row r="110" spans="1:7" ht="16.05" customHeight="1" x14ac:dyDescent="0.3">
      <c r="A110" s="76" t="s">
        <v>42</v>
      </c>
      <c r="B110" s="75">
        <v>2</v>
      </c>
      <c r="C110" s="75" t="s">
        <v>207</v>
      </c>
      <c r="D110" s="81" t="s">
        <v>182</v>
      </c>
      <c r="E110" s="180">
        <v>6</v>
      </c>
      <c r="F110" s="76">
        <v>7</v>
      </c>
      <c r="G110" s="77">
        <f>100</f>
        <v>100</v>
      </c>
    </row>
    <row r="111" spans="1:7" ht="16.05" customHeight="1" x14ac:dyDescent="0.3">
      <c r="A111" s="10" t="s">
        <v>42</v>
      </c>
      <c r="B111" s="68">
        <v>2</v>
      </c>
      <c r="C111" s="92" t="s">
        <v>207</v>
      </c>
      <c r="D111" s="41" t="s">
        <v>183</v>
      </c>
      <c r="E111" s="144">
        <v>9</v>
      </c>
      <c r="F111" s="10">
        <v>3</v>
      </c>
      <c r="G111" s="54">
        <f>100</f>
        <v>100</v>
      </c>
    </row>
    <row r="112" spans="1:7" ht="16.05" customHeight="1" x14ac:dyDescent="0.3">
      <c r="A112" s="10" t="s">
        <v>42</v>
      </c>
      <c r="B112" s="68">
        <v>2</v>
      </c>
      <c r="C112" s="92" t="s">
        <v>207</v>
      </c>
      <c r="D112" s="41" t="s">
        <v>184</v>
      </c>
      <c r="E112" s="144">
        <v>20</v>
      </c>
      <c r="F112" s="10">
        <v>10</v>
      </c>
      <c r="G112" s="54">
        <f>100</f>
        <v>100</v>
      </c>
    </row>
    <row r="113" spans="1:7" ht="16.05" customHeight="1" x14ac:dyDescent="0.3">
      <c r="A113" s="78" t="s">
        <v>42</v>
      </c>
      <c r="B113" s="79">
        <v>2</v>
      </c>
      <c r="C113" s="79" t="s">
        <v>207</v>
      </c>
      <c r="D113" s="80" t="s">
        <v>185</v>
      </c>
      <c r="E113" s="179">
        <v>5</v>
      </c>
      <c r="F113" s="78">
        <v>5</v>
      </c>
      <c r="G113" s="82">
        <f>100</f>
        <v>100</v>
      </c>
    </row>
    <row r="114" spans="1:7" ht="16.05" customHeight="1" x14ac:dyDescent="0.3">
      <c r="A114" s="10" t="s">
        <v>43</v>
      </c>
      <c r="B114" s="9">
        <v>3</v>
      </c>
      <c r="C114" s="92" t="s">
        <v>208</v>
      </c>
      <c r="D114" s="41" t="s">
        <v>182</v>
      </c>
      <c r="E114" s="144">
        <v>7</v>
      </c>
      <c r="F114" s="10">
        <v>5</v>
      </c>
      <c r="G114" s="54">
        <f>100</f>
        <v>100</v>
      </c>
    </row>
    <row r="115" spans="1:7" ht="16.05" customHeight="1" x14ac:dyDescent="0.3">
      <c r="A115" s="10" t="s">
        <v>43</v>
      </c>
      <c r="B115" s="9">
        <v>3</v>
      </c>
      <c r="C115" s="92" t="s">
        <v>208</v>
      </c>
      <c r="D115" s="41" t="s">
        <v>183</v>
      </c>
      <c r="E115" s="144">
        <v>7</v>
      </c>
      <c r="F115" s="10">
        <v>5</v>
      </c>
      <c r="G115" s="54">
        <f>100</f>
        <v>100</v>
      </c>
    </row>
    <row r="116" spans="1:7" ht="16.05" customHeight="1" x14ac:dyDescent="0.3">
      <c r="A116" s="10" t="s">
        <v>43</v>
      </c>
      <c r="B116" s="9">
        <v>3</v>
      </c>
      <c r="C116" s="92" t="s">
        <v>208</v>
      </c>
      <c r="D116" s="41" t="s">
        <v>184</v>
      </c>
      <c r="E116" s="144">
        <v>10</v>
      </c>
      <c r="F116" s="10">
        <v>4</v>
      </c>
      <c r="G116" s="54">
        <f>100</f>
        <v>100</v>
      </c>
    </row>
    <row r="117" spans="1:7" ht="16.05" customHeight="1" x14ac:dyDescent="0.3">
      <c r="A117" s="10" t="s">
        <v>43</v>
      </c>
      <c r="B117" s="68">
        <v>3</v>
      </c>
      <c r="C117" s="92" t="s">
        <v>208</v>
      </c>
      <c r="D117" s="41" t="s">
        <v>185</v>
      </c>
      <c r="E117" s="182">
        <v>4</v>
      </c>
      <c r="F117" s="137">
        <v>6</v>
      </c>
      <c r="G117" s="54">
        <f>100</f>
        <v>100</v>
      </c>
    </row>
    <row r="118" spans="1:7" ht="16.05" customHeight="1" x14ac:dyDescent="0.3">
      <c r="A118" s="76" t="s">
        <v>44</v>
      </c>
      <c r="B118" s="75">
        <v>1</v>
      </c>
      <c r="C118" s="75" t="s">
        <v>38</v>
      </c>
      <c r="D118" s="81" t="s">
        <v>182</v>
      </c>
      <c r="E118" s="180">
        <v>7</v>
      </c>
      <c r="F118" s="76">
        <v>6</v>
      </c>
      <c r="G118" s="77">
        <f>100</f>
        <v>100</v>
      </c>
    </row>
    <row r="119" spans="1:7" ht="16.05" customHeight="1" x14ac:dyDescent="0.3">
      <c r="A119" s="10" t="s">
        <v>44</v>
      </c>
      <c r="B119" s="68">
        <v>1</v>
      </c>
      <c r="C119" s="68" t="s">
        <v>38</v>
      </c>
      <c r="D119" s="41" t="s">
        <v>183</v>
      </c>
      <c r="E119" s="144">
        <v>15</v>
      </c>
      <c r="F119" s="10">
        <v>6</v>
      </c>
      <c r="G119" s="54">
        <f>100</f>
        <v>100</v>
      </c>
    </row>
    <row r="120" spans="1:7" ht="16.05" customHeight="1" x14ac:dyDescent="0.3">
      <c r="A120" s="10" t="s">
        <v>44</v>
      </c>
      <c r="B120" s="68">
        <v>1</v>
      </c>
      <c r="C120" s="68" t="s">
        <v>38</v>
      </c>
      <c r="D120" s="41" t="s">
        <v>184</v>
      </c>
      <c r="E120" s="144">
        <v>11</v>
      </c>
      <c r="F120" s="10">
        <v>5</v>
      </c>
      <c r="G120" s="54">
        <f>100</f>
        <v>100</v>
      </c>
    </row>
    <row r="121" spans="1:7" ht="16.05" customHeight="1" x14ac:dyDescent="0.3">
      <c r="A121" s="78" t="s">
        <v>44</v>
      </c>
      <c r="B121" s="79">
        <v>1</v>
      </c>
      <c r="C121" s="79" t="s">
        <v>38</v>
      </c>
      <c r="D121" s="80" t="s">
        <v>185</v>
      </c>
      <c r="E121" s="179">
        <v>8</v>
      </c>
      <c r="F121" s="78">
        <v>3</v>
      </c>
      <c r="G121" s="82">
        <f>100</f>
        <v>100</v>
      </c>
    </row>
    <row r="122" spans="1:7" ht="16.05" customHeight="1" x14ac:dyDescent="0.3">
      <c r="A122" s="10" t="s">
        <v>45</v>
      </c>
      <c r="B122" s="9">
        <v>3</v>
      </c>
      <c r="C122" s="92" t="s">
        <v>208</v>
      </c>
      <c r="D122" s="41" t="s">
        <v>182</v>
      </c>
      <c r="E122" s="144">
        <v>9</v>
      </c>
      <c r="F122" s="10">
        <v>7</v>
      </c>
      <c r="G122" s="54">
        <f>100</f>
        <v>100</v>
      </c>
    </row>
    <row r="123" spans="1:7" ht="16.05" customHeight="1" x14ac:dyDescent="0.3">
      <c r="A123" s="10" t="s">
        <v>45</v>
      </c>
      <c r="B123" s="9">
        <v>3</v>
      </c>
      <c r="C123" s="92" t="s">
        <v>208</v>
      </c>
      <c r="D123" s="41" t="s">
        <v>183</v>
      </c>
      <c r="E123" s="144">
        <v>15</v>
      </c>
      <c r="F123" s="10">
        <v>6</v>
      </c>
      <c r="G123" s="54">
        <f>100</f>
        <v>100</v>
      </c>
    </row>
    <row r="124" spans="1:7" ht="16.05" customHeight="1" x14ac:dyDescent="0.3">
      <c r="A124" s="10" t="s">
        <v>45</v>
      </c>
      <c r="B124" s="9">
        <v>3</v>
      </c>
      <c r="C124" s="92" t="s">
        <v>208</v>
      </c>
      <c r="D124" s="41" t="s">
        <v>184</v>
      </c>
      <c r="E124" s="144">
        <v>15</v>
      </c>
      <c r="F124" s="10">
        <v>5</v>
      </c>
      <c r="G124" s="54">
        <f>100</f>
        <v>100</v>
      </c>
    </row>
    <row r="125" spans="1:7" ht="16.05" customHeight="1" x14ac:dyDescent="0.3">
      <c r="A125" s="68" t="s">
        <v>45</v>
      </c>
      <c r="B125" s="68">
        <v>3</v>
      </c>
      <c r="C125" s="92" t="s">
        <v>208</v>
      </c>
      <c r="D125" s="41" t="s">
        <v>185</v>
      </c>
      <c r="E125" s="144">
        <v>6</v>
      </c>
      <c r="F125" s="10">
        <v>2</v>
      </c>
      <c r="G125" s="54">
        <f>100</f>
        <v>100</v>
      </c>
    </row>
    <row r="126" spans="1:7" ht="16.05" customHeight="1" x14ac:dyDescent="0.3">
      <c r="A126" s="76" t="s">
        <v>46</v>
      </c>
      <c r="B126" s="75">
        <v>2</v>
      </c>
      <c r="C126" s="75" t="s">
        <v>207</v>
      </c>
      <c r="D126" s="81" t="s">
        <v>182</v>
      </c>
      <c r="E126" s="180">
        <v>6</v>
      </c>
      <c r="F126" s="76">
        <v>7</v>
      </c>
      <c r="G126" s="77">
        <f>100</f>
        <v>100</v>
      </c>
    </row>
    <row r="127" spans="1:7" ht="16.05" customHeight="1" x14ac:dyDescent="0.3">
      <c r="A127" s="10" t="s">
        <v>46</v>
      </c>
      <c r="B127" s="68">
        <v>2</v>
      </c>
      <c r="C127" s="92" t="s">
        <v>207</v>
      </c>
      <c r="D127" s="41" t="s">
        <v>183</v>
      </c>
      <c r="E127" s="144">
        <v>10</v>
      </c>
      <c r="F127" s="10">
        <v>6</v>
      </c>
      <c r="G127" s="54">
        <f>100</f>
        <v>100</v>
      </c>
    </row>
    <row r="128" spans="1:7" ht="16.05" customHeight="1" x14ac:dyDescent="0.3">
      <c r="A128" s="10" t="s">
        <v>46</v>
      </c>
      <c r="B128" s="68">
        <v>2</v>
      </c>
      <c r="C128" s="92" t="s">
        <v>207</v>
      </c>
      <c r="D128" s="41" t="s">
        <v>184</v>
      </c>
      <c r="E128" s="182">
        <v>6</v>
      </c>
      <c r="F128" s="137">
        <v>5</v>
      </c>
      <c r="G128" s="54">
        <f>100</f>
        <v>100</v>
      </c>
    </row>
    <row r="129" spans="1:7" ht="16.05" customHeight="1" x14ac:dyDescent="0.3">
      <c r="A129" s="79" t="s">
        <v>46</v>
      </c>
      <c r="B129" s="79">
        <v>2</v>
      </c>
      <c r="C129" s="79" t="s">
        <v>207</v>
      </c>
      <c r="D129" s="80" t="s">
        <v>185</v>
      </c>
      <c r="E129" s="179">
        <v>6</v>
      </c>
      <c r="F129" s="78">
        <v>5</v>
      </c>
      <c r="G129" s="82">
        <f>100</f>
        <v>100</v>
      </c>
    </row>
    <row r="130" spans="1:7" ht="16.05" customHeight="1" x14ac:dyDescent="0.3">
      <c r="A130" s="10" t="s">
        <v>47</v>
      </c>
      <c r="B130" s="9">
        <v>1</v>
      </c>
      <c r="C130" s="9" t="s">
        <v>38</v>
      </c>
      <c r="D130" s="41" t="s">
        <v>182</v>
      </c>
      <c r="E130" s="182">
        <v>5</v>
      </c>
      <c r="F130" s="137">
        <v>5</v>
      </c>
      <c r="G130" s="54">
        <f>100</f>
        <v>100</v>
      </c>
    </row>
    <row r="131" spans="1:7" ht="16.05" customHeight="1" x14ac:dyDescent="0.3">
      <c r="A131" s="10" t="s">
        <v>47</v>
      </c>
      <c r="B131" s="9">
        <v>1</v>
      </c>
      <c r="C131" s="9" t="s">
        <v>38</v>
      </c>
      <c r="D131" s="41" t="s">
        <v>183</v>
      </c>
      <c r="E131" s="144">
        <v>10</v>
      </c>
      <c r="F131" s="10">
        <v>7</v>
      </c>
      <c r="G131" s="54">
        <f>100</f>
        <v>100</v>
      </c>
    </row>
    <row r="132" spans="1:7" ht="16.05" customHeight="1" x14ac:dyDescent="0.3">
      <c r="A132" s="10" t="s">
        <v>47</v>
      </c>
      <c r="B132" s="9">
        <v>1</v>
      </c>
      <c r="C132" s="9" t="s">
        <v>38</v>
      </c>
      <c r="D132" s="41" t="s">
        <v>184</v>
      </c>
      <c r="E132" s="144">
        <v>6</v>
      </c>
      <c r="F132" s="10">
        <v>6</v>
      </c>
      <c r="G132" s="54">
        <f>100</f>
        <v>100</v>
      </c>
    </row>
    <row r="133" spans="1:7" ht="16.05" customHeight="1" x14ac:dyDescent="0.3">
      <c r="A133" s="10" t="s">
        <v>47</v>
      </c>
      <c r="B133" s="68">
        <v>1</v>
      </c>
      <c r="C133" s="68" t="s">
        <v>38</v>
      </c>
      <c r="D133" s="41" t="s">
        <v>185</v>
      </c>
      <c r="E133" s="144">
        <v>6</v>
      </c>
      <c r="F133" s="10">
        <v>5</v>
      </c>
      <c r="G133" s="54">
        <f>100</f>
        <v>100</v>
      </c>
    </row>
    <row r="134" spans="1:7" ht="16.05" customHeight="1" x14ac:dyDescent="0.3">
      <c r="A134" s="76" t="s">
        <v>48</v>
      </c>
      <c r="B134" s="76">
        <v>3</v>
      </c>
      <c r="C134" s="75" t="s">
        <v>208</v>
      </c>
      <c r="D134" s="81" t="s">
        <v>182</v>
      </c>
      <c r="E134" s="180">
        <v>6</v>
      </c>
      <c r="F134" s="76">
        <v>6</v>
      </c>
      <c r="G134" s="77">
        <f>100</f>
        <v>100</v>
      </c>
    </row>
    <row r="135" spans="1:7" ht="16.05" customHeight="1" x14ac:dyDescent="0.3">
      <c r="A135" s="10" t="s">
        <v>48</v>
      </c>
      <c r="B135" s="10">
        <v>3</v>
      </c>
      <c r="C135" s="92" t="s">
        <v>208</v>
      </c>
      <c r="D135" s="41" t="s">
        <v>183</v>
      </c>
      <c r="E135" s="144">
        <v>16</v>
      </c>
      <c r="F135" s="10">
        <v>8</v>
      </c>
      <c r="G135" s="54">
        <f>100</f>
        <v>100</v>
      </c>
    </row>
    <row r="136" spans="1:7" ht="16.05" customHeight="1" x14ac:dyDescent="0.3">
      <c r="A136" s="10" t="s">
        <v>48</v>
      </c>
      <c r="B136" s="10">
        <v>3</v>
      </c>
      <c r="C136" s="92" t="s">
        <v>208</v>
      </c>
      <c r="D136" s="41" t="s">
        <v>184</v>
      </c>
      <c r="E136" s="144">
        <v>6</v>
      </c>
      <c r="F136" s="10">
        <v>3</v>
      </c>
      <c r="G136" s="54">
        <f>100</f>
        <v>100</v>
      </c>
    </row>
    <row r="137" spans="1:7" ht="16.05" customHeight="1" x14ac:dyDescent="0.3">
      <c r="A137" s="78" t="s">
        <v>48</v>
      </c>
      <c r="B137" s="78">
        <v>3</v>
      </c>
      <c r="C137" s="79" t="s">
        <v>208</v>
      </c>
      <c r="D137" s="80" t="s">
        <v>185</v>
      </c>
      <c r="E137" s="179">
        <v>8</v>
      </c>
      <c r="F137" s="78">
        <v>6</v>
      </c>
      <c r="G137" s="82">
        <f>100</f>
        <v>100</v>
      </c>
    </row>
    <row r="138" spans="1:7" ht="16.05" customHeight="1" x14ac:dyDescent="0.3">
      <c r="A138" s="10" t="s">
        <v>49</v>
      </c>
      <c r="B138" s="10">
        <v>2</v>
      </c>
      <c r="C138" s="92" t="s">
        <v>207</v>
      </c>
      <c r="D138" s="41" t="s">
        <v>182</v>
      </c>
      <c r="E138" s="144">
        <v>8</v>
      </c>
      <c r="F138" s="10">
        <v>8</v>
      </c>
      <c r="G138" s="54">
        <f>100</f>
        <v>100</v>
      </c>
    </row>
    <row r="139" spans="1:7" ht="16.05" customHeight="1" x14ac:dyDescent="0.3">
      <c r="A139" s="10" t="s">
        <v>49</v>
      </c>
      <c r="B139" s="10">
        <v>2</v>
      </c>
      <c r="C139" s="92" t="s">
        <v>207</v>
      </c>
      <c r="D139" s="41" t="s">
        <v>183</v>
      </c>
      <c r="E139" s="144">
        <v>10</v>
      </c>
      <c r="F139" s="10">
        <v>8</v>
      </c>
      <c r="G139" s="54">
        <f>100</f>
        <v>100</v>
      </c>
    </row>
    <row r="140" spans="1:7" ht="16.05" customHeight="1" x14ac:dyDescent="0.3">
      <c r="A140" s="10" t="s">
        <v>49</v>
      </c>
      <c r="B140" s="10">
        <v>2</v>
      </c>
      <c r="C140" s="92" t="s">
        <v>207</v>
      </c>
      <c r="D140" s="41" t="s">
        <v>184</v>
      </c>
      <c r="E140" s="144">
        <v>8</v>
      </c>
      <c r="F140" s="10">
        <v>6</v>
      </c>
      <c r="G140" s="54">
        <f>100</f>
        <v>100</v>
      </c>
    </row>
    <row r="141" spans="1:7" ht="16.05" customHeight="1" x14ac:dyDescent="0.3">
      <c r="A141" s="10" t="s">
        <v>49</v>
      </c>
      <c r="B141" s="10">
        <v>2</v>
      </c>
      <c r="C141" s="92" t="s">
        <v>207</v>
      </c>
      <c r="D141" s="41" t="s">
        <v>185</v>
      </c>
      <c r="E141" s="144">
        <v>6</v>
      </c>
      <c r="F141" s="10">
        <v>4</v>
      </c>
      <c r="G141" s="54">
        <f>100</f>
        <v>100</v>
      </c>
    </row>
    <row r="142" spans="1:7" ht="16.05" customHeight="1" x14ac:dyDescent="0.3">
      <c r="A142" s="76" t="s">
        <v>54</v>
      </c>
      <c r="B142" s="76">
        <v>2</v>
      </c>
      <c r="C142" s="75" t="s">
        <v>207</v>
      </c>
      <c r="D142" s="81" t="s">
        <v>182</v>
      </c>
      <c r="E142" s="180">
        <v>10</v>
      </c>
      <c r="F142" s="76">
        <v>3</v>
      </c>
      <c r="G142" s="77">
        <f>100</f>
        <v>100</v>
      </c>
    </row>
    <row r="143" spans="1:7" ht="16.05" customHeight="1" x14ac:dyDescent="0.3">
      <c r="A143" s="10" t="s">
        <v>54</v>
      </c>
      <c r="B143" s="10">
        <v>2</v>
      </c>
      <c r="C143" s="92" t="s">
        <v>207</v>
      </c>
      <c r="D143" s="41" t="s">
        <v>183</v>
      </c>
      <c r="E143" s="182">
        <v>7</v>
      </c>
      <c r="F143" s="137">
        <v>6</v>
      </c>
      <c r="G143" s="54">
        <f>100</f>
        <v>100</v>
      </c>
    </row>
    <row r="144" spans="1:7" ht="16.05" customHeight="1" x14ac:dyDescent="0.3">
      <c r="A144" s="10" t="s">
        <v>54</v>
      </c>
      <c r="B144" s="10">
        <v>2</v>
      </c>
      <c r="C144" s="92" t="s">
        <v>207</v>
      </c>
      <c r="D144" s="41" t="s">
        <v>184</v>
      </c>
      <c r="E144" s="144">
        <v>3</v>
      </c>
      <c r="F144" s="10">
        <v>2</v>
      </c>
      <c r="G144" s="54">
        <f>100</f>
        <v>100</v>
      </c>
    </row>
    <row r="145" spans="1:7" ht="16.05" customHeight="1" x14ac:dyDescent="0.3">
      <c r="A145" s="78" t="s">
        <v>54</v>
      </c>
      <c r="B145" s="78">
        <v>2</v>
      </c>
      <c r="C145" s="79" t="s">
        <v>207</v>
      </c>
      <c r="D145" s="80" t="s">
        <v>185</v>
      </c>
      <c r="E145" s="179">
        <v>11</v>
      </c>
      <c r="F145" s="78">
        <v>8</v>
      </c>
      <c r="G145" s="80">
        <f>100</f>
        <v>100</v>
      </c>
    </row>
    <row r="146" spans="1:7" ht="16.05" customHeight="1" x14ac:dyDescent="0.3">
      <c r="A146" s="10" t="s">
        <v>55</v>
      </c>
      <c r="B146" s="10">
        <v>3</v>
      </c>
      <c r="C146" s="92" t="s">
        <v>208</v>
      </c>
      <c r="D146" s="41" t="s">
        <v>182</v>
      </c>
      <c r="E146" s="144">
        <v>10</v>
      </c>
      <c r="F146" s="10">
        <v>10</v>
      </c>
      <c r="G146" s="54">
        <f>100</f>
        <v>100</v>
      </c>
    </row>
    <row r="147" spans="1:7" ht="16.05" customHeight="1" x14ac:dyDescent="0.3">
      <c r="A147" s="10" t="s">
        <v>55</v>
      </c>
      <c r="B147" s="10">
        <v>3</v>
      </c>
      <c r="C147" s="92" t="s">
        <v>208</v>
      </c>
      <c r="D147" s="41" t="s">
        <v>183</v>
      </c>
      <c r="E147" s="144">
        <v>9</v>
      </c>
      <c r="F147" s="10">
        <v>6</v>
      </c>
      <c r="G147" s="54">
        <f>100</f>
        <v>100</v>
      </c>
    </row>
    <row r="148" spans="1:7" ht="16.05" customHeight="1" x14ac:dyDescent="0.3">
      <c r="A148" s="10" t="s">
        <v>55</v>
      </c>
      <c r="B148" s="10">
        <v>3</v>
      </c>
      <c r="C148" s="92" t="s">
        <v>208</v>
      </c>
      <c r="D148" s="41" t="s">
        <v>184</v>
      </c>
      <c r="E148" s="144">
        <v>7</v>
      </c>
      <c r="F148" s="10">
        <v>4</v>
      </c>
      <c r="G148" s="54">
        <f>100</f>
        <v>100</v>
      </c>
    </row>
    <row r="149" spans="1:7" ht="16.05" customHeight="1" x14ac:dyDescent="0.3">
      <c r="A149" s="10" t="s">
        <v>55</v>
      </c>
      <c r="B149" s="10">
        <v>3</v>
      </c>
      <c r="C149" s="92" t="s">
        <v>208</v>
      </c>
      <c r="D149" s="41" t="s">
        <v>185</v>
      </c>
      <c r="E149" s="144">
        <v>10</v>
      </c>
      <c r="F149" s="10">
        <v>10</v>
      </c>
      <c r="G149" s="41">
        <f>100</f>
        <v>100</v>
      </c>
    </row>
    <row r="150" spans="1:7" ht="16.05" customHeight="1" x14ac:dyDescent="0.3">
      <c r="A150" s="76" t="s">
        <v>56</v>
      </c>
      <c r="B150" s="76">
        <v>1</v>
      </c>
      <c r="C150" s="75" t="s">
        <v>38</v>
      </c>
      <c r="D150" s="81" t="s">
        <v>182</v>
      </c>
      <c r="E150" s="180">
        <v>6</v>
      </c>
      <c r="F150" s="76">
        <v>5</v>
      </c>
      <c r="G150" s="77">
        <f>100</f>
        <v>100</v>
      </c>
    </row>
    <row r="151" spans="1:7" ht="16.05" customHeight="1" x14ac:dyDescent="0.3">
      <c r="A151" s="10" t="s">
        <v>56</v>
      </c>
      <c r="B151" s="10">
        <v>1</v>
      </c>
      <c r="C151" s="68" t="s">
        <v>38</v>
      </c>
      <c r="D151" s="41" t="s">
        <v>183</v>
      </c>
      <c r="E151" s="182">
        <v>7</v>
      </c>
      <c r="F151" s="137">
        <v>6</v>
      </c>
      <c r="G151" s="54">
        <f>100</f>
        <v>100</v>
      </c>
    </row>
    <row r="152" spans="1:7" ht="16.05" customHeight="1" x14ac:dyDescent="0.3">
      <c r="A152" s="10" t="s">
        <v>56</v>
      </c>
      <c r="B152" s="10">
        <v>1</v>
      </c>
      <c r="C152" s="68" t="s">
        <v>38</v>
      </c>
      <c r="D152" s="41" t="s">
        <v>184</v>
      </c>
      <c r="E152" s="144">
        <v>11</v>
      </c>
      <c r="F152" s="10">
        <v>4</v>
      </c>
      <c r="G152" s="54">
        <f>100</f>
        <v>100</v>
      </c>
    </row>
    <row r="153" spans="1:7" ht="16.05" customHeight="1" x14ac:dyDescent="0.3">
      <c r="A153" s="78" t="s">
        <v>56</v>
      </c>
      <c r="B153" s="78">
        <v>1</v>
      </c>
      <c r="C153" s="79" t="s">
        <v>38</v>
      </c>
      <c r="D153" s="80" t="s">
        <v>185</v>
      </c>
      <c r="E153" s="179">
        <v>10</v>
      </c>
      <c r="F153" s="78">
        <v>1</v>
      </c>
      <c r="G153" s="80">
        <f>100</f>
        <v>100</v>
      </c>
    </row>
    <row r="154" spans="1:7" ht="16.05" customHeight="1" x14ac:dyDescent="0.3">
      <c r="A154" s="10" t="s">
        <v>57</v>
      </c>
      <c r="B154" s="10">
        <v>1</v>
      </c>
      <c r="C154" s="9" t="s">
        <v>38</v>
      </c>
      <c r="D154" s="41" t="s">
        <v>182</v>
      </c>
      <c r="E154" s="182">
        <v>6</v>
      </c>
      <c r="F154" s="137">
        <v>6</v>
      </c>
      <c r="G154" s="54">
        <f>100</f>
        <v>100</v>
      </c>
    </row>
    <row r="155" spans="1:7" ht="16.05" customHeight="1" x14ac:dyDescent="0.3">
      <c r="A155" s="10" t="s">
        <v>57</v>
      </c>
      <c r="B155" s="10">
        <v>1</v>
      </c>
      <c r="C155" s="9" t="s">
        <v>38</v>
      </c>
      <c r="D155" s="41" t="s">
        <v>183</v>
      </c>
      <c r="E155" s="144">
        <v>15</v>
      </c>
      <c r="F155" s="10">
        <v>10</v>
      </c>
      <c r="G155" s="54">
        <f>100</f>
        <v>100</v>
      </c>
    </row>
    <row r="156" spans="1:7" ht="16.05" customHeight="1" x14ac:dyDescent="0.3">
      <c r="A156" s="10" t="s">
        <v>57</v>
      </c>
      <c r="B156" s="10">
        <v>1</v>
      </c>
      <c r="C156" s="9" t="s">
        <v>38</v>
      </c>
      <c r="D156" s="41" t="s">
        <v>184</v>
      </c>
      <c r="E156" s="144">
        <v>15</v>
      </c>
      <c r="F156" s="10">
        <v>4</v>
      </c>
      <c r="G156" s="54">
        <f>100</f>
        <v>100</v>
      </c>
    </row>
    <row r="157" spans="1:7" ht="16.05" customHeight="1" x14ac:dyDescent="0.3">
      <c r="A157" s="10" t="s">
        <v>57</v>
      </c>
      <c r="B157" s="10">
        <v>1</v>
      </c>
      <c r="C157" s="68" t="s">
        <v>38</v>
      </c>
      <c r="D157" s="41" t="s">
        <v>185</v>
      </c>
      <c r="E157" s="144">
        <v>15</v>
      </c>
      <c r="F157" s="10">
        <v>2</v>
      </c>
      <c r="G157" s="41">
        <f>100</f>
        <v>100</v>
      </c>
    </row>
    <row r="158" spans="1:7" ht="16.05" customHeight="1" x14ac:dyDescent="0.3">
      <c r="A158" s="76" t="s">
        <v>58</v>
      </c>
      <c r="B158" s="76">
        <v>2</v>
      </c>
      <c r="C158" s="75" t="s">
        <v>207</v>
      </c>
      <c r="D158" s="81" t="s">
        <v>182</v>
      </c>
      <c r="E158" s="180">
        <v>6</v>
      </c>
      <c r="F158" s="76">
        <v>8</v>
      </c>
      <c r="G158" s="77">
        <f>100</f>
        <v>100</v>
      </c>
    </row>
    <row r="159" spans="1:7" ht="16.05" customHeight="1" x14ac:dyDescent="0.3">
      <c r="A159" s="10" t="s">
        <v>58</v>
      </c>
      <c r="B159" s="10">
        <v>2</v>
      </c>
      <c r="C159" s="92" t="s">
        <v>207</v>
      </c>
      <c r="D159" s="41" t="s">
        <v>183</v>
      </c>
      <c r="E159" s="144">
        <v>10</v>
      </c>
      <c r="F159" s="10">
        <v>4</v>
      </c>
      <c r="G159" s="54">
        <f>100</f>
        <v>100</v>
      </c>
    </row>
    <row r="160" spans="1:7" ht="16.05" customHeight="1" x14ac:dyDescent="0.3">
      <c r="A160" s="10" t="s">
        <v>58</v>
      </c>
      <c r="B160" s="10">
        <v>2</v>
      </c>
      <c r="C160" s="92" t="s">
        <v>207</v>
      </c>
      <c r="D160" s="41" t="s">
        <v>184</v>
      </c>
      <c r="E160" s="144">
        <v>8</v>
      </c>
      <c r="F160" s="10">
        <v>6</v>
      </c>
      <c r="G160" s="54">
        <f>100</f>
        <v>100</v>
      </c>
    </row>
    <row r="161" spans="1:7" ht="16.05" customHeight="1" x14ac:dyDescent="0.3">
      <c r="A161" s="78" t="s">
        <v>58</v>
      </c>
      <c r="B161" s="78">
        <v>2</v>
      </c>
      <c r="C161" s="92" t="s">
        <v>207</v>
      </c>
      <c r="D161" s="80" t="s">
        <v>185</v>
      </c>
      <c r="E161" s="179">
        <v>11</v>
      </c>
      <c r="F161" s="78">
        <v>7</v>
      </c>
      <c r="G161" s="80">
        <f>100</f>
        <v>100</v>
      </c>
    </row>
    <row r="162" spans="1:7" ht="16.05" customHeight="1" x14ac:dyDescent="0.3">
      <c r="A162" s="10" t="s">
        <v>50</v>
      </c>
      <c r="B162" s="10">
        <v>1</v>
      </c>
      <c r="C162" s="75" t="s">
        <v>38</v>
      </c>
      <c r="D162" s="41" t="s">
        <v>182</v>
      </c>
      <c r="E162" s="144">
        <v>3</v>
      </c>
      <c r="F162" s="10">
        <v>3</v>
      </c>
      <c r="G162" s="54">
        <f>100</f>
        <v>100</v>
      </c>
    </row>
    <row r="163" spans="1:7" ht="16.05" customHeight="1" x14ac:dyDescent="0.3">
      <c r="A163" s="10" t="s">
        <v>50</v>
      </c>
      <c r="B163" s="10">
        <v>1</v>
      </c>
      <c r="C163" s="92" t="s">
        <v>38</v>
      </c>
      <c r="D163" s="41" t="s">
        <v>183</v>
      </c>
      <c r="E163" s="144">
        <v>5</v>
      </c>
      <c r="F163" s="10">
        <v>1</v>
      </c>
      <c r="G163" s="54">
        <f>100</f>
        <v>100</v>
      </c>
    </row>
    <row r="164" spans="1:7" ht="16.05" customHeight="1" x14ac:dyDescent="0.3">
      <c r="A164" s="10" t="s">
        <v>50</v>
      </c>
      <c r="B164" s="10">
        <v>1</v>
      </c>
      <c r="C164" s="92" t="s">
        <v>38</v>
      </c>
      <c r="D164" s="41" t="s">
        <v>184</v>
      </c>
      <c r="E164" s="182">
        <v>11</v>
      </c>
      <c r="F164" s="137">
        <v>8</v>
      </c>
      <c r="G164" s="54">
        <f>100</f>
        <v>100</v>
      </c>
    </row>
    <row r="165" spans="1:7" ht="16.05" customHeight="1" x14ac:dyDescent="0.3">
      <c r="A165" s="10" t="s">
        <v>50</v>
      </c>
      <c r="B165" s="10">
        <v>1</v>
      </c>
      <c r="C165" s="79" t="s">
        <v>38</v>
      </c>
      <c r="D165" s="41" t="s">
        <v>185</v>
      </c>
      <c r="E165" s="144">
        <v>10</v>
      </c>
      <c r="F165" s="10">
        <v>5</v>
      </c>
      <c r="G165" s="54">
        <f>100</f>
        <v>100</v>
      </c>
    </row>
    <row r="166" spans="1:7" ht="16.05" customHeight="1" x14ac:dyDescent="0.3">
      <c r="A166" s="76" t="s">
        <v>51</v>
      </c>
      <c r="B166" s="76">
        <v>2</v>
      </c>
      <c r="C166" s="92" t="s">
        <v>207</v>
      </c>
      <c r="D166" s="81" t="s">
        <v>182</v>
      </c>
      <c r="E166" s="180">
        <v>8</v>
      </c>
      <c r="F166" s="76">
        <v>7</v>
      </c>
      <c r="G166" s="77">
        <f>100</f>
        <v>100</v>
      </c>
    </row>
    <row r="167" spans="1:7" ht="16.05" customHeight="1" x14ac:dyDescent="0.3">
      <c r="A167" s="10" t="s">
        <v>51</v>
      </c>
      <c r="B167" s="10">
        <v>2</v>
      </c>
      <c r="C167" s="92" t="s">
        <v>207</v>
      </c>
      <c r="D167" s="41" t="s">
        <v>183</v>
      </c>
      <c r="E167" s="144">
        <v>7</v>
      </c>
      <c r="F167" s="10">
        <v>1</v>
      </c>
      <c r="G167" s="54">
        <f>100</f>
        <v>100</v>
      </c>
    </row>
    <row r="168" spans="1:7" ht="16.05" customHeight="1" x14ac:dyDescent="0.3">
      <c r="A168" s="10" t="s">
        <v>51</v>
      </c>
      <c r="B168" s="10">
        <v>2</v>
      </c>
      <c r="C168" s="92" t="s">
        <v>207</v>
      </c>
      <c r="D168" s="41" t="s">
        <v>184</v>
      </c>
      <c r="E168" s="144">
        <v>13</v>
      </c>
      <c r="F168" s="10">
        <v>4</v>
      </c>
      <c r="G168" s="54">
        <f>100</f>
        <v>100</v>
      </c>
    </row>
    <row r="169" spans="1:7" ht="16.05" customHeight="1" x14ac:dyDescent="0.3">
      <c r="A169" s="78" t="s">
        <v>51</v>
      </c>
      <c r="B169" s="78">
        <v>2</v>
      </c>
      <c r="C169" s="79" t="s">
        <v>207</v>
      </c>
      <c r="D169" s="80" t="s">
        <v>185</v>
      </c>
      <c r="E169" s="179">
        <v>6</v>
      </c>
      <c r="F169" s="78">
        <v>5</v>
      </c>
      <c r="G169" s="82">
        <f>100</f>
        <v>100</v>
      </c>
    </row>
    <row r="170" spans="1:7" ht="16.05" customHeight="1" x14ac:dyDescent="0.3">
      <c r="A170" s="10" t="s">
        <v>52</v>
      </c>
      <c r="B170" s="10">
        <v>3</v>
      </c>
      <c r="C170" s="92" t="s">
        <v>208</v>
      </c>
      <c r="D170" s="41" t="s">
        <v>182</v>
      </c>
      <c r="E170" s="144">
        <v>8</v>
      </c>
      <c r="F170" s="10">
        <v>7</v>
      </c>
      <c r="G170" s="54">
        <f>100</f>
        <v>100</v>
      </c>
    </row>
    <row r="171" spans="1:7" ht="16.05" customHeight="1" x14ac:dyDescent="0.3">
      <c r="A171" s="10" t="s">
        <v>52</v>
      </c>
      <c r="B171" s="10">
        <v>3</v>
      </c>
      <c r="C171" s="92" t="s">
        <v>208</v>
      </c>
      <c r="D171" s="41" t="s">
        <v>183</v>
      </c>
      <c r="E171" s="182">
        <v>9</v>
      </c>
      <c r="F171" s="137">
        <v>7</v>
      </c>
      <c r="G171" s="54">
        <f>100</f>
        <v>100</v>
      </c>
    </row>
    <row r="172" spans="1:7" ht="16.05" customHeight="1" x14ac:dyDescent="0.3">
      <c r="A172" s="10" t="s">
        <v>52</v>
      </c>
      <c r="B172" s="10">
        <v>3</v>
      </c>
      <c r="C172" s="92" t="s">
        <v>208</v>
      </c>
      <c r="D172" s="41" t="s">
        <v>184</v>
      </c>
      <c r="E172" s="144">
        <v>14</v>
      </c>
      <c r="F172" s="10">
        <v>4</v>
      </c>
      <c r="G172" s="54">
        <f>100</f>
        <v>100</v>
      </c>
    </row>
    <row r="173" spans="1:7" ht="16.05" customHeight="1" x14ac:dyDescent="0.3">
      <c r="A173" s="10" t="s">
        <v>52</v>
      </c>
      <c r="B173" s="10">
        <v>3</v>
      </c>
      <c r="C173" s="92" t="s">
        <v>208</v>
      </c>
      <c r="D173" s="41" t="s">
        <v>185</v>
      </c>
      <c r="E173" s="144">
        <v>5</v>
      </c>
      <c r="F173" s="10">
        <v>6</v>
      </c>
      <c r="G173" s="54">
        <f>100</f>
        <v>100</v>
      </c>
    </row>
    <row r="174" spans="1:7" ht="16.05" customHeight="1" x14ac:dyDescent="0.3">
      <c r="A174" s="76" t="s">
        <v>53</v>
      </c>
      <c r="B174" s="75">
        <v>1</v>
      </c>
      <c r="C174" s="75" t="s">
        <v>38</v>
      </c>
      <c r="D174" s="81" t="s">
        <v>182</v>
      </c>
      <c r="E174" s="180">
        <v>10</v>
      </c>
      <c r="F174" s="76">
        <v>7</v>
      </c>
      <c r="G174" s="77">
        <f>100</f>
        <v>100</v>
      </c>
    </row>
    <row r="175" spans="1:7" ht="16.05" customHeight="1" x14ac:dyDescent="0.3">
      <c r="A175" s="10" t="s">
        <v>53</v>
      </c>
      <c r="B175" s="68">
        <v>1</v>
      </c>
      <c r="C175" s="68" t="s">
        <v>38</v>
      </c>
      <c r="D175" s="41" t="s">
        <v>183</v>
      </c>
      <c r="E175" s="144">
        <v>11</v>
      </c>
      <c r="F175" s="10">
        <v>5</v>
      </c>
      <c r="G175" s="54">
        <f>100</f>
        <v>100</v>
      </c>
    </row>
    <row r="176" spans="1:7" ht="16.05" customHeight="1" x14ac:dyDescent="0.3">
      <c r="A176" s="10" t="s">
        <v>53</v>
      </c>
      <c r="B176" s="68">
        <v>1</v>
      </c>
      <c r="C176" s="68" t="s">
        <v>38</v>
      </c>
      <c r="D176" s="41" t="s">
        <v>184</v>
      </c>
      <c r="E176" s="144">
        <v>15</v>
      </c>
      <c r="F176" s="10">
        <v>5</v>
      </c>
      <c r="G176" s="54">
        <f>100</f>
        <v>100</v>
      </c>
    </row>
    <row r="177" spans="1:7" ht="16.05" customHeight="1" x14ac:dyDescent="0.3">
      <c r="A177" s="78" t="s">
        <v>53</v>
      </c>
      <c r="B177" s="79">
        <v>1</v>
      </c>
      <c r="C177" s="79" t="s">
        <v>38</v>
      </c>
      <c r="D177" s="80" t="s">
        <v>185</v>
      </c>
      <c r="E177" s="179">
        <v>5</v>
      </c>
      <c r="F177" s="78">
        <v>5</v>
      </c>
      <c r="G177" s="82">
        <f>100</f>
        <v>100</v>
      </c>
    </row>
    <row r="178" spans="1:7" ht="16.05" customHeight="1" x14ac:dyDescent="0.3">
      <c r="A178" s="9" t="s">
        <v>59</v>
      </c>
      <c r="B178" s="9">
        <v>3</v>
      </c>
      <c r="C178" s="92" t="s">
        <v>208</v>
      </c>
      <c r="D178" s="41" t="s">
        <v>182</v>
      </c>
      <c r="E178" s="182">
        <v>7</v>
      </c>
      <c r="F178" s="137">
        <v>4</v>
      </c>
      <c r="G178" s="54">
        <f>100</f>
        <v>100</v>
      </c>
    </row>
    <row r="179" spans="1:7" ht="16.05" customHeight="1" x14ac:dyDescent="0.3">
      <c r="A179" s="10" t="s">
        <v>59</v>
      </c>
      <c r="B179" s="9">
        <v>3</v>
      </c>
      <c r="C179" s="92" t="s">
        <v>208</v>
      </c>
      <c r="D179" s="41" t="s">
        <v>183</v>
      </c>
      <c r="E179" s="144">
        <v>10</v>
      </c>
      <c r="F179" s="10">
        <v>5</v>
      </c>
      <c r="G179" s="54">
        <f>100</f>
        <v>100</v>
      </c>
    </row>
    <row r="180" spans="1:7" ht="16.05" customHeight="1" x14ac:dyDescent="0.3">
      <c r="A180" s="10" t="s">
        <v>59</v>
      </c>
      <c r="B180" s="9">
        <v>3</v>
      </c>
      <c r="C180" s="92" t="s">
        <v>208</v>
      </c>
      <c r="D180" s="41" t="s">
        <v>184</v>
      </c>
      <c r="E180" s="144">
        <v>8</v>
      </c>
      <c r="F180" s="10">
        <v>8</v>
      </c>
      <c r="G180" s="54">
        <f>100</f>
        <v>100</v>
      </c>
    </row>
    <row r="181" spans="1:7" ht="16.05" customHeight="1" x14ac:dyDescent="0.3">
      <c r="A181" s="10" t="s">
        <v>59</v>
      </c>
      <c r="B181" s="68">
        <v>3</v>
      </c>
      <c r="C181" s="92" t="s">
        <v>208</v>
      </c>
      <c r="D181" s="41" t="s">
        <v>185</v>
      </c>
      <c r="E181" s="144">
        <v>5</v>
      </c>
      <c r="F181" s="10">
        <v>5</v>
      </c>
      <c r="G181" s="41">
        <f>100</f>
        <v>100</v>
      </c>
    </row>
    <row r="182" spans="1:7" ht="16.05" customHeight="1" x14ac:dyDescent="0.3">
      <c r="A182" s="75" t="s">
        <v>60</v>
      </c>
      <c r="B182" s="75">
        <v>1</v>
      </c>
      <c r="C182" s="75" t="s">
        <v>38</v>
      </c>
      <c r="D182" s="81" t="s">
        <v>182</v>
      </c>
      <c r="E182" s="180">
        <v>5</v>
      </c>
      <c r="F182" s="76">
        <v>7</v>
      </c>
      <c r="G182" s="77">
        <f>100</f>
        <v>100</v>
      </c>
    </row>
    <row r="183" spans="1:7" ht="16.05" customHeight="1" x14ac:dyDescent="0.3">
      <c r="A183" s="10" t="s">
        <v>60</v>
      </c>
      <c r="B183" s="68">
        <v>1</v>
      </c>
      <c r="C183" s="68" t="s">
        <v>38</v>
      </c>
      <c r="D183" s="41" t="s">
        <v>183</v>
      </c>
      <c r="E183" s="144">
        <v>8</v>
      </c>
      <c r="F183" s="10">
        <v>7</v>
      </c>
      <c r="G183" s="54">
        <f>100</f>
        <v>100</v>
      </c>
    </row>
    <row r="184" spans="1:7" ht="16.05" customHeight="1" x14ac:dyDescent="0.3">
      <c r="A184" s="10" t="s">
        <v>60</v>
      </c>
      <c r="B184" s="68">
        <v>1</v>
      </c>
      <c r="C184" s="68" t="s">
        <v>38</v>
      </c>
      <c r="D184" s="41" t="s">
        <v>184</v>
      </c>
      <c r="E184" s="144">
        <v>11</v>
      </c>
      <c r="F184" s="10">
        <v>9</v>
      </c>
      <c r="G184" s="54">
        <f>100</f>
        <v>100</v>
      </c>
    </row>
    <row r="185" spans="1:7" ht="16.05" customHeight="1" x14ac:dyDescent="0.3">
      <c r="A185" s="78" t="s">
        <v>60</v>
      </c>
      <c r="B185" s="79">
        <v>1</v>
      </c>
      <c r="C185" s="79" t="s">
        <v>38</v>
      </c>
      <c r="D185" s="80" t="s">
        <v>185</v>
      </c>
      <c r="E185" s="179">
        <v>7</v>
      </c>
      <c r="F185" s="78">
        <v>8</v>
      </c>
      <c r="G185" s="80">
        <f>100</f>
        <v>100</v>
      </c>
    </row>
    <row r="186" spans="1:7" ht="16.05" customHeight="1" x14ac:dyDescent="0.3">
      <c r="A186" s="9" t="s">
        <v>61</v>
      </c>
      <c r="B186" s="9">
        <v>3</v>
      </c>
      <c r="C186" s="92" t="s">
        <v>208</v>
      </c>
      <c r="D186" s="41" t="s">
        <v>182</v>
      </c>
      <c r="E186" s="144">
        <v>7</v>
      </c>
      <c r="F186" s="10">
        <v>7</v>
      </c>
      <c r="G186" s="54">
        <f>100</f>
        <v>100</v>
      </c>
    </row>
    <row r="187" spans="1:7" ht="16.05" customHeight="1" x14ac:dyDescent="0.3">
      <c r="A187" s="10" t="s">
        <v>61</v>
      </c>
      <c r="B187" s="9">
        <v>3</v>
      </c>
      <c r="C187" s="92" t="s">
        <v>208</v>
      </c>
      <c r="D187" s="41" t="s">
        <v>183</v>
      </c>
      <c r="E187" s="144">
        <v>6</v>
      </c>
      <c r="F187" s="10">
        <v>5</v>
      </c>
      <c r="G187" s="54">
        <f>100</f>
        <v>100</v>
      </c>
    </row>
    <row r="188" spans="1:7" ht="16.05" customHeight="1" x14ac:dyDescent="0.3">
      <c r="A188" s="10" t="s">
        <v>61</v>
      </c>
      <c r="B188" s="9">
        <v>3</v>
      </c>
      <c r="C188" s="92" t="s">
        <v>208</v>
      </c>
      <c r="D188" s="41" t="s">
        <v>184</v>
      </c>
      <c r="E188" s="144">
        <v>7</v>
      </c>
      <c r="F188" s="10">
        <v>6</v>
      </c>
      <c r="G188" s="54">
        <f>100</f>
        <v>100</v>
      </c>
    </row>
    <row r="189" spans="1:7" ht="16.05" customHeight="1" x14ac:dyDescent="0.3">
      <c r="A189" s="10" t="s">
        <v>61</v>
      </c>
      <c r="B189" s="68">
        <v>3</v>
      </c>
      <c r="C189" s="68" t="s">
        <v>208</v>
      </c>
      <c r="D189" s="41" t="s">
        <v>185</v>
      </c>
      <c r="E189" s="144">
        <v>11</v>
      </c>
      <c r="F189" s="10">
        <v>8</v>
      </c>
      <c r="G189" s="41">
        <f>100</f>
        <v>100</v>
      </c>
    </row>
    <row r="190" spans="1:7" ht="16.05" customHeight="1" x14ac:dyDescent="0.3">
      <c r="A190" s="75" t="s">
        <v>62</v>
      </c>
      <c r="B190" s="75">
        <v>2</v>
      </c>
      <c r="C190" s="75" t="s">
        <v>207</v>
      </c>
      <c r="D190" s="81" t="s">
        <v>182</v>
      </c>
      <c r="E190" s="180">
        <v>7</v>
      </c>
      <c r="F190" s="76">
        <v>8</v>
      </c>
      <c r="G190" s="77">
        <f>100</f>
        <v>100</v>
      </c>
    </row>
    <row r="191" spans="1:7" ht="16.05" customHeight="1" x14ac:dyDescent="0.3">
      <c r="A191" s="10" t="s">
        <v>62</v>
      </c>
      <c r="B191" s="9">
        <v>2</v>
      </c>
      <c r="C191" s="92" t="s">
        <v>207</v>
      </c>
      <c r="D191" s="41" t="s">
        <v>183</v>
      </c>
      <c r="E191" s="144">
        <v>12</v>
      </c>
      <c r="F191" s="10">
        <v>5</v>
      </c>
      <c r="G191" s="54">
        <f>100</f>
        <v>100</v>
      </c>
    </row>
    <row r="192" spans="1:7" ht="16.05" customHeight="1" x14ac:dyDescent="0.3">
      <c r="A192" s="10" t="s">
        <v>62</v>
      </c>
      <c r="B192" s="68">
        <v>2</v>
      </c>
      <c r="C192" s="92" t="s">
        <v>207</v>
      </c>
      <c r="D192" s="41" t="s">
        <v>184</v>
      </c>
      <c r="E192" s="144">
        <v>15</v>
      </c>
      <c r="F192" s="10">
        <v>12</v>
      </c>
      <c r="G192" s="54">
        <f>100</f>
        <v>100</v>
      </c>
    </row>
    <row r="193" spans="1:7" ht="16.05" customHeight="1" x14ac:dyDescent="0.3">
      <c r="A193" s="10" t="s">
        <v>62</v>
      </c>
      <c r="B193" s="68">
        <v>2</v>
      </c>
      <c r="C193" s="92" t="s">
        <v>207</v>
      </c>
      <c r="D193" s="41" t="s">
        <v>185</v>
      </c>
      <c r="E193" s="144">
        <v>9</v>
      </c>
      <c r="F193" s="10">
        <v>6</v>
      </c>
      <c r="G193" s="41">
        <f>100</f>
        <v>100</v>
      </c>
    </row>
  </sheetData>
  <phoneticPr fontId="2" type="noConversion"/>
  <pageMargins left="1" right="1" top="1" bottom="1" header="0.5" footer="0.5"/>
  <pageSetup paperSize="9" scale="90" fitToHeight="10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2"/>
  <sheetViews>
    <sheetView zoomScale="94" zoomScaleNormal="90" workbookViewId="0">
      <selection activeCell="A53" sqref="A53"/>
    </sheetView>
  </sheetViews>
  <sheetFormatPr defaultColWidth="10.796875" defaultRowHeight="15.6" x14ac:dyDescent="0.3"/>
  <cols>
    <col min="1" max="1" width="16.5" style="12" customWidth="1"/>
    <col min="2" max="2" width="10" style="12" customWidth="1"/>
    <col min="3" max="3" width="27.69921875" style="12" customWidth="1"/>
    <col min="4" max="4" width="11" style="12" customWidth="1"/>
    <col min="5" max="5" width="12.69921875" style="12" customWidth="1"/>
    <col min="6" max="7" width="12.296875" style="12" customWidth="1"/>
    <col min="8" max="10" width="12" style="12" customWidth="1"/>
    <col min="11" max="11" width="10.796875" style="12" customWidth="1"/>
    <col min="12" max="12" width="12.69921875" style="12" customWidth="1"/>
    <col min="13" max="13" width="13.19921875" style="12" customWidth="1"/>
    <col min="14" max="14" width="12.296875" style="12" customWidth="1"/>
    <col min="15" max="15" width="13.296875" style="12" customWidth="1"/>
    <col min="16" max="16" width="13.5" style="12" customWidth="1"/>
    <col min="17" max="17" width="10.796875" style="12" customWidth="1"/>
    <col min="18" max="18" width="13" style="12" customWidth="1"/>
    <col min="19" max="19" width="12.69921875" style="12" customWidth="1"/>
    <col min="20" max="20" width="12.296875" style="12" customWidth="1"/>
    <col min="21" max="21" width="12" style="12" customWidth="1"/>
    <col min="22" max="22" width="13.19921875" style="12" customWidth="1"/>
    <col min="23" max="24" width="10.796875" style="12"/>
    <col min="25" max="25" width="11.69921875" style="12" customWidth="1"/>
    <col min="26" max="28" width="10.796875" style="12"/>
    <col min="29" max="29" width="93" style="12" customWidth="1"/>
    <col min="30" max="16384" width="10.796875" style="12"/>
  </cols>
  <sheetData>
    <row r="1" spans="1:29" s="95" customFormat="1" ht="16.5" customHeight="1" thickBot="1" x14ac:dyDescent="0.35">
      <c r="A1" s="216"/>
      <c r="B1" s="217"/>
      <c r="C1" s="217"/>
      <c r="D1" s="218" t="s">
        <v>189</v>
      </c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3" t="s">
        <v>188</v>
      </c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5"/>
    </row>
    <row r="2" spans="1:29" s="95" customFormat="1" ht="47.4" thickBot="1" x14ac:dyDescent="0.35">
      <c r="A2" s="99" t="s">
        <v>1</v>
      </c>
      <c r="B2" s="100" t="s">
        <v>178</v>
      </c>
      <c r="C2" s="101" t="s">
        <v>103</v>
      </c>
      <c r="D2" s="102" t="s">
        <v>34</v>
      </c>
      <c r="E2" s="102" t="s">
        <v>35</v>
      </c>
      <c r="F2" s="102" t="s">
        <v>36</v>
      </c>
      <c r="G2" s="102" t="s">
        <v>37</v>
      </c>
      <c r="H2" s="102" t="s">
        <v>192</v>
      </c>
      <c r="I2" s="103" t="s">
        <v>193</v>
      </c>
      <c r="J2" s="103" t="s">
        <v>194</v>
      </c>
      <c r="K2" s="102" t="s">
        <v>195</v>
      </c>
      <c r="L2" s="104" t="s">
        <v>196</v>
      </c>
      <c r="M2" s="105" t="s">
        <v>197</v>
      </c>
      <c r="N2" s="105" t="s">
        <v>198</v>
      </c>
      <c r="O2" s="106" t="s">
        <v>199</v>
      </c>
      <c r="P2" s="106" t="s">
        <v>200</v>
      </c>
      <c r="Q2" s="102" t="s">
        <v>104</v>
      </c>
      <c r="R2" s="102" t="s">
        <v>107</v>
      </c>
      <c r="S2" s="102" t="s">
        <v>106</v>
      </c>
      <c r="T2" s="102" t="s">
        <v>105</v>
      </c>
      <c r="U2" s="103" t="s">
        <v>201</v>
      </c>
      <c r="V2" s="103" t="s">
        <v>202</v>
      </c>
      <c r="W2" s="103" t="s">
        <v>213</v>
      </c>
      <c r="X2" s="104" t="s">
        <v>214</v>
      </c>
      <c r="Y2" s="105" t="s">
        <v>215</v>
      </c>
      <c r="Z2" s="105" t="s">
        <v>216</v>
      </c>
      <c r="AA2" s="106" t="s">
        <v>217</v>
      </c>
      <c r="AB2" s="107" t="s">
        <v>218</v>
      </c>
      <c r="AC2" s="107" t="s">
        <v>220</v>
      </c>
    </row>
    <row r="3" spans="1:29" x14ac:dyDescent="0.3">
      <c r="A3" s="58" t="s">
        <v>68</v>
      </c>
      <c r="B3" s="59">
        <v>2</v>
      </c>
      <c r="C3" s="108" t="s">
        <v>207</v>
      </c>
      <c r="D3" s="149">
        <v>6.89208</v>
      </c>
      <c r="E3" s="60">
        <v>108.12328000000001</v>
      </c>
      <c r="F3" s="60">
        <v>94.067040000000006</v>
      </c>
      <c r="G3" s="60">
        <f>Table114[[#This Row],[Ipsilateral Hemisphere]]-Table114[[#This Row],[Lesion]]</f>
        <v>87.174959999999999</v>
      </c>
      <c r="H3" s="60">
        <f>Table114[[#This Row],[Contralateral Hemisphere]]+Table114[[#This Row],[Ipsilateral Hemisphere]]</f>
        <v>202.19032000000001</v>
      </c>
      <c r="I3" s="60">
        <f>(Table114[[#This Row],[Ipsilateral Hemisphere]]-Table114[[#This Row],[Contralateral Hemisphere]])/Table114[[#This Row],[Contralateral Hemisphere]]*100</f>
        <v>-13.000197552275514</v>
      </c>
      <c r="J3" s="60">
        <f>Table114[[#This Row],[Contralateral Hemisphere]]-Table114[[#This Row],[Healthy Ipsilateral Hemisphere]]</f>
        <v>20.94832000000001</v>
      </c>
      <c r="K3" s="60" t="s">
        <v>219</v>
      </c>
      <c r="L3" s="131">
        <v>10</v>
      </c>
      <c r="M3" s="131">
        <v>9</v>
      </c>
      <c r="N3" s="131">
        <v>4</v>
      </c>
      <c r="O3" s="131">
        <v>2</v>
      </c>
      <c r="P3" s="188">
        <v>3</v>
      </c>
      <c r="Q3" s="149">
        <v>6.9043399999999995</v>
      </c>
      <c r="R3" s="60">
        <v>107.42472000000001</v>
      </c>
      <c r="S3" s="60">
        <v>92.392340000000004</v>
      </c>
      <c r="T3" s="60">
        <f>Table114[[#This Row],[Ipsilateral Hemisphere2]]-Table114[[#This Row],[Lesion2]]</f>
        <v>85.488</v>
      </c>
      <c r="U3" s="60">
        <f>(Table114[[#This Row],[Healthy Ipsilateral Hemisphere2]]-Table114[[#This Row],[Contralateral Hemisphere2]])/Table114[[#This Row],[Contralateral Hemisphere2]]*100</f>
        <v>-20.420551247422384</v>
      </c>
      <c r="V3" s="60">
        <f>Table114[[#This Row],[Contralateral Hemisphere2]]-Table114[[#This Row],[Healthy Ipsilateral Hemisphere2]]</f>
        <v>21.936720000000008</v>
      </c>
      <c r="W3" s="59" t="s">
        <v>227</v>
      </c>
      <c r="X3" s="59">
        <v>10</v>
      </c>
      <c r="Y3" s="59">
        <v>9</v>
      </c>
      <c r="Z3" s="59">
        <v>4</v>
      </c>
      <c r="AA3" s="59">
        <v>1</v>
      </c>
      <c r="AB3" s="108">
        <v>4</v>
      </c>
      <c r="AC3" s="110"/>
    </row>
    <row r="4" spans="1:29" x14ac:dyDescent="0.3">
      <c r="A4" s="58" t="s">
        <v>63</v>
      </c>
      <c r="B4" s="59">
        <v>3</v>
      </c>
      <c r="C4" s="108" t="s">
        <v>208</v>
      </c>
      <c r="D4" s="150">
        <v>6.8513799999999998</v>
      </c>
      <c r="E4" s="60">
        <v>77.192880000000002</v>
      </c>
      <c r="F4" s="60">
        <v>72.247559999999993</v>
      </c>
      <c r="G4" s="60">
        <f>Table114[[#This Row],[Ipsilateral Hemisphere]]-Table114[[#This Row],[Lesion]]</f>
        <v>65.396179999999987</v>
      </c>
      <c r="H4" s="60">
        <f>Table114[[#This Row],[Contralateral Hemisphere]]+Table114[[#This Row],[Ipsilateral Hemisphere]]</f>
        <v>149.44044</v>
      </c>
      <c r="I4" s="60">
        <f>(Table114[[#This Row],[Ipsilateral Hemisphere]]-Table114[[#This Row],[Contralateral Hemisphere]])/Table114[[#This Row],[Contralateral Hemisphere]]*100</f>
        <v>-6.4064457758280415</v>
      </c>
      <c r="J4" s="60">
        <f>Table114[[#This Row],[Contralateral Hemisphere]]-Table114[[#This Row],[Healthy Ipsilateral Hemisphere]]</f>
        <v>11.796700000000016</v>
      </c>
      <c r="K4" s="60" t="s">
        <v>227</v>
      </c>
      <c r="L4" s="131">
        <v>7</v>
      </c>
      <c r="M4" s="131">
        <v>6</v>
      </c>
      <c r="N4" s="131">
        <v>2</v>
      </c>
      <c r="O4" s="131">
        <v>0</v>
      </c>
      <c r="P4" s="188">
        <v>4</v>
      </c>
      <c r="Q4" s="150">
        <v>7.1509400000000003</v>
      </c>
      <c r="R4" s="60">
        <v>83.258279999999999</v>
      </c>
      <c r="S4" s="60">
        <v>78.838980000000006</v>
      </c>
      <c r="T4" s="60">
        <f>Table114[[#This Row],[Ipsilateral Hemisphere2]]-Table114[[#This Row],[Lesion2]]</f>
        <v>71.688040000000001</v>
      </c>
      <c r="U4" s="60">
        <f>(Table114[[#This Row],[Healthy Ipsilateral Hemisphere2]]-Table114[[#This Row],[Contralateral Hemisphere2]])/Table114[[#This Row],[Contralateral Hemisphere2]]*100</f>
        <v>-13.896804017570382</v>
      </c>
      <c r="V4" s="60">
        <f>Table114[[#This Row],[Contralateral Hemisphere2]]-Table114[[#This Row],[Healthy Ipsilateral Hemisphere2]]</f>
        <v>11.570239999999998</v>
      </c>
      <c r="W4" s="59" t="s">
        <v>227</v>
      </c>
      <c r="X4" s="59">
        <v>7</v>
      </c>
      <c r="Y4" s="59">
        <v>6</v>
      </c>
      <c r="Z4" s="59">
        <v>2</v>
      </c>
      <c r="AA4" s="59">
        <v>2</v>
      </c>
      <c r="AB4" s="108">
        <v>2</v>
      </c>
      <c r="AC4" s="98"/>
    </row>
    <row r="5" spans="1:29" x14ac:dyDescent="0.3">
      <c r="A5" s="58" t="s">
        <v>69</v>
      </c>
      <c r="B5" s="59">
        <v>3</v>
      </c>
      <c r="C5" s="108" t="s">
        <v>208</v>
      </c>
      <c r="D5" s="150">
        <v>5.9866200000000003</v>
      </c>
      <c r="E5" s="60">
        <v>110.14746000000001</v>
      </c>
      <c r="F5" s="60">
        <v>104.71495999999999</v>
      </c>
      <c r="G5" s="60">
        <f>Table114[[#This Row],[Ipsilateral Hemisphere]]-Table114[[#This Row],[Lesion]]</f>
        <v>98.728339999999989</v>
      </c>
      <c r="H5" s="60">
        <f>Table114[[#This Row],[Contralateral Hemisphere]]+Table114[[#This Row],[Ipsilateral Hemisphere]]</f>
        <v>214.86241999999999</v>
      </c>
      <c r="I5" s="60">
        <f>(Table114[[#This Row],[Ipsilateral Hemisphere]]-Table114[[#This Row],[Contralateral Hemisphere]])/Table114[[#This Row],[Contralateral Hemisphere]]*100</f>
        <v>-4.9320247602623057</v>
      </c>
      <c r="J5" s="60">
        <f>Table114[[#This Row],[Contralateral Hemisphere]]-Table114[[#This Row],[Healthy Ipsilateral Hemisphere]]</f>
        <v>11.419120000000021</v>
      </c>
      <c r="K5" s="60" t="s">
        <v>227</v>
      </c>
      <c r="L5" s="131">
        <v>10</v>
      </c>
      <c r="M5" s="131">
        <v>8</v>
      </c>
      <c r="N5" s="131">
        <v>2</v>
      </c>
      <c r="O5" s="131">
        <v>3</v>
      </c>
      <c r="P5" s="188">
        <v>3</v>
      </c>
      <c r="Q5" s="150">
        <v>5.9032600000000004</v>
      </c>
      <c r="R5" s="60">
        <v>109.33032</v>
      </c>
      <c r="S5" s="60">
        <v>103.41352000000001</v>
      </c>
      <c r="T5" s="60">
        <f>Table114[[#This Row],[Ipsilateral Hemisphere2]]-Table114[[#This Row],[Lesion2]]</f>
        <v>97.510260000000002</v>
      </c>
      <c r="U5" s="60">
        <f>(Table114[[#This Row],[Healthy Ipsilateral Hemisphere2]]-Table114[[#This Row],[Contralateral Hemisphere2]])/Table114[[#This Row],[Contralateral Hemisphere2]]*100</f>
        <v>-10.811328458564832</v>
      </c>
      <c r="V5" s="60">
        <f>Table114[[#This Row],[Contralateral Hemisphere2]]-Table114[[#This Row],[Healthy Ipsilateral Hemisphere2]]</f>
        <v>11.820059999999998</v>
      </c>
      <c r="W5" s="59" t="s">
        <v>219</v>
      </c>
      <c r="X5" s="59">
        <v>10</v>
      </c>
      <c r="Y5" s="59">
        <v>6</v>
      </c>
      <c r="Z5" s="59">
        <v>2</v>
      </c>
      <c r="AA5" s="59">
        <v>2</v>
      </c>
      <c r="AB5" s="108">
        <v>2</v>
      </c>
      <c r="AC5" s="98"/>
    </row>
    <row r="6" spans="1:29" ht="16.05" customHeight="1" x14ac:dyDescent="0.3">
      <c r="A6" s="58" t="s">
        <v>70</v>
      </c>
      <c r="B6" s="59">
        <v>2</v>
      </c>
      <c r="C6" s="108" t="s">
        <v>207</v>
      </c>
      <c r="D6" s="150">
        <v>6.700499999999999</v>
      </c>
      <c r="E6" s="60">
        <v>117.49629999999999</v>
      </c>
      <c r="F6" s="60">
        <v>108.98418000000001</v>
      </c>
      <c r="G6" s="60">
        <f>Table114[[#This Row],[Ipsilateral Hemisphere]]-Table114[[#This Row],[Lesion]]</f>
        <v>102.28368</v>
      </c>
      <c r="H6" s="60">
        <f>Table114[[#This Row],[Contralateral Hemisphere]]+Table114[[#This Row],[Ipsilateral Hemisphere]]</f>
        <v>226.48048</v>
      </c>
      <c r="I6" s="60">
        <f>(Table114[[#This Row],[Ipsilateral Hemisphere]]-Table114[[#This Row],[Contralateral Hemisphere]])/Table114[[#This Row],[Contralateral Hemisphere]]*100</f>
        <v>-7.2445855741840228</v>
      </c>
      <c r="J6" s="60">
        <f>Table114[[#This Row],[Contralateral Hemisphere]]-Table114[[#This Row],[Healthy Ipsilateral Hemisphere]]</f>
        <v>15.212619999999987</v>
      </c>
      <c r="K6" s="60" t="s">
        <v>219</v>
      </c>
      <c r="L6" s="131">
        <v>10</v>
      </c>
      <c r="M6" s="131">
        <v>9</v>
      </c>
      <c r="N6" s="131">
        <v>3</v>
      </c>
      <c r="O6" s="131">
        <v>6</v>
      </c>
      <c r="P6" s="188">
        <v>0</v>
      </c>
      <c r="Q6" s="150">
        <v>5.3775199999999996</v>
      </c>
      <c r="R6" s="60">
        <v>104.12036000000001</v>
      </c>
      <c r="S6" s="60">
        <v>97.897140000000007</v>
      </c>
      <c r="T6" s="60">
        <f>Table114[[#This Row],[Ipsilateral Hemisphere2]]-Table114[[#This Row],[Lesion2]]</f>
        <v>92.519620000000003</v>
      </c>
      <c r="U6" s="60">
        <f>(Table114[[#This Row],[Healthy Ipsilateral Hemisphere2]]-Table114[[#This Row],[Contralateral Hemisphere2]])/Table114[[#This Row],[Contralateral Hemisphere2]]*100</f>
        <v>-11.14166335959653</v>
      </c>
      <c r="V6" s="60">
        <f>Table114[[#This Row],[Contralateral Hemisphere2]]-Table114[[#This Row],[Healthy Ipsilateral Hemisphere2]]</f>
        <v>11.600740000000002</v>
      </c>
      <c r="W6" s="59" t="s">
        <v>227</v>
      </c>
      <c r="X6" s="59">
        <v>10</v>
      </c>
      <c r="Y6" s="59">
        <v>7</v>
      </c>
      <c r="Z6" s="59">
        <v>3</v>
      </c>
      <c r="AA6" s="59">
        <v>1</v>
      </c>
      <c r="AB6" s="108">
        <v>3</v>
      </c>
      <c r="AC6" s="98"/>
    </row>
    <row r="7" spans="1:29" x14ac:dyDescent="0.3">
      <c r="A7" s="58" t="s">
        <v>71</v>
      </c>
      <c r="B7" s="59">
        <v>3</v>
      </c>
      <c r="C7" s="108" t="s">
        <v>208</v>
      </c>
      <c r="D7" s="150">
        <v>8.9999200000000013</v>
      </c>
      <c r="E7" s="60">
        <v>108.34672</v>
      </c>
      <c r="F7" s="60">
        <v>99.46002</v>
      </c>
      <c r="G7" s="60">
        <f>Table114[[#This Row],[Ipsilateral Hemisphere]]-Table114[[#This Row],[Lesion]]</f>
        <v>90.460099999999997</v>
      </c>
      <c r="H7" s="60">
        <f>Table114[[#This Row],[Contralateral Hemisphere]]+Table114[[#This Row],[Ipsilateral Hemisphere]]</f>
        <v>207.80673999999999</v>
      </c>
      <c r="I7" s="60">
        <f>(Table114[[#This Row],[Ipsilateral Hemisphere]]-Table114[[#This Row],[Contralateral Hemisphere]])/Table114[[#This Row],[Contralateral Hemisphere]]*100</f>
        <v>-8.2020941658409274</v>
      </c>
      <c r="J7" s="60">
        <f>Table114[[#This Row],[Contralateral Hemisphere]]-Table114[[#This Row],[Healthy Ipsilateral Hemisphere]]</f>
        <v>17.886620000000008</v>
      </c>
      <c r="K7" s="60" t="s">
        <v>227</v>
      </c>
      <c r="L7" s="131">
        <v>10</v>
      </c>
      <c r="M7" s="131">
        <v>10</v>
      </c>
      <c r="N7" s="131">
        <v>4</v>
      </c>
      <c r="O7" s="131">
        <v>0</v>
      </c>
      <c r="P7" s="188">
        <v>6</v>
      </c>
      <c r="Q7" s="150">
        <v>8.8273200000000003</v>
      </c>
      <c r="R7" s="60">
        <v>108.40938</v>
      </c>
      <c r="S7" s="60">
        <v>99.913120000000021</v>
      </c>
      <c r="T7" s="60">
        <f>Table114[[#This Row],[Ipsilateral Hemisphere2]]-Table114[[#This Row],[Lesion2]]</f>
        <v>91.08580000000002</v>
      </c>
      <c r="U7" s="60">
        <f>(Table114[[#This Row],[Healthy Ipsilateral Hemisphere2]]-Table114[[#This Row],[Contralateral Hemisphere2]])/Table114[[#This Row],[Contralateral Hemisphere2]]*100</f>
        <v>-15.979779609476576</v>
      </c>
      <c r="V7" s="60">
        <f>Table114[[#This Row],[Contralateral Hemisphere2]]-Table114[[#This Row],[Healthy Ipsilateral Hemisphere2]]</f>
        <v>17.323579999999978</v>
      </c>
      <c r="W7" s="59" t="s">
        <v>227</v>
      </c>
      <c r="X7" s="59">
        <v>10</v>
      </c>
      <c r="Y7" s="59">
        <v>10</v>
      </c>
      <c r="Z7" s="59">
        <v>3</v>
      </c>
      <c r="AA7" s="59">
        <v>5</v>
      </c>
      <c r="AB7" s="108">
        <v>2</v>
      </c>
      <c r="AC7" s="98"/>
    </row>
    <row r="8" spans="1:29" x14ac:dyDescent="0.3">
      <c r="A8" s="58" t="s">
        <v>72</v>
      </c>
      <c r="B8" s="59">
        <v>1</v>
      </c>
      <c r="C8" s="108" t="s">
        <v>38</v>
      </c>
      <c r="D8" s="150">
        <v>4.8869800000000003</v>
      </c>
      <c r="E8" s="60">
        <v>112.57186000000002</v>
      </c>
      <c r="F8" s="60">
        <v>108.77566000000002</v>
      </c>
      <c r="G8" s="60">
        <f>Table114[[#This Row],[Ipsilateral Hemisphere]]-Table114[[#This Row],[Lesion]]</f>
        <v>103.88868000000002</v>
      </c>
      <c r="H8" s="60">
        <f>Table114[[#This Row],[Contralateral Hemisphere]]+Table114[[#This Row],[Ipsilateral Hemisphere]]</f>
        <v>221.34752000000003</v>
      </c>
      <c r="I8" s="60">
        <f>(Table114[[#This Row],[Ipsilateral Hemisphere]]-Table114[[#This Row],[Contralateral Hemisphere]])/Table114[[#This Row],[Contralateral Hemisphere]]*100</f>
        <v>-3.3722459591588856</v>
      </c>
      <c r="J8" s="60">
        <f>Table114[[#This Row],[Contralateral Hemisphere]]-Table114[[#This Row],[Healthy Ipsilateral Hemisphere]]</f>
        <v>8.683179999999993</v>
      </c>
      <c r="K8" s="60" t="s">
        <v>227</v>
      </c>
      <c r="L8" s="131">
        <v>10</v>
      </c>
      <c r="M8" s="131">
        <v>9</v>
      </c>
      <c r="N8" s="131">
        <v>4</v>
      </c>
      <c r="O8" s="131">
        <v>5</v>
      </c>
      <c r="P8" s="188">
        <v>0</v>
      </c>
      <c r="Q8" s="150">
        <v>4.1958199999999994</v>
      </c>
      <c r="R8" s="60">
        <v>108.88155999999999</v>
      </c>
      <c r="S8" s="60">
        <v>106.03346000000001</v>
      </c>
      <c r="T8" s="60">
        <f>Table114[[#This Row],[Ipsilateral Hemisphere2]]-Table114[[#This Row],[Lesion2]]</f>
        <v>101.83764000000001</v>
      </c>
      <c r="U8" s="60">
        <f>(Table114[[#This Row],[Healthy Ipsilateral Hemisphere2]]-Table114[[#This Row],[Contralateral Hemisphere2]])/Table114[[#This Row],[Contralateral Hemisphere2]]*100</f>
        <v>-6.4693415487434107</v>
      </c>
      <c r="V8" s="60">
        <f>Table114[[#This Row],[Contralateral Hemisphere2]]-Table114[[#This Row],[Healthy Ipsilateral Hemisphere2]]</f>
        <v>7.0439199999999857</v>
      </c>
      <c r="W8" s="59" t="s">
        <v>219</v>
      </c>
      <c r="X8" s="59">
        <v>10</v>
      </c>
      <c r="Y8" s="59">
        <v>9</v>
      </c>
      <c r="Z8" s="59">
        <v>3</v>
      </c>
      <c r="AA8" s="59">
        <v>3</v>
      </c>
      <c r="AB8" s="108">
        <v>3</v>
      </c>
      <c r="AC8" s="98"/>
    </row>
    <row r="9" spans="1:29" x14ac:dyDescent="0.3">
      <c r="A9" s="58" t="s">
        <v>64</v>
      </c>
      <c r="B9" s="59">
        <v>1</v>
      </c>
      <c r="C9" s="108" t="s">
        <v>38</v>
      </c>
      <c r="D9" s="150">
        <v>2.9754</v>
      </c>
      <c r="E9" s="60">
        <v>108.15714000000001</v>
      </c>
      <c r="F9" s="60">
        <v>104.93769999999999</v>
      </c>
      <c r="G9" s="60">
        <f>Table114[[#This Row],[Ipsilateral Hemisphere]]-Table114[[#This Row],[Lesion]]</f>
        <v>101.9623</v>
      </c>
      <c r="H9" s="60">
        <f>Table114[[#This Row],[Contralateral Hemisphere]]+Table114[[#This Row],[Ipsilateral Hemisphere]]</f>
        <v>213.09484</v>
      </c>
      <c r="I9" s="60">
        <f>(Table114[[#This Row],[Ipsilateral Hemisphere]]-Table114[[#This Row],[Contralateral Hemisphere]])/Table114[[#This Row],[Contralateral Hemisphere]]*100</f>
        <v>-2.9766319634561524</v>
      </c>
      <c r="J9" s="60">
        <f>Table114[[#This Row],[Contralateral Hemisphere]]-Table114[[#This Row],[Healthy Ipsilateral Hemisphere]]</f>
        <v>6.1948400000000134</v>
      </c>
      <c r="K9" s="60" t="s">
        <v>227</v>
      </c>
      <c r="L9" s="131">
        <v>10</v>
      </c>
      <c r="M9" s="131">
        <v>9</v>
      </c>
      <c r="N9" s="131">
        <v>2</v>
      </c>
      <c r="O9" s="131">
        <v>7</v>
      </c>
      <c r="P9" s="188">
        <v>0</v>
      </c>
      <c r="Q9" s="150">
        <v>3.4170400000000001</v>
      </c>
      <c r="R9" s="60">
        <v>107.18790000000003</v>
      </c>
      <c r="S9" s="60">
        <v>102.86816</v>
      </c>
      <c r="T9" s="60">
        <f>Table114[[#This Row],[Ipsilateral Hemisphere2]]-Table114[[#This Row],[Lesion2]]</f>
        <v>99.451120000000003</v>
      </c>
      <c r="U9" s="60">
        <f>(Table114[[#This Row],[Healthy Ipsilateral Hemisphere2]]-Table114[[#This Row],[Contralateral Hemisphere2]])/Table114[[#This Row],[Contralateral Hemisphere2]]*100</f>
        <v>-7.2179602361833961</v>
      </c>
      <c r="V9" s="60">
        <f>Table114[[#This Row],[Contralateral Hemisphere2]]-Table114[[#This Row],[Healthy Ipsilateral Hemisphere2]]</f>
        <v>7.7367800000000244</v>
      </c>
      <c r="W9" s="59" t="s">
        <v>219</v>
      </c>
      <c r="X9" s="59">
        <v>10</v>
      </c>
      <c r="Y9" s="59">
        <v>6</v>
      </c>
      <c r="Z9" s="59">
        <v>5</v>
      </c>
      <c r="AA9" s="59">
        <v>1</v>
      </c>
      <c r="AB9" s="108">
        <v>0</v>
      </c>
      <c r="AC9" s="98"/>
    </row>
    <row r="10" spans="1:29" x14ac:dyDescent="0.3">
      <c r="A10" s="58" t="s">
        <v>65</v>
      </c>
      <c r="B10" s="59">
        <v>1</v>
      </c>
      <c r="C10" s="108" t="s">
        <v>38</v>
      </c>
      <c r="D10" s="150">
        <v>8.5985000000000014</v>
      </c>
      <c r="E10" s="60">
        <v>113.70650000000001</v>
      </c>
      <c r="F10" s="60">
        <v>109.595</v>
      </c>
      <c r="G10" s="60">
        <f>Table114[[#This Row],[Ipsilateral Hemisphere]]-Table114[[#This Row],[Lesion]]</f>
        <v>100.9965</v>
      </c>
      <c r="H10" s="60">
        <f>Table114[[#This Row],[Contralateral Hemisphere]]+Table114[[#This Row],[Ipsilateral Hemisphere]]</f>
        <v>223.3015</v>
      </c>
      <c r="I10" s="60">
        <f>(Table114[[#This Row],[Ipsilateral Hemisphere]]-Table114[[#This Row],[Contralateral Hemisphere]])/Table114[[#This Row],[Contralateral Hemisphere]]*100</f>
        <v>-3.6158882737574429</v>
      </c>
      <c r="J10" s="60">
        <f>Table114[[#This Row],[Contralateral Hemisphere]]-Table114[[#This Row],[Healthy Ipsilateral Hemisphere]]</f>
        <v>12.710000000000008</v>
      </c>
      <c r="K10" s="60" t="s">
        <v>227</v>
      </c>
      <c r="L10" s="131">
        <v>10</v>
      </c>
      <c r="M10" s="131">
        <v>10</v>
      </c>
      <c r="N10" s="131">
        <v>2</v>
      </c>
      <c r="O10" s="131">
        <v>2</v>
      </c>
      <c r="P10" s="188">
        <v>6</v>
      </c>
      <c r="Q10" s="150">
        <v>8.6880000000000006</v>
      </c>
      <c r="R10" s="60">
        <v>111.09750000000003</v>
      </c>
      <c r="S10" s="60">
        <v>106.8725</v>
      </c>
      <c r="T10" s="60">
        <f>Table114[[#This Row],[Ipsilateral Hemisphere2]]-Table114[[#This Row],[Lesion2]]</f>
        <v>98.1845</v>
      </c>
      <c r="U10" s="60">
        <f>(Table114[[#This Row],[Healthy Ipsilateral Hemisphere2]]-Table114[[#This Row],[Contralateral Hemisphere2]])/Table114[[#This Row],[Contralateral Hemisphere2]]*100</f>
        <v>-11.623123832669522</v>
      </c>
      <c r="V10" s="60">
        <f>Table114[[#This Row],[Contralateral Hemisphere2]]-Table114[[#This Row],[Healthy Ipsilateral Hemisphere2]]</f>
        <v>12.913000000000025</v>
      </c>
      <c r="W10" s="59" t="s">
        <v>227</v>
      </c>
      <c r="X10" s="59">
        <v>10</v>
      </c>
      <c r="Y10" s="59">
        <v>10</v>
      </c>
      <c r="Z10" s="59">
        <v>1</v>
      </c>
      <c r="AA10" s="59">
        <v>4</v>
      </c>
      <c r="AB10" s="108">
        <v>5</v>
      </c>
      <c r="AC10" s="98"/>
    </row>
    <row r="11" spans="1:29" x14ac:dyDescent="0.3">
      <c r="A11" s="61" t="s">
        <v>66</v>
      </c>
      <c r="B11" s="62">
        <v>2</v>
      </c>
      <c r="C11" s="108" t="s">
        <v>207</v>
      </c>
      <c r="D11" s="150">
        <v>3.0641800000000003</v>
      </c>
      <c r="E11" s="60">
        <v>109.87244</v>
      </c>
      <c r="F11" s="60">
        <v>105.34116000000002</v>
      </c>
      <c r="G11" s="60">
        <f>Table114[[#This Row],[Ipsilateral Hemisphere]]-Table114[[#This Row],[Lesion]]</f>
        <v>102.27698000000001</v>
      </c>
      <c r="H11" s="63">
        <f>Table114[[#This Row],[Contralateral Hemisphere]]+Table114[[#This Row],[Ipsilateral Hemisphere]]</f>
        <v>215.21360000000001</v>
      </c>
      <c r="I11" s="63">
        <f>(Table114[[#This Row],[Ipsilateral Hemisphere]]-Table114[[#This Row],[Contralateral Hemisphere]])/Table114[[#This Row],[Contralateral Hemisphere]]*100</f>
        <v>-4.1241279432767497</v>
      </c>
      <c r="J11" s="63">
        <f>Table114[[#This Row],[Contralateral Hemisphere]]-Table114[[#This Row],[Healthy Ipsilateral Hemisphere]]</f>
        <v>7.5954599999999886</v>
      </c>
      <c r="K11" s="60" t="s">
        <v>219</v>
      </c>
      <c r="L11" s="131">
        <v>10</v>
      </c>
      <c r="M11" s="131">
        <v>9</v>
      </c>
      <c r="N11" s="131">
        <v>4</v>
      </c>
      <c r="O11" s="189">
        <v>2</v>
      </c>
      <c r="P11" s="188">
        <v>3</v>
      </c>
      <c r="Q11" s="150">
        <v>2.9695199999999997</v>
      </c>
      <c r="R11" s="60">
        <v>109.84308000000001</v>
      </c>
      <c r="S11" s="60">
        <v>104.48550000000003</v>
      </c>
      <c r="T11" s="60">
        <f>Table114[[#This Row],[Ipsilateral Hemisphere2]]-Table114[[#This Row],[Lesion2]]</f>
        <v>101.51598000000003</v>
      </c>
      <c r="U11" s="63">
        <f>(Table114[[#This Row],[Healthy Ipsilateral Hemisphere2]]-Table114[[#This Row],[Contralateral Hemisphere2]])/Table114[[#This Row],[Contralateral Hemisphere2]]*100</f>
        <v>-7.5809054152523636</v>
      </c>
      <c r="V11" s="63">
        <f>Table114[[#This Row],[Contralateral Hemisphere2]]-Table114[[#This Row],[Healthy Ipsilateral Hemisphere2]]</f>
        <v>8.3270999999999873</v>
      </c>
      <c r="W11" s="59" t="s">
        <v>227</v>
      </c>
      <c r="X11" s="59">
        <v>10</v>
      </c>
      <c r="Y11" s="59">
        <v>10</v>
      </c>
      <c r="Z11" s="59">
        <v>6</v>
      </c>
      <c r="AA11" s="59">
        <v>2</v>
      </c>
      <c r="AB11" s="108">
        <v>2</v>
      </c>
      <c r="AC11" s="111" t="s">
        <v>221</v>
      </c>
    </row>
    <row r="12" spans="1:29" x14ac:dyDescent="0.3">
      <c r="A12" s="58" t="s">
        <v>67</v>
      </c>
      <c r="B12" s="59">
        <v>3</v>
      </c>
      <c r="C12" s="108" t="s">
        <v>208</v>
      </c>
      <c r="D12" s="150">
        <v>4.9171000000000005</v>
      </c>
      <c r="E12" s="60">
        <v>106.44076000000004</v>
      </c>
      <c r="F12" s="60">
        <v>99.718120000000013</v>
      </c>
      <c r="G12" s="60">
        <f>Table114[[#This Row],[Ipsilateral Hemisphere]]-Table114[[#This Row],[Lesion]]</f>
        <v>94.801020000000008</v>
      </c>
      <c r="H12" s="60">
        <f>Table114[[#This Row],[Contralateral Hemisphere]]+Table114[[#This Row],[Ipsilateral Hemisphere]]</f>
        <v>206.15888000000007</v>
      </c>
      <c r="I12" s="60">
        <f>(Table114[[#This Row],[Ipsilateral Hemisphere]]-Table114[[#This Row],[Contralateral Hemisphere]])/Table114[[#This Row],[Contralateral Hemisphere]]*100</f>
        <v>-6.3158511833249067</v>
      </c>
      <c r="J12" s="60">
        <f>Table114[[#This Row],[Contralateral Hemisphere]]-Table114[[#This Row],[Healthy Ipsilateral Hemisphere]]</f>
        <v>11.639740000000032</v>
      </c>
      <c r="K12" s="60" t="s">
        <v>227</v>
      </c>
      <c r="L12" s="131">
        <v>10</v>
      </c>
      <c r="M12" s="131">
        <v>8</v>
      </c>
      <c r="N12" s="131">
        <v>4</v>
      </c>
      <c r="O12" s="131">
        <v>4</v>
      </c>
      <c r="P12" s="188">
        <v>0</v>
      </c>
      <c r="Q12" s="150">
        <v>4.2641600000000004</v>
      </c>
      <c r="R12" s="60">
        <v>105.21248</v>
      </c>
      <c r="S12" s="60">
        <v>98.231899999999996</v>
      </c>
      <c r="T12" s="60">
        <f>Table114[[#This Row],[Ipsilateral Hemisphere2]]-Table114[[#This Row],[Lesion2]]</f>
        <v>93.967739999999992</v>
      </c>
      <c r="U12" s="60">
        <f>(Table114[[#This Row],[Healthy Ipsilateral Hemisphere2]]-Table114[[#This Row],[Contralateral Hemisphere2]])/Table114[[#This Row],[Contralateral Hemisphere2]]*100</f>
        <v>-10.6876484614753</v>
      </c>
      <c r="V12" s="60">
        <f>Table114[[#This Row],[Contralateral Hemisphere2]]-Table114[[#This Row],[Healthy Ipsilateral Hemisphere2]]</f>
        <v>11.244740000000007</v>
      </c>
      <c r="W12" s="59" t="s">
        <v>227</v>
      </c>
      <c r="X12" s="59">
        <v>10</v>
      </c>
      <c r="Y12" s="59">
        <v>9</v>
      </c>
      <c r="Z12" s="59">
        <v>4</v>
      </c>
      <c r="AA12" s="59">
        <v>2</v>
      </c>
      <c r="AB12" s="108">
        <v>3</v>
      </c>
      <c r="AC12" s="98"/>
    </row>
    <row r="13" spans="1:29" x14ac:dyDescent="0.3">
      <c r="A13" s="61" t="s">
        <v>73</v>
      </c>
      <c r="B13" s="62">
        <v>2</v>
      </c>
      <c r="C13" s="108" t="s">
        <v>207</v>
      </c>
      <c r="D13" s="150">
        <v>5.5083800000000007</v>
      </c>
      <c r="E13" s="60">
        <v>99.017420000000001</v>
      </c>
      <c r="F13" s="60">
        <v>100.62806</v>
      </c>
      <c r="G13" s="60">
        <f>Table114[[#This Row],[Ipsilateral Hemisphere]]-Table114[[#This Row],[Lesion]]</f>
        <v>95.119680000000002</v>
      </c>
      <c r="H13" s="63">
        <f>Table114[[#This Row],[Contralateral Hemisphere]]+Table114[[#This Row],[Ipsilateral Hemisphere]]</f>
        <v>199.64548000000002</v>
      </c>
      <c r="I13" s="63">
        <f>(Table114[[#This Row],[Ipsilateral Hemisphere]]-Table114[[#This Row],[Contralateral Hemisphere]])/Table114[[#This Row],[Contralateral Hemisphere]]*100</f>
        <v>1.6266228710059338</v>
      </c>
      <c r="J13" s="63">
        <f>Table114[[#This Row],[Contralateral Hemisphere]]-Table114[[#This Row],[Healthy Ipsilateral Hemisphere]]</f>
        <v>3.8977399999999989</v>
      </c>
      <c r="K13" s="60" t="s">
        <v>227</v>
      </c>
      <c r="L13" s="131">
        <v>10</v>
      </c>
      <c r="M13" s="131">
        <v>8</v>
      </c>
      <c r="N13" s="131">
        <v>2</v>
      </c>
      <c r="O13" s="189">
        <v>1</v>
      </c>
      <c r="P13" s="188">
        <v>5</v>
      </c>
      <c r="Q13" s="150">
        <v>5.3686400000000001</v>
      </c>
      <c r="R13" s="60">
        <v>99.958979999999997</v>
      </c>
      <c r="S13" s="60">
        <v>101.83070000000001</v>
      </c>
      <c r="T13" s="60">
        <f>Table114[[#This Row],[Ipsilateral Hemisphere2]]-Table114[[#This Row],[Lesion2]]</f>
        <v>96.462060000000008</v>
      </c>
      <c r="U13" s="63">
        <f>(Table114[[#This Row],[Healthy Ipsilateral Hemisphere2]]-Table114[[#This Row],[Contralateral Hemisphere2]])/Table114[[#This Row],[Contralateral Hemisphere2]]*100</f>
        <v>-3.4983550252313389</v>
      </c>
      <c r="V13" s="63">
        <f>Table114[[#This Row],[Contralateral Hemisphere2]]-Table114[[#This Row],[Healthy Ipsilateral Hemisphere2]]</f>
        <v>3.4969199999999887</v>
      </c>
      <c r="W13" s="59" t="s">
        <v>227</v>
      </c>
      <c r="X13" s="59">
        <v>10</v>
      </c>
      <c r="Y13" s="59">
        <v>8</v>
      </c>
      <c r="Z13" s="59">
        <v>2</v>
      </c>
      <c r="AA13" s="59">
        <v>3</v>
      </c>
      <c r="AB13" s="108">
        <v>3</v>
      </c>
      <c r="AC13" s="111" t="s">
        <v>222</v>
      </c>
    </row>
    <row r="14" spans="1:29" x14ac:dyDescent="0.3">
      <c r="A14" s="58" t="s">
        <v>74</v>
      </c>
      <c r="B14" s="59">
        <v>1</v>
      </c>
      <c r="C14" s="108" t="s">
        <v>38</v>
      </c>
      <c r="D14" s="150">
        <v>7.7016799999999996</v>
      </c>
      <c r="E14" s="60">
        <v>110.01619999999998</v>
      </c>
      <c r="F14" s="60">
        <v>103.30553999999999</v>
      </c>
      <c r="G14" s="60">
        <f>Table114[[#This Row],[Ipsilateral Hemisphere]]-Table114[[#This Row],[Lesion]]</f>
        <v>95.603859999999997</v>
      </c>
      <c r="H14" s="60">
        <f>Table114[[#This Row],[Contralateral Hemisphere]]+Table114[[#This Row],[Ipsilateral Hemisphere]]</f>
        <v>213.32173999999998</v>
      </c>
      <c r="I14" s="60">
        <f>(Table114[[#This Row],[Ipsilateral Hemisphere]]-Table114[[#This Row],[Contralateral Hemisphere]])/Table114[[#This Row],[Contralateral Hemisphere]]*100</f>
        <v>-6.0997016802979847</v>
      </c>
      <c r="J14" s="60">
        <f>Table114[[#This Row],[Contralateral Hemisphere]]-Table114[[#This Row],[Healthy Ipsilateral Hemisphere]]</f>
        <v>14.412339999999986</v>
      </c>
      <c r="K14" s="60" t="s">
        <v>227</v>
      </c>
      <c r="L14" s="131">
        <v>10</v>
      </c>
      <c r="M14" s="131">
        <v>10</v>
      </c>
      <c r="N14" s="131">
        <v>4</v>
      </c>
      <c r="O14" s="131">
        <v>5</v>
      </c>
      <c r="P14" s="188">
        <v>1</v>
      </c>
      <c r="Q14" s="150">
        <v>6.8009400000000007</v>
      </c>
      <c r="R14" s="60">
        <v>107.23478</v>
      </c>
      <c r="S14" s="60">
        <v>99.243260000000021</v>
      </c>
      <c r="T14" s="60">
        <f>Table114[[#This Row],[Ipsilateral Hemisphere2]]-Table114[[#This Row],[Lesion2]]</f>
        <v>92.442320000000024</v>
      </c>
      <c r="U14" s="60">
        <f>(Table114[[#This Row],[Healthy Ipsilateral Hemisphere2]]-Table114[[#This Row],[Contralateral Hemisphere2]])/Table114[[#This Row],[Contralateral Hemisphere2]]*100</f>
        <v>-13.794461088090987</v>
      </c>
      <c r="V14" s="60">
        <f>Table114[[#This Row],[Contralateral Hemisphere2]]-Table114[[#This Row],[Healthy Ipsilateral Hemisphere2]]</f>
        <v>14.792459999999977</v>
      </c>
      <c r="W14" s="59" t="s">
        <v>227</v>
      </c>
      <c r="X14" s="59">
        <v>10</v>
      </c>
      <c r="Y14" s="59">
        <v>10</v>
      </c>
      <c r="Z14" s="59">
        <v>3</v>
      </c>
      <c r="AA14" s="59">
        <v>3</v>
      </c>
      <c r="AB14" s="108">
        <v>4</v>
      </c>
      <c r="AC14" s="98"/>
    </row>
    <row r="15" spans="1:29" x14ac:dyDescent="0.3">
      <c r="A15" s="58" t="s">
        <v>75</v>
      </c>
      <c r="B15" s="59">
        <v>1</v>
      </c>
      <c r="C15" s="108" t="s">
        <v>38</v>
      </c>
      <c r="D15" s="150">
        <v>7.3475200000000012</v>
      </c>
      <c r="E15" s="60">
        <v>109.20801999999999</v>
      </c>
      <c r="F15" s="60">
        <v>99.231440000000021</v>
      </c>
      <c r="G15" s="60">
        <f>Table114[[#This Row],[Ipsilateral Hemisphere]]-Table114[[#This Row],[Lesion]]</f>
        <v>91.883920000000018</v>
      </c>
      <c r="H15" s="60">
        <f>Table114[[#This Row],[Contralateral Hemisphere]]+Table114[[#This Row],[Ipsilateral Hemisphere]]</f>
        <v>208.43946</v>
      </c>
      <c r="I15" s="60">
        <f>(Table114[[#This Row],[Ipsilateral Hemisphere]]-Table114[[#This Row],[Contralateral Hemisphere]])/Table114[[#This Row],[Contralateral Hemisphere]]*100</f>
        <v>-9.1353913384749319</v>
      </c>
      <c r="J15" s="60">
        <f>Table114[[#This Row],[Contralateral Hemisphere]]-Table114[[#This Row],[Healthy Ipsilateral Hemisphere]]</f>
        <v>17.324099999999973</v>
      </c>
      <c r="K15" s="60" t="s">
        <v>227</v>
      </c>
      <c r="L15" s="131">
        <v>10</v>
      </c>
      <c r="M15" s="131">
        <v>10</v>
      </c>
      <c r="N15" s="131">
        <v>5</v>
      </c>
      <c r="O15" s="131">
        <v>5</v>
      </c>
      <c r="P15" s="188">
        <v>0</v>
      </c>
      <c r="Q15" s="150">
        <v>6.2925800000000001</v>
      </c>
      <c r="R15" s="60">
        <v>110.46468</v>
      </c>
      <c r="S15" s="60">
        <v>99.389439999999993</v>
      </c>
      <c r="T15" s="60">
        <f>Table114[[#This Row],[Ipsilateral Hemisphere2]]-Table114[[#This Row],[Lesion2]]</f>
        <v>93.096859999999992</v>
      </c>
      <c r="U15" s="60">
        <f>(Table114[[#This Row],[Healthy Ipsilateral Hemisphere2]]-Table114[[#This Row],[Contralateral Hemisphere2]])/Table114[[#This Row],[Contralateral Hemisphere2]]*100</f>
        <v>-15.722509674585586</v>
      </c>
      <c r="V15" s="60">
        <f>Table114[[#This Row],[Contralateral Hemisphere2]]-Table114[[#This Row],[Healthy Ipsilateral Hemisphere2]]</f>
        <v>17.367820000000009</v>
      </c>
      <c r="W15" s="59" t="s">
        <v>227</v>
      </c>
      <c r="X15" s="59">
        <v>10</v>
      </c>
      <c r="Y15" s="59">
        <v>10</v>
      </c>
      <c r="Z15" s="59">
        <v>7</v>
      </c>
      <c r="AA15" s="59">
        <v>2</v>
      </c>
      <c r="AB15" s="108">
        <v>1</v>
      </c>
      <c r="AC15" s="98"/>
    </row>
    <row r="16" spans="1:29" x14ac:dyDescent="0.3">
      <c r="A16" s="58" t="s">
        <v>76</v>
      </c>
      <c r="B16" s="59">
        <v>1</v>
      </c>
      <c r="C16" s="108" t="s">
        <v>38</v>
      </c>
      <c r="D16" s="150">
        <v>5.4836199999999993</v>
      </c>
      <c r="E16" s="60">
        <v>111.91996</v>
      </c>
      <c r="F16" s="60">
        <v>109.39408</v>
      </c>
      <c r="G16" s="60">
        <f>Table114[[#This Row],[Ipsilateral Hemisphere]]-Table114[[#This Row],[Lesion]]</f>
        <v>103.91046</v>
      </c>
      <c r="H16" s="60">
        <f>Table114[[#This Row],[Contralateral Hemisphere]]+Table114[[#This Row],[Ipsilateral Hemisphere]]</f>
        <v>221.31404000000001</v>
      </c>
      <c r="I16" s="60">
        <f>(Table114[[#This Row],[Ipsilateral Hemisphere]]-Table114[[#This Row],[Contralateral Hemisphere]])/Table114[[#This Row],[Contralateral Hemisphere]]*100</f>
        <v>-2.2568628509159585</v>
      </c>
      <c r="J16" s="60">
        <f>Table114[[#This Row],[Contralateral Hemisphere]]-Table114[[#This Row],[Healthy Ipsilateral Hemisphere]]</f>
        <v>8.0095000000000027</v>
      </c>
      <c r="K16" s="60" t="s">
        <v>227</v>
      </c>
      <c r="L16" s="131">
        <v>10</v>
      </c>
      <c r="M16" s="131">
        <v>9</v>
      </c>
      <c r="N16" s="131">
        <v>4</v>
      </c>
      <c r="O16" s="131">
        <v>4</v>
      </c>
      <c r="P16" s="188">
        <v>1</v>
      </c>
      <c r="Q16" s="150">
        <v>4.7628000000000004</v>
      </c>
      <c r="R16" s="60">
        <v>112.91025999999999</v>
      </c>
      <c r="S16" s="60">
        <v>109.60454</v>
      </c>
      <c r="T16" s="60">
        <f>Table114[[#This Row],[Ipsilateral Hemisphere2]]-Table114[[#This Row],[Lesion2]]</f>
        <v>104.84174</v>
      </c>
      <c r="U16" s="60">
        <f>(Table114[[#This Row],[Healthy Ipsilateral Hemisphere2]]-Table114[[#This Row],[Contralateral Hemisphere2]])/Table114[[#This Row],[Contralateral Hemisphere2]]*100</f>
        <v>-7.1459582149576066</v>
      </c>
      <c r="V16" s="60">
        <f>Table114[[#This Row],[Contralateral Hemisphere2]]-Table114[[#This Row],[Healthy Ipsilateral Hemisphere2]]</f>
        <v>8.0685199999999924</v>
      </c>
      <c r="W16" s="59" t="s">
        <v>227</v>
      </c>
      <c r="X16" s="59">
        <v>10</v>
      </c>
      <c r="Y16" s="59">
        <v>9</v>
      </c>
      <c r="Z16" s="59">
        <v>4</v>
      </c>
      <c r="AA16" s="59">
        <v>4</v>
      </c>
      <c r="AB16" s="108">
        <v>1</v>
      </c>
      <c r="AC16" s="98"/>
    </row>
    <row r="17" spans="1:29" x14ac:dyDescent="0.3">
      <c r="A17" s="58" t="s">
        <v>77</v>
      </c>
      <c r="B17" s="59">
        <v>2</v>
      </c>
      <c r="C17" s="108" t="s">
        <v>207</v>
      </c>
      <c r="D17" s="150">
        <v>9.631219999999999</v>
      </c>
      <c r="E17" s="60">
        <v>108.8573</v>
      </c>
      <c r="F17" s="60">
        <v>104.50858000000001</v>
      </c>
      <c r="G17" s="60">
        <f>Table114[[#This Row],[Ipsilateral Hemisphere]]-Table114[[#This Row],[Lesion]]</f>
        <v>94.87736000000001</v>
      </c>
      <c r="H17" s="60">
        <f>Table114[[#This Row],[Contralateral Hemisphere]]+Table114[[#This Row],[Ipsilateral Hemisphere]]</f>
        <v>213.36588</v>
      </c>
      <c r="I17" s="60">
        <f>(Table114[[#This Row],[Ipsilateral Hemisphere]]-Table114[[#This Row],[Contralateral Hemisphere]])/Table114[[#This Row],[Contralateral Hemisphere]]*100</f>
        <v>-3.9948813722184791</v>
      </c>
      <c r="J17" s="60">
        <f>Table114[[#This Row],[Contralateral Hemisphere]]-Table114[[#This Row],[Healthy Ipsilateral Hemisphere]]</f>
        <v>13.979939999999985</v>
      </c>
      <c r="K17" s="60" t="s">
        <v>227</v>
      </c>
      <c r="L17" s="131">
        <v>11</v>
      </c>
      <c r="M17" s="131">
        <v>10</v>
      </c>
      <c r="N17" s="131">
        <v>1</v>
      </c>
      <c r="O17" s="131">
        <v>5</v>
      </c>
      <c r="P17" s="188">
        <v>4</v>
      </c>
      <c r="Q17" s="150">
        <v>9.439960000000001</v>
      </c>
      <c r="R17" s="60">
        <v>108.19358000000003</v>
      </c>
      <c r="S17" s="60">
        <v>103.33395999999999</v>
      </c>
      <c r="T17" s="60">
        <f>Table114[[#This Row],[Ipsilateral Hemisphere2]]-Table114[[#This Row],[Lesion2]]</f>
        <v>93.893999999999991</v>
      </c>
      <c r="U17" s="60">
        <f>(Table114[[#This Row],[Healthy Ipsilateral Hemisphere2]]-Table114[[#This Row],[Contralateral Hemisphere2]])/Table114[[#This Row],[Contralateral Hemisphere2]]*100</f>
        <v>-13.216662208607971</v>
      </c>
      <c r="V17" s="60">
        <f>Table114[[#This Row],[Contralateral Hemisphere2]]-Table114[[#This Row],[Healthy Ipsilateral Hemisphere2]]</f>
        <v>14.299580000000034</v>
      </c>
      <c r="W17" s="59" t="s">
        <v>227</v>
      </c>
      <c r="X17" s="59">
        <v>10</v>
      </c>
      <c r="Y17" s="59">
        <v>10</v>
      </c>
      <c r="Z17" s="59">
        <v>2</v>
      </c>
      <c r="AA17" s="59">
        <v>3</v>
      </c>
      <c r="AB17" s="108">
        <v>5</v>
      </c>
      <c r="AC17" s="98"/>
    </row>
    <row r="18" spans="1:29" x14ac:dyDescent="0.3">
      <c r="A18" s="58" t="s">
        <v>78</v>
      </c>
      <c r="B18" s="59">
        <v>3</v>
      </c>
      <c r="C18" s="108" t="s">
        <v>208</v>
      </c>
      <c r="D18" s="150">
        <v>6.1210799999999992</v>
      </c>
      <c r="E18" s="60">
        <v>105.12390000000001</v>
      </c>
      <c r="F18" s="60">
        <v>99.882779999999983</v>
      </c>
      <c r="G18" s="60">
        <f>Table114[[#This Row],[Ipsilateral Hemisphere]]-Table114[[#This Row],[Lesion]]</f>
        <v>93.76169999999999</v>
      </c>
      <c r="H18" s="60">
        <f>Table114[[#This Row],[Contralateral Hemisphere]]+Table114[[#This Row],[Ipsilateral Hemisphere]]</f>
        <v>205.00667999999999</v>
      </c>
      <c r="I18" s="60">
        <f>(Table114[[#This Row],[Ipsilateral Hemisphere]]-Table114[[#This Row],[Contralateral Hemisphere]])/Table114[[#This Row],[Contralateral Hemisphere]]*100</f>
        <v>-4.9856597786041261</v>
      </c>
      <c r="J18" s="60">
        <f>Table114[[#This Row],[Contralateral Hemisphere]]-Table114[[#This Row],[Healthy Ipsilateral Hemisphere]]</f>
        <v>11.362200000000016</v>
      </c>
      <c r="K18" s="60" t="s">
        <v>227</v>
      </c>
      <c r="L18" s="131">
        <v>19</v>
      </c>
      <c r="M18" s="131">
        <v>10</v>
      </c>
      <c r="N18" s="131">
        <v>7</v>
      </c>
      <c r="O18" s="131">
        <v>0</v>
      </c>
      <c r="P18" s="188">
        <v>3</v>
      </c>
      <c r="Q18" s="150">
        <v>5.9183000000000003</v>
      </c>
      <c r="R18" s="60">
        <v>107.28702</v>
      </c>
      <c r="S18" s="60">
        <v>100.81052000000001</v>
      </c>
      <c r="T18" s="60">
        <f>Table114[[#This Row],[Ipsilateral Hemisphere2]]-Table114[[#This Row],[Lesion2]]</f>
        <v>94.892220000000009</v>
      </c>
      <c r="U18" s="60">
        <f>(Table114[[#This Row],[Healthy Ipsilateral Hemisphere2]]-Table114[[#This Row],[Contralateral Hemisphere2]])/Table114[[#This Row],[Contralateral Hemisphere2]]*100</f>
        <v>-11.552935294502531</v>
      </c>
      <c r="V18" s="60">
        <f>Table114[[#This Row],[Contralateral Hemisphere2]]-Table114[[#This Row],[Healthy Ipsilateral Hemisphere2]]</f>
        <v>12.394799999999989</v>
      </c>
      <c r="W18" s="59" t="s">
        <v>227</v>
      </c>
      <c r="X18" s="59">
        <v>10</v>
      </c>
      <c r="Y18" s="59">
        <v>10</v>
      </c>
      <c r="Z18" s="59">
        <v>4</v>
      </c>
      <c r="AA18" s="59">
        <v>2</v>
      </c>
      <c r="AB18" s="108">
        <v>4</v>
      </c>
      <c r="AC18" s="98"/>
    </row>
    <row r="19" spans="1:29" x14ac:dyDescent="0.3">
      <c r="A19" s="58" t="s">
        <v>79</v>
      </c>
      <c r="B19" s="59">
        <v>1</v>
      </c>
      <c r="C19" s="108" t="s">
        <v>38</v>
      </c>
      <c r="D19" s="150">
        <v>3.1559999999999997</v>
      </c>
      <c r="E19" s="60">
        <v>111.03000000000002</v>
      </c>
      <c r="F19" s="60">
        <v>106.04200000000002</v>
      </c>
      <c r="G19" s="60">
        <f>Table114[[#This Row],[Ipsilateral Hemisphere]]-Table114[[#This Row],[Lesion]]</f>
        <v>102.88600000000001</v>
      </c>
      <c r="H19" s="60">
        <f>Table114[[#This Row],[Contralateral Hemisphere]]+Table114[[#This Row],[Ipsilateral Hemisphere]]</f>
        <v>217.07200000000003</v>
      </c>
      <c r="I19" s="60">
        <f>(Table114[[#This Row],[Ipsilateral Hemisphere]]-Table114[[#This Row],[Contralateral Hemisphere]])/Table114[[#This Row],[Contralateral Hemisphere]]*100</f>
        <v>-4.4924795100423296</v>
      </c>
      <c r="J19" s="60">
        <f>Table114[[#This Row],[Contralateral Hemisphere]]-Table114[[#This Row],[Healthy Ipsilateral Hemisphere]]</f>
        <v>8.1440000000000055</v>
      </c>
      <c r="K19" s="60" t="s">
        <v>227</v>
      </c>
      <c r="L19" s="131">
        <v>10</v>
      </c>
      <c r="M19" s="131">
        <v>6</v>
      </c>
      <c r="N19" s="131">
        <v>3</v>
      </c>
      <c r="O19" s="131">
        <v>1</v>
      </c>
      <c r="P19" s="188">
        <v>2</v>
      </c>
      <c r="Q19" s="150">
        <v>2.6</v>
      </c>
      <c r="R19" s="60">
        <v>110.35199999999999</v>
      </c>
      <c r="S19" s="60">
        <v>104.31850000000001</v>
      </c>
      <c r="T19" s="60">
        <f>Table114[[#This Row],[Ipsilateral Hemisphere2]]-Table114[[#This Row],[Lesion2]]</f>
        <v>101.71850000000002</v>
      </c>
      <c r="U19" s="60">
        <f>(Table114[[#This Row],[Healthy Ipsilateral Hemisphere2]]-Table114[[#This Row],[Contralateral Hemisphere2]])/Table114[[#This Row],[Contralateral Hemisphere2]]*100</f>
        <v>-7.8236008409453124</v>
      </c>
      <c r="V19" s="60">
        <f>Table114[[#This Row],[Contralateral Hemisphere2]]-Table114[[#This Row],[Healthy Ipsilateral Hemisphere2]]</f>
        <v>8.6334999999999695</v>
      </c>
      <c r="W19" s="59" t="s">
        <v>227</v>
      </c>
      <c r="X19" s="59">
        <v>10</v>
      </c>
      <c r="Y19" s="59">
        <v>6</v>
      </c>
      <c r="Z19" s="59">
        <v>2</v>
      </c>
      <c r="AA19" s="59">
        <v>3</v>
      </c>
      <c r="AB19" s="108">
        <v>1</v>
      </c>
      <c r="AC19" s="98"/>
    </row>
    <row r="20" spans="1:29" x14ac:dyDescent="0.3">
      <c r="A20" s="58" t="s">
        <v>80</v>
      </c>
      <c r="B20" s="59">
        <v>2</v>
      </c>
      <c r="C20" s="108" t="s">
        <v>207</v>
      </c>
      <c r="D20" s="150">
        <v>3.8535000000000004</v>
      </c>
      <c r="E20" s="60">
        <v>109.23099999999999</v>
      </c>
      <c r="F20" s="60">
        <v>108.11800000000001</v>
      </c>
      <c r="G20" s="60">
        <f>Table114[[#This Row],[Ipsilateral Hemisphere]]-Table114[[#This Row],[Lesion]]</f>
        <v>104.26450000000001</v>
      </c>
      <c r="H20" s="60">
        <f>Table114[[#This Row],[Contralateral Hemisphere]]+Table114[[#This Row],[Ipsilateral Hemisphere]]</f>
        <v>217.34899999999999</v>
      </c>
      <c r="I20" s="60">
        <f>(Table114[[#This Row],[Ipsilateral Hemisphere]]-Table114[[#This Row],[Contralateral Hemisphere]])/Table114[[#This Row],[Contralateral Hemisphere]]*100</f>
        <v>-1.0189415092784881</v>
      </c>
      <c r="J20" s="60">
        <f>Table114[[#This Row],[Contralateral Hemisphere]]-Table114[[#This Row],[Healthy Ipsilateral Hemisphere]]</f>
        <v>4.9664999999999822</v>
      </c>
      <c r="K20" s="60" t="s">
        <v>219</v>
      </c>
      <c r="L20" s="131">
        <v>10</v>
      </c>
      <c r="M20" s="131">
        <v>6</v>
      </c>
      <c r="N20" s="131">
        <v>2</v>
      </c>
      <c r="O20" s="131">
        <v>2</v>
      </c>
      <c r="P20" s="188">
        <v>2</v>
      </c>
      <c r="Q20" s="150">
        <v>2.7670000000000003</v>
      </c>
      <c r="R20" s="60">
        <v>106.07849999999999</v>
      </c>
      <c r="S20" s="60">
        <v>105.578</v>
      </c>
      <c r="T20" s="60">
        <f>Table114[[#This Row],[Ipsilateral Hemisphere2]]-Table114[[#This Row],[Lesion2]]</f>
        <v>102.81100000000001</v>
      </c>
      <c r="U20" s="60">
        <f>(Table114[[#This Row],[Healthy Ipsilateral Hemisphere2]]-Table114[[#This Row],[Contralateral Hemisphere2]])/Table114[[#This Row],[Contralateral Hemisphere2]]*100</f>
        <v>-3.0802660294027389</v>
      </c>
      <c r="V20" s="60">
        <f>Table114[[#This Row],[Contralateral Hemisphere2]]-Table114[[#This Row],[Healthy Ipsilateral Hemisphere2]]</f>
        <v>3.2674999999999841</v>
      </c>
      <c r="W20" s="59" t="s">
        <v>227</v>
      </c>
      <c r="X20" s="59">
        <v>10</v>
      </c>
      <c r="Y20" s="59">
        <v>6</v>
      </c>
      <c r="Z20" s="59">
        <v>2</v>
      </c>
      <c r="AA20" s="59">
        <v>1</v>
      </c>
      <c r="AB20" s="108">
        <v>3</v>
      </c>
      <c r="AC20" s="98"/>
    </row>
    <row r="21" spans="1:29" x14ac:dyDescent="0.3">
      <c r="A21" s="58" t="s">
        <v>81</v>
      </c>
      <c r="B21" s="59">
        <v>3</v>
      </c>
      <c r="C21" s="108" t="s">
        <v>208</v>
      </c>
      <c r="D21" s="150">
        <v>4.5510399999999995</v>
      </c>
      <c r="E21" s="60">
        <v>109.86920000000001</v>
      </c>
      <c r="F21" s="60">
        <v>108.97617999999999</v>
      </c>
      <c r="G21" s="60">
        <f>Table114[[#This Row],[Ipsilateral Hemisphere]]-Table114[[#This Row],[Lesion]]</f>
        <v>104.42513999999998</v>
      </c>
      <c r="H21" s="60">
        <f>Table114[[#This Row],[Contralateral Hemisphere]]+Table114[[#This Row],[Ipsilateral Hemisphere]]</f>
        <v>218.84537999999998</v>
      </c>
      <c r="I21" s="60">
        <f>(Table114[[#This Row],[Ipsilateral Hemisphere]]-Table114[[#This Row],[Contralateral Hemisphere]])/Table114[[#This Row],[Contralateral Hemisphere]]*100</f>
        <v>-0.81280286012824443</v>
      </c>
      <c r="J21" s="60">
        <f>Table114[[#This Row],[Contralateral Hemisphere]]-Table114[[#This Row],[Healthy Ipsilateral Hemisphere]]</f>
        <v>5.4440600000000217</v>
      </c>
      <c r="K21" s="60" t="s">
        <v>227</v>
      </c>
      <c r="L21" s="131">
        <v>10</v>
      </c>
      <c r="M21" s="131">
        <v>8</v>
      </c>
      <c r="N21" s="131">
        <v>2</v>
      </c>
      <c r="O21" s="131">
        <v>2</v>
      </c>
      <c r="P21" s="188">
        <v>4</v>
      </c>
      <c r="Q21" s="150">
        <v>4.1420399999999997</v>
      </c>
      <c r="R21" s="60">
        <v>110.03712000000002</v>
      </c>
      <c r="S21" s="60">
        <v>109.1387</v>
      </c>
      <c r="T21" s="60">
        <f>Table114[[#This Row],[Ipsilateral Hemisphere2]]-Table114[[#This Row],[Lesion2]]</f>
        <v>104.99666000000001</v>
      </c>
      <c r="U21" s="60">
        <f>(Table114[[#This Row],[Healthy Ipsilateral Hemisphere2]]-Table114[[#This Row],[Contralateral Hemisphere2]])/Table114[[#This Row],[Contralateral Hemisphere2]]*100</f>
        <v>-4.5806905887758687</v>
      </c>
      <c r="V21" s="60">
        <f>Table114[[#This Row],[Contralateral Hemisphere2]]-Table114[[#This Row],[Healthy Ipsilateral Hemisphere2]]</f>
        <v>5.0404600000000102</v>
      </c>
      <c r="W21" s="59" t="s">
        <v>227</v>
      </c>
      <c r="X21" s="59">
        <v>10</v>
      </c>
      <c r="Y21" s="59">
        <v>7</v>
      </c>
      <c r="Z21" s="59">
        <v>2</v>
      </c>
      <c r="AA21" s="59">
        <v>1</v>
      </c>
      <c r="AB21" s="108">
        <v>4</v>
      </c>
      <c r="AC21" s="98"/>
    </row>
    <row r="22" spans="1:29" x14ac:dyDescent="0.3">
      <c r="A22" s="58" t="s">
        <v>82</v>
      </c>
      <c r="B22" s="59">
        <v>2</v>
      </c>
      <c r="C22" s="108" t="s">
        <v>207</v>
      </c>
      <c r="D22" s="150">
        <v>3.9449399999999999</v>
      </c>
      <c r="E22" s="60">
        <v>104.45307999999999</v>
      </c>
      <c r="F22" s="60">
        <v>100.99082000000001</v>
      </c>
      <c r="G22" s="60">
        <f>Table114[[#This Row],[Ipsilateral Hemisphere]]-Table114[[#This Row],[Lesion]]</f>
        <v>97.045880000000011</v>
      </c>
      <c r="H22" s="60">
        <f>Table114[[#This Row],[Contralateral Hemisphere]]+Table114[[#This Row],[Ipsilateral Hemisphere]]</f>
        <v>205.44389999999999</v>
      </c>
      <c r="I22" s="60">
        <f>(Table114[[#This Row],[Ipsilateral Hemisphere]]-Table114[[#This Row],[Contralateral Hemisphere]])/Table114[[#This Row],[Contralateral Hemisphere]]*100</f>
        <v>-3.3146557286773857</v>
      </c>
      <c r="J22" s="60">
        <f>Table114[[#This Row],[Contralateral Hemisphere]]-Table114[[#This Row],[Healthy Ipsilateral Hemisphere]]</f>
        <v>7.4071999999999747</v>
      </c>
      <c r="K22" s="60" t="s">
        <v>219</v>
      </c>
      <c r="L22" s="131">
        <v>10</v>
      </c>
      <c r="M22" s="131">
        <v>7</v>
      </c>
      <c r="N22" s="131">
        <v>3</v>
      </c>
      <c r="O22" s="131">
        <v>4</v>
      </c>
      <c r="P22" s="188">
        <v>0</v>
      </c>
      <c r="Q22" s="150">
        <v>3.38442</v>
      </c>
      <c r="R22" s="60">
        <v>104.0664</v>
      </c>
      <c r="S22" s="60">
        <v>99.247520000000009</v>
      </c>
      <c r="T22" s="60">
        <f>Table114[[#This Row],[Ipsilateral Hemisphere2]]-Table114[[#This Row],[Lesion2]]</f>
        <v>95.863100000000003</v>
      </c>
      <c r="U22" s="60">
        <f>(Table114[[#This Row],[Healthy Ipsilateral Hemisphere2]]-Table114[[#This Row],[Contralateral Hemisphere2]])/Table114[[#This Row],[Contralateral Hemisphere2]]*100</f>
        <v>-7.8827556252546431</v>
      </c>
      <c r="V22" s="60">
        <f>Table114[[#This Row],[Contralateral Hemisphere2]]-Table114[[#This Row],[Healthy Ipsilateral Hemisphere2]]</f>
        <v>8.2032999999999987</v>
      </c>
      <c r="W22" s="59" t="s">
        <v>227</v>
      </c>
      <c r="X22" s="59">
        <v>10</v>
      </c>
      <c r="Y22" s="59">
        <v>7</v>
      </c>
      <c r="Z22" s="59">
        <v>3</v>
      </c>
      <c r="AA22" s="59">
        <v>2</v>
      </c>
      <c r="AB22" s="108">
        <v>2</v>
      </c>
      <c r="AC22" s="98"/>
    </row>
    <row r="23" spans="1:29" x14ac:dyDescent="0.3">
      <c r="A23" s="58" t="s">
        <v>83</v>
      </c>
      <c r="B23" s="59">
        <v>3</v>
      </c>
      <c r="C23" s="108" t="s">
        <v>208</v>
      </c>
      <c r="D23" s="150">
        <v>9.1605600000000003</v>
      </c>
      <c r="E23" s="60">
        <v>111.07204</v>
      </c>
      <c r="F23" s="60">
        <v>103.09476000000001</v>
      </c>
      <c r="G23" s="60">
        <f>Table114[[#This Row],[Ipsilateral Hemisphere]]-Table114[[#This Row],[Lesion]]</f>
        <v>93.934200000000004</v>
      </c>
      <c r="H23" s="60">
        <f>Table114[[#This Row],[Contralateral Hemisphere]]+Table114[[#This Row],[Ipsilateral Hemisphere]]</f>
        <v>214.16680000000002</v>
      </c>
      <c r="I23" s="60">
        <f>(Table114[[#This Row],[Ipsilateral Hemisphere]]-Table114[[#This Row],[Contralateral Hemisphere]])/Table114[[#This Row],[Contralateral Hemisphere]]*100</f>
        <v>-7.1820775057341111</v>
      </c>
      <c r="J23" s="60">
        <f>Table114[[#This Row],[Contralateral Hemisphere]]-Table114[[#This Row],[Healthy Ipsilateral Hemisphere]]</f>
        <v>17.137839999999997</v>
      </c>
      <c r="K23" s="60" t="s">
        <v>219</v>
      </c>
      <c r="L23" s="131">
        <v>10</v>
      </c>
      <c r="M23" s="131">
        <v>10</v>
      </c>
      <c r="N23" s="131">
        <v>4</v>
      </c>
      <c r="O23" s="131">
        <v>2</v>
      </c>
      <c r="P23" s="188">
        <v>4</v>
      </c>
      <c r="Q23" s="150">
        <v>9.0879800000000017</v>
      </c>
      <c r="R23" s="60">
        <v>107.90228</v>
      </c>
      <c r="S23" s="60">
        <v>99.797200000000004</v>
      </c>
      <c r="T23" s="60">
        <f>Table114[[#This Row],[Ipsilateral Hemisphere2]]-Table114[[#This Row],[Lesion2]]</f>
        <v>90.709220000000002</v>
      </c>
      <c r="U23" s="60">
        <f>(Table114[[#This Row],[Healthy Ipsilateral Hemisphere2]]-Table114[[#This Row],[Contralateral Hemisphere2]])/Table114[[#This Row],[Contralateral Hemisphere2]]*100</f>
        <v>-15.933917244380751</v>
      </c>
      <c r="V23" s="60">
        <f>Table114[[#This Row],[Contralateral Hemisphere2]]-Table114[[#This Row],[Healthy Ipsilateral Hemisphere2]]</f>
        <v>17.193060000000003</v>
      </c>
      <c r="W23" s="59" t="s">
        <v>227</v>
      </c>
      <c r="X23" s="59">
        <v>10</v>
      </c>
      <c r="Y23" s="59">
        <v>10</v>
      </c>
      <c r="Z23" s="59">
        <v>3</v>
      </c>
      <c r="AA23" s="59">
        <v>3</v>
      </c>
      <c r="AB23" s="108">
        <v>4</v>
      </c>
      <c r="AC23" s="98"/>
    </row>
    <row r="24" spans="1:29" x14ac:dyDescent="0.3">
      <c r="A24" s="58" t="s">
        <v>191</v>
      </c>
      <c r="B24" s="59">
        <v>2</v>
      </c>
      <c r="C24" s="108" t="s">
        <v>207</v>
      </c>
      <c r="D24" s="150">
        <v>6.0762599999999996</v>
      </c>
      <c r="E24" s="60">
        <v>112.4509</v>
      </c>
      <c r="F24" s="60">
        <v>110.95688000000001</v>
      </c>
      <c r="G24" s="60">
        <f>Table114[[#This Row],[Ipsilateral Hemisphere]]-Table114[[#This Row],[Lesion]]</f>
        <v>104.88062000000001</v>
      </c>
      <c r="H24" s="60">
        <f>Table114[[#This Row],[Contralateral Hemisphere]]+Table114[[#This Row],[Ipsilateral Hemisphere]]</f>
        <v>223.40778</v>
      </c>
      <c r="I24" s="60">
        <f>(Table114[[#This Row],[Ipsilateral Hemisphere]]-Table114[[#This Row],[Contralateral Hemisphere]])/Table114[[#This Row],[Contralateral Hemisphere]]*100</f>
        <v>-1.3285976368352694</v>
      </c>
      <c r="J24" s="60">
        <f>Table114[[#This Row],[Contralateral Hemisphere]]-Table114[[#This Row],[Healthy Ipsilateral Hemisphere]]</f>
        <v>7.5702799999999968</v>
      </c>
      <c r="K24" s="60" t="s">
        <v>219</v>
      </c>
      <c r="L24" s="131">
        <v>11</v>
      </c>
      <c r="M24" s="131">
        <v>10</v>
      </c>
      <c r="N24" s="131">
        <v>6</v>
      </c>
      <c r="O24" s="131">
        <v>1</v>
      </c>
      <c r="P24" s="188">
        <v>3</v>
      </c>
      <c r="Q24" s="150">
        <v>4.5312599999999996</v>
      </c>
      <c r="R24" s="60">
        <v>112.24350000000001</v>
      </c>
      <c r="S24" s="60">
        <v>111.33174</v>
      </c>
      <c r="T24" s="60">
        <f>Table114[[#This Row],[Ipsilateral Hemisphere2]]-Table114[[#This Row],[Lesion2]]</f>
        <v>106.80047999999999</v>
      </c>
      <c r="U24" s="60">
        <f>(Table114[[#This Row],[Healthy Ipsilateral Hemisphere2]]-Table114[[#This Row],[Contralateral Hemisphere2]])/Table114[[#This Row],[Contralateral Hemisphere2]]*100</f>
        <v>-4.8492963957824005</v>
      </c>
      <c r="V24" s="60">
        <f>Table114[[#This Row],[Contralateral Hemisphere2]]-Table114[[#This Row],[Healthy Ipsilateral Hemisphere2]]</f>
        <v>5.4430200000000184</v>
      </c>
      <c r="W24" s="59" t="s">
        <v>227</v>
      </c>
      <c r="X24" s="59">
        <v>11</v>
      </c>
      <c r="Y24" s="59">
        <v>10</v>
      </c>
      <c r="Z24" s="59">
        <v>5</v>
      </c>
      <c r="AA24" s="59">
        <v>5</v>
      </c>
      <c r="AB24" s="108">
        <v>0</v>
      </c>
      <c r="AC24" s="98"/>
    </row>
    <row r="25" spans="1:29" x14ac:dyDescent="0.3">
      <c r="A25" s="58" t="s">
        <v>85</v>
      </c>
      <c r="B25" s="59">
        <v>1</v>
      </c>
      <c r="C25" s="108" t="s">
        <v>38</v>
      </c>
      <c r="D25" s="150">
        <v>4.8956400000000011</v>
      </c>
      <c r="E25" s="60">
        <v>113.95022</v>
      </c>
      <c r="F25" s="60">
        <v>114.97802000000001</v>
      </c>
      <c r="G25" s="60">
        <f>Table114[[#This Row],[Ipsilateral Hemisphere]]-Table114[[#This Row],[Lesion]]</f>
        <v>110.08238000000001</v>
      </c>
      <c r="H25" s="60">
        <f>Table114[[#This Row],[Contralateral Hemisphere]]+Table114[[#This Row],[Ipsilateral Hemisphere]]</f>
        <v>228.92824000000002</v>
      </c>
      <c r="I25" s="60">
        <f>(Table114[[#This Row],[Ipsilateral Hemisphere]]-Table114[[#This Row],[Contralateral Hemisphere]])/Table114[[#This Row],[Contralateral Hemisphere]]*100</f>
        <v>0.9019728088282879</v>
      </c>
      <c r="J25" s="60">
        <f>Table114[[#This Row],[Contralateral Hemisphere]]-Table114[[#This Row],[Healthy Ipsilateral Hemisphere]]</f>
        <v>3.8678399999999868</v>
      </c>
      <c r="K25" s="60" t="s">
        <v>227</v>
      </c>
      <c r="L25" s="131">
        <v>10</v>
      </c>
      <c r="M25" s="131">
        <v>9</v>
      </c>
      <c r="N25" s="131">
        <v>5</v>
      </c>
      <c r="O25" s="131">
        <v>2</v>
      </c>
      <c r="P25" s="188">
        <v>2</v>
      </c>
      <c r="Q25" s="150">
        <v>5.1142799999999999</v>
      </c>
      <c r="R25" s="60">
        <v>113.2976</v>
      </c>
      <c r="S25" s="60">
        <v>115.26692000000001</v>
      </c>
      <c r="T25" s="60">
        <f>Table114[[#This Row],[Ipsilateral Hemisphere2]]-Table114[[#This Row],[Lesion2]]</f>
        <v>110.15264000000002</v>
      </c>
      <c r="U25" s="60">
        <f>(Table114[[#This Row],[Healthy Ipsilateral Hemisphere2]]-Table114[[#This Row],[Contralateral Hemisphere2]])/Table114[[#This Row],[Contralateral Hemisphere2]]*100</f>
        <v>-2.7758399118780832</v>
      </c>
      <c r="V25" s="60">
        <f>Table114[[#This Row],[Contralateral Hemisphere2]]-Table114[[#This Row],[Healthy Ipsilateral Hemisphere2]]</f>
        <v>3.1449599999999833</v>
      </c>
      <c r="W25" s="59" t="s">
        <v>227</v>
      </c>
      <c r="X25" s="59">
        <v>10</v>
      </c>
      <c r="Y25" s="59">
        <v>9</v>
      </c>
      <c r="Z25" s="59">
        <v>5</v>
      </c>
      <c r="AA25" s="59">
        <v>4</v>
      </c>
      <c r="AB25" s="108">
        <v>0</v>
      </c>
      <c r="AC25" s="98"/>
    </row>
    <row r="26" spans="1:29" x14ac:dyDescent="0.3">
      <c r="A26" s="58" t="s">
        <v>86</v>
      </c>
      <c r="B26" s="59">
        <v>3</v>
      </c>
      <c r="C26" s="108" t="s">
        <v>208</v>
      </c>
      <c r="D26" s="150">
        <v>6.1835999999999993</v>
      </c>
      <c r="E26" s="60">
        <v>102.97282</v>
      </c>
      <c r="F26" s="60">
        <v>104.61762000000002</v>
      </c>
      <c r="G26" s="60">
        <f>Table114[[#This Row],[Ipsilateral Hemisphere]]-Table114[[#This Row],[Lesion]]</f>
        <v>98.434020000000018</v>
      </c>
      <c r="H26" s="60">
        <f>Table114[[#This Row],[Contralateral Hemisphere]]+Table114[[#This Row],[Ipsilateral Hemisphere]]</f>
        <v>207.59044</v>
      </c>
      <c r="I26" s="60">
        <f>(Table114[[#This Row],[Ipsilateral Hemisphere]]-Table114[[#This Row],[Contralateral Hemisphere]])/Table114[[#This Row],[Contralateral Hemisphere]]*100</f>
        <v>1.597314708871737</v>
      </c>
      <c r="J26" s="60">
        <f>Table114[[#This Row],[Contralateral Hemisphere]]-Table114[[#This Row],[Healthy Ipsilateral Hemisphere]]</f>
        <v>4.5387999999999806</v>
      </c>
      <c r="K26" s="60" t="s">
        <v>227</v>
      </c>
      <c r="L26" s="131">
        <v>10</v>
      </c>
      <c r="M26" s="131">
        <v>7</v>
      </c>
      <c r="N26" s="131">
        <v>2</v>
      </c>
      <c r="O26" s="131">
        <v>2</v>
      </c>
      <c r="P26" s="188">
        <v>3</v>
      </c>
      <c r="Q26" s="150">
        <v>5.63</v>
      </c>
      <c r="R26" s="60">
        <v>103.34</v>
      </c>
      <c r="S26" s="60">
        <v>104.38</v>
      </c>
      <c r="T26" s="60">
        <f>Table114[[#This Row],[Ipsilateral Hemisphere2]]-Table114[[#This Row],[Lesion2]]</f>
        <v>98.75</v>
      </c>
      <c r="U26" s="60">
        <f>(Table114[[#This Row],[Healthy Ipsilateral Hemisphere2]]-Table114[[#This Row],[Contralateral Hemisphere2]])/Table114[[#This Row],[Contralateral Hemisphere2]]*100</f>
        <v>-4.4416489258757537</v>
      </c>
      <c r="V26" s="60">
        <f>Table114[[#This Row],[Contralateral Hemisphere2]]-Table114[[#This Row],[Healthy Ipsilateral Hemisphere2]]</f>
        <v>4.5900000000000034</v>
      </c>
      <c r="W26" s="59" t="s">
        <v>227</v>
      </c>
      <c r="X26" s="59">
        <v>10</v>
      </c>
      <c r="Y26" s="59">
        <v>8</v>
      </c>
      <c r="Z26" s="59">
        <v>6</v>
      </c>
      <c r="AA26" s="59">
        <v>1</v>
      </c>
      <c r="AB26" s="108">
        <v>1</v>
      </c>
      <c r="AC26" s="98"/>
    </row>
    <row r="27" spans="1:29" x14ac:dyDescent="0.3">
      <c r="A27" s="58" t="s">
        <v>39</v>
      </c>
      <c r="B27" s="59">
        <v>3</v>
      </c>
      <c r="C27" s="108" t="s">
        <v>208</v>
      </c>
      <c r="D27" s="150">
        <v>3.8093199999999996</v>
      </c>
      <c r="E27" s="60">
        <v>97.936159999999973</v>
      </c>
      <c r="F27" s="60">
        <v>96.529740000000018</v>
      </c>
      <c r="G27" s="60">
        <f>Table114[[#This Row],[Ipsilateral Hemisphere]]-Table114[[#This Row],[Lesion]]</f>
        <v>92.720420000000018</v>
      </c>
      <c r="H27" s="60">
        <f>Table114[[#This Row],[Contralateral Hemisphere]]+Table114[[#This Row],[Ipsilateral Hemisphere]]</f>
        <v>194.46589999999998</v>
      </c>
      <c r="I27" s="60">
        <f>(Table114[[#This Row],[Ipsilateral Hemisphere]]-Table114[[#This Row],[Contralateral Hemisphere]])/Table114[[#This Row],[Contralateral Hemisphere]]*100</f>
        <v>-1.4360579381506839</v>
      </c>
      <c r="J27" s="60">
        <f>Table114[[#This Row],[Contralateral Hemisphere]]-Table114[[#This Row],[Healthy Ipsilateral Hemisphere]]</f>
        <v>5.2157399999999541</v>
      </c>
      <c r="K27" s="60" t="s">
        <v>219</v>
      </c>
      <c r="L27" s="131">
        <v>9</v>
      </c>
      <c r="M27" s="131">
        <v>6</v>
      </c>
      <c r="N27" s="131">
        <v>3</v>
      </c>
      <c r="O27" s="131">
        <v>3</v>
      </c>
      <c r="P27" s="188">
        <v>0</v>
      </c>
      <c r="Q27" s="150">
        <v>3.6651600000000002</v>
      </c>
      <c r="R27" s="60">
        <v>96.248640000000009</v>
      </c>
      <c r="S27" s="60">
        <v>94.122520000000009</v>
      </c>
      <c r="T27" s="60">
        <f>Table114[[#This Row],[Ipsilateral Hemisphere2]]-Table114[[#This Row],[Lesion2]]</f>
        <v>90.457360000000008</v>
      </c>
      <c r="U27" s="60">
        <f>(Table114[[#This Row],[Healthy Ipsilateral Hemisphere2]]-Table114[[#This Row],[Contralateral Hemisphere2]])/Table114[[#This Row],[Contralateral Hemisphere2]]*100</f>
        <v>-6.016999305133039</v>
      </c>
      <c r="V27" s="60">
        <f>Table114[[#This Row],[Contralateral Hemisphere2]]-Table114[[#This Row],[Healthy Ipsilateral Hemisphere2]]</f>
        <v>5.7912800000000004</v>
      </c>
      <c r="W27" s="59" t="s">
        <v>227</v>
      </c>
      <c r="X27" s="59">
        <v>9</v>
      </c>
      <c r="Y27" s="59">
        <v>7</v>
      </c>
      <c r="Z27" s="59">
        <v>4</v>
      </c>
      <c r="AA27" s="59">
        <v>3</v>
      </c>
      <c r="AB27" s="108">
        <v>0</v>
      </c>
      <c r="AC27" s="98"/>
    </row>
    <row r="28" spans="1:29" x14ac:dyDescent="0.3">
      <c r="A28" s="58" t="s">
        <v>40</v>
      </c>
      <c r="B28" s="59">
        <v>1</v>
      </c>
      <c r="C28" s="108" t="s">
        <v>38</v>
      </c>
      <c r="D28" s="150">
        <v>5.0028199999999998</v>
      </c>
      <c r="E28" s="60">
        <v>109.51522</v>
      </c>
      <c r="F28" s="60">
        <v>105.75575999999998</v>
      </c>
      <c r="G28" s="60">
        <f>Table114[[#This Row],[Ipsilateral Hemisphere]]-Table114[[#This Row],[Lesion]]</f>
        <v>100.75293999999998</v>
      </c>
      <c r="H28" s="60">
        <f>Table114[[#This Row],[Contralateral Hemisphere]]+Table114[[#This Row],[Ipsilateral Hemisphere]]</f>
        <v>215.27097999999998</v>
      </c>
      <c r="I28" s="60">
        <f>(Table114[[#This Row],[Ipsilateral Hemisphere]]-Table114[[#This Row],[Contralateral Hemisphere]])/Table114[[#This Row],[Contralateral Hemisphere]]*100</f>
        <v>-3.4328196573955827</v>
      </c>
      <c r="J28" s="60">
        <f>Table114[[#This Row],[Contralateral Hemisphere]]-Table114[[#This Row],[Healthy Ipsilateral Hemisphere]]</f>
        <v>8.7622800000000183</v>
      </c>
      <c r="K28" s="60" t="s">
        <v>227</v>
      </c>
      <c r="L28" s="131">
        <v>10</v>
      </c>
      <c r="M28" s="131">
        <v>9</v>
      </c>
      <c r="N28" s="131">
        <v>5</v>
      </c>
      <c r="O28" s="131">
        <v>1</v>
      </c>
      <c r="P28" s="188">
        <v>3</v>
      </c>
      <c r="Q28" s="150">
        <v>3.8410799999999994</v>
      </c>
      <c r="R28" s="60">
        <v>107.99694000000001</v>
      </c>
      <c r="S28" s="60">
        <v>104.53453999999999</v>
      </c>
      <c r="T28" s="60">
        <f>Table114[[#This Row],[Ipsilateral Hemisphere2]]-Table114[[#This Row],[Lesion2]]</f>
        <v>100.69345999999999</v>
      </c>
      <c r="U28" s="60">
        <f>(Table114[[#This Row],[Healthy Ipsilateral Hemisphere2]]-Table114[[#This Row],[Contralateral Hemisphere2]])/Table114[[#This Row],[Contralateral Hemisphere2]]*100</f>
        <v>-6.7626730905523997</v>
      </c>
      <c r="V28" s="60">
        <f>Table114[[#This Row],[Contralateral Hemisphere2]]-Table114[[#This Row],[Healthy Ipsilateral Hemisphere2]]</f>
        <v>7.3034800000000217</v>
      </c>
      <c r="W28" s="59" t="s">
        <v>227</v>
      </c>
      <c r="X28" s="59">
        <v>10</v>
      </c>
      <c r="Y28" s="59">
        <v>8</v>
      </c>
      <c r="Z28" s="59">
        <v>5</v>
      </c>
      <c r="AA28" s="59">
        <v>3</v>
      </c>
      <c r="AB28" s="108">
        <v>0</v>
      </c>
      <c r="AC28" s="98"/>
    </row>
    <row r="29" spans="1:29" x14ac:dyDescent="0.3">
      <c r="A29" s="58" t="s">
        <v>41</v>
      </c>
      <c r="B29" s="59">
        <v>2</v>
      </c>
      <c r="C29" s="108" t="s">
        <v>207</v>
      </c>
      <c r="D29" s="150">
        <v>6.7463000000000015</v>
      </c>
      <c r="E29" s="60">
        <v>108.04048</v>
      </c>
      <c r="F29" s="60">
        <v>96.954440000000005</v>
      </c>
      <c r="G29" s="60">
        <f>Table114[[#This Row],[Ipsilateral Hemisphere]]-Table114[[#This Row],[Lesion]]</f>
        <v>90.20814</v>
      </c>
      <c r="H29" s="60">
        <f>Table114[[#This Row],[Contralateral Hemisphere]]+Table114[[#This Row],[Ipsilateral Hemisphere]]</f>
        <v>204.99492000000001</v>
      </c>
      <c r="I29" s="60">
        <f>(Table114[[#This Row],[Ipsilateral Hemisphere]]-Table114[[#This Row],[Contralateral Hemisphere]])/Table114[[#This Row],[Contralateral Hemisphere]]*100</f>
        <v>-10.261005874835059</v>
      </c>
      <c r="J29" s="60">
        <f>Table114[[#This Row],[Contralateral Hemisphere]]-Table114[[#This Row],[Healthy Ipsilateral Hemisphere]]</f>
        <v>17.832340000000002</v>
      </c>
      <c r="K29" s="60" t="s">
        <v>227</v>
      </c>
      <c r="L29" s="131">
        <v>10</v>
      </c>
      <c r="M29" s="131">
        <v>9</v>
      </c>
      <c r="N29" s="131">
        <v>2</v>
      </c>
      <c r="O29" s="131">
        <v>2</v>
      </c>
      <c r="P29" s="188">
        <v>5</v>
      </c>
      <c r="Q29" s="150">
        <v>5.5090199999999996</v>
      </c>
      <c r="R29" s="60">
        <v>105.64466000000002</v>
      </c>
      <c r="S29" s="60">
        <v>94.567740000000001</v>
      </c>
      <c r="T29" s="60">
        <f>Table114[[#This Row],[Ipsilateral Hemisphere2]]-Table114[[#This Row],[Lesion2]]</f>
        <v>89.058719999999994</v>
      </c>
      <c r="U29" s="60">
        <f>(Table114[[#This Row],[Healthy Ipsilateral Hemisphere2]]-Table114[[#This Row],[Contralateral Hemisphere2]])/Table114[[#This Row],[Contralateral Hemisphere2]]*100</f>
        <v>-15.699742892825835</v>
      </c>
      <c r="V29" s="60">
        <f>Table114[[#This Row],[Contralateral Hemisphere2]]-Table114[[#This Row],[Healthy Ipsilateral Hemisphere2]]</f>
        <v>16.585940000000022</v>
      </c>
      <c r="W29" s="59" t="s">
        <v>219</v>
      </c>
      <c r="X29" s="59">
        <v>10</v>
      </c>
      <c r="Y29" s="59">
        <v>10</v>
      </c>
      <c r="Z29" s="59">
        <v>4</v>
      </c>
      <c r="AA29" s="59">
        <v>4</v>
      </c>
      <c r="AB29" s="108">
        <v>2</v>
      </c>
      <c r="AC29" s="98"/>
    </row>
    <row r="30" spans="1:29" x14ac:dyDescent="0.3">
      <c r="A30" s="58" t="s">
        <v>42</v>
      </c>
      <c r="B30" s="59">
        <v>2</v>
      </c>
      <c r="C30" s="108" t="s">
        <v>207</v>
      </c>
      <c r="D30" s="150">
        <v>4.8765800000000006</v>
      </c>
      <c r="E30" s="60">
        <v>103.78048</v>
      </c>
      <c r="F30" s="60">
        <v>95.16216</v>
      </c>
      <c r="G30" s="60">
        <f>Table114[[#This Row],[Ipsilateral Hemisphere]]-Table114[[#This Row],[Lesion]]</f>
        <v>90.285579999999996</v>
      </c>
      <c r="H30" s="60">
        <f>Table114[[#This Row],[Contralateral Hemisphere]]+Table114[[#This Row],[Ipsilateral Hemisphere]]</f>
        <v>198.94263999999998</v>
      </c>
      <c r="I30" s="60">
        <f>(Table114[[#This Row],[Ipsilateral Hemisphere]]-Table114[[#This Row],[Contralateral Hemisphere]])/Table114[[#This Row],[Contralateral Hemisphere]]*100</f>
        <v>-8.3043747725969244</v>
      </c>
      <c r="J30" s="60">
        <f>Table114[[#This Row],[Contralateral Hemisphere]]-Table114[[#This Row],[Healthy Ipsilateral Hemisphere]]</f>
        <v>13.494900000000001</v>
      </c>
      <c r="K30" s="60" t="s">
        <v>219</v>
      </c>
      <c r="L30" s="131">
        <v>10</v>
      </c>
      <c r="M30" s="131">
        <v>10</v>
      </c>
      <c r="N30" s="131">
        <v>6</v>
      </c>
      <c r="O30" s="131">
        <v>4</v>
      </c>
      <c r="P30" s="188">
        <v>0</v>
      </c>
      <c r="Q30" s="150">
        <v>4.5314399999999999</v>
      </c>
      <c r="R30" s="60">
        <v>104.9105</v>
      </c>
      <c r="S30" s="60">
        <v>94.497779999999992</v>
      </c>
      <c r="T30" s="60">
        <f>Table114[[#This Row],[Ipsilateral Hemisphere2]]-Table114[[#This Row],[Lesion2]]</f>
        <v>89.966339999999988</v>
      </c>
      <c r="U30" s="60">
        <f>(Table114[[#This Row],[Healthy Ipsilateral Hemisphere2]]-Table114[[#This Row],[Contralateral Hemisphere2]])/Table114[[#This Row],[Contralateral Hemisphere2]]*100</f>
        <v>-14.244675223166423</v>
      </c>
      <c r="V30" s="60">
        <f>Table114[[#This Row],[Contralateral Hemisphere2]]-Table114[[#This Row],[Healthy Ipsilateral Hemisphere2]]</f>
        <v>14.944160000000011</v>
      </c>
      <c r="W30" s="59" t="s">
        <v>227</v>
      </c>
      <c r="X30" s="59">
        <v>10</v>
      </c>
      <c r="Y30" s="59">
        <v>8</v>
      </c>
      <c r="Z30" s="59">
        <v>2</v>
      </c>
      <c r="AA30" s="59">
        <v>2</v>
      </c>
      <c r="AB30" s="108">
        <v>4</v>
      </c>
      <c r="AC30" s="98"/>
    </row>
    <row r="31" spans="1:29" x14ac:dyDescent="0.3">
      <c r="A31" s="58" t="s">
        <v>43</v>
      </c>
      <c r="B31" s="59">
        <v>3</v>
      </c>
      <c r="C31" s="108" t="s">
        <v>208</v>
      </c>
      <c r="D31" s="150">
        <v>4.9016599999999997</v>
      </c>
      <c r="E31" s="60">
        <v>109.35232000000001</v>
      </c>
      <c r="F31" s="60">
        <v>103.67374</v>
      </c>
      <c r="G31" s="60">
        <f>Table114[[#This Row],[Ipsilateral Hemisphere]]-Table114[[#This Row],[Lesion]]</f>
        <v>98.772079999999988</v>
      </c>
      <c r="H31" s="60">
        <f>Table114[[#This Row],[Contralateral Hemisphere]]+Table114[[#This Row],[Ipsilateral Hemisphere]]</f>
        <v>213.02606</v>
      </c>
      <c r="I31" s="60">
        <f>(Table114[[#This Row],[Ipsilateral Hemisphere]]-Table114[[#This Row],[Contralateral Hemisphere]])/Table114[[#This Row],[Contralateral Hemisphere]]*100</f>
        <v>-5.1929213756050263</v>
      </c>
      <c r="J31" s="60">
        <f>Table114[[#This Row],[Contralateral Hemisphere]]-Table114[[#This Row],[Healthy Ipsilateral Hemisphere]]</f>
        <v>10.580240000000018</v>
      </c>
      <c r="K31" s="60" t="s">
        <v>227</v>
      </c>
      <c r="L31" s="131">
        <v>10</v>
      </c>
      <c r="M31" s="131">
        <v>8</v>
      </c>
      <c r="N31" s="131">
        <v>3</v>
      </c>
      <c r="O31" s="131">
        <v>3</v>
      </c>
      <c r="P31" s="188">
        <v>2</v>
      </c>
      <c r="Q31" s="150">
        <v>3.6674400000000005</v>
      </c>
      <c r="R31" s="60">
        <v>110.66842</v>
      </c>
      <c r="S31" s="60">
        <v>104.20049999999998</v>
      </c>
      <c r="T31" s="60">
        <f>Table114[[#This Row],[Ipsilateral Hemisphere2]]-Table114[[#This Row],[Lesion2]]</f>
        <v>100.53305999999998</v>
      </c>
      <c r="U31" s="60">
        <f>(Table114[[#This Row],[Healthy Ipsilateral Hemisphere2]]-Table114[[#This Row],[Contralateral Hemisphere2]])/Table114[[#This Row],[Contralateral Hemisphere2]]*100</f>
        <v>-9.1583127327561193</v>
      </c>
      <c r="V31" s="60">
        <f>Table114[[#This Row],[Contralateral Hemisphere2]]-Table114[[#This Row],[Healthy Ipsilateral Hemisphere2]]</f>
        <v>10.13536000000002</v>
      </c>
      <c r="W31" s="59" t="s">
        <v>219</v>
      </c>
      <c r="X31" s="59">
        <v>10</v>
      </c>
      <c r="Y31" s="59">
        <v>8</v>
      </c>
      <c r="Z31" s="59">
        <v>4</v>
      </c>
      <c r="AA31" s="59">
        <v>2</v>
      </c>
      <c r="AB31" s="108">
        <v>2</v>
      </c>
      <c r="AC31" s="98"/>
    </row>
    <row r="32" spans="1:29" x14ac:dyDescent="0.3">
      <c r="A32" s="58" t="s">
        <v>44</v>
      </c>
      <c r="B32" s="59">
        <v>1</v>
      </c>
      <c r="C32" s="108" t="s">
        <v>38</v>
      </c>
      <c r="D32" s="150">
        <v>4.5766200000000001</v>
      </c>
      <c r="E32" s="60">
        <v>112.80182000000001</v>
      </c>
      <c r="F32" s="60">
        <v>102.62218</v>
      </c>
      <c r="G32" s="60">
        <f>Table114[[#This Row],[Ipsilateral Hemisphere]]-Table114[[#This Row],[Lesion]]</f>
        <v>98.045559999999995</v>
      </c>
      <c r="H32" s="60">
        <f>Table114[[#This Row],[Contralateral Hemisphere]]+Table114[[#This Row],[Ipsilateral Hemisphere]]</f>
        <v>215.42400000000001</v>
      </c>
      <c r="I32" s="60">
        <f>(Table114[[#This Row],[Ipsilateral Hemisphere]]-Table114[[#This Row],[Contralateral Hemisphere]])/Table114[[#This Row],[Contralateral Hemisphere]]*100</f>
        <v>-9.0243579403240179</v>
      </c>
      <c r="J32" s="60">
        <f>Table114[[#This Row],[Contralateral Hemisphere]]-Table114[[#This Row],[Healthy Ipsilateral Hemisphere]]</f>
        <v>14.756260000000012</v>
      </c>
      <c r="K32" s="60" t="s">
        <v>227</v>
      </c>
      <c r="L32" s="131">
        <v>10</v>
      </c>
      <c r="M32" s="131">
        <v>8</v>
      </c>
      <c r="N32" s="131">
        <v>3</v>
      </c>
      <c r="O32" s="131">
        <v>5</v>
      </c>
      <c r="P32" s="188">
        <v>0</v>
      </c>
      <c r="Q32" s="150">
        <v>3.0115799999999999</v>
      </c>
      <c r="R32" s="60">
        <v>112.76274000000001</v>
      </c>
      <c r="S32" s="60">
        <v>101.72716</v>
      </c>
      <c r="T32" s="60">
        <f>Table114[[#This Row],[Ipsilateral Hemisphere2]]-Table114[[#This Row],[Lesion2]]</f>
        <v>98.715580000000003</v>
      </c>
      <c r="U32" s="60">
        <f>(Table114[[#This Row],[Healthy Ipsilateral Hemisphere2]]-Table114[[#This Row],[Contralateral Hemisphere2]])/Table114[[#This Row],[Contralateral Hemisphere2]]*100</f>
        <v>-12.457270903491708</v>
      </c>
      <c r="V32" s="60">
        <f>Table114[[#This Row],[Contralateral Hemisphere2]]-Table114[[#This Row],[Healthy Ipsilateral Hemisphere2]]</f>
        <v>14.047160000000005</v>
      </c>
      <c r="W32" s="59" t="s">
        <v>227</v>
      </c>
      <c r="X32" s="59">
        <v>10</v>
      </c>
      <c r="Y32" s="59">
        <v>8</v>
      </c>
      <c r="Z32" s="59">
        <v>5</v>
      </c>
      <c r="AA32" s="59">
        <v>2</v>
      </c>
      <c r="AB32" s="108">
        <v>1</v>
      </c>
      <c r="AC32" s="98"/>
    </row>
    <row r="33" spans="1:29" x14ac:dyDescent="0.3">
      <c r="A33" s="58" t="s">
        <v>45</v>
      </c>
      <c r="B33" s="59">
        <v>3</v>
      </c>
      <c r="C33" s="108" t="s">
        <v>208</v>
      </c>
      <c r="D33" s="150">
        <v>7.7831199999999994</v>
      </c>
      <c r="E33" s="60">
        <v>110.66041999999999</v>
      </c>
      <c r="F33" s="60">
        <v>103.60484000000001</v>
      </c>
      <c r="G33" s="60">
        <f>Table114[[#This Row],[Ipsilateral Hemisphere]]-Table114[[#This Row],[Lesion]]</f>
        <v>95.821720000000013</v>
      </c>
      <c r="H33" s="60">
        <f>Table114[[#This Row],[Contralateral Hemisphere]]+Table114[[#This Row],[Ipsilateral Hemisphere]]</f>
        <v>214.26526000000001</v>
      </c>
      <c r="I33" s="60">
        <f>(Table114[[#This Row],[Ipsilateral Hemisphere]]-Table114[[#This Row],[Contralateral Hemisphere]])/Table114[[#This Row],[Contralateral Hemisphere]]*100</f>
        <v>-6.3758839881503961</v>
      </c>
      <c r="J33" s="60">
        <f>Table114[[#This Row],[Contralateral Hemisphere]]-Table114[[#This Row],[Healthy Ipsilateral Hemisphere]]</f>
        <v>14.838699999999974</v>
      </c>
      <c r="K33" s="60" t="s">
        <v>227</v>
      </c>
      <c r="L33" s="131">
        <v>10</v>
      </c>
      <c r="M33" s="131">
        <v>9</v>
      </c>
      <c r="N33" s="131">
        <v>4</v>
      </c>
      <c r="O33" s="131">
        <v>2</v>
      </c>
      <c r="P33" s="188">
        <v>3</v>
      </c>
      <c r="Q33" s="150">
        <v>4.9963199999999999</v>
      </c>
      <c r="R33" s="60">
        <v>112.22548</v>
      </c>
      <c r="S33" s="60">
        <v>103.36489999999999</v>
      </c>
      <c r="T33" s="60">
        <f>Table114[[#This Row],[Ipsilateral Hemisphere2]]-Table114[[#This Row],[Lesion2]]</f>
        <v>98.368579999999994</v>
      </c>
      <c r="U33" s="60">
        <f>(Table114[[#This Row],[Healthy Ipsilateral Hemisphere2]]-Table114[[#This Row],[Contralateral Hemisphere2]])/Table114[[#This Row],[Contralateral Hemisphere2]]*100</f>
        <v>-12.347374232660899</v>
      </c>
      <c r="V33" s="60">
        <f>Table114[[#This Row],[Contralateral Hemisphere2]]-Table114[[#This Row],[Healthy Ipsilateral Hemisphere2]]</f>
        <v>13.85690000000001</v>
      </c>
      <c r="W33" s="59" t="s">
        <v>227</v>
      </c>
      <c r="X33" s="59">
        <v>10</v>
      </c>
      <c r="Y33" s="59">
        <v>8</v>
      </c>
      <c r="Z33" s="59">
        <v>3</v>
      </c>
      <c r="AA33" s="59">
        <v>2</v>
      </c>
      <c r="AB33" s="108">
        <v>3</v>
      </c>
      <c r="AC33" s="98"/>
    </row>
    <row r="34" spans="1:29" x14ac:dyDescent="0.3">
      <c r="A34" s="58" t="s">
        <v>46</v>
      </c>
      <c r="B34" s="59">
        <v>2</v>
      </c>
      <c r="C34" s="108" t="s">
        <v>207</v>
      </c>
      <c r="D34" s="150">
        <v>5.6437600000000003</v>
      </c>
      <c r="E34" s="60">
        <v>110.81668000000002</v>
      </c>
      <c r="F34" s="60">
        <v>107.50322</v>
      </c>
      <c r="G34" s="60">
        <f>Table114[[#This Row],[Ipsilateral Hemisphere]]-Table114[[#This Row],[Lesion]]</f>
        <v>101.85946</v>
      </c>
      <c r="H34" s="60">
        <f>Table114[[#This Row],[Contralateral Hemisphere]]+Table114[[#This Row],[Ipsilateral Hemisphere]]</f>
        <v>218.31990000000002</v>
      </c>
      <c r="I34" s="60">
        <f>(Table114[[#This Row],[Ipsilateral Hemisphere]]-Table114[[#This Row],[Contralateral Hemisphere]])/Table114[[#This Row],[Contralateral Hemisphere]]*100</f>
        <v>-2.9900372398812345</v>
      </c>
      <c r="J34" s="60">
        <f>Table114[[#This Row],[Contralateral Hemisphere]]-Table114[[#This Row],[Healthy Ipsilateral Hemisphere]]</f>
        <v>8.9572200000000208</v>
      </c>
      <c r="K34" s="60" t="s">
        <v>219</v>
      </c>
      <c r="L34" s="131">
        <v>10</v>
      </c>
      <c r="M34" s="131">
        <v>8</v>
      </c>
      <c r="N34" s="131">
        <v>4</v>
      </c>
      <c r="O34" s="131">
        <v>4</v>
      </c>
      <c r="P34" s="188">
        <v>0</v>
      </c>
      <c r="Q34" s="150">
        <v>4.6180000000000003</v>
      </c>
      <c r="R34" s="60">
        <v>108.77849999999999</v>
      </c>
      <c r="S34" s="60">
        <v>106.13550000000001</v>
      </c>
      <c r="T34" s="60">
        <f>Table114[[#This Row],[Ipsilateral Hemisphere2]]-Table114[[#This Row],[Lesion2]]</f>
        <v>101.51750000000001</v>
      </c>
      <c r="U34" s="60">
        <f>(Table114[[#This Row],[Healthy Ipsilateral Hemisphere2]]-Table114[[#This Row],[Contralateral Hemisphere2]])/Table114[[#This Row],[Contralateral Hemisphere2]]*100</f>
        <v>-6.6750322903882502</v>
      </c>
      <c r="V34" s="60">
        <f>Table114[[#This Row],[Contralateral Hemisphere2]]-Table114[[#This Row],[Healthy Ipsilateral Hemisphere2]]</f>
        <v>7.2609999999999815</v>
      </c>
      <c r="W34" s="59" t="s">
        <v>227</v>
      </c>
      <c r="X34" s="59">
        <v>10</v>
      </c>
      <c r="Y34" s="59">
        <v>7</v>
      </c>
      <c r="Z34" s="59">
        <v>2</v>
      </c>
      <c r="AA34" s="59">
        <v>2</v>
      </c>
      <c r="AB34" s="108">
        <v>3</v>
      </c>
      <c r="AC34" s="98"/>
    </row>
    <row r="35" spans="1:29" x14ac:dyDescent="0.3">
      <c r="A35" s="58" t="s">
        <v>47</v>
      </c>
      <c r="B35" s="59">
        <v>1</v>
      </c>
      <c r="C35" s="108" t="s">
        <v>38</v>
      </c>
      <c r="D35" s="150">
        <v>4.8968000000000007</v>
      </c>
      <c r="E35" s="60">
        <v>100.72850000000001</v>
      </c>
      <c r="F35" s="60">
        <v>86.31143999999999</v>
      </c>
      <c r="G35" s="60">
        <f>Table114[[#This Row],[Ipsilateral Hemisphere]]-Table114[[#This Row],[Lesion]]</f>
        <v>81.414639999999991</v>
      </c>
      <c r="H35" s="60">
        <f>Table114[[#This Row],[Contralateral Hemisphere]]+Table114[[#This Row],[Ipsilateral Hemisphere]]</f>
        <v>187.03994</v>
      </c>
      <c r="I35" s="60">
        <f>(Table114[[#This Row],[Ipsilateral Hemisphere]]-Table114[[#This Row],[Contralateral Hemisphere]])/Table114[[#This Row],[Contralateral Hemisphere]]*100</f>
        <v>-14.312791315268289</v>
      </c>
      <c r="J35" s="60">
        <f>Table114[[#This Row],[Contralateral Hemisphere]]-Table114[[#This Row],[Healthy Ipsilateral Hemisphere]]</f>
        <v>19.31386000000002</v>
      </c>
      <c r="K35" s="60" t="s">
        <v>227</v>
      </c>
      <c r="L35" s="131">
        <v>10</v>
      </c>
      <c r="M35" s="131">
        <v>8</v>
      </c>
      <c r="N35" s="131">
        <v>5</v>
      </c>
      <c r="O35" s="131">
        <v>3</v>
      </c>
      <c r="P35" s="188">
        <v>0</v>
      </c>
      <c r="Q35" s="150">
        <v>5.0221000000000009</v>
      </c>
      <c r="R35" s="60">
        <v>101.67470000000002</v>
      </c>
      <c r="S35" s="60">
        <v>87.575500000000005</v>
      </c>
      <c r="T35" s="60">
        <f>Table114[[#This Row],[Ipsilateral Hemisphere2]]-Table114[[#This Row],[Lesion2]]</f>
        <v>82.553400000000011</v>
      </c>
      <c r="U35" s="60">
        <f>(Table114[[#This Row],[Healthy Ipsilateral Hemisphere2]]-Table114[[#This Row],[Contralateral Hemisphere2]])/Table114[[#This Row],[Contralateral Hemisphere2]]*100</f>
        <v>-18.806350055618559</v>
      </c>
      <c r="V35" s="60">
        <f>Table114[[#This Row],[Contralateral Hemisphere2]]-Table114[[#This Row],[Healthy Ipsilateral Hemisphere2]]</f>
        <v>19.121300000000005</v>
      </c>
      <c r="W35" s="59" t="s">
        <v>219</v>
      </c>
      <c r="X35" s="59">
        <v>10</v>
      </c>
      <c r="Y35" s="59">
        <v>8</v>
      </c>
      <c r="Z35" s="59">
        <v>2</v>
      </c>
      <c r="AA35" s="59">
        <v>3</v>
      </c>
      <c r="AB35" s="108">
        <v>3</v>
      </c>
      <c r="AC35" s="98"/>
    </row>
    <row r="36" spans="1:29" x14ac:dyDescent="0.3">
      <c r="A36" s="58" t="s">
        <v>48</v>
      </c>
      <c r="B36" s="59">
        <v>3</v>
      </c>
      <c r="C36" s="108" t="s">
        <v>208</v>
      </c>
      <c r="D36" s="150">
        <v>6.6310000000000002</v>
      </c>
      <c r="E36" s="60">
        <v>109.8065</v>
      </c>
      <c r="F36" s="60">
        <v>103.72149999999999</v>
      </c>
      <c r="G36" s="60">
        <f>Table114[[#This Row],[Ipsilateral Hemisphere]]-Table114[[#This Row],[Lesion]]</f>
        <v>97.090499999999992</v>
      </c>
      <c r="H36" s="60">
        <f>Table114[[#This Row],[Contralateral Hemisphere]]+Table114[[#This Row],[Ipsilateral Hemisphere]]</f>
        <v>213.52799999999999</v>
      </c>
      <c r="I36" s="60">
        <f>(Table114[[#This Row],[Ipsilateral Hemisphere]]-Table114[[#This Row],[Contralateral Hemisphere]])/Table114[[#This Row],[Contralateral Hemisphere]]*100</f>
        <v>-5.5415663007199099</v>
      </c>
      <c r="J36" s="60">
        <f>Table114[[#This Row],[Contralateral Hemisphere]]-Table114[[#This Row],[Healthy Ipsilateral Hemisphere]]</f>
        <v>12.716000000000008</v>
      </c>
      <c r="K36" s="60" t="s">
        <v>227</v>
      </c>
      <c r="L36" s="131">
        <v>10</v>
      </c>
      <c r="M36" s="131">
        <v>10</v>
      </c>
      <c r="N36" s="131">
        <v>4</v>
      </c>
      <c r="O36" s="131">
        <v>3</v>
      </c>
      <c r="P36" s="188">
        <v>3</v>
      </c>
      <c r="Q36" s="150">
        <v>5.8790000000000004</v>
      </c>
      <c r="R36" s="60">
        <v>109.63999999999999</v>
      </c>
      <c r="S36" s="60">
        <v>102.97</v>
      </c>
      <c r="T36" s="60">
        <f>Table114[[#This Row],[Ipsilateral Hemisphere2]]-Table114[[#This Row],[Lesion2]]</f>
        <v>97.090999999999994</v>
      </c>
      <c r="U36" s="60">
        <f>(Table114[[#This Row],[Healthy Ipsilateral Hemisphere2]]-Table114[[#This Row],[Contralateral Hemisphere2]])/Table114[[#This Row],[Contralateral Hemisphere2]]*100</f>
        <v>-11.445640277271064</v>
      </c>
      <c r="V36" s="60">
        <f>Table114[[#This Row],[Contralateral Hemisphere2]]-Table114[[#This Row],[Healthy Ipsilateral Hemisphere2]]</f>
        <v>12.548999999999992</v>
      </c>
      <c r="W36" s="59" t="s">
        <v>227</v>
      </c>
      <c r="X36" s="59">
        <v>10</v>
      </c>
      <c r="Y36" s="59">
        <v>10</v>
      </c>
      <c r="Z36" s="59">
        <v>3</v>
      </c>
      <c r="AA36" s="59">
        <v>4</v>
      </c>
      <c r="AB36" s="108">
        <v>3</v>
      </c>
      <c r="AC36" s="98"/>
    </row>
    <row r="37" spans="1:29" x14ac:dyDescent="0.3">
      <c r="A37" s="58" t="s">
        <v>49</v>
      </c>
      <c r="B37" s="59">
        <v>2</v>
      </c>
      <c r="C37" s="108" t="s">
        <v>207</v>
      </c>
      <c r="D37" s="151">
        <v>1.4572000000000001</v>
      </c>
      <c r="E37" s="64">
        <v>110.11558000000001</v>
      </c>
      <c r="F37" s="64">
        <v>105.28558000000001</v>
      </c>
      <c r="G37" s="64">
        <f>Table114[[#This Row],[Ipsilateral Hemisphere]]-Table114[[#This Row],[Lesion]]</f>
        <v>103.82838000000001</v>
      </c>
      <c r="H37" s="64">
        <f>Table114[[#This Row],[Contralateral Hemisphere]]+Table114[[#This Row],[Ipsilateral Hemisphere]]</f>
        <v>215.40116</v>
      </c>
      <c r="I37" s="64">
        <f>(Table114[[#This Row],[Ipsilateral Hemisphere]]-Table114[[#This Row],[Contralateral Hemisphere]])/Table114[[#This Row],[Contralateral Hemisphere]]*100</f>
        <v>-4.3863002855726663</v>
      </c>
      <c r="J37" s="64">
        <f>Table114[[#This Row],[Contralateral Hemisphere]]-Table114[[#This Row],[Healthy Ipsilateral Hemisphere]]</f>
        <v>6.2871999999999986</v>
      </c>
      <c r="K37" s="64" t="s">
        <v>227</v>
      </c>
      <c r="L37" s="132">
        <v>10</v>
      </c>
      <c r="M37" s="132">
        <v>5</v>
      </c>
      <c r="N37" s="132">
        <v>3</v>
      </c>
      <c r="O37" s="132">
        <v>2</v>
      </c>
      <c r="P37" s="188">
        <v>0</v>
      </c>
      <c r="Q37" s="151">
        <v>1.75708</v>
      </c>
      <c r="R37" s="64">
        <v>110.96747999999999</v>
      </c>
      <c r="S37" s="64">
        <v>106.0359</v>
      </c>
      <c r="T37" s="64">
        <f>Table114[[#This Row],[Ipsilateral Hemisphere2]]-Table114[[#This Row],[Lesion2]]</f>
        <v>104.27882</v>
      </c>
      <c r="U37" s="64">
        <f>(Table114[[#This Row],[Healthy Ipsilateral Hemisphere2]]-Table114[[#This Row],[Contralateral Hemisphere2]])/Table114[[#This Row],[Contralateral Hemisphere2]]*100</f>
        <v>-6.0275857395337802</v>
      </c>
      <c r="V37" s="64">
        <f>Table114[[#This Row],[Contralateral Hemisphere2]]-Table114[[#This Row],[Healthy Ipsilateral Hemisphere2]]</f>
        <v>6.6886599999999987</v>
      </c>
      <c r="W37" s="59" t="s">
        <v>219</v>
      </c>
      <c r="X37" s="59">
        <v>10</v>
      </c>
      <c r="Y37" s="59">
        <v>7</v>
      </c>
      <c r="Z37" s="59">
        <v>5</v>
      </c>
      <c r="AA37" s="59">
        <v>1</v>
      </c>
      <c r="AB37" s="108">
        <v>1</v>
      </c>
      <c r="AC37" s="112" t="s">
        <v>223</v>
      </c>
    </row>
    <row r="38" spans="1:29" x14ac:dyDescent="0.3">
      <c r="A38" s="58" t="s">
        <v>54</v>
      </c>
      <c r="B38" s="59">
        <v>2</v>
      </c>
      <c r="C38" s="108" t="s">
        <v>207</v>
      </c>
      <c r="D38" s="150">
        <v>1.9596999999999998</v>
      </c>
      <c r="E38" s="60">
        <v>117.55826</v>
      </c>
      <c r="F38" s="60">
        <v>116.33896</v>
      </c>
      <c r="G38" s="60">
        <f>Table114[[#This Row],[Ipsilateral Hemisphere]]-Table114[[#This Row],[Lesion]]</f>
        <v>114.37926</v>
      </c>
      <c r="H38" s="60">
        <f>Table114[[#This Row],[Contralateral Hemisphere]]+Table114[[#This Row],[Ipsilateral Hemisphere]]</f>
        <v>233.89722</v>
      </c>
      <c r="I38" s="60">
        <f>(Table114[[#This Row],[Ipsilateral Hemisphere]]-Table114[[#This Row],[Contralateral Hemisphere]])/Table114[[#This Row],[Contralateral Hemisphere]]*100</f>
        <v>-1.0371878590241161</v>
      </c>
      <c r="J38" s="60">
        <f>Table114[[#This Row],[Contralateral Hemisphere]]-Table114[[#This Row],[Healthy Ipsilateral Hemisphere]]</f>
        <v>3.179000000000002</v>
      </c>
      <c r="K38" s="60" t="s">
        <v>227</v>
      </c>
      <c r="L38" s="131">
        <v>10</v>
      </c>
      <c r="M38" s="131">
        <v>8</v>
      </c>
      <c r="N38" s="131">
        <v>6</v>
      </c>
      <c r="O38" s="131">
        <v>2</v>
      </c>
      <c r="P38" s="188">
        <v>0</v>
      </c>
      <c r="Q38" s="150">
        <v>2.0102999999999995</v>
      </c>
      <c r="R38" s="60">
        <v>119.76193999999998</v>
      </c>
      <c r="S38" s="60">
        <v>116.45300000000002</v>
      </c>
      <c r="T38" s="60">
        <f>Table114[[#This Row],[Ipsilateral Hemisphere2]]-Table114[[#This Row],[Lesion2]]</f>
        <v>114.44270000000002</v>
      </c>
      <c r="U38" s="60">
        <f>(Table114[[#This Row],[Healthy Ipsilateral Hemisphere2]]-Table114[[#This Row],[Contralateral Hemisphere2]])/Table114[[#This Row],[Contralateral Hemisphere2]]*100</f>
        <v>-4.4415112180046235</v>
      </c>
      <c r="V38" s="60">
        <f>Table114[[#This Row],[Contralateral Hemisphere2]]-Table114[[#This Row],[Healthy Ipsilateral Hemisphere2]]</f>
        <v>5.3192399999999651</v>
      </c>
      <c r="W38" s="59" t="s">
        <v>219</v>
      </c>
      <c r="X38" s="59">
        <v>10</v>
      </c>
      <c r="Y38" s="59">
        <v>8</v>
      </c>
      <c r="Z38" s="59">
        <v>3</v>
      </c>
      <c r="AA38" s="59">
        <v>4</v>
      </c>
      <c r="AB38" s="108">
        <v>1</v>
      </c>
      <c r="AC38" s="112" t="s">
        <v>223</v>
      </c>
    </row>
    <row r="39" spans="1:29" x14ac:dyDescent="0.3">
      <c r="A39" s="58" t="s">
        <v>55</v>
      </c>
      <c r="B39" s="59">
        <v>3</v>
      </c>
      <c r="C39" s="108" t="s">
        <v>208</v>
      </c>
      <c r="D39" s="150">
        <v>2.5116600000000004</v>
      </c>
      <c r="E39" s="60">
        <v>100.18578000000001</v>
      </c>
      <c r="F39" s="60">
        <v>89.778499999999994</v>
      </c>
      <c r="G39" s="60">
        <f>Table114[[#This Row],[Ipsilateral Hemisphere]]-Table114[[#This Row],[Lesion]]</f>
        <v>87.266839999999988</v>
      </c>
      <c r="H39" s="60">
        <f>Table114[[#This Row],[Contralateral Hemisphere]]+Table114[[#This Row],[Ipsilateral Hemisphere]]</f>
        <v>189.96428</v>
      </c>
      <c r="I39" s="60">
        <f>(Table114[[#This Row],[Ipsilateral Hemisphere]]-Table114[[#This Row],[Contralateral Hemisphere]])/Table114[[#This Row],[Contralateral Hemisphere]]*100</f>
        <v>-10.387981208510842</v>
      </c>
      <c r="J39" s="60">
        <f>Table114[[#This Row],[Contralateral Hemisphere]]-Table114[[#This Row],[Healthy Ipsilateral Hemisphere]]</f>
        <v>12.918940000000021</v>
      </c>
      <c r="K39" s="60" t="s">
        <v>227</v>
      </c>
      <c r="L39" s="131">
        <v>10</v>
      </c>
      <c r="M39" s="131">
        <v>7</v>
      </c>
      <c r="N39" s="131">
        <v>3</v>
      </c>
      <c r="O39" s="131">
        <v>2</v>
      </c>
      <c r="P39" s="188">
        <v>2</v>
      </c>
      <c r="Q39" s="150">
        <v>2.68188</v>
      </c>
      <c r="R39" s="60">
        <v>99.883500000000012</v>
      </c>
      <c r="S39" s="60">
        <v>89.823080000000004</v>
      </c>
      <c r="T39" s="60">
        <f>Table114[[#This Row],[Ipsilateral Hemisphere2]]-Table114[[#This Row],[Lesion2]]</f>
        <v>87.141199999999998</v>
      </c>
      <c r="U39" s="60">
        <f>(Table114[[#This Row],[Healthy Ipsilateral Hemisphere2]]-Table114[[#This Row],[Contralateral Hemisphere2]])/Table114[[#This Row],[Contralateral Hemisphere2]]*100</f>
        <v>-12.757162093839336</v>
      </c>
      <c r="V39" s="60">
        <f>Table114[[#This Row],[Contralateral Hemisphere2]]-Table114[[#This Row],[Healthy Ipsilateral Hemisphere2]]</f>
        <v>12.742300000000014</v>
      </c>
      <c r="W39" s="59" t="s">
        <v>227</v>
      </c>
      <c r="X39" s="59">
        <v>10</v>
      </c>
      <c r="Y39" s="59">
        <v>7</v>
      </c>
      <c r="Z39" s="59">
        <v>4</v>
      </c>
      <c r="AA39" s="59">
        <v>3</v>
      </c>
      <c r="AB39" s="108">
        <v>0</v>
      </c>
      <c r="AC39" s="98"/>
    </row>
    <row r="40" spans="1:29" x14ac:dyDescent="0.3">
      <c r="A40" s="58" t="s">
        <v>56</v>
      </c>
      <c r="B40" s="59">
        <v>1</v>
      </c>
      <c r="C40" s="108" t="s">
        <v>38</v>
      </c>
      <c r="D40" s="150">
        <v>7.0350000000000001</v>
      </c>
      <c r="E40" s="60">
        <v>110.2675</v>
      </c>
      <c r="F40" s="60">
        <v>104.79349999999999</v>
      </c>
      <c r="G40" s="60">
        <f>Table114[[#This Row],[Ipsilateral Hemisphere]]-Table114[[#This Row],[Lesion]]</f>
        <v>97.758499999999998</v>
      </c>
      <c r="H40" s="60">
        <f>Table114[[#This Row],[Contralateral Hemisphere]]+Table114[[#This Row],[Ipsilateral Hemisphere]]</f>
        <v>215.06099999999998</v>
      </c>
      <c r="I40" s="60">
        <f>(Table114[[#This Row],[Ipsilateral Hemisphere]]-Table114[[#This Row],[Contralateral Hemisphere]])/Table114[[#This Row],[Contralateral Hemisphere]]*100</f>
        <v>-4.9642913823202708</v>
      </c>
      <c r="J40" s="60">
        <f>Table114[[#This Row],[Contralateral Hemisphere]]-Table114[[#This Row],[Healthy Ipsilateral Hemisphere]]</f>
        <v>12.509</v>
      </c>
      <c r="K40" s="60" t="s">
        <v>227</v>
      </c>
      <c r="L40" s="131">
        <v>10</v>
      </c>
      <c r="M40" s="131">
        <v>9</v>
      </c>
      <c r="N40" s="131">
        <v>4</v>
      </c>
      <c r="O40" s="131">
        <v>5</v>
      </c>
      <c r="P40" s="188">
        <v>0</v>
      </c>
      <c r="Q40" s="150">
        <v>5.5549999999999997</v>
      </c>
      <c r="R40" s="60">
        <v>110.505</v>
      </c>
      <c r="S40" s="60">
        <v>104.1825</v>
      </c>
      <c r="T40" s="60">
        <f>Table114[[#This Row],[Ipsilateral Hemisphere2]]-Table114[[#This Row],[Lesion2]]</f>
        <v>98.627499999999998</v>
      </c>
      <c r="U40" s="60">
        <f>(Table114[[#This Row],[Healthy Ipsilateral Hemisphere2]]-Table114[[#This Row],[Contralateral Hemisphere2]])/Table114[[#This Row],[Contralateral Hemisphere2]]*100</f>
        <v>-10.748382426134562</v>
      </c>
      <c r="V40" s="60">
        <f>Table114[[#This Row],[Contralateral Hemisphere2]]-Table114[[#This Row],[Healthy Ipsilateral Hemisphere2]]</f>
        <v>11.877499999999998</v>
      </c>
      <c r="W40" s="59" t="s">
        <v>227</v>
      </c>
      <c r="X40" s="59">
        <v>10</v>
      </c>
      <c r="Y40" s="59">
        <v>9</v>
      </c>
      <c r="Z40" s="59">
        <v>3</v>
      </c>
      <c r="AA40" s="59">
        <v>4</v>
      </c>
      <c r="AB40" s="108">
        <v>2</v>
      </c>
      <c r="AC40" s="98"/>
    </row>
    <row r="41" spans="1:29" x14ac:dyDescent="0.3">
      <c r="A41" s="58" t="s">
        <v>57</v>
      </c>
      <c r="B41" s="59">
        <v>1</v>
      </c>
      <c r="C41" s="108" t="s">
        <v>38</v>
      </c>
      <c r="D41" s="150">
        <v>5.8754999999999997</v>
      </c>
      <c r="E41" s="60">
        <v>113.1641</v>
      </c>
      <c r="F41" s="60">
        <v>109.04258</v>
      </c>
      <c r="G41" s="60">
        <f>Table114[[#This Row],[Ipsilateral Hemisphere]]-Table114[[#This Row],[Lesion]]</f>
        <v>103.16708</v>
      </c>
      <c r="H41" s="60">
        <f>Table114[[#This Row],[Contralateral Hemisphere]]+Table114[[#This Row],[Ipsilateral Hemisphere]]</f>
        <v>222.20668000000001</v>
      </c>
      <c r="I41" s="60">
        <f>(Table114[[#This Row],[Ipsilateral Hemisphere]]-Table114[[#This Row],[Contralateral Hemisphere]])/Table114[[#This Row],[Contralateral Hemisphere]]*100</f>
        <v>-3.6420737672106287</v>
      </c>
      <c r="J41" s="60">
        <f>Table114[[#This Row],[Contralateral Hemisphere]]-Table114[[#This Row],[Healthy Ipsilateral Hemisphere]]</f>
        <v>9.9970200000000062</v>
      </c>
      <c r="K41" s="60" t="s">
        <v>227</v>
      </c>
      <c r="L41" s="131">
        <v>10</v>
      </c>
      <c r="M41" s="131">
        <v>9</v>
      </c>
      <c r="N41" s="131">
        <v>3</v>
      </c>
      <c r="O41" s="131">
        <v>3</v>
      </c>
      <c r="P41" s="188">
        <v>3</v>
      </c>
      <c r="Q41" s="150">
        <v>5.8629399999999992</v>
      </c>
      <c r="R41" s="60">
        <v>109.86576000000001</v>
      </c>
      <c r="S41" s="60">
        <v>106.74372000000001</v>
      </c>
      <c r="T41" s="60">
        <f>Table114[[#This Row],[Ipsilateral Hemisphere2]]-Table114[[#This Row],[Lesion2]]</f>
        <v>100.88078000000002</v>
      </c>
      <c r="U41" s="60">
        <f>(Table114[[#This Row],[Healthy Ipsilateral Hemisphere2]]-Table114[[#This Row],[Contralateral Hemisphere2]])/Table114[[#This Row],[Contralateral Hemisphere2]]*100</f>
        <v>-8.17814394584809</v>
      </c>
      <c r="V41" s="60">
        <f>Table114[[#This Row],[Contralateral Hemisphere2]]-Table114[[#This Row],[Healthy Ipsilateral Hemisphere2]]</f>
        <v>8.9849799999999931</v>
      </c>
      <c r="W41" s="59" t="s">
        <v>219</v>
      </c>
      <c r="X41" s="59">
        <v>10</v>
      </c>
      <c r="Y41" s="59">
        <v>9</v>
      </c>
      <c r="Z41" s="59">
        <v>4</v>
      </c>
      <c r="AA41" s="59">
        <v>5</v>
      </c>
      <c r="AB41" s="108">
        <v>4</v>
      </c>
      <c r="AC41" s="98"/>
    </row>
    <row r="42" spans="1:29" x14ac:dyDescent="0.3">
      <c r="A42" s="58" t="s">
        <v>58</v>
      </c>
      <c r="B42" s="59">
        <v>2</v>
      </c>
      <c r="C42" s="108" t="s">
        <v>207</v>
      </c>
      <c r="D42" s="150">
        <v>5.5865399999999994</v>
      </c>
      <c r="E42" s="60">
        <v>109.14974000000001</v>
      </c>
      <c r="F42" s="60">
        <v>103.55836000000001</v>
      </c>
      <c r="G42" s="60">
        <f>Table114[[#This Row],[Ipsilateral Hemisphere]]-Table114[[#This Row],[Lesion]]</f>
        <v>97.971820000000008</v>
      </c>
      <c r="H42" s="60">
        <f>Table114[[#This Row],[Contralateral Hemisphere]]+Table114[[#This Row],[Ipsilateral Hemisphere]]</f>
        <v>212.7081</v>
      </c>
      <c r="I42" s="60">
        <f>(Table114[[#This Row],[Ipsilateral Hemisphere]]-Table114[[#This Row],[Contralateral Hemisphere]])/Table114[[#This Row],[Contralateral Hemisphere]]*100</f>
        <v>-5.1226690966006885</v>
      </c>
      <c r="J42" s="60">
        <f>Table114[[#This Row],[Contralateral Hemisphere]]-Table114[[#This Row],[Healthy Ipsilateral Hemisphere]]</f>
        <v>11.17792</v>
      </c>
      <c r="K42" s="60" t="s">
        <v>227</v>
      </c>
      <c r="L42" s="131">
        <v>10</v>
      </c>
      <c r="M42" s="131">
        <v>8</v>
      </c>
      <c r="N42" s="131">
        <v>5</v>
      </c>
      <c r="O42" s="131">
        <v>3</v>
      </c>
      <c r="P42" s="188">
        <v>0</v>
      </c>
      <c r="Q42" s="150">
        <v>4.3472599999999995</v>
      </c>
      <c r="R42" s="60">
        <v>107.42892000000001</v>
      </c>
      <c r="S42" s="60">
        <v>102.44052000000001</v>
      </c>
      <c r="T42" s="60">
        <f>Table114[[#This Row],[Ipsilateral Hemisphere2]]-Table114[[#This Row],[Lesion2]]</f>
        <v>98.093260000000001</v>
      </c>
      <c r="U42" s="60">
        <f>(Table114[[#This Row],[Healthy Ipsilateral Hemisphere2]]-Table114[[#This Row],[Contralateral Hemisphere2]])/Table114[[#This Row],[Contralateral Hemisphere2]]*100</f>
        <v>-8.6900808460142791</v>
      </c>
      <c r="V42" s="60">
        <f>Table114[[#This Row],[Contralateral Hemisphere2]]-Table114[[#This Row],[Healthy Ipsilateral Hemisphere2]]</f>
        <v>9.3356600000000043</v>
      </c>
      <c r="W42" s="59" t="s">
        <v>219</v>
      </c>
      <c r="X42" s="59">
        <v>10</v>
      </c>
      <c r="Y42" s="59">
        <v>6</v>
      </c>
      <c r="Z42" s="59">
        <v>1</v>
      </c>
      <c r="AA42" s="59">
        <v>3</v>
      </c>
      <c r="AB42" s="108">
        <v>2</v>
      </c>
      <c r="AC42" s="98"/>
    </row>
    <row r="43" spans="1:29" ht="15.75" customHeight="1" x14ac:dyDescent="0.3">
      <c r="A43" s="58" t="s">
        <v>190</v>
      </c>
      <c r="B43" s="59">
        <v>1</v>
      </c>
      <c r="C43" s="108" t="s">
        <v>38</v>
      </c>
      <c r="D43" s="150">
        <v>4.6739999999999995</v>
      </c>
      <c r="E43" s="60">
        <v>103.95860000000002</v>
      </c>
      <c r="F43" s="60">
        <v>106.80886000000001</v>
      </c>
      <c r="G43" s="60">
        <f>Table114[[#This Row],[Ipsilateral Hemisphere]]-Table114[[#This Row],[Lesion]]</f>
        <v>102.13486</v>
      </c>
      <c r="H43" s="60">
        <f>Table114[[#This Row],[Contralateral Hemisphere]]+Table114[[#This Row],[Ipsilateral Hemisphere]]</f>
        <v>210.76746000000003</v>
      </c>
      <c r="I43" s="60">
        <f>(Table114[[#This Row],[Ipsilateral Hemisphere]]-Table114[[#This Row],[Contralateral Hemisphere]])/Table114[[#This Row],[Contralateral Hemisphere]]*100</f>
        <v>2.7417260332478417</v>
      </c>
      <c r="J43" s="60">
        <f>Table114[[#This Row],[Contralateral Hemisphere]]-Table114[[#This Row],[Healthy Ipsilateral Hemisphere]]</f>
        <v>1.823740000000015</v>
      </c>
      <c r="K43" s="60" t="s">
        <v>227</v>
      </c>
      <c r="L43" s="131">
        <v>9</v>
      </c>
      <c r="M43" s="131">
        <v>7</v>
      </c>
      <c r="N43" s="131">
        <v>2</v>
      </c>
      <c r="O43" s="131">
        <v>1</v>
      </c>
      <c r="P43" s="188">
        <v>4</v>
      </c>
      <c r="Q43" s="150">
        <v>4.8451199999999996</v>
      </c>
      <c r="R43" s="60">
        <v>104.04812</v>
      </c>
      <c r="S43" s="60">
        <v>106.59694000000002</v>
      </c>
      <c r="T43" s="60">
        <f>Table114[[#This Row],[Ipsilateral Hemisphere2]]-Table114[[#This Row],[Lesion2]]</f>
        <v>101.75182000000002</v>
      </c>
      <c r="U43" s="60">
        <f>(Table114[[#This Row],[Healthy Ipsilateral Hemisphere2]]-Table114[[#This Row],[Contralateral Hemisphere2]])/Table114[[#This Row],[Contralateral Hemisphere2]]*100</f>
        <v>-2.2069596259884117</v>
      </c>
      <c r="V43" s="60">
        <f>Table114[[#This Row],[Contralateral Hemisphere2]]-Table114[[#This Row],[Healthy Ipsilateral Hemisphere2]]</f>
        <v>2.2962999999999738</v>
      </c>
      <c r="W43" s="59" t="s">
        <v>219</v>
      </c>
      <c r="X43" s="59">
        <v>9</v>
      </c>
      <c r="Y43" s="59">
        <v>6</v>
      </c>
      <c r="Z43" s="59">
        <v>0</v>
      </c>
      <c r="AA43" s="59">
        <v>4</v>
      </c>
      <c r="AB43" s="108">
        <v>2</v>
      </c>
      <c r="AC43" s="98"/>
    </row>
    <row r="44" spans="1:29" x14ac:dyDescent="0.3">
      <c r="A44" s="58" t="s">
        <v>51</v>
      </c>
      <c r="B44" s="59">
        <v>2</v>
      </c>
      <c r="C44" s="108" t="s">
        <v>207</v>
      </c>
      <c r="D44" s="150">
        <v>4.5463799999999983</v>
      </c>
      <c r="E44" s="60">
        <v>109.02055999999999</v>
      </c>
      <c r="F44" s="60">
        <v>107.61116</v>
      </c>
      <c r="G44" s="60">
        <f>Table114[[#This Row],[Ipsilateral Hemisphere]]-Table114[[#This Row],[Lesion]]</f>
        <v>103.06478</v>
      </c>
      <c r="H44" s="60">
        <f>Table114[[#This Row],[Contralateral Hemisphere]]+Table114[[#This Row],[Ipsilateral Hemisphere]]</f>
        <v>216.63171999999997</v>
      </c>
      <c r="I44" s="60">
        <f>(Table114[[#This Row],[Ipsilateral Hemisphere]]-Table114[[#This Row],[Contralateral Hemisphere]])/Table114[[#This Row],[Contralateral Hemisphere]]*100</f>
        <v>-1.2927836730979836</v>
      </c>
      <c r="J44" s="60">
        <f>Table114[[#This Row],[Contralateral Hemisphere]]-Table114[[#This Row],[Healthy Ipsilateral Hemisphere]]</f>
        <v>5.9557799999999901</v>
      </c>
      <c r="K44" s="60" t="s">
        <v>227</v>
      </c>
      <c r="L44" s="131">
        <v>10</v>
      </c>
      <c r="M44" s="131">
        <v>10</v>
      </c>
      <c r="N44" s="131">
        <v>8</v>
      </c>
      <c r="O44" s="131">
        <v>2</v>
      </c>
      <c r="P44" s="188">
        <v>0</v>
      </c>
      <c r="Q44" s="150">
        <v>3.9336800000000003</v>
      </c>
      <c r="R44" s="60">
        <v>110.50382</v>
      </c>
      <c r="S44" s="60">
        <v>109.53612000000001</v>
      </c>
      <c r="T44" s="60">
        <f>Table114[[#This Row],[Ipsilateral Hemisphere2]]-Table114[[#This Row],[Lesion2]]</f>
        <v>105.60244000000002</v>
      </c>
      <c r="U44" s="60">
        <f>(Table114[[#This Row],[Healthy Ipsilateral Hemisphere2]]-Table114[[#This Row],[Contralateral Hemisphere2]])/Table114[[#This Row],[Contralateral Hemisphere2]]*100</f>
        <v>-4.43548467374249</v>
      </c>
      <c r="V44" s="60">
        <f>Table114[[#This Row],[Contralateral Hemisphere2]]-Table114[[#This Row],[Healthy Ipsilateral Hemisphere2]]</f>
        <v>4.901379999999989</v>
      </c>
      <c r="W44" s="59" t="s">
        <v>227</v>
      </c>
      <c r="X44" s="59">
        <v>10</v>
      </c>
      <c r="Y44" s="59">
        <v>7</v>
      </c>
      <c r="Z44" s="59">
        <v>3</v>
      </c>
      <c r="AA44" s="59">
        <v>1</v>
      </c>
      <c r="AB44" s="108">
        <v>3</v>
      </c>
      <c r="AC44" s="98"/>
    </row>
    <row r="45" spans="1:29" x14ac:dyDescent="0.3">
      <c r="A45" s="58" t="s">
        <v>52</v>
      </c>
      <c r="B45" s="59">
        <v>3</v>
      </c>
      <c r="C45" s="108" t="s">
        <v>208</v>
      </c>
      <c r="D45" s="150">
        <v>8.4412000000000003</v>
      </c>
      <c r="E45" s="60">
        <v>117.38117999999999</v>
      </c>
      <c r="F45" s="60">
        <v>107.30825999999999</v>
      </c>
      <c r="G45" s="60">
        <f>Table114[[#This Row],[Ipsilateral Hemisphere]]-Table114[[#This Row],[Lesion]]</f>
        <v>98.867059999999995</v>
      </c>
      <c r="H45" s="60">
        <f>Table114[[#This Row],[Contralateral Hemisphere]]+Table114[[#This Row],[Ipsilateral Hemisphere]]</f>
        <v>224.68943999999999</v>
      </c>
      <c r="I45" s="60">
        <f>(Table114[[#This Row],[Ipsilateral Hemisphere]]-Table114[[#This Row],[Contralateral Hemisphere]])/Table114[[#This Row],[Contralateral Hemisphere]]*100</f>
        <v>-8.5813756515311876</v>
      </c>
      <c r="J45" s="60">
        <f>Table114[[#This Row],[Contralateral Hemisphere]]-Table114[[#This Row],[Healthy Ipsilateral Hemisphere]]</f>
        <v>18.514119999999991</v>
      </c>
      <c r="K45" s="60" t="s">
        <v>227</v>
      </c>
      <c r="L45" s="131">
        <v>10</v>
      </c>
      <c r="M45" s="131">
        <v>10</v>
      </c>
      <c r="N45" s="131">
        <v>3</v>
      </c>
      <c r="O45" s="131">
        <v>4</v>
      </c>
      <c r="P45" s="188">
        <v>3</v>
      </c>
      <c r="Q45" s="150">
        <v>7.9040200000000009</v>
      </c>
      <c r="R45" s="60">
        <v>117.87736000000001</v>
      </c>
      <c r="S45" s="60">
        <v>108.8061</v>
      </c>
      <c r="T45" s="60">
        <f>Table114[[#This Row],[Ipsilateral Hemisphere2]]-Table114[[#This Row],[Lesion2]]</f>
        <v>100.90208</v>
      </c>
      <c r="U45" s="60">
        <f>(Table114[[#This Row],[Healthy Ipsilateral Hemisphere2]]-Table114[[#This Row],[Contralateral Hemisphere2]])/Table114[[#This Row],[Contralateral Hemisphere2]]*100</f>
        <v>-14.400797574699681</v>
      </c>
      <c r="V45" s="60">
        <f>Table114[[#This Row],[Contralateral Hemisphere2]]-Table114[[#This Row],[Healthy Ipsilateral Hemisphere2]]</f>
        <v>16.975280000000012</v>
      </c>
      <c r="W45" s="59" t="s">
        <v>227</v>
      </c>
      <c r="X45" s="59">
        <v>10</v>
      </c>
      <c r="Y45" s="59">
        <v>10</v>
      </c>
      <c r="Z45" s="59">
        <v>4</v>
      </c>
      <c r="AA45" s="59">
        <v>1</v>
      </c>
      <c r="AB45" s="108">
        <v>5</v>
      </c>
      <c r="AC45" s="98"/>
    </row>
    <row r="46" spans="1:29" x14ac:dyDescent="0.3">
      <c r="A46" s="58" t="s">
        <v>53</v>
      </c>
      <c r="B46" s="59">
        <v>1</v>
      </c>
      <c r="C46" s="108" t="s">
        <v>38</v>
      </c>
      <c r="D46" s="150">
        <v>5.6414999999999997</v>
      </c>
      <c r="E46" s="60">
        <v>123.43650000000001</v>
      </c>
      <c r="F46" s="60">
        <v>116.36849999999998</v>
      </c>
      <c r="G46" s="60">
        <f>Table114[[#This Row],[Ipsilateral Hemisphere]]-Table114[[#This Row],[Lesion]]</f>
        <v>110.72699999999999</v>
      </c>
      <c r="H46" s="60">
        <f>Table114[[#This Row],[Contralateral Hemisphere]]+Table114[[#This Row],[Ipsilateral Hemisphere]]</f>
        <v>239.80500000000001</v>
      </c>
      <c r="I46" s="60">
        <f>(Table114[[#This Row],[Ipsilateral Hemisphere]]-Table114[[#This Row],[Contralateral Hemisphere]])/Table114[[#This Row],[Contralateral Hemisphere]]*100</f>
        <v>-5.7260210715631326</v>
      </c>
      <c r="J46" s="60">
        <f>Table114[[#This Row],[Contralateral Hemisphere]]-Table114[[#This Row],[Healthy Ipsilateral Hemisphere]]</f>
        <v>12.70950000000002</v>
      </c>
      <c r="K46" s="60" t="s">
        <v>227</v>
      </c>
      <c r="L46" s="131">
        <v>10</v>
      </c>
      <c r="M46" s="131">
        <v>10</v>
      </c>
      <c r="N46" s="131">
        <v>3</v>
      </c>
      <c r="O46" s="131">
        <v>6</v>
      </c>
      <c r="P46" s="188">
        <v>1</v>
      </c>
      <c r="Q46" s="150">
        <v>5.4279999999999999</v>
      </c>
      <c r="R46" s="60">
        <v>118.706</v>
      </c>
      <c r="S46" s="60">
        <v>112.801</v>
      </c>
      <c r="T46" s="60">
        <f>Table114[[#This Row],[Ipsilateral Hemisphere2]]-Table114[[#This Row],[Lesion2]]</f>
        <v>107.373</v>
      </c>
      <c r="U46" s="60">
        <f>(Table114[[#This Row],[Healthy Ipsilateral Hemisphere2]]-Table114[[#This Row],[Contralateral Hemisphere2]])/Table114[[#This Row],[Contralateral Hemisphere2]]*100</f>
        <v>-9.5471164052364657</v>
      </c>
      <c r="V46" s="60">
        <f>Table114[[#This Row],[Contralateral Hemisphere2]]-Table114[[#This Row],[Healthy Ipsilateral Hemisphere2]]</f>
        <v>11.332999999999998</v>
      </c>
      <c r="W46" s="59" t="s">
        <v>227</v>
      </c>
      <c r="X46" s="59">
        <v>10</v>
      </c>
      <c r="Y46" s="59">
        <v>8</v>
      </c>
      <c r="Z46" s="59">
        <v>2</v>
      </c>
      <c r="AA46" s="59">
        <v>3</v>
      </c>
      <c r="AB46" s="108">
        <v>3</v>
      </c>
      <c r="AC46" s="98"/>
    </row>
    <row r="47" spans="1:29" x14ac:dyDescent="0.3">
      <c r="A47" s="58" t="s">
        <v>59</v>
      </c>
      <c r="B47" s="59">
        <v>3</v>
      </c>
      <c r="C47" s="108" t="s">
        <v>208</v>
      </c>
      <c r="D47" s="150">
        <v>1.9680400000000002</v>
      </c>
      <c r="E47" s="60">
        <v>106.75969999999998</v>
      </c>
      <c r="F47" s="60">
        <v>94.031139999999994</v>
      </c>
      <c r="G47" s="60">
        <f>Table114[[#This Row],[Ipsilateral Hemisphere]]-Table114[[#This Row],[Lesion]]</f>
        <v>92.063099999999991</v>
      </c>
      <c r="H47" s="60">
        <f>Table114[[#This Row],[Contralateral Hemisphere]]+Table114[[#This Row],[Ipsilateral Hemisphere]]</f>
        <v>200.79083999999997</v>
      </c>
      <c r="I47" s="60">
        <f>(Table114[[#This Row],[Ipsilateral Hemisphere]]-Table114[[#This Row],[Contralateral Hemisphere]])/Table114[[#This Row],[Contralateral Hemisphere]]*100</f>
        <v>-11.922626234431148</v>
      </c>
      <c r="J47" s="60">
        <f>Table114[[#This Row],[Contralateral Hemisphere]]-Table114[[#This Row],[Healthy Ipsilateral Hemisphere]]</f>
        <v>14.696599999999989</v>
      </c>
      <c r="K47" s="60" t="s">
        <v>219</v>
      </c>
      <c r="L47" s="131">
        <v>9</v>
      </c>
      <c r="M47" s="131">
        <v>7</v>
      </c>
      <c r="N47" s="131">
        <v>2</v>
      </c>
      <c r="O47" s="131">
        <v>2</v>
      </c>
      <c r="P47" s="188">
        <v>3</v>
      </c>
      <c r="Q47" s="150">
        <v>1.9968400000000002</v>
      </c>
      <c r="R47" s="60">
        <v>107.49257999999999</v>
      </c>
      <c r="S47" s="60">
        <v>94.750119999999981</v>
      </c>
      <c r="T47" s="60">
        <f>Table114[[#This Row],[Ipsilateral Hemisphere2]]-Table114[[#This Row],[Lesion2]]</f>
        <v>92.753279999999975</v>
      </c>
      <c r="U47" s="60">
        <f>(Table114[[#This Row],[Healthy Ipsilateral Hemisphere2]]-Table114[[#This Row],[Contralateral Hemisphere2]])/Table114[[#This Row],[Contralateral Hemisphere2]]*100</f>
        <v>-13.711923185767812</v>
      </c>
      <c r="V47" s="60">
        <f>Table114[[#This Row],[Contralateral Hemisphere2]]-Table114[[#This Row],[Healthy Ipsilateral Hemisphere2]]</f>
        <v>14.739300000000014</v>
      </c>
      <c r="W47" s="59" t="s">
        <v>219</v>
      </c>
      <c r="X47" s="59">
        <v>9</v>
      </c>
      <c r="Y47" s="59">
        <v>6</v>
      </c>
      <c r="Z47" s="59">
        <v>2</v>
      </c>
      <c r="AA47" s="59">
        <v>1</v>
      </c>
      <c r="AB47" s="108">
        <v>3</v>
      </c>
      <c r="AC47" s="98"/>
    </row>
    <row r="48" spans="1:29" x14ac:dyDescent="0.3">
      <c r="A48" s="58" t="s">
        <v>60</v>
      </c>
      <c r="B48" s="59">
        <v>1</v>
      </c>
      <c r="C48" s="108" t="s">
        <v>38</v>
      </c>
      <c r="D48" s="150">
        <v>8.5490200000000005</v>
      </c>
      <c r="E48" s="60">
        <v>113.20296000000002</v>
      </c>
      <c r="F48" s="60">
        <v>109.15161999999999</v>
      </c>
      <c r="G48" s="60">
        <f>Table114[[#This Row],[Ipsilateral Hemisphere]]-Table114[[#This Row],[Lesion]]</f>
        <v>100.6026</v>
      </c>
      <c r="H48" s="60">
        <f>Table114[[#This Row],[Contralateral Hemisphere]]+Table114[[#This Row],[Ipsilateral Hemisphere]]</f>
        <v>222.35458</v>
      </c>
      <c r="I48" s="60">
        <f>(Table114[[#This Row],[Ipsilateral Hemisphere]]-Table114[[#This Row],[Contralateral Hemisphere]])/Table114[[#This Row],[Contralateral Hemisphere]]*100</f>
        <v>-3.578828680804834</v>
      </c>
      <c r="J48" s="60">
        <f>Table114[[#This Row],[Contralateral Hemisphere]]-Table114[[#This Row],[Healthy Ipsilateral Hemisphere]]</f>
        <v>12.600360000000023</v>
      </c>
      <c r="K48" s="60" t="s">
        <v>227</v>
      </c>
      <c r="L48" s="131">
        <v>10</v>
      </c>
      <c r="M48" s="131">
        <v>10</v>
      </c>
      <c r="N48" s="131">
        <v>4</v>
      </c>
      <c r="O48" s="131">
        <v>6</v>
      </c>
      <c r="P48" s="188">
        <v>0</v>
      </c>
      <c r="Q48" s="150">
        <v>8.1758600000000001</v>
      </c>
      <c r="R48" s="60">
        <v>109.79024</v>
      </c>
      <c r="S48" s="60">
        <v>105.38405999999999</v>
      </c>
      <c r="T48" s="60">
        <f>Table114[[#This Row],[Ipsilateral Hemisphere2]]-Table114[[#This Row],[Lesion2]]</f>
        <v>97.208199999999991</v>
      </c>
      <c r="U48" s="60">
        <f>(Table114[[#This Row],[Healthy Ipsilateral Hemisphere2]]-Table114[[#This Row],[Contralateral Hemisphere2]])/Table114[[#This Row],[Contralateral Hemisphere2]]*100</f>
        <v>-11.46007149633702</v>
      </c>
      <c r="V48" s="60">
        <f>Table114[[#This Row],[Contralateral Hemisphere2]]-Table114[[#This Row],[Healthy Ipsilateral Hemisphere2]]</f>
        <v>12.582040000000006</v>
      </c>
      <c r="W48" s="59" t="s">
        <v>227</v>
      </c>
      <c r="X48" s="59">
        <v>10</v>
      </c>
      <c r="Y48" s="59">
        <v>10</v>
      </c>
      <c r="Z48" s="59">
        <v>4</v>
      </c>
      <c r="AA48" s="59">
        <v>3</v>
      </c>
      <c r="AB48" s="108">
        <v>3</v>
      </c>
      <c r="AC48" s="98"/>
    </row>
    <row r="49" spans="1:29" x14ac:dyDescent="0.3">
      <c r="A49" s="58" t="s">
        <v>61</v>
      </c>
      <c r="B49" s="59">
        <v>3</v>
      </c>
      <c r="C49" s="108" t="s">
        <v>208</v>
      </c>
      <c r="D49" s="150">
        <v>4.76</v>
      </c>
      <c r="E49" s="60">
        <v>108.99250000000001</v>
      </c>
      <c r="F49" s="60">
        <v>108.62849999999999</v>
      </c>
      <c r="G49" s="60">
        <f>Table114[[#This Row],[Ipsilateral Hemisphere]]-Table114[[#This Row],[Lesion]]</f>
        <v>103.86849999999998</v>
      </c>
      <c r="H49" s="60">
        <f>Table114[[#This Row],[Contralateral Hemisphere]]+Table114[[#This Row],[Ipsilateral Hemisphere]]</f>
        <v>217.62099999999998</v>
      </c>
      <c r="I49" s="60">
        <f>(Table114[[#This Row],[Ipsilateral Hemisphere]]-Table114[[#This Row],[Contralateral Hemisphere]])/Table114[[#This Row],[Contralateral Hemisphere]]*100</f>
        <v>-0.33396793357342802</v>
      </c>
      <c r="J49" s="60">
        <f>Table114[[#This Row],[Contralateral Hemisphere]]-Table114[[#This Row],[Healthy Ipsilateral Hemisphere]]</f>
        <v>5.1240000000000236</v>
      </c>
      <c r="K49" s="60" t="s">
        <v>219</v>
      </c>
      <c r="L49" s="131">
        <v>10</v>
      </c>
      <c r="M49" s="131">
        <v>8</v>
      </c>
      <c r="N49" s="131">
        <v>5</v>
      </c>
      <c r="O49" s="131">
        <v>1</v>
      </c>
      <c r="P49" s="188">
        <v>2</v>
      </c>
      <c r="Q49" s="150">
        <v>4.7585000000000006</v>
      </c>
      <c r="R49" s="60">
        <v>108.464</v>
      </c>
      <c r="S49" s="60">
        <v>108.59949999999999</v>
      </c>
      <c r="T49" s="60">
        <f>Table114[[#This Row],[Ipsilateral Hemisphere2]]-Table114[[#This Row],[Lesion2]]</f>
        <v>103.84099999999999</v>
      </c>
      <c r="U49" s="60">
        <f>(Table114[[#This Row],[Healthy Ipsilateral Hemisphere2]]-Table114[[#This Row],[Contralateral Hemisphere2]])/Table114[[#This Row],[Contralateral Hemisphere2]]*100</f>
        <v>-4.262243693760146</v>
      </c>
      <c r="V49" s="60">
        <f>Table114[[#This Row],[Contralateral Hemisphere2]]-Table114[[#This Row],[Healthy Ipsilateral Hemisphere2]]</f>
        <v>4.6230000000000047</v>
      </c>
      <c r="W49" s="59" t="s">
        <v>227</v>
      </c>
      <c r="X49" s="59">
        <v>10</v>
      </c>
      <c r="Y49" s="59">
        <v>8</v>
      </c>
      <c r="Z49" s="59">
        <v>5</v>
      </c>
      <c r="AA49" s="59">
        <v>3</v>
      </c>
      <c r="AB49" s="108">
        <v>0</v>
      </c>
      <c r="AC49" s="98"/>
    </row>
    <row r="50" spans="1:29" ht="16.2" thickBot="1" x14ac:dyDescent="0.35">
      <c r="A50" s="65" t="s">
        <v>62</v>
      </c>
      <c r="B50" s="66">
        <v>2</v>
      </c>
      <c r="C50" s="109" t="s">
        <v>207</v>
      </c>
      <c r="D50" s="152">
        <v>5.8740000000000006</v>
      </c>
      <c r="E50" s="67">
        <v>109.23800000000001</v>
      </c>
      <c r="F50" s="67">
        <v>104.68650000000001</v>
      </c>
      <c r="G50" s="67">
        <f>Table114[[#This Row],[Ipsilateral Hemisphere]]-Table114[[#This Row],[Lesion]]</f>
        <v>98.812500000000014</v>
      </c>
      <c r="H50" s="67">
        <f>Table114[[#This Row],[Contralateral Hemisphere]]+Table114[[#This Row],[Ipsilateral Hemisphere]]</f>
        <v>213.92450000000002</v>
      </c>
      <c r="I50" s="67">
        <f>(Table114[[#This Row],[Ipsilateral Hemisphere]]-Table114[[#This Row],[Contralateral Hemisphere]])/Table114[[#This Row],[Contralateral Hemisphere]]*100</f>
        <v>-4.1665903806367783</v>
      </c>
      <c r="J50" s="67">
        <f>Table114[[#This Row],[Contralateral Hemisphere]]-Table114[[#This Row],[Healthy Ipsilateral Hemisphere]]</f>
        <v>10.4255</v>
      </c>
      <c r="K50" s="67" t="s">
        <v>219</v>
      </c>
      <c r="L50" s="133">
        <v>9</v>
      </c>
      <c r="M50" s="133">
        <v>6</v>
      </c>
      <c r="N50" s="133">
        <v>1</v>
      </c>
      <c r="O50" s="133">
        <v>1</v>
      </c>
      <c r="P50" s="190">
        <v>4</v>
      </c>
      <c r="Q50" s="152">
        <v>5.0075000000000003</v>
      </c>
      <c r="R50" s="67">
        <v>95.610620000000011</v>
      </c>
      <c r="S50" s="67">
        <v>93.53022</v>
      </c>
      <c r="T50" s="67">
        <f>Table114[[#This Row],[Ipsilateral Hemisphere2]]-Table114[[#This Row],[Lesion2]]</f>
        <v>88.522719999999993</v>
      </c>
      <c r="U50" s="67">
        <f>(Table114[[#This Row],[Healthy Ipsilateral Hemisphere2]]-Table114[[#This Row],[Contralateral Hemisphere2]])/Table114[[#This Row],[Contralateral Hemisphere2]]*100</f>
        <v>-7.413297811477447</v>
      </c>
      <c r="V50" s="67">
        <f>Table114[[#This Row],[Contralateral Hemisphere2]]-Table114[[#This Row],[Healthy Ipsilateral Hemisphere2]]</f>
        <v>7.087900000000019</v>
      </c>
      <c r="W50" s="66" t="s">
        <v>227</v>
      </c>
      <c r="X50" s="66">
        <v>9</v>
      </c>
      <c r="Y50" s="66">
        <v>7</v>
      </c>
      <c r="Z50" s="66">
        <v>2</v>
      </c>
      <c r="AA50" s="66">
        <v>1</v>
      </c>
      <c r="AB50" s="109">
        <v>4</v>
      </c>
      <c r="AC50" s="113" t="s">
        <v>224</v>
      </c>
    </row>
    <row r="51" spans="1:29" x14ac:dyDescent="0.3">
      <c r="A51" s="96"/>
      <c r="D51" s="13"/>
      <c r="E51" s="13"/>
      <c r="F51" s="13"/>
      <c r="G51" s="13"/>
      <c r="H51" s="13"/>
      <c r="I51" s="13"/>
      <c r="J51" s="13"/>
      <c r="U51" s="13"/>
      <c r="V51" s="13"/>
    </row>
    <row r="52" spans="1:29" x14ac:dyDescent="0.3">
      <c r="A52" s="96"/>
      <c r="B52" s="97"/>
      <c r="D52" s="13"/>
      <c r="E52" s="13"/>
      <c r="F52" s="13"/>
      <c r="G52" s="13"/>
      <c r="H52" s="13"/>
      <c r="I52" s="13"/>
      <c r="J52" s="13"/>
      <c r="U52" s="13"/>
      <c r="V52" s="13"/>
    </row>
  </sheetData>
  <mergeCells count="3">
    <mergeCell ref="Q1:AC1"/>
    <mergeCell ref="A1:C1"/>
    <mergeCell ref="D1:P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6"/>
  <sheetViews>
    <sheetView topLeftCell="A20" zoomScale="84" zoomScaleNormal="84" workbookViewId="0">
      <selection activeCell="A27" sqref="A27"/>
    </sheetView>
  </sheetViews>
  <sheetFormatPr defaultColWidth="8.796875" defaultRowHeight="15.6" x14ac:dyDescent="0.3"/>
  <cols>
    <col min="1" max="1" width="19" style="6" customWidth="1"/>
    <col min="2" max="2" width="14.5" style="6" customWidth="1"/>
    <col min="3" max="3" width="27.69921875" style="6" customWidth="1"/>
    <col min="4" max="7" width="8.796875" style="6"/>
    <col min="8" max="8" width="9.796875" style="6" customWidth="1"/>
    <col min="9" max="13" width="8.796875" style="6"/>
    <col min="14" max="14" width="12" style="6" customWidth="1"/>
    <col min="15" max="15" width="11.5" style="6" customWidth="1"/>
    <col min="16" max="16" width="8.796875" style="6"/>
    <col min="17" max="17" width="9.69921875" style="6" customWidth="1"/>
    <col min="18" max="20" width="8.796875" style="6"/>
    <col min="21" max="21" width="10.69921875" style="6" customWidth="1"/>
    <col min="22" max="22" width="11.5" style="6" customWidth="1"/>
    <col min="23" max="23" width="8.796875" style="6"/>
    <col min="24" max="24" width="9.69921875" style="6" customWidth="1"/>
    <col min="25" max="27" width="8.796875" style="6"/>
    <col min="28" max="28" width="10.296875" style="6" customWidth="1"/>
    <col min="29" max="29" width="11.5" style="6" customWidth="1"/>
    <col min="30" max="30" width="8.796875" style="6"/>
    <col min="31" max="31" width="9.69921875" style="6" customWidth="1"/>
    <col min="32" max="32" width="16.296875" style="6" customWidth="1"/>
    <col min="33" max="33" width="15.796875" style="6" customWidth="1"/>
    <col min="34" max="34" width="13" style="6" customWidth="1"/>
    <col min="35" max="35" width="16.19921875" style="6" bestFit="1" customWidth="1"/>
    <col min="36" max="36" width="14.19921875" style="6" bestFit="1" customWidth="1"/>
    <col min="37" max="37" width="12.296875" style="6" customWidth="1"/>
    <col min="38" max="38" width="13.19921875" style="6" customWidth="1"/>
    <col min="39" max="40" width="12.796875" style="6" bestFit="1" customWidth="1"/>
    <col min="41" max="41" width="11.69921875" style="6" bestFit="1" customWidth="1"/>
    <col min="42" max="42" width="12" style="6" customWidth="1"/>
    <col min="43" max="43" width="16.296875" style="6" customWidth="1"/>
    <col min="44" max="45" width="14.19921875" style="6" bestFit="1" customWidth="1"/>
    <col min="46" max="46" width="12.796875" style="6" bestFit="1" customWidth="1"/>
    <col min="47" max="47" width="14.69921875" style="6" customWidth="1"/>
    <col min="48" max="48" width="13.5" style="6" customWidth="1"/>
    <col min="49" max="49" width="13.69921875" style="6" bestFit="1" customWidth="1"/>
    <col min="50" max="50" width="12.796875" style="6" bestFit="1" customWidth="1"/>
    <col min="51" max="51" width="11.69921875" style="6" bestFit="1" customWidth="1"/>
    <col min="52" max="52" width="9" style="6" customWidth="1"/>
    <col min="53" max="16384" width="8.796875" style="6"/>
  </cols>
  <sheetData>
    <row r="1" spans="1:51" ht="16.2" thickBot="1" x14ac:dyDescent="0.35">
      <c r="A1" s="219"/>
      <c r="B1" s="220"/>
      <c r="C1" s="220"/>
      <c r="D1" s="223" t="s">
        <v>187</v>
      </c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4" t="s">
        <v>108</v>
      </c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5"/>
    </row>
    <row r="2" spans="1:51" ht="16.2" thickBot="1" x14ac:dyDescent="0.35">
      <c r="A2" s="221"/>
      <c r="B2" s="222"/>
      <c r="C2" s="222"/>
      <c r="D2" s="226" t="s">
        <v>109</v>
      </c>
      <c r="E2" s="226"/>
      <c r="F2" s="226"/>
      <c r="G2" s="226"/>
      <c r="H2" s="226"/>
      <c r="I2" s="226"/>
      <c r="J2" s="226"/>
      <c r="K2" s="227" t="s">
        <v>110</v>
      </c>
      <c r="L2" s="227"/>
      <c r="M2" s="227"/>
      <c r="N2" s="227"/>
      <c r="O2" s="227"/>
      <c r="P2" s="227"/>
      <c r="Q2" s="227"/>
      <c r="R2" s="228" t="s">
        <v>111</v>
      </c>
      <c r="S2" s="228"/>
      <c r="T2" s="228"/>
      <c r="U2" s="228"/>
      <c r="V2" s="228"/>
      <c r="W2" s="228"/>
      <c r="X2" s="228"/>
      <c r="Y2" s="229" t="s">
        <v>112</v>
      </c>
      <c r="Z2" s="229"/>
      <c r="AA2" s="229"/>
      <c r="AB2" s="229"/>
      <c r="AC2" s="229"/>
      <c r="AD2" s="229"/>
      <c r="AE2" s="229"/>
      <c r="AF2" s="226" t="s">
        <v>109</v>
      </c>
      <c r="AG2" s="226"/>
      <c r="AH2" s="226"/>
      <c r="AI2" s="226"/>
      <c r="AJ2" s="226"/>
      <c r="AK2" s="230" t="s">
        <v>110</v>
      </c>
      <c r="AL2" s="230"/>
      <c r="AM2" s="230"/>
      <c r="AN2" s="230"/>
      <c r="AO2" s="230"/>
      <c r="AP2" s="228" t="s">
        <v>111</v>
      </c>
      <c r="AQ2" s="228"/>
      <c r="AR2" s="228"/>
      <c r="AS2" s="228"/>
      <c r="AT2" s="228"/>
      <c r="AU2" s="229" t="s">
        <v>112</v>
      </c>
      <c r="AV2" s="229"/>
      <c r="AW2" s="229"/>
      <c r="AX2" s="229"/>
      <c r="AY2" s="231"/>
    </row>
    <row r="3" spans="1:51" s="2" customFormat="1" ht="46.8" customHeight="1" thickBot="1" x14ac:dyDescent="0.35">
      <c r="A3" s="72" t="s">
        <v>1</v>
      </c>
      <c r="B3" s="73" t="s">
        <v>178</v>
      </c>
      <c r="C3" s="73" t="s">
        <v>103</v>
      </c>
      <c r="D3" s="73" t="s">
        <v>113</v>
      </c>
      <c r="E3" s="73" t="s">
        <v>114</v>
      </c>
      <c r="F3" s="73" t="s">
        <v>115</v>
      </c>
      <c r="G3" s="73" t="s">
        <v>116</v>
      </c>
      <c r="H3" s="73" t="s">
        <v>117</v>
      </c>
      <c r="I3" s="73" t="s">
        <v>118</v>
      </c>
      <c r="J3" s="73" t="s">
        <v>119</v>
      </c>
      <c r="K3" s="73" t="s">
        <v>120</v>
      </c>
      <c r="L3" s="73" t="s">
        <v>121</v>
      </c>
      <c r="M3" s="73" t="s">
        <v>122</v>
      </c>
      <c r="N3" s="73" t="s">
        <v>123</v>
      </c>
      <c r="O3" s="73" t="s">
        <v>124</v>
      </c>
      <c r="P3" s="73" t="s">
        <v>125</v>
      </c>
      <c r="Q3" s="73" t="s">
        <v>126</v>
      </c>
      <c r="R3" s="73" t="s">
        <v>127</v>
      </c>
      <c r="S3" s="73" t="s">
        <v>128</v>
      </c>
      <c r="T3" s="73" t="s">
        <v>129</v>
      </c>
      <c r="U3" s="73" t="s">
        <v>130</v>
      </c>
      <c r="V3" s="73" t="s">
        <v>131</v>
      </c>
      <c r="W3" s="73" t="s">
        <v>132</v>
      </c>
      <c r="X3" s="73" t="s">
        <v>133</v>
      </c>
      <c r="Y3" s="73" t="s">
        <v>134</v>
      </c>
      <c r="Z3" s="73" t="s">
        <v>135</v>
      </c>
      <c r="AA3" s="73" t="s">
        <v>136</v>
      </c>
      <c r="AB3" s="73" t="s">
        <v>137</v>
      </c>
      <c r="AC3" s="73" t="s">
        <v>138</v>
      </c>
      <c r="AD3" s="73" t="s">
        <v>139</v>
      </c>
      <c r="AE3" s="73" t="s">
        <v>140</v>
      </c>
      <c r="AF3" s="73" t="s">
        <v>141</v>
      </c>
      <c r="AG3" s="73" t="s">
        <v>142</v>
      </c>
      <c r="AH3" s="73" t="s">
        <v>143</v>
      </c>
      <c r="AI3" s="73" t="s">
        <v>144</v>
      </c>
      <c r="AJ3" s="73" t="s">
        <v>145</v>
      </c>
      <c r="AK3" s="73" t="s">
        <v>146</v>
      </c>
      <c r="AL3" s="73" t="s">
        <v>147</v>
      </c>
      <c r="AM3" s="73" t="s">
        <v>148</v>
      </c>
      <c r="AN3" s="73" t="s">
        <v>149</v>
      </c>
      <c r="AO3" s="73" t="s">
        <v>150</v>
      </c>
      <c r="AP3" s="73" t="s">
        <v>151</v>
      </c>
      <c r="AQ3" s="73" t="s">
        <v>152</v>
      </c>
      <c r="AR3" s="73" t="s">
        <v>153</v>
      </c>
      <c r="AS3" s="73" t="s">
        <v>154</v>
      </c>
      <c r="AT3" s="73" t="s">
        <v>155</v>
      </c>
      <c r="AU3" s="73" t="s">
        <v>156</v>
      </c>
      <c r="AV3" s="73" t="s">
        <v>157</v>
      </c>
      <c r="AW3" s="73" t="s">
        <v>158</v>
      </c>
      <c r="AX3" s="73" t="s">
        <v>159</v>
      </c>
      <c r="AY3" s="74" t="s">
        <v>160</v>
      </c>
    </row>
    <row r="4" spans="1:51" s="14" customFormat="1" x14ac:dyDescent="0.3">
      <c r="A4" s="69" t="s">
        <v>68</v>
      </c>
      <c r="B4" s="10">
        <v>2</v>
      </c>
      <c r="C4" s="54" t="s">
        <v>207</v>
      </c>
      <c r="D4" s="171">
        <v>31.8</v>
      </c>
      <c r="E4" s="172">
        <v>51.4</v>
      </c>
      <c r="F4" s="172">
        <v>41.9</v>
      </c>
      <c r="G4" s="172">
        <f t="shared" ref="G4:G35" si="0">E4/F4</f>
        <v>1.2267303102625298</v>
      </c>
      <c r="H4" s="172">
        <v>12.6</v>
      </c>
      <c r="I4" s="172">
        <v>20.5</v>
      </c>
      <c r="J4" s="173">
        <v>11.7</v>
      </c>
      <c r="K4" s="168">
        <v>54.3</v>
      </c>
      <c r="L4" s="89">
        <v>49.5</v>
      </c>
      <c r="M4" s="89">
        <v>45.4</v>
      </c>
      <c r="N4" s="89">
        <f t="shared" ref="N4:N35" si="1">L4/M4</f>
        <v>1.0903083700440528</v>
      </c>
      <c r="O4" s="89">
        <v>17.5</v>
      </c>
      <c r="P4" s="89">
        <v>10</v>
      </c>
      <c r="Q4" s="165">
        <v>8.6</v>
      </c>
      <c r="R4" s="171">
        <v>48.1</v>
      </c>
      <c r="S4" s="172">
        <v>45.3</v>
      </c>
      <c r="T4" s="172">
        <v>51.2</v>
      </c>
      <c r="U4" s="172">
        <f t="shared" ref="U4:U35" si="2">S4/T4</f>
        <v>0.88476562499999989</v>
      </c>
      <c r="V4" s="172">
        <v>24.5</v>
      </c>
      <c r="W4" s="172">
        <v>27.3</v>
      </c>
      <c r="X4" s="173">
        <v>23</v>
      </c>
      <c r="Y4" s="168">
        <v>27.7</v>
      </c>
      <c r="Z4" s="89">
        <v>53.8</v>
      </c>
      <c r="AA4" s="89">
        <v>38.200000000000003</v>
      </c>
      <c r="AB4" s="89">
        <f t="shared" ref="AB4:AB38" si="3">Z4/AA4</f>
        <v>1.4083769633507852</v>
      </c>
      <c r="AC4" s="89">
        <v>7.04</v>
      </c>
      <c r="AD4" s="89">
        <v>9.1999999999999993</v>
      </c>
      <c r="AE4" s="165">
        <v>6.61</v>
      </c>
      <c r="AF4" s="158">
        <v>10715353</v>
      </c>
      <c r="AG4" s="159">
        <f t="shared" ref="AG4:AG35" si="4">AF4*D4/100</f>
        <v>3407482.2540000002</v>
      </c>
      <c r="AH4" s="159">
        <f t="shared" ref="AH4:AH35" si="5">AG4*E4/100</f>
        <v>1751445.8785560001</v>
      </c>
      <c r="AI4" s="159">
        <f t="shared" ref="AI4:AI35" si="6">AG4*F4/100</f>
        <v>1427735.0644260002</v>
      </c>
      <c r="AJ4" s="160">
        <f t="shared" ref="AJ4:AJ35" si="7">AH4*J4/100</f>
        <v>204919.16779105202</v>
      </c>
      <c r="AK4" s="155">
        <v>155381.5</v>
      </c>
      <c r="AL4" s="83">
        <f t="shared" ref="AL4:AL35" si="8">AK4*K4/100</f>
        <v>84372.15449999999</v>
      </c>
      <c r="AM4" s="83">
        <f t="shared" ref="AM4:AM35" si="9">AL4*L4/100</f>
        <v>41764.216477499998</v>
      </c>
      <c r="AN4" s="83">
        <f t="shared" ref="AN4:AN35" si="10">AL4*M4/100</f>
        <v>38304.958142999996</v>
      </c>
      <c r="AO4" s="153">
        <f t="shared" ref="AO4:AO35" si="11">AM4*Q4/100</f>
        <v>3591.7226170649997</v>
      </c>
      <c r="AP4" s="158">
        <v>105812</v>
      </c>
      <c r="AQ4" s="159">
        <f t="shared" ref="AQ4:AQ31" si="12">AP4*R4/100</f>
        <v>50895.572</v>
      </c>
      <c r="AR4" s="159">
        <f t="shared" ref="AR4:AR30" si="13">AQ4*S4/100</f>
        <v>23055.694115999999</v>
      </c>
      <c r="AS4" s="159">
        <f t="shared" ref="AS4:AS35" si="14">AQ4*T4/100</f>
        <v>26058.532864000001</v>
      </c>
      <c r="AT4" s="160">
        <f t="shared" ref="AT4:AT35" si="15">AR4*X4/100</f>
        <v>5302.8096466799998</v>
      </c>
      <c r="AU4" s="155">
        <v>40900</v>
      </c>
      <c r="AV4" s="83">
        <f t="shared" ref="AV4:AV38" si="16">AU4*Y4/100</f>
        <v>11329.3</v>
      </c>
      <c r="AW4" s="83">
        <f t="shared" ref="AW4:AW38" si="17">AV4*Z4/100</f>
        <v>6095.1633999999995</v>
      </c>
      <c r="AX4" s="83">
        <f t="shared" ref="AX4:AX38" si="18">AV4*AA4/100</f>
        <v>4327.7925999999998</v>
      </c>
      <c r="AY4" s="84">
        <f t="shared" ref="AY4:AY38" si="19">AW4*AE4/100</f>
        <v>402.89030073999993</v>
      </c>
    </row>
    <row r="5" spans="1:51" s="14" customFormat="1" x14ac:dyDescent="0.3">
      <c r="A5" s="69" t="s">
        <v>63</v>
      </c>
      <c r="B5" s="10">
        <v>3</v>
      </c>
      <c r="C5" s="54" t="s">
        <v>208</v>
      </c>
      <c r="D5" s="174">
        <v>26.5</v>
      </c>
      <c r="E5" s="89">
        <v>53.3</v>
      </c>
      <c r="F5" s="89">
        <v>38.4</v>
      </c>
      <c r="G5" s="89">
        <f t="shared" si="0"/>
        <v>1.3880208333333333</v>
      </c>
      <c r="H5" s="89">
        <v>13.2</v>
      </c>
      <c r="I5" s="89">
        <v>22</v>
      </c>
      <c r="J5" s="175">
        <v>13.1</v>
      </c>
      <c r="K5" s="168">
        <v>47</v>
      </c>
      <c r="L5" s="89">
        <v>48.5</v>
      </c>
      <c r="M5" s="89">
        <v>43.1</v>
      </c>
      <c r="N5" s="89">
        <f t="shared" si="1"/>
        <v>1.1252900232018561</v>
      </c>
      <c r="O5" s="89">
        <v>17</v>
      </c>
      <c r="P5" s="89">
        <v>6.97</v>
      </c>
      <c r="Q5" s="165">
        <v>4.84</v>
      </c>
      <c r="R5" s="174">
        <v>58.4</v>
      </c>
      <c r="S5" s="89">
        <v>47.4</v>
      </c>
      <c r="T5" s="89">
        <v>49.6</v>
      </c>
      <c r="U5" s="89">
        <f t="shared" si="2"/>
        <v>0.95564516129032251</v>
      </c>
      <c r="V5" s="89">
        <v>19.899999999999999</v>
      </c>
      <c r="W5" s="89">
        <v>22</v>
      </c>
      <c r="X5" s="175">
        <v>18.899999999999999</v>
      </c>
      <c r="Y5" s="168">
        <v>29.1</v>
      </c>
      <c r="Z5" s="89">
        <v>53.2</v>
      </c>
      <c r="AA5" s="89">
        <v>39.5</v>
      </c>
      <c r="AB5" s="89">
        <f t="shared" si="3"/>
        <v>1.3468354430379748</v>
      </c>
      <c r="AC5" s="89">
        <v>13.3</v>
      </c>
      <c r="AD5" s="89">
        <v>13</v>
      </c>
      <c r="AE5" s="165">
        <v>9.61</v>
      </c>
      <c r="AF5" s="161">
        <v>12893171</v>
      </c>
      <c r="AG5" s="83">
        <f t="shared" si="4"/>
        <v>3416690.3149999999</v>
      </c>
      <c r="AH5" s="83">
        <f t="shared" si="5"/>
        <v>1821095.937895</v>
      </c>
      <c r="AI5" s="83">
        <f t="shared" si="6"/>
        <v>1312009.0809599999</v>
      </c>
      <c r="AJ5" s="162">
        <f t="shared" si="7"/>
        <v>238563.56786424498</v>
      </c>
      <c r="AK5" s="155">
        <v>135288.5</v>
      </c>
      <c r="AL5" s="83">
        <f t="shared" si="8"/>
        <v>63585.595000000001</v>
      </c>
      <c r="AM5" s="83">
        <f t="shared" si="9"/>
        <v>30839.013575000001</v>
      </c>
      <c r="AN5" s="83">
        <f t="shared" si="10"/>
        <v>27405.391445000001</v>
      </c>
      <c r="AO5" s="153">
        <f t="shared" si="11"/>
        <v>1492.60825703</v>
      </c>
      <c r="AP5" s="161">
        <v>270554</v>
      </c>
      <c r="AQ5" s="83">
        <f t="shared" si="12"/>
        <v>158003.53599999999</v>
      </c>
      <c r="AR5" s="83">
        <f t="shared" si="13"/>
        <v>74893.676063999985</v>
      </c>
      <c r="AS5" s="83">
        <f t="shared" si="14"/>
        <v>78369.753855999996</v>
      </c>
      <c r="AT5" s="162">
        <f t="shared" si="15"/>
        <v>14154.904776095997</v>
      </c>
      <c r="AU5" s="155">
        <v>49798</v>
      </c>
      <c r="AV5" s="83">
        <f t="shared" si="16"/>
        <v>14491.218000000001</v>
      </c>
      <c r="AW5" s="83">
        <f t="shared" si="17"/>
        <v>7709.3279760000005</v>
      </c>
      <c r="AX5" s="83">
        <f t="shared" si="18"/>
        <v>5724.0311099999999</v>
      </c>
      <c r="AY5" s="84">
        <f t="shared" si="19"/>
        <v>740.86641849360012</v>
      </c>
    </row>
    <row r="6" spans="1:51" s="14" customFormat="1" x14ac:dyDescent="0.3">
      <c r="A6" s="69" t="s">
        <v>69</v>
      </c>
      <c r="B6" s="10">
        <v>3</v>
      </c>
      <c r="C6" s="54" t="s">
        <v>208</v>
      </c>
      <c r="D6" s="174">
        <v>27.4</v>
      </c>
      <c r="E6" s="89">
        <v>51.8</v>
      </c>
      <c r="F6" s="89">
        <v>38.700000000000003</v>
      </c>
      <c r="G6" s="89">
        <f t="shared" si="0"/>
        <v>1.3385012919896639</v>
      </c>
      <c r="H6" s="89">
        <v>12</v>
      </c>
      <c r="I6" s="89">
        <v>20.3</v>
      </c>
      <c r="J6" s="175">
        <v>13</v>
      </c>
      <c r="K6" s="168">
        <v>57</v>
      </c>
      <c r="L6" s="89">
        <v>47.4</v>
      </c>
      <c r="M6" s="89">
        <v>44</v>
      </c>
      <c r="N6" s="89">
        <f t="shared" si="1"/>
        <v>1.0772727272727272</v>
      </c>
      <c r="O6" s="89">
        <v>15.3</v>
      </c>
      <c r="P6" s="89">
        <v>7.59</v>
      </c>
      <c r="Q6" s="165">
        <v>4.97</v>
      </c>
      <c r="R6" s="174">
        <v>53.1</v>
      </c>
      <c r="S6" s="89">
        <v>45.1</v>
      </c>
      <c r="T6" s="89">
        <v>49.4</v>
      </c>
      <c r="U6" s="89">
        <f t="shared" si="2"/>
        <v>0.91295546558704455</v>
      </c>
      <c r="V6" s="89">
        <v>19.7</v>
      </c>
      <c r="W6" s="89">
        <v>22.2</v>
      </c>
      <c r="X6" s="175">
        <v>15</v>
      </c>
      <c r="Y6" s="168">
        <v>12</v>
      </c>
      <c r="Z6" s="89">
        <v>43.4</v>
      </c>
      <c r="AA6" s="89">
        <v>48.2</v>
      </c>
      <c r="AB6" s="89">
        <f t="shared" si="3"/>
        <v>0.90041493775933601</v>
      </c>
      <c r="AC6" s="89">
        <v>16.5</v>
      </c>
      <c r="AD6" s="89">
        <v>19</v>
      </c>
      <c r="AE6" s="165">
        <v>14.2</v>
      </c>
      <c r="AF6" s="161">
        <v>16178535</v>
      </c>
      <c r="AG6" s="83">
        <f t="shared" si="4"/>
        <v>4432918.59</v>
      </c>
      <c r="AH6" s="83">
        <f t="shared" si="5"/>
        <v>2296251.82962</v>
      </c>
      <c r="AI6" s="83">
        <f t="shared" si="6"/>
        <v>1715539.4943299999</v>
      </c>
      <c r="AJ6" s="162">
        <f t="shared" si="7"/>
        <v>298512.73785059998</v>
      </c>
      <c r="AK6" s="155">
        <v>244788.5</v>
      </c>
      <c r="AL6" s="83">
        <f t="shared" si="8"/>
        <v>139529.44500000001</v>
      </c>
      <c r="AM6" s="83">
        <f t="shared" si="9"/>
        <v>66136.95693</v>
      </c>
      <c r="AN6" s="83">
        <f t="shared" si="10"/>
        <v>61392.955800000003</v>
      </c>
      <c r="AO6" s="153">
        <f t="shared" si="11"/>
        <v>3287.006759421</v>
      </c>
      <c r="AP6" s="161">
        <v>397206.5</v>
      </c>
      <c r="AQ6" s="83">
        <f t="shared" si="12"/>
        <v>210916.65150000004</v>
      </c>
      <c r="AR6" s="83">
        <f t="shared" si="13"/>
        <v>95123.409826500021</v>
      </c>
      <c r="AS6" s="83">
        <f t="shared" si="14"/>
        <v>104192.82584100003</v>
      </c>
      <c r="AT6" s="162">
        <f t="shared" si="15"/>
        <v>14268.511473975002</v>
      </c>
      <c r="AU6" s="155">
        <v>176437</v>
      </c>
      <c r="AV6" s="83">
        <f t="shared" si="16"/>
        <v>21172.44</v>
      </c>
      <c r="AW6" s="83">
        <f t="shared" si="17"/>
        <v>9188.8389599999991</v>
      </c>
      <c r="AX6" s="83">
        <f t="shared" si="18"/>
        <v>10205.11608</v>
      </c>
      <c r="AY6" s="84">
        <f t="shared" si="19"/>
        <v>1304.8151323199997</v>
      </c>
    </row>
    <row r="7" spans="1:51" s="14" customFormat="1" x14ac:dyDescent="0.3">
      <c r="A7" s="69" t="s">
        <v>70</v>
      </c>
      <c r="B7" s="10">
        <v>2</v>
      </c>
      <c r="C7" s="54" t="s">
        <v>207</v>
      </c>
      <c r="D7" s="174">
        <v>29.6</v>
      </c>
      <c r="E7" s="89">
        <v>50.2</v>
      </c>
      <c r="F7" s="89">
        <v>42.7</v>
      </c>
      <c r="G7" s="89">
        <f t="shared" si="0"/>
        <v>1.1756440281030445</v>
      </c>
      <c r="H7" s="89">
        <v>9.27</v>
      </c>
      <c r="I7" s="89">
        <v>18.100000000000001</v>
      </c>
      <c r="J7" s="175">
        <v>8.39</v>
      </c>
      <c r="K7" s="168">
        <v>46.9</v>
      </c>
      <c r="L7" s="89">
        <v>43.1</v>
      </c>
      <c r="M7" s="89">
        <v>39.299999999999997</v>
      </c>
      <c r="N7" s="89">
        <f t="shared" si="1"/>
        <v>1.0966921119592876</v>
      </c>
      <c r="O7" s="89">
        <v>18.100000000000001</v>
      </c>
      <c r="P7" s="89">
        <v>8.77</v>
      </c>
      <c r="Q7" s="165">
        <v>7.33</v>
      </c>
      <c r="R7" s="174">
        <v>60.7</v>
      </c>
      <c r="S7" s="89">
        <v>45.4</v>
      </c>
      <c r="T7" s="89">
        <v>49.8</v>
      </c>
      <c r="U7" s="89">
        <f t="shared" si="2"/>
        <v>0.91164658634538154</v>
      </c>
      <c r="V7" s="89">
        <v>19.899999999999999</v>
      </c>
      <c r="W7" s="89">
        <v>21.5</v>
      </c>
      <c r="X7" s="175">
        <v>18</v>
      </c>
      <c r="Y7" s="168">
        <v>16.5</v>
      </c>
      <c r="Z7" s="89">
        <v>42.2</v>
      </c>
      <c r="AA7" s="89">
        <v>50.4</v>
      </c>
      <c r="AB7" s="89">
        <f t="shared" si="3"/>
        <v>0.83730158730158744</v>
      </c>
      <c r="AC7" s="89">
        <v>13.1</v>
      </c>
      <c r="AD7" s="89">
        <v>13.1</v>
      </c>
      <c r="AE7" s="165">
        <v>5.78</v>
      </c>
      <c r="AF7" s="161">
        <v>13549736</v>
      </c>
      <c r="AG7" s="83">
        <f t="shared" si="4"/>
        <v>4010721.8560000001</v>
      </c>
      <c r="AH7" s="83">
        <f t="shared" si="5"/>
        <v>2013382.3717120001</v>
      </c>
      <c r="AI7" s="83">
        <f t="shared" si="6"/>
        <v>1712578.2325120002</v>
      </c>
      <c r="AJ7" s="162">
        <f t="shared" si="7"/>
        <v>168922.78098663679</v>
      </c>
      <c r="AK7" s="155">
        <v>333203.75</v>
      </c>
      <c r="AL7" s="83">
        <f t="shared" si="8"/>
        <v>156272.55875</v>
      </c>
      <c r="AM7" s="83">
        <f t="shared" si="9"/>
        <v>67353.472821250005</v>
      </c>
      <c r="AN7" s="83">
        <f t="shared" si="10"/>
        <v>61415.115588749992</v>
      </c>
      <c r="AO7" s="153">
        <f t="shared" si="11"/>
        <v>4937.0095577976253</v>
      </c>
      <c r="AP7" s="161">
        <v>789802</v>
      </c>
      <c r="AQ7" s="83">
        <f t="shared" si="12"/>
        <v>479409.81400000007</v>
      </c>
      <c r="AR7" s="83">
        <f t="shared" si="13"/>
        <v>217652.05555600004</v>
      </c>
      <c r="AS7" s="83">
        <f t="shared" si="14"/>
        <v>238746.08737200004</v>
      </c>
      <c r="AT7" s="162">
        <f t="shared" si="15"/>
        <v>39177.370000080002</v>
      </c>
      <c r="AU7" s="155">
        <v>49312</v>
      </c>
      <c r="AV7" s="83">
        <f t="shared" si="16"/>
        <v>8136.48</v>
      </c>
      <c r="AW7" s="83">
        <f t="shared" si="17"/>
        <v>3433.59456</v>
      </c>
      <c r="AX7" s="83">
        <f t="shared" si="18"/>
        <v>4100.7859199999994</v>
      </c>
      <c r="AY7" s="84">
        <f t="shared" si="19"/>
        <v>198.461765568</v>
      </c>
    </row>
    <row r="8" spans="1:51" s="14" customFormat="1" x14ac:dyDescent="0.3">
      <c r="A8" s="69" t="s">
        <v>71</v>
      </c>
      <c r="B8" s="10">
        <v>3</v>
      </c>
      <c r="C8" s="54" t="s">
        <v>208</v>
      </c>
      <c r="D8" s="174">
        <v>26</v>
      </c>
      <c r="E8" s="89">
        <v>48.9</v>
      </c>
      <c r="F8" s="89">
        <v>38.1</v>
      </c>
      <c r="G8" s="89">
        <f t="shared" si="0"/>
        <v>1.2834645669291338</v>
      </c>
      <c r="H8" s="89">
        <v>13.7</v>
      </c>
      <c r="I8" s="89">
        <v>22.8</v>
      </c>
      <c r="J8" s="175">
        <v>10.6</v>
      </c>
      <c r="K8" s="168">
        <v>51.7</v>
      </c>
      <c r="L8" s="89">
        <v>42.6</v>
      </c>
      <c r="M8" s="89">
        <v>40.5</v>
      </c>
      <c r="N8" s="89">
        <f t="shared" si="1"/>
        <v>1.0518518518518518</v>
      </c>
      <c r="O8" s="89">
        <v>18.399999999999999</v>
      </c>
      <c r="P8" s="89">
        <v>5.88</v>
      </c>
      <c r="Q8" s="165">
        <v>6.65</v>
      </c>
      <c r="R8" s="174">
        <v>50.1</v>
      </c>
      <c r="S8" s="89">
        <v>45.5</v>
      </c>
      <c r="T8" s="89">
        <v>48.5</v>
      </c>
      <c r="U8" s="89">
        <f t="shared" si="2"/>
        <v>0.93814432989690721</v>
      </c>
      <c r="V8" s="89">
        <v>18.8</v>
      </c>
      <c r="W8" s="89">
        <v>18.5</v>
      </c>
      <c r="X8" s="175">
        <v>18.8</v>
      </c>
      <c r="Y8" s="168">
        <v>12.9</v>
      </c>
      <c r="Z8" s="89">
        <v>42.9</v>
      </c>
      <c r="AA8" s="89">
        <v>44.1</v>
      </c>
      <c r="AB8" s="89">
        <f t="shared" si="3"/>
        <v>0.97278911564625847</v>
      </c>
      <c r="AC8" s="89">
        <v>16</v>
      </c>
      <c r="AD8" s="89">
        <v>18.399999999999999</v>
      </c>
      <c r="AE8" s="165">
        <v>13</v>
      </c>
      <c r="AF8" s="161">
        <v>24402254</v>
      </c>
      <c r="AG8" s="83">
        <f t="shared" si="4"/>
        <v>6344586.04</v>
      </c>
      <c r="AH8" s="83">
        <f t="shared" si="5"/>
        <v>3102502.5735599999</v>
      </c>
      <c r="AI8" s="83">
        <f t="shared" si="6"/>
        <v>2417287.2812399999</v>
      </c>
      <c r="AJ8" s="162">
        <f t="shared" si="7"/>
        <v>328865.27279735997</v>
      </c>
      <c r="AK8" s="155">
        <v>164269.75</v>
      </c>
      <c r="AL8" s="83">
        <f t="shared" si="8"/>
        <v>84927.460750000013</v>
      </c>
      <c r="AM8" s="83">
        <f t="shared" si="9"/>
        <v>36179.098279500009</v>
      </c>
      <c r="AN8" s="83">
        <f t="shared" si="10"/>
        <v>34395.621603750005</v>
      </c>
      <c r="AO8" s="153">
        <f t="shared" si="11"/>
        <v>2405.9100355867504</v>
      </c>
      <c r="AP8" s="161">
        <v>562792.5</v>
      </c>
      <c r="AQ8" s="83">
        <f t="shared" si="12"/>
        <v>281959.04249999998</v>
      </c>
      <c r="AR8" s="83">
        <f t="shared" si="13"/>
        <v>128291.3643375</v>
      </c>
      <c r="AS8" s="83">
        <f t="shared" si="14"/>
        <v>136750.13561249999</v>
      </c>
      <c r="AT8" s="162">
        <f t="shared" si="15"/>
        <v>24118.776495449998</v>
      </c>
      <c r="AU8" s="155">
        <v>107478</v>
      </c>
      <c r="AV8" s="83">
        <f t="shared" si="16"/>
        <v>13864.662</v>
      </c>
      <c r="AW8" s="83">
        <f t="shared" si="17"/>
        <v>5947.9399979999998</v>
      </c>
      <c r="AX8" s="83">
        <f t="shared" si="18"/>
        <v>6114.3159420000002</v>
      </c>
      <c r="AY8" s="84">
        <f t="shared" si="19"/>
        <v>773.23219973999994</v>
      </c>
    </row>
    <row r="9" spans="1:51" s="14" customFormat="1" x14ac:dyDescent="0.3">
      <c r="A9" s="69" t="s">
        <v>72</v>
      </c>
      <c r="B9" s="10">
        <v>1</v>
      </c>
      <c r="C9" s="54" t="s">
        <v>38</v>
      </c>
      <c r="D9" s="174">
        <v>38.4</v>
      </c>
      <c r="E9" s="89">
        <v>59.5</v>
      </c>
      <c r="F9" s="89">
        <v>35.799999999999997</v>
      </c>
      <c r="G9" s="89">
        <f t="shared" si="0"/>
        <v>1.6620111731843576</v>
      </c>
      <c r="H9" s="89">
        <v>8.4700000000000006</v>
      </c>
      <c r="I9" s="89">
        <v>11.4</v>
      </c>
      <c r="J9" s="175">
        <v>5.6</v>
      </c>
      <c r="K9" s="168">
        <v>60.2</v>
      </c>
      <c r="L9" s="89">
        <v>53.9</v>
      </c>
      <c r="M9" s="89">
        <v>43.3</v>
      </c>
      <c r="N9" s="89">
        <f t="shared" si="1"/>
        <v>1.2448036951501156</v>
      </c>
      <c r="O9" s="89">
        <v>11.1</v>
      </c>
      <c r="P9" s="89">
        <v>10.9</v>
      </c>
      <c r="Q9" s="165">
        <v>3.57</v>
      </c>
      <c r="R9" s="174">
        <v>74.5</v>
      </c>
      <c r="S9" s="89">
        <v>53.7</v>
      </c>
      <c r="T9" s="89">
        <v>45.3</v>
      </c>
      <c r="U9" s="89">
        <f t="shared" si="2"/>
        <v>1.185430463576159</v>
      </c>
      <c r="V9" s="89">
        <v>9.1999999999999993</v>
      </c>
      <c r="W9" s="89">
        <v>9.73</v>
      </c>
      <c r="X9" s="175">
        <v>7.79</v>
      </c>
      <c r="Y9" s="168">
        <v>28.8</v>
      </c>
      <c r="Z9" s="89">
        <v>53.4</v>
      </c>
      <c r="AA9" s="89">
        <v>41.9</v>
      </c>
      <c r="AB9" s="89">
        <f t="shared" si="3"/>
        <v>1.2744630071599046</v>
      </c>
      <c r="AC9" s="89">
        <v>3.77</v>
      </c>
      <c r="AD9" s="89">
        <v>6.05</v>
      </c>
      <c r="AE9" s="165">
        <v>2.34</v>
      </c>
      <c r="AF9" s="161">
        <v>27899495</v>
      </c>
      <c r="AG9" s="83">
        <f t="shared" si="4"/>
        <v>10713406.08</v>
      </c>
      <c r="AH9" s="83">
        <f t="shared" si="5"/>
        <v>6374476.6175999995</v>
      </c>
      <c r="AI9" s="83">
        <f t="shared" si="6"/>
        <v>3835399.3766399999</v>
      </c>
      <c r="AJ9" s="162">
        <f t="shared" si="7"/>
        <v>356970.69058559992</v>
      </c>
      <c r="AK9" s="155">
        <v>161318</v>
      </c>
      <c r="AL9" s="83">
        <f t="shared" si="8"/>
        <v>97113.436000000002</v>
      </c>
      <c r="AM9" s="83">
        <f t="shared" si="9"/>
        <v>52344.142003999994</v>
      </c>
      <c r="AN9" s="83">
        <f t="shared" si="10"/>
        <v>42050.117787999996</v>
      </c>
      <c r="AO9" s="153">
        <f t="shared" si="11"/>
        <v>1868.6858695427998</v>
      </c>
      <c r="AP9" s="161">
        <v>197884.5</v>
      </c>
      <c r="AQ9" s="83">
        <f t="shared" si="12"/>
        <v>147423.95250000001</v>
      </c>
      <c r="AR9" s="83">
        <f t="shared" si="13"/>
        <v>79166.662492500007</v>
      </c>
      <c r="AS9" s="83">
        <f t="shared" si="14"/>
        <v>66783.050482499995</v>
      </c>
      <c r="AT9" s="162">
        <f t="shared" si="15"/>
        <v>6167.0830081657505</v>
      </c>
      <c r="AU9" s="155">
        <v>781849</v>
      </c>
      <c r="AV9" s="83">
        <f t="shared" si="16"/>
        <v>225172.51199999999</v>
      </c>
      <c r="AW9" s="83">
        <f t="shared" si="17"/>
        <v>120242.12140799999</v>
      </c>
      <c r="AX9" s="83">
        <f t="shared" si="18"/>
        <v>94347.282527999996</v>
      </c>
      <c r="AY9" s="84">
        <f t="shared" si="19"/>
        <v>2813.6656409471993</v>
      </c>
    </row>
    <row r="10" spans="1:51" s="14" customFormat="1" x14ac:dyDescent="0.3">
      <c r="A10" s="69" t="s">
        <v>64</v>
      </c>
      <c r="B10" s="10">
        <v>1</v>
      </c>
      <c r="C10" s="54" t="s">
        <v>38</v>
      </c>
      <c r="D10" s="174">
        <v>39.799999999999997</v>
      </c>
      <c r="E10" s="89">
        <v>57.2</v>
      </c>
      <c r="F10" s="89">
        <v>37.799999999999997</v>
      </c>
      <c r="G10" s="89">
        <f t="shared" si="0"/>
        <v>1.5132275132275135</v>
      </c>
      <c r="H10" s="89">
        <v>9.2100000000000009</v>
      </c>
      <c r="I10" s="89">
        <v>13.7</v>
      </c>
      <c r="J10" s="175">
        <v>7.99</v>
      </c>
      <c r="K10" s="168">
        <v>54.7</v>
      </c>
      <c r="L10" s="89">
        <v>56.9</v>
      </c>
      <c r="M10" s="89">
        <v>40.200000000000003</v>
      </c>
      <c r="N10" s="89">
        <f t="shared" si="1"/>
        <v>1.4154228855721391</v>
      </c>
      <c r="O10" s="89">
        <v>11.6</v>
      </c>
      <c r="P10" s="89">
        <v>7.73</v>
      </c>
      <c r="Q10" s="165">
        <v>5.73</v>
      </c>
      <c r="R10" s="174">
        <v>66.8</v>
      </c>
      <c r="S10" s="89">
        <v>55.2</v>
      </c>
      <c r="T10" s="89">
        <v>42.9</v>
      </c>
      <c r="U10" s="89">
        <f t="shared" si="2"/>
        <v>1.2867132867132869</v>
      </c>
      <c r="V10" s="89">
        <v>10.7</v>
      </c>
      <c r="W10" s="89">
        <v>11.7</v>
      </c>
      <c r="X10" s="175">
        <v>10</v>
      </c>
      <c r="Y10" s="168">
        <v>36.1</v>
      </c>
      <c r="Z10" s="89">
        <v>55.5</v>
      </c>
      <c r="AA10" s="89">
        <v>39.5</v>
      </c>
      <c r="AB10" s="89">
        <f t="shared" si="3"/>
        <v>1.4050632911392404</v>
      </c>
      <c r="AC10" s="89">
        <v>4.8899999999999997</v>
      </c>
      <c r="AD10" s="89">
        <v>5.28</v>
      </c>
      <c r="AE10" s="165">
        <v>4.1500000000000004</v>
      </c>
      <c r="AF10" s="161">
        <v>21935570</v>
      </c>
      <c r="AG10" s="83">
        <f t="shared" si="4"/>
        <v>8730356.8599999994</v>
      </c>
      <c r="AH10" s="83">
        <f t="shared" si="5"/>
        <v>4993764.1239200002</v>
      </c>
      <c r="AI10" s="83">
        <f t="shared" si="6"/>
        <v>3300074.8930799998</v>
      </c>
      <c r="AJ10" s="162">
        <f t="shared" si="7"/>
        <v>399001.75350120803</v>
      </c>
      <c r="AK10" s="155">
        <v>117816</v>
      </c>
      <c r="AL10" s="83">
        <f t="shared" si="8"/>
        <v>64445.351999999999</v>
      </c>
      <c r="AM10" s="83">
        <f t="shared" si="9"/>
        <v>36669.405288000002</v>
      </c>
      <c r="AN10" s="83">
        <f t="shared" si="10"/>
        <v>25907.031504000002</v>
      </c>
      <c r="AO10" s="153">
        <f t="shared" si="11"/>
        <v>2101.1569230024002</v>
      </c>
      <c r="AP10" s="161">
        <v>122677.5</v>
      </c>
      <c r="AQ10" s="83">
        <f t="shared" si="12"/>
        <v>81948.570000000007</v>
      </c>
      <c r="AR10" s="83">
        <f t="shared" si="13"/>
        <v>45235.610639999999</v>
      </c>
      <c r="AS10" s="83">
        <f t="shared" si="14"/>
        <v>35155.936530000006</v>
      </c>
      <c r="AT10" s="162">
        <f t="shared" si="15"/>
        <v>4523.5610639999995</v>
      </c>
      <c r="AU10" s="155">
        <v>119278</v>
      </c>
      <c r="AV10" s="83">
        <f t="shared" si="16"/>
        <v>43059.358</v>
      </c>
      <c r="AW10" s="83">
        <f t="shared" si="17"/>
        <v>23897.94369</v>
      </c>
      <c r="AX10" s="83">
        <f t="shared" si="18"/>
        <v>17008.44641</v>
      </c>
      <c r="AY10" s="84">
        <f t="shared" si="19"/>
        <v>991.76466313500021</v>
      </c>
    </row>
    <row r="11" spans="1:51" s="14" customFormat="1" x14ac:dyDescent="0.3">
      <c r="A11" s="69" t="s">
        <v>65</v>
      </c>
      <c r="B11" s="10">
        <v>1</v>
      </c>
      <c r="C11" s="54" t="s">
        <v>38</v>
      </c>
      <c r="D11" s="174">
        <v>36.6</v>
      </c>
      <c r="E11" s="89">
        <v>58.1</v>
      </c>
      <c r="F11" s="89">
        <v>36.5</v>
      </c>
      <c r="G11" s="89">
        <f t="shared" si="0"/>
        <v>1.5917808219178082</v>
      </c>
      <c r="H11" s="89">
        <v>9.7100000000000009</v>
      </c>
      <c r="I11" s="89">
        <v>14.4</v>
      </c>
      <c r="J11" s="175">
        <v>8.6</v>
      </c>
      <c r="K11" s="168">
        <v>45.3</v>
      </c>
      <c r="L11" s="89">
        <v>58</v>
      </c>
      <c r="M11" s="89">
        <v>36</v>
      </c>
      <c r="N11" s="89">
        <f t="shared" si="1"/>
        <v>1.6111111111111112</v>
      </c>
      <c r="O11" s="89">
        <v>13.3</v>
      </c>
      <c r="P11" s="89">
        <v>8.94</v>
      </c>
      <c r="Q11" s="165">
        <v>6.85</v>
      </c>
      <c r="R11" s="174">
        <v>52.9</v>
      </c>
      <c r="S11" s="89">
        <v>58.2</v>
      </c>
      <c r="T11" s="89">
        <v>39.1</v>
      </c>
      <c r="U11" s="89">
        <f t="shared" si="2"/>
        <v>1.4884910485933505</v>
      </c>
      <c r="V11" s="89">
        <v>11.8</v>
      </c>
      <c r="W11" s="89">
        <v>13.5</v>
      </c>
      <c r="X11" s="175">
        <v>11.4</v>
      </c>
      <c r="Y11" s="168">
        <v>27.9</v>
      </c>
      <c r="Z11" s="89">
        <v>54.1</v>
      </c>
      <c r="AA11" s="89">
        <v>39.6</v>
      </c>
      <c r="AB11" s="89">
        <f t="shared" si="3"/>
        <v>1.3661616161616161</v>
      </c>
      <c r="AC11" s="89">
        <v>7.7</v>
      </c>
      <c r="AD11" s="89">
        <v>7.96</v>
      </c>
      <c r="AE11" s="165">
        <v>5</v>
      </c>
      <c r="AF11" s="161">
        <v>18149746</v>
      </c>
      <c r="AG11" s="83">
        <f t="shared" si="4"/>
        <v>6642807.0360000003</v>
      </c>
      <c r="AH11" s="83">
        <f t="shared" si="5"/>
        <v>3859470.8879160006</v>
      </c>
      <c r="AI11" s="83">
        <f t="shared" si="6"/>
        <v>2424624.5681400001</v>
      </c>
      <c r="AJ11" s="162">
        <f t="shared" si="7"/>
        <v>331914.49636077607</v>
      </c>
      <c r="AK11" s="155">
        <v>158564.75</v>
      </c>
      <c r="AL11" s="83">
        <f t="shared" si="8"/>
        <v>71829.831749999998</v>
      </c>
      <c r="AM11" s="83">
        <f t="shared" si="9"/>
        <v>41661.302414999998</v>
      </c>
      <c r="AN11" s="83">
        <f t="shared" si="10"/>
        <v>25858.739430000001</v>
      </c>
      <c r="AO11" s="153">
        <f t="shared" si="11"/>
        <v>2853.7992154274998</v>
      </c>
      <c r="AP11" s="161">
        <v>102894.5</v>
      </c>
      <c r="AQ11" s="83">
        <f t="shared" si="12"/>
        <v>54431.190499999997</v>
      </c>
      <c r="AR11" s="83">
        <f t="shared" si="13"/>
        <v>31678.952870999998</v>
      </c>
      <c r="AS11" s="83">
        <f t="shared" si="14"/>
        <v>21282.595485499998</v>
      </c>
      <c r="AT11" s="162">
        <f t="shared" si="15"/>
        <v>3611.4006272940001</v>
      </c>
      <c r="AU11" s="155">
        <v>118860</v>
      </c>
      <c r="AV11" s="83">
        <f t="shared" si="16"/>
        <v>33161.94</v>
      </c>
      <c r="AW11" s="83">
        <f t="shared" si="17"/>
        <v>17940.609540000001</v>
      </c>
      <c r="AX11" s="83">
        <f t="shared" si="18"/>
        <v>13132.128240000002</v>
      </c>
      <c r="AY11" s="84">
        <f t="shared" si="19"/>
        <v>897.03047700000013</v>
      </c>
    </row>
    <row r="12" spans="1:51" s="14" customFormat="1" x14ac:dyDescent="0.3">
      <c r="A12" s="69" t="s">
        <v>66</v>
      </c>
      <c r="B12" s="10">
        <v>2</v>
      </c>
      <c r="C12" s="54" t="s">
        <v>207</v>
      </c>
      <c r="D12" s="174">
        <v>35.4</v>
      </c>
      <c r="E12" s="89">
        <v>49</v>
      </c>
      <c r="F12" s="89">
        <v>45.5</v>
      </c>
      <c r="G12" s="89">
        <f t="shared" si="0"/>
        <v>1.0769230769230769</v>
      </c>
      <c r="H12" s="89">
        <v>12.9</v>
      </c>
      <c r="I12" s="89">
        <v>18.2</v>
      </c>
      <c r="J12" s="175">
        <v>12.1</v>
      </c>
      <c r="K12" s="168">
        <v>49.7</v>
      </c>
      <c r="L12" s="89">
        <v>42.8</v>
      </c>
      <c r="M12" s="89">
        <v>51.6</v>
      </c>
      <c r="N12" s="89">
        <f t="shared" si="1"/>
        <v>0.82945736434108519</v>
      </c>
      <c r="O12" s="89">
        <v>18.3</v>
      </c>
      <c r="P12" s="89">
        <v>7.32</v>
      </c>
      <c r="Q12" s="165">
        <v>6.29</v>
      </c>
      <c r="R12" s="174">
        <v>52.9</v>
      </c>
      <c r="S12" s="89">
        <v>37.200000000000003</v>
      </c>
      <c r="T12" s="89">
        <v>59.4</v>
      </c>
      <c r="U12" s="89">
        <f t="shared" si="2"/>
        <v>0.6262626262626263</v>
      </c>
      <c r="V12" s="89">
        <v>27.2</v>
      </c>
      <c r="W12" s="89">
        <v>30.2</v>
      </c>
      <c r="X12" s="175">
        <v>25.3</v>
      </c>
      <c r="Y12" s="168">
        <v>32.299999999999997</v>
      </c>
      <c r="Z12" s="89">
        <v>45.1</v>
      </c>
      <c r="AA12" s="89">
        <v>47.7</v>
      </c>
      <c r="AB12" s="89">
        <f t="shared" si="3"/>
        <v>0.94549266247379449</v>
      </c>
      <c r="AC12" s="89">
        <v>14</v>
      </c>
      <c r="AD12" s="89">
        <v>16.399999999999999</v>
      </c>
      <c r="AE12" s="165">
        <v>12.6</v>
      </c>
      <c r="AF12" s="161">
        <v>6077871</v>
      </c>
      <c r="AG12" s="83">
        <f t="shared" si="4"/>
        <v>2151566.3340000003</v>
      </c>
      <c r="AH12" s="83">
        <f t="shared" si="5"/>
        <v>1054267.5036600002</v>
      </c>
      <c r="AI12" s="83">
        <f t="shared" si="6"/>
        <v>978962.68197000015</v>
      </c>
      <c r="AJ12" s="162">
        <f t="shared" si="7"/>
        <v>127566.36794286002</v>
      </c>
      <c r="AK12" s="155">
        <v>138589.5</v>
      </c>
      <c r="AL12" s="83">
        <f t="shared" si="8"/>
        <v>68878.981500000009</v>
      </c>
      <c r="AM12" s="83">
        <f t="shared" si="9"/>
        <v>29480.204082000004</v>
      </c>
      <c r="AN12" s="83">
        <f t="shared" si="10"/>
        <v>35541.554454000005</v>
      </c>
      <c r="AO12" s="153">
        <f t="shared" si="11"/>
        <v>1854.3048367578003</v>
      </c>
      <c r="AP12" s="161">
        <v>266347.5</v>
      </c>
      <c r="AQ12" s="83">
        <f t="shared" si="12"/>
        <v>140897.82750000001</v>
      </c>
      <c r="AR12" s="83">
        <f t="shared" si="13"/>
        <v>52413.991830000014</v>
      </c>
      <c r="AS12" s="83">
        <f t="shared" si="14"/>
        <v>83693.309535000008</v>
      </c>
      <c r="AT12" s="162">
        <f t="shared" si="15"/>
        <v>13260.739932990004</v>
      </c>
      <c r="AU12" s="155">
        <v>48421</v>
      </c>
      <c r="AV12" s="83">
        <f t="shared" si="16"/>
        <v>15639.982999999998</v>
      </c>
      <c r="AW12" s="83">
        <f t="shared" si="17"/>
        <v>7053.6323329999996</v>
      </c>
      <c r="AX12" s="83">
        <f t="shared" si="18"/>
        <v>7460.2718909999994</v>
      </c>
      <c r="AY12" s="84">
        <f t="shared" si="19"/>
        <v>888.75767395799994</v>
      </c>
    </row>
    <row r="13" spans="1:51" s="14" customFormat="1" x14ac:dyDescent="0.3">
      <c r="A13" s="69" t="s">
        <v>67</v>
      </c>
      <c r="B13" s="10">
        <v>3</v>
      </c>
      <c r="C13" s="54" t="s">
        <v>208</v>
      </c>
      <c r="D13" s="174">
        <v>20.100000000000001</v>
      </c>
      <c r="E13" s="89">
        <v>51.1</v>
      </c>
      <c r="F13" s="89">
        <v>39.799999999999997</v>
      </c>
      <c r="G13" s="89">
        <f t="shared" si="0"/>
        <v>1.2839195979899498</v>
      </c>
      <c r="H13" s="89">
        <v>12.2</v>
      </c>
      <c r="I13" s="89">
        <v>21</v>
      </c>
      <c r="J13" s="175">
        <v>11.3</v>
      </c>
      <c r="K13" s="168">
        <v>49.5</v>
      </c>
      <c r="L13" s="89">
        <v>48</v>
      </c>
      <c r="M13" s="89">
        <v>43.5</v>
      </c>
      <c r="N13" s="89">
        <f t="shared" si="1"/>
        <v>1.103448275862069</v>
      </c>
      <c r="O13" s="89">
        <v>16.5</v>
      </c>
      <c r="P13" s="89">
        <v>13.9</v>
      </c>
      <c r="Q13" s="165">
        <v>11.4</v>
      </c>
      <c r="R13" s="174">
        <v>63.5</v>
      </c>
      <c r="S13" s="89">
        <v>44.7</v>
      </c>
      <c r="T13" s="89">
        <v>51.9</v>
      </c>
      <c r="U13" s="89">
        <f t="shared" si="2"/>
        <v>0.8612716763005781</v>
      </c>
      <c r="V13" s="89">
        <v>21.5</v>
      </c>
      <c r="W13" s="89">
        <v>22.8</v>
      </c>
      <c r="X13" s="175">
        <v>20.3</v>
      </c>
      <c r="Y13" s="168">
        <v>17.600000000000001</v>
      </c>
      <c r="Z13" s="89">
        <v>55.4</v>
      </c>
      <c r="AA13" s="89">
        <v>35</v>
      </c>
      <c r="AB13" s="89">
        <f t="shared" si="3"/>
        <v>1.5828571428571427</v>
      </c>
      <c r="AC13" s="89">
        <v>6.33</v>
      </c>
      <c r="AD13" s="89">
        <v>12</v>
      </c>
      <c r="AE13" s="165">
        <v>5.81</v>
      </c>
      <c r="AF13" s="161">
        <v>8117804</v>
      </c>
      <c r="AG13" s="83">
        <f t="shared" si="4"/>
        <v>1631678.6040000001</v>
      </c>
      <c r="AH13" s="83">
        <f t="shared" si="5"/>
        <v>833787.76664400008</v>
      </c>
      <c r="AI13" s="83">
        <f t="shared" si="6"/>
        <v>649408.08439199999</v>
      </c>
      <c r="AJ13" s="162">
        <f t="shared" si="7"/>
        <v>94218.01763077201</v>
      </c>
      <c r="AK13" s="155">
        <v>299990.25</v>
      </c>
      <c r="AL13" s="83">
        <f t="shared" si="8"/>
        <v>148495.17374999999</v>
      </c>
      <c r="AM13" s="83">
        <f t="shared" si="9"/>
        <v>71277.683399999994</v>
      </c>
      <c r="AN13" s="83">
        <f t="shared" si="10"/>
        <v>64595.400581249996</v>
      </c>
      <c r="AO13" s="153">
        <f t="shared" si="11"/>
        <v>8125.6559075999994</v>
      </c>
      <c r="AP13" s="161">
        <v>416223</v>
      </c>
      <c r="AQ13" s="83">
        <f t="shared" si="12"/>
        <v>264301.60499999998</v>
      </c>
      <c r="AR13" s="83">
        <f t="shared" si="13"/>
        <v>118142.817435</v>
      </c>
      <c r="AS13" s="83">
        <f t="shared" si="14"/>
        <v>137172.53299499999</v>
      </c>
      <c r="AT13" s="162">
        <f t="shared" si="15"/>
        <v>23982.991939305</v>
      </c>
      <c r="AU13" s="155">
        <v>149644</v>
      </c>
      <c r="AV13" s="83">
        <f t="shared" si="16"/>
        <v>26337.344000000005</v>
      </c>
      <c r="AW13" s="83">
        <f t="shared" si="17"/>
        <v>14590.888576000003</v>
      </c>
      <c r="AX13" s="83">
        <f t="shared" si="18"/>
        <v>9218.0704000000023</v>
      </c>
      <c r="AY13" s="84">
        <f t="shared" si="19"/>
        <v>847.73062626560011</v>
      </c>
    </row>
    <row r="14" spans="1:51" s="14" customFormat="1" x14ac:dyDescent="0.3">
      <c r="A14" s="69" t="s">
        <v>73</v>
      </c>
      <c r="B14" s="10">
        <v>2</v>
      </c>
      <c r="C14" s="54" t="s">
        <v>207</v>
      </c>
      <c r="D14" s="174">
        <v>28.2</v>
      </c>
      <c r="E14" s="89">
        <v>55.7</v>
      </c>
      <c r="F14" s="89">
        <v>38.799999999999997</v>
      </c>
      <c r="G14" s="89">
        <f t="shared" si="0"/>
        <v>1.4355670103092786</v>
      </c>
      <c r="H14" s="89">
        <v>12.2</v>
      </c>
      <c r="I14" s="89">
        <v>17.8</v>
      </c>
      <c r="J14" s="175">
        <v>12.1</v>
      </c>
      <c r="K14" s="168">
        <v>47.2</v>
      </c>
      <c r="L14" s="89">
        <v>44.8</v>
      </c>
      <c r="M14" s="89">
        <v>48.8</v>
      </c>
      <c r="N14" s="89">
        <f t="shared" si="1"/>
        <v>0.91803278688524592</v>
      </c>
      <c r="O14" s="89">
        <v>19.899999999999999</v>
      </c>
      <c r="P14" s="89">
        <v>12</v>
      </c>
      <c r="Q14" s="165">
        <v>9.14</v>
      </c>
      <c r="R14" s="174">
        <v>63.8</v>
      </c>
      <c r="S14" s="89">
        <v>43</v>
      </c>
      <c r="T14" s="89">
        <v>53.7</v>
      </c>
      <c r="U14" s="89">
        <f t="shared" si="2"/>
        <v>0.80074487895716939</v>
      </c>
      <c r="V14" s="89">
        <v>19.899999999999999</v>
      </c>
      <c r="W14" s="89">
        <v>21.2</v>
      </c>
      <c r="X14" s="175">
        <v>17.399999999999999</v>
      </c>
      <c r="Y14" s="168">
        <v>24.3</v>
      </c>
      <c r="Z14" s="89">
        <v>48.1</v>
      </c>
      <c r="AA14" s="89">
        <v>47.1</v>
      </c>
      <c r="AB14" s="89">
        <f t="shared" si="3"/>
        <v>1.0212314225053079</v>
      </c>
      <c r="AC14" s="89">
        <v>15.7</v>
      </c>
      <c r="AD14" s="89">
        <v>13.7</v>
      </c>
      <c r="AE14" s="165">
        <v>10.4</v>
      </c>
      <c r="AF14" s="161">
        <v>11057092</v>
      </c>
      <c r="AG14" s="83">
        <f t="shared" si="4"/>
        <v>3118099.9439999997</v>
      </c>
      <c r="AH14" s="83">
        <f t="shared" si="5"/>
        <v>1736781.6688079997</v>
      </c>
      <c r="AI14" s="83">
        <f t="shared" si="6"/>
        <v>1209822.7782719999</v>
      </c>
      <c r="AJ14" s="162">
        <f t="shared" si="7"/>
        <v>210150.58192576797</v>
      </c>
      <c r="AK14" s="155">
        <v>359414.25</v>
      </c>
      <c r="AL14" s="83">
        <f t="shared" si="8"/>
        <v>169643.52600000001</v>
      </c>
      <c r="AM14" s="83">
        <f t="shared" si="9"/>
        <v>76000.299648</v>
      </c>
      <c r="AN14" s="83">
        <f t="shared" si="10"/>
        <v>82786.040688000008</v>
      </c>
      <c r="AO14" s="153">
        <f t="shared" si="11"/>
        <v>6946.4273878272006</v>
      </c>
      <c r="AP14" s="161">
        <v>558353</v>
      </c>
      <c r="AQ14" s="83">
        <f t="shared" si="12"/>
        <v>356229.21399999998</v>
      </c>
      <c r="AR14" s="83">
        <f t="shared" si="13"/>
        <v>153178.56201999998</v>
      </c>
      <c r="AS14" s="83">
        <f t="shared" si="14"/>
        <v>191295.087918</v>
      </c>
      <c r="AT14" s="162">
        <f t="shared" si="15"/>
        <v>26653.069791479997</v>
      </c>
      <c r="AU14" s="155">
        <v>49467</v>
      </c>
      <c r="AV14" s="83">
        <f t="shared" si="16"/>
        <v>12020.481000000002</v>
      </c>
      <c r="AW14" s="83">
        <f t="shared" si="17"/>
        <v>5781.8513610000009</v>
      </c>
      <c r="AX14" s="83">
        <f t="shared" si="18"/>
        <v>5661.6465510000007</v>
      </c>
      <c r="AY14" s="84">
        <f t="shared" si="19"/>
        <v>601.31254154400017</v>
      </c>
    </row>
    <row r="15" spans="1:51" s="14" customFormat="1" x14ac:dyDescent="0.3">
      <c r="A15" s="69" t="s">
        <v>74</v>
      </c>
      <c r="B15" s="10">
        <v>1</v>
      </c>
      <c r="C15" s="54" t="s">
        <v>38</v>
      </c>
      <c r="D15" s="174">
        <v>29.6</v>
      </c>
      <c r="E15" s="89">
        <v>55.6</v>
      </c>
      <c r="F15" s="89">
        <v>35.700000000000003</v>
      </c>
      <c r="G15" s="89">
        <f t="shared" si="0"/>
        <v>1.5574229691876751</v>
      </c>
      <c r="H15" s="89">
        <v>7</v>
      </c>
      <c r="I15" s="89">
        <v>10.9</v>
      </c>
      <c r="J15" s="175">
        <v>4.53</v>
      </c>
      <c r="K15" s="168">
        <v>53.9</v>
      </c>
      <c r="L15" s="89">
        <v>54.7</v>
      </c>
      <c r="M15" s="89">
        <v>40.4</v>
      </c>
      <c r="N15" s="89">
        <f t="shared" si="1"/>
        <v>1.3539603960396041</v>
      </c>
      <c r="O15" s="89">
        <v>9.68</v>
      </c>
      <c r="P15" s="89">
        <v>6.25</v>
      </c>
      <c r="Q15" s="165">
        <v>4.99</v>
      </c>
      <c r="R15" s="174">
        <v>55.6</v>
      </c>
      <c r="S15" s="89">
        <v>53</v>
      </c>
      <c r="T15" s="89">
        <v>44.5</v>
      </c>
      <c r="U15" s="89">
        <f t="shared" si="2"/>
        <v>1.1910112359550562</v>
      </c>
      <c r="V15" s="89">
        <v>12.2</v>
      </c>
      <c r="W15" s="89">
        <v>13.3</v>
      </c>
      <c r="X15" s="175">
        <v>10.8</v>
      </c>
      <c r="Y15" s="168">
        <v>24.9</v>
      </c>
      <c r="Z15" s="89">
        <v>53.3</v>
      </c>
      <c r="AA15" s="89">
        <v>39.799999999999997</v>
      </c>
      <c r="AB15" s="89">
        <f t="shared" si="3"/>
        <v>1.3391959798994975</v>
      </c>
      <c r="AC15" s="89">
        <v>4.38</v>
      </c>
      <c r="AD15" s="89">
        <v>4.7300000000000004</v>
      </c>
      <c r="AE15" s="165">
        <v>1.98</v>
      </c>
      <c r="AF15" s="161">
        <v>25895300</v>
      </c>
      <c r="AG15" s="83">
        <f t="shared" si="4"/>
        <v>7665008.7999999998</v>
      </c>
      <c r="AH15" s="83">
        <f t="shared" si="5"/>
        <v>4261744.8927999996</v>
      </c>
      <c r="AI15" s="83">
        <f t="shared" si="6"/>
        <v>2736408.1416000002</v>
      </c>
      <c r="AJ15" s="162">
        <f t="shared" si="7"/>
        <v>193057.04364384001</v>
      </c>
      <c r="AK15" s="155">
        <v>206750.75</v>
      </c>
      <c r="AL15" s="83">
        <f t="shared" si="8"/>
        <v>111438.65424999999</v>
      </c>
      <c r="AM15" s="83">
        <f t="shared" si="9"/>
        <v>60956.943874749995</v>
      </c>
      <c r="AN15" s="83">
        <f t="shared" si="10"/>
        <v>45021.216316999999</v>
      </c>
      <c r="AO15" s="153">
        <f t="shared" si="11"/>
        <v>3041.7514993500249</v>
      </c>
      <c r="AP15" s="161">
        <v>326121</v>
      </c>
      <c r="AQ15" s="83">
        <f t="shared" si="12"/>
        <v>181323.27600000001</v>
      </c>
      <c r="AR15" s="83">
        <f t="shared" si="13"/>
        <v>96101.336280000003</v>
      </c>
      <c r="AS15" s="83">
        <f t="shared" si="14"/>
        <v>80688.857820000005</v>
      </c>
      <c r="AT15" s="162">
        <f t="shared" si="15"/>
        <v>10378.944318240001</v>
      </c>
      <c r="AU15" s="155">
        <v>172463</v>
      </c>
      <c r="AV15" s="83">
        <f t="shared" si="16"/>
        <v>42943.287000000004</v>
      </c>
      <c r="AW15" s="83">
        <f t="shared" si="17"/>
        <v>22888.771970999998</v>
      </c>
      <c r="AX15" s="83">
        <f t="shared" si="18"/>
        <v>17091.428226</v>
      </c>
      <c r="AY15" s="84">
        <f t="shared" si="19"/>
        <v>453.19768502579996</v>
      </c>
    </row>
    <row r="16" spans="1:51" s="14" customFormat="1" x14ac:dyDescent="0.3">
      <c r="A16" s="69" t="s">
        <v>75</v>
      </c>
      <c r="B16" s="10">
        <v>1</v>
      </c>
      <c r="C16" s="54" t="s">
        <v>38</v>
      </c>
      <c r="D16" s="174">
        <v>32.4</v>
      </c>
      <c r="E16" s="89">
        <v>59.7</v>
      </c>
      <c r="F16" s="89">
        <v>35.6</v>
      </c>
      <c r="G16" s="89">
        <f t="shared" si="0"/>
        <v>1.6769662921348314</v>
      </c>
      <c r="H16" s="89">
        <v>7.78</v>
      </c>
      <c r="I16" s="89">
        <v>10</v>
      </c>
      <c r="J16" s="175">
        <v>5.4</v>
      </c>
      <c r="K16" s="168">
        <v>48.7</v>
      </c>
      <c r="L16" s="89">
        <v>56.1</v>
      </c>
      <c r="M16" s="89">
        <v>38.799999999999997</v>
      </c>
      <c r="N16" s="89">
        <f t="shared" si="1"/>
        <v>1.445876288659794</v>
      </c>
      <c r="O16" s="89">
        <v>10.6</v>
      </c>
      <c r="P16" s="89">
        <v>5.17</v>
      </c>
      <c r="Q16" s="165">
        <v>3.85</v>
      </c>
      <c r="R16" s="174">
        <v>59.5</v>
      </c>
      <c r="S16" s="89">
        <v>52.6</v>
      </c>
      <c r="T16" s="89">
        <v>38</v>
      </c>
      <c r="U16" s="89">
        <f t="shared" si="2"/>
        <v>1.3842105263157896</v>
      </c>
      <c r="V16" s="89">
        <v>11.1</v>
      </c>
      <c r="W16" s="89">
        <v>13</v>
      </c>
      <c r="X16" s="175">
        <v>9.8800000000000008</v>
      </c>
      <c r="Y16" s="168">
        <v>33.6</v>
      </c>
      <c r="Z16" s="89">
        <v>53.3</v>
      </c>
      <c r="AA16" s="89">
        <v>40.5</v>
      </c>
      <c r="AB16" s="89">
        <f t="shared" si="3"/>
        <v>1.3160493827160493</v>
      </c>
      <c r="AC16" s="89">
        <v>3.43</v>
      </c>
      <c r="AD16" s="89">
        <v>4.2300000000000004</v>
      </c>
      <c r="AE16" s="165">
        <v>2.4700000000000002</v>
      </c>
      <c r="AF16" s="161">
        <v>16946067</v>
      </c>
      <c r="AG16" s="83">
        <f t="shared" si="4"/>
        <v>5490525.7079999996</v>
      </c>
      <c r="AH16" s="83">
        <f t="shared" si="5"/>
        <v>3277843.8476760001</v>
      </c>
      <c r="AI16" s="83">
        <f t="shared" si="6"/>
        <v>1954627.1520479999</v>
      </c>
      <c r="AJ16" s="162">
        <f t="shared" si="7"/>
        <v>177003.56777450402</v>
      </c>
      <c r="AK16" s="155">
        <v>165730.25</v>
      </c>
      <c r="AL16" s="83">
        <f t="shared" si="8"/>
        <v>80710.63175</v>
      </c>
      <c r="AM16" s="83">
        <f t="shared" si="9"/>
        <v>45278.664411749996</v>
      </c>
      <c r="AN16" s="83">
        <f t="shared" si="10"/>
        <v>31315.725118999999</v>
      </c>
      <c r="AO16" s="153">
        <f t="shared" si="11"/>
        <v>1743.2285798523749</v>
      </c>
      <c r="AP16" s="161">
        <v>624148.5</v>
      </c>
      <c r="AQ16" s="83">
        <f t="shared" si="12"/>
        <v>371368.35749999998</v>
      </c>
      <c r="AR16" s="83">
        <f t="shared" si="13"/>
        <v>195339.75604499999</v>
      </c>
      <c r="AS16" s="83">
        <f t="shared" si="14"/>
        <v>141119.97584999999</v>
      </c>
      <c r="AT16" s="162">
        <f t="shared" si="15"/>
        <v>19299.567897246001</v>
      </c>
      <c r="AU16" s="155">
        <v>160821</v>
      </c>
      <c r="AV16" s="83">
        <f t="shared" si="16"/>
        <v>54035.856000000007</v>
      </c>
      <c r="AW16" s="83">
        <f t="shared" si="17"/>
        <v>28801.111248000005</v>
      </c>
      <c r="AX16" s="83">
        <f t="shared" si="18"/>
        <v>21884.521680000002</v>
      </c>
      <c r="AY16" s="84">
        <f t="shared" si="19"/>
        <v>711.38744782560013</v>
      </c>
    </row>
    <row r="17" spans="1:51" s="14" customFormat="1" x14ac:dyDescent="0.3">
      <c r="A17" s="69" t="s">
        <v>76</v>
      </c>
      <c r="B17" s="10">
        <v>1</v>
      </c>
      <c r="C17" s="54" t="s">
        <v>38</v>
      </c>
      <c r="D17" s="174">
        <v>33.700000000000003</v>
      </c>
      <c r="E17" s="89">
        <v>56.9</v>
      </c>
      <c r="F17" s="89">
        <v>35.9</v>
      </c>
      <c r="G17" s="89">
        <f t="shared" si="0"/>
        <v>1.584958217270195</v>
      </c>
      <c r="H17" s="89">
        <v>7.02</v>
      </c>
      <c r="I17" s="89">
        <v>13.2</v>
      </c>
      <c r="J17" s="175">
        <v>5.61</v>
      </c>
      <c r="K17" s="168">
        <v>53.1</v>
      </c>
      <c r="L17" s="89">
        <v>52.5</v>
      </c>
      <c r="M17" s="89">
        <v>42.3</v>
      </c>
      <c r="N17" s="89">
        <f t="shared" si="1"/>
        <v>1.2411347517730498</v>
      </c>
      <c r="O17" s="89">
        <v>9.2799999999999994</v>
      </c>
      <c r="P17" s="89">
        <v>7.54</v>
      </c>
      <c r="Q17" s="165">
        <v>5.53</v>
      </c>
      <c r="R17" s="174">
        <v>66.3</v>
      </c>
      <c r="S17" s="89">
        <v>54.8</v>
      </c>
      <c r="T17" s="89">
        <v>42.9</v>
      </c>
      <c r="U17" s="89">
        <f t="shared" si="2"/>
        <v>1.2773892773892774</v>
      </c>
      <c r="V17" s="89">
        <v>9.06</v>
      </c>
      <c r="W17" s="89">
        <v>10.9</v>
      </c>
      <c r="X17" s="175">
        <v>7.94</v>
      </c>
      <c r="Y17" s="168">
        <v>39.799999999999997</v>
      </c>
      <c r="Z17" s="89">
        <v>60.8</v>
      </c>
      <c r="AA17" s="89">
        <v>30.7</v>
      </c>
      <c r="AB17" s="89">
        <f t="shared" si="3"/>
        <v>1.9804560260586319</v>
      </c>
      <c r="AC17" s="89">
        <v>3.02</v>
      </c>
      <c r="AD17" s="89">
        <v>5.24</v>
      </c>
      <c r="AE17" s="165">
        <v>2.2799999999999998</v>
      </c>
      <c r="AF17" s="161">
        <v>22989222</v>
      </c>
      <c r="AG17" s="83">
        <f t="shared" si="4"/>
        <v>7747367.8140000012</v>
      </c>
      <c r="AH17" s="83">
        <f t="shared" si="5"/>
        <v>4408252.2861660002</v>
      </c>
      <c r="AI17" s="83">
        <f t="shared" si="6"/>
        <v>2781305.0452260007</v>
      </c>
      <c r="AJ17" s="162">
        <f t="shared" si="7"/>
        <v>247302.95325391262</v>
      </c>
      <c r="AK17" s="155">
        <v>215704.25</v>
      </c>
      <c r="AL17" s="83">
        <f t="shared" si="8"/>
        <v>114538.95675000001</v>
      </c>
      <c r="AM17" s="83">
        <f t="shared" si="9"/>
        <v>60132.952293750008</v>
      </c>
      <c r="AN17" s="83">
        <f t="shared" si="10"/>
        <v>48449.978705250003</v>
      </c>
      <c r="AO17" s="153">
        <f t="shared" si="11"/>
        <v>3325.3522618443758</v>
      </c>
      <c r="AP17" s="161">
        <v>358453</v>
      </c>
      <c r="AQ17" s="83">
        <f t="shared" si="12"/>
        <v>237654.33899999998</v>
      </c>
      <c r="AR17" s="83">
        <f t="shared" si="13"/>
        <v>130234.57777199999</v>
      </c>
      <c r="AS17" s="83">
        <f t="shared" si="14"/>
        <v>101953.71143099999</v>
      </c>
      <c r="AT17" s="162">
        <f t="shared" si="15"/>
        <v>10340.6254750968</v>
      </c>
      <c r="AU17" s="155">
        <v>572965</v>
      </c>
      <c r="AV17" s="83">
        <f t="shared" si="16"/>
        <v>228040.07</v>
      </c>
      <c r="AW17" s="83">
        <f t="shared" si="17"/>
        <v>138648.36255999998</v>
      </c>
      <c r="AX17" s="83">
        <f t="shared" si="18"/>
        <v>70008.301489999998</v>
      </c>
      <c r="AY17" s="84">
        <f t="shared" si="19"/>
        <v>3161.182666367999</v>
      </c>
    </row>
    <row r="18" spans="1:51" s="14" customFormat="1" x14ac:dyDescent="0.3">
      <c r="A18" s="69" t="s">
        <v>77</v>
      </c>
      <c r="B18" s="10">
        <v>2</v>
      </c>
      <c r="C18" s="54" t="s">
        <v>207</v>
      </c>
      <c r="D18" s="174">
        <v>22.6</v>
      </c>
      <c r="E18" s="89">
        <v>51.5</v>
      </c>
      <c r="F18" s="89">
        <v>40.4</v>
      </c>
      <c r="G18" s="89">
        <f t="shared" si="0"/>
        <v>1.2747524752475248</v>
      </c>
      <c r="H18" s="89">
        <v>11.9</v>
      </c>
      <c r="I18" s="89">
        <v>11</v>
      </c>
      <c r="J18" s="175">
        <v>7.29</v>
      </c>
      <c r="K18" s="168">
        <v>50.8</v>
      </c>
      <c r="L18" s="89">
        <v>43.3</v>
      </c>
      <c r="M18" s="89">
        <v>49.7</v>
      </c>
      <c r="N18" s="89">
        <f t="shared" si="1"/>
        <v>0.8712273641851106</v>
      </c>
      <c r="O18" s="89">
        <v>17.8</v>
      </c>
      <c r="P18" s="89">
        <v>13.8</v>
      </c>
      <c r="Q18" s="165">
        <v>10.5</v>
      </c>
      <c r="R18" s="174">
        <v>58.2</v>
      </c>
      <c r="S18" s="89">
        <v>40.9</v>
      </c>
      <c r="T18" s="89">
        <v>56.6</v>
      </c>
      <c r="U18" s="89">
        <f t="shared" si="2"/>
        <v>0.72261484098939921</v>
      </c>
      <c r="V18" s="89">
        <v>19</v>
      </c>
      <c r="W18" s="89">
        <v>22.2</v>
      </c>
      <c r="X18" s="175">
        <v>18</v>
      </c>
      <c r="Y18" s="168">
        <v>22.4</v>
      </c>
      <c r="Z18" s="89">
        <v>56.2</v>
      </c>
      <c r="AA18" s="89">
        <v>33.4</v>
      </c>
      <c r="AB18" s="89">
        <f t="shared" si="3"/>
        <v>1.6826347305389222</v>
      </c>
      <c r="AC18" s="89">
        <v>4.26</v>
      </c>
      <c r="AD18" s="89">
        <v>6.16</v>
      </c>
      <c r="AE18" s="165">
        <v>3.98</v>
      </c>
      <c r="AF18" s="161">
        <v>6349532</v>
      </c>
      <c r="AG18" s="83">
        <f t="shared" si="4"/>
        <v>1434994.2320000001</v>
      </c>
      <c r="AH18" s="83">
        <f t="shared" si="5"/>
        <v>739022.02948000003</v>
      </c>
      <c r="AI18" s="83">
        <f t="shared" si="6"/>
        <v>579737.66972800007</v>
      </c>
      <c r="AJ18" s="162">
        <f t="shared" si="7"/>
        <v>53874.705949092007</v>
      </c>
      <c r="AK18" s="155">
        <v>189779.25</v>
      </c>
      <c r="AL18" s="83">
        <f t="shared" si="8"/>
        <v>96407.858999999997</v>
      </c>
      <c r="AM18" s="83">
        <f t="shared" si="9"/>
        <v>41744.602946999992</v>
      </c>
      <c r="AN18" s="83">
        <f t="shared" si="10"/>
        <v>47914.705922999994</v>
      </c>
      <c r="AO18" s="153">
        <f t="shared" si="11"/>
        <v>4383.1833094349995</v>
      </c>
      <c r="AP18" s="161">
        <v>221361</v>
      </c>
      <c r="AQ18" s="83">
        <f t="shared" si="12"/>
        <v>128832.10200000001</v>
      </c>
      <c r="AR18" s="83">
        <f t="shared" si="13"/>
        <v>52692.329718000001</v>
      </c>
      <c r="AS18" s="83">
        <f t="shared" si="14"/>
        <v>72918.969732000012</v>
      </c>
      <c r="AT18" s="162">
        <f t="shared" si="15"/>
        <v>9484.6193492399998</v>
      </c>
      <c r="AU18" s="155">
        <v>111334</v>
      </c>
      <c r="AV18" s="83">
        <f t="shared" si="16"/>
        <v>24938.815999999995</v>
      </c>
      <c r="AW18" s="83">
        <f t="shared" si="17"/>
        <v>14015.614591999996</v>
      </c>
      <c r="AX18" s="83">
        <f t="shared" si="18"/>
        <v>8329.5645439999989</v>
      </c>
      <c r="AY18" s="84">
        <f t="shared" si="19"/>
        <v>557.82146076159984</v>
      </c>
    </row>
    <row r="19" spans="1:51" s="14" customFormat="1" x14ac:dyDescent="0.3">
      <c r="A19" s="69" t="s">
        <v>78</v>
      </c>
      <c r="B19" s="10">
        <v>3</v>
      </c>
      <c r="C19" s="54" t="s">
        <v>208</v>
      </c>
      <c r="D19" s="174">
        <v>31.4</v>
      </c>
      <c r="E19" s="89">
        <v>54.9</v>
      </c>
      <c r="F19" s="89">
        <v>38.1</v>
      </c>
      <c r="G19" s="89">
        <f t="shared" si="0"/>
        <v>1.4409448818897637</v>
      </c>
      <c r="H19" s="89">
        <v>12.2</v>
      </c>
      <c r="I19" s="89">
        <v>15.4</v>
      </c>
      <c r="J19" s="175">
        <v>9.01</v>
      </c>
      <c r="K19" s="168">
        <v>48.5</v>
      </c>
      <c r="L19" s="89">
        <v>53.3</v>
      </c>
      <c r="M19" s="89">
        <v>43.6</v>
      </c>
      <c r="N19" s="89">
        <f t="shared" si="1"/>
        <v>1.2224770642201834</v>
      </c>
      <c r="O19" s="89">
        <v>16.899999999999999</v>
      </c>
      <c r="P19" s="89">
        <v>9.14</v>
      </c>
      <c r="Q19" s="165">
        <v>5.95</v>
      </c>
      <c r="R19" s="174">
        <v>53.7</v>
      </c>
      <c r="S19" s="89">
        <v>53.4</v>
      </c>
      <c r="T19" s="89">
        <v>43.6</v>
      </c>
      <c r="U19" s="89">
        <f t="shared" si="2"/>
        <v>1.2247706422018347</v>
      </c>
      <c r="V19" s="89">
        <v>14.9</v>
      </c>
      <c r="W19" s="89">
        <v>12.6</v>
      </c>
      <c r="X19" s="175">
        <v>10.5</v>
      </c>
      <c r="Y19" s="168">
        <v>34.5</v>
      </c>
      <c r="Z19" s="89">
        <v>54.8</v>
      </c>
      <c r="AA19" s="89">
        <v>42.5</v>
      </c>
      <c r="AB19" s="89">
        <f t="shared" si="3"/>
        <v>1.2894117647058823</v>
      </c>
      <c r="AC19" s="89">
        <v>9.4</v>
      </c>
      <c r="AD19" s="89">
        <v>6.75</v>
      </c>
      <c r="AE19" s="165">
        <v>5.79</v>
      </c>
      <c r="AF19" s="161">
        <v>12569475</v>
      </c>
      <c r="AG19" s="83">
        <f t="shared" si="4"/>
        <v>3946815.15</v>
      </c>
      <c r="AH19" s="83">
        <f t="shared" si="5"/>
        <v>2166801.5173499999</v>
      </c>
      <c r="AI19" s="83">
        <f t="shared" si="6"/>
        <v>1503736.5721500001</v>
      </c>
      <c r="AJ19" s="162">
        <f t="shared" si="7"/>
        <v>195228.81671323496</v>
      </c>
      <c r="AK19" s="155">
        <v>356952.75</v>
      </c>
      <c r="AL19" s="83">
        <f t="shared" si="8"/>
        <v>173122.08374999999</v>
      </c>
      <c r="AM19" s="83">
        <f t="shared" si="9"/>
        <v>92274.070638749996</v>
      </c>
      <c r="AN19" s="83">
        <f t="shared" si="10"/>
        <v>75481.228514999995</v>
      </c>
      <c r="AO19" s="153">
        <f t="shared" si="11"/>
        <v>5490.3072030056246</v>
      </c>
      <c r="AP19" s="161">
        <v>109804</v>
      </c>
      <c r="AQ19" s="83">
        <f t="shared" si="12"/>
        <v>58964.748000000007</v>
      </c>
      <c r="AR19" s="83">
        <f t="shared" si="13"/>
        <v>31487.175432000004</v>
      </c>
      <c r="AS19" s="83">
        <f t="shared" si="14"/>
        <v>25708.630128000004</v>
      </c>
      <c r="AT19" s="162">
        <f t="shared" si="15"/>
        <v>3306.1534203600004</v>
      </c>
      <c r="AU19" s="155">
        <v>120191</v>
      </c>
      <c r="AV19" s="83">
        <f t="shared" si="16"/>
        <v>41465.894999999997</v>
      </c>
      <c r="AW19" s="83">
        <f t="shared" si="17"/>
        <v>22723.310459999997</v>
      </c>
      <c r="AX19" s="83">
        <f t="shared" si="18"/>
        <v>17623.005374999997</v>
      </c>
      <c r="AY19" s="84">
        <f t="shared" si="19"/>
        <v>1315.679675634</v>
      </c>
    </row>
    <row r="20" spans="1:51" s="14" customFormat="1" x14ac:dyDescent="0.3">
      <c r="A20" s="69" t="s">
        <v>79</v>
      </c>
      <c r="B20" s="10">
        <v>1</v>
      </c>
      <c r="C20" s="54" t="s">
        <v>38</v>
      </c>
      <c r="D20" s="174">
        <v>34.200000000000003</v>
      </c>
      <c r="E20" s="89">
        <v>56.8</v>
      </c>
      <c r="F20" s="89">
        <v>37.9</v>
      </c>
      <c r="G20" s="89">
        <f t="shared" si="0"/>
        <v>1.4986807387862797</v>
      </c>
      <c r="H20" s="89">
        <v>7.47</v>
      </c>
      <c r="I20" s="89">
        <v>12.9</v>
      </c>
      <c r="J20" s="175">
        <v>6.29</v>
      </c>
      <c r="K20" s="168">
        <v>53.5</v>
      </c>
      <c r="L20" s="89">
        <v>53.1</v>
      </c>
      <c r="M20" s="89">
        <v>46.6</v>
      </c>
      <c r="N20" s="89">
        <f t="shared" si="1"/>
        <v>1.1394849785407726</v>
      </c>
      <c r="O20" s="89">
        <v>11.8</v>
      </c>
      <c r="P20" s="89">
        <v>5.7</v>
      </c>
      <c r="Q20" s="165">
        <v>3.8</v>
      </c>
      <c r="R20" s="174">
        <v>58.3</v>
      </c>
      <c r="S20" s="89">
        <v>55.9</v>
      </c>
      <c r="T20" s="89">
        <v>41.7</v>
      </c>
      <c r="U20" s="89">
        <f t="shared" si="2"/>
        <v>1.3405275779376498</v>
      </c>
      <c r="V20" s="89">
        <v>10.5</v>
      </c>
      <c r="W20" s="89">
        <v>11.9</v>
      </c>
      <c r="X20" s="175">
        <v>8.86</v>
      </c>
      <c r="Y20" s="168">
        <v>28.3</v>
      </c>
      <c r="Z20" s="89">
        <v>59.3</v>
      </c>
      <c r="AA20" s="89">
        <v>37.1</v>
      </c>
      <c r="AB20" s="89">
        <f t="shared" si="3"/>
        <v>1.5983827493261453</v>
      </c>
      <c r="AC20" s="89">
        <v>9.7100000000000009</v>
      </c>
      <c r="AD20" s="89">
        <v>12</v>
      </c>
      <c r="AE20" s="165">
        <v>6.75</v>
      </c>
      <c r="AF20" s="161">
        <v>17359968</v>
      </c>
      <c r="AG20" s="83">
        <f t="shared" si="4"/>
        <v>5937109.0559999999</v>
      </c>
      <c r="AH20" s="83">
        <f t="shared" si="5"/>
        <v>3372277.9438079996</v>
      </c>
      <c r="AI20" s="83">
        <f t="shared" si="6"/>
        <v>2250164.3322239998</v>
      </c>
      <c r="AJ20" s="162">
        <f t="shared" si="7"/>
        <v>212116.28266552318</v>
      </c>
      <c r="AK20" s="155">
        <v>277903.5</v>
      </c>
      <c r="AL20" s="83">
        <f t="shared" si="8"/>
        <v>148678.3725</v>
      </c>
      <c r="AM20" s="83">
        <f t="shared" si="9"/>
        <v>78948.215797500001</v>
      </c>
      <c r="AN20" s="83">
        <f t="shared" si="10"/>
        <v>69284.121585000001</v>
      </c>
      <c r="AO20" s="153">
        <f t="shared" si="11"/>
        <v>3000.0322003049996</v>
      </c>
      <c r="AP20" s="161">
        <v>445488.5</v>
      </c>
      <c r="AQ20" s="83">
        <f t="shared" si="12"/>
        <v>259719.79549999998</v>
      </c>
      <c r="AR20" s="83">
        <f t="shared" si="13"/>
        <v>145183.36568449999</v>
      </c>
      <c r="AS20" s="83">
        <f t="shared" si="14"/>
        <v>108303.15472349999</v>
      </c>
      <c r="AT20" s="162">
        <f t="shared" si="15"/>
        <v>12863.246199646699</v>
      </c>
      <c r="AU20" s="155">
        <v>105555</v>
      </c>
      <c r="AV20" s="83">
        <f t="shared" si="16"/>
        <v>29872.064999999999</v>
      </c>
      <c r="AW20" s="83">
        <f t="shared" si="17"/>
        <v>17714.134544999997</v>
      </c>
      <c r="AX20" s="83">
        <f t="shared" si="18"/>
        <v>11082.536114999999</v>
      </c>
      <c r="AY20" s="84">
        <f t="shared" si="19"/>
        <v>1195.7040817874997</v>
      </c>
    </row>
    <row r="21" spans="1:51" s="14" customFormat="1" x14ac:dyDescent="0.3">
      <c r="A21" s="69" t="s">
        <v>80</v>
      </c>
      <c r="B21" s="10">
        <v>2</v>
      </c>
      <c r="C21" s="54" t="s">
        <v>207</v>
      </c>
      <c r="D21" s="174">
        <v>29.4</v>
      </c>
      <c r="E21" s="89">
        <v>52.7</v>
      </c>
      <c r="F21" s="89">
        <v>40.200000000000003</v>
      </c>
      <c r="G21" s="89">
        <f t="shared" si="0"/>
        <v>1.3109452736318408</v>
      </c>
      <c r="H21" s="89">
        <v>10.199999999999999</v>
      </c>
      <c r="I21" s="89">
        <v>15.9</v>
      </c>
      <c r="J21" s="175">
        <v>9.58</v>
      </c>
      <c r="K21" s="168">
        <v>51.4</v>
      </c>
      <c r="L21" s="89">
        <v>44.5</v>
      </c>
      <c r="M21" s="89">
        <v>51</v>
      </c>
      <c r="N21" s="89">
        <f t="shared" si="1"/>
        <v>0.87254901960784315</v>
      </c>
      <c r="O21" s="89">
        <v>17.899999999999999</v>
      </c>
      <c r="P21" s="89">
        <v>8.0399999999999991</v>
      </c>
      <c r="Q21" s="165">
        <v>7.1</v>
      </c>
      <c r="R21" s="174">
        <v>55.3</v>
      </c>
      <c r="S21" s="89">
        <v>43.4</v>
      </c>
      <c r="T21" s="89">
        <v>51.7</v>
      </c>
      <c r="U21" s="89">
        <f t="shared" si="2"/>
        <v>0.839458413926499</v>
      </c>
      <c r="V21" s="89">
        <v>18.399999999999999</v>
      </c>
      <c r="W21" s="89">
        <v>18.899999999999999</v>
      </c>
      <c r="X21" s="175">
        <v>16.100000000000001</v>
      </c>
      <c r="Y21" s="168">
        <v>7.41</v>
      </c>
      <c r="Z21" s="89">
        <v>49.4</v>
      </c>
      <c r="AA21" s="89">
        <v>43.1</v>
      </c>
      <c r="AB21" s="89">
        <f t="shared" si="3"/>
        <v>1.1461716937354989</v>
      </c>
      <c r="AC21" s="89">
        <v>11.1</v>
      </c>
      <c r="AD21" s="89">
        <v>12.6</v>
      </c>
      <c r="AE21" s="165">
        <v>7.32</v>
      </c>
      <c r="AF21" s="161">
        <v>13562741</v>
      </c>
      <c r="AG21" s="83">
        <f t="shared" si="4"/>
        <v>3987445.8539999998</v>
      </c>
      <c r="AH21" s="83">
        <f t="shared" si="5"/>
        <v>2101383.9650580003</v>
      </c>
      <c r="AI21" s="83">
        <f t="shared" si="6"/>
        <v>1602953.233308</v>
      </c>
      <c r="AJ21" s="162">
        <f t="shared" si="7"/>
        <v>201312.58385255642</v>
      </c>
      <c r="AK21" s="155">
        <v>434276.25</v>
      </c>
      <c r="AL21" s="83">
        <f t="shared" si="8"/>
        <v>223217.99249999999</v>
      </c>
      <c r="AM21" s="83">
        <f t="shared" si="9"/>
        <v>99332.006662500004</v>
      </c>
      <c r="AN21" s="83">
        <f t="shared" si="10"/>
        <v>113841.176175</v>
      </c>
      <c r="AO21" s="153">
        <f t="shared" si="11"/>
        <v>7052.5724730375005</v>
      </c>
      <c r="AP21" s="161">
        <v>524792</v>
      </c>
      <c r="AQ21" s="83">
        <f t="shared" si="12"/>
        <v>290209.97599999997</v>
      </c>
      <c r="AR21" s="83">
        <f t="shared" si="13"/>
        <v>125951.12958399998</v>
      </c>
      <c r="AS21" s="83">
        <f t="shared" si="14"/>
        <v>150038.557592</v>
      </c>
      <c r="AT21" s="162">
        <f t="shared" si="15"/>
        <v>20278.131863023998</v>
      </c>
      <c r="AU21" s="155">
        <v>114875</v>
      </c>
      <c r="AV21" s="83">
        <f t="shared" si="16"/>
        <v>8512.2374999999993</v>
      </c>
      <c r="AW21" s="83">
        <f t="shared" si="17"/>
        <v>4205.045325</v>
      </c>
      <c r="AX21" s="83">
        <f t="shared" si="18"/>
        <v>3668.7743624999998</v>
      </c>
      <c r="AY21" s="84">
        <f t="shared" si="19"/>
        <v>307.80931779000002</v>
      </c>
    </row>
    <row r="22" spans="1:51" s="14" customFormat="1" x14ac:dyDescent="0.3">
      <c r="A22" s="69" t="s">
        <v>81</v>
      </c>
      <c r="B22" s="10">
        <v>3</v>
      </c>
      <c r="C22" s="54" t="s">
        <v>208</v>
      </c>
      <c r="D22" s="174">
        <v>26.7</v>
      </c>
      <c r="E22" s="89">
        <v>57.9</v>
      </c>
      <c r="F22" s="89">
        <v>32.4</v>
      </c>
      <c r="G22" s="89">
        <f t="shared" si="0"/>
        <v>1.787037037037037</v>
      </c>
      <c r="H22" s="89">
        <v>9.7799999999999994</v>
      </c>
      <c r="I22" s="89">
        <v>14.3</v>
      </c>
      <c r="J22" s="175">
        <v>9.7799999999999994</v>
      </c>
      <c r="K22" s="168">
        <v>60.1</v>
      </c>
      <c r="L22" s="89">
        <v>50.4</v>
      </c>
      <c r="M22" s="89">
        <v>41.1</v>
      </c>
      <c r="N22" s="89">
        <f t="shared" si="1"/>
        <v>1.2262773722627736</v>
      </c>
      <c r="O22" s="89">
        <v>16.2</v>
      </c>
      <c r="P22" s="89">
        <v>7.86</v>
      </c>
      <c r="Q22" s="165">
        <v>3.64</v>
      </c>
      <c r="R22" s="174">
        <v>62.8</v>
      </c>
      <c r="S22" s="89">
        <v>51.1</v>
      </c>
      <c r="T22" s="89">
        <v>46.7</v>
      </c>
      <c r="U22" s="89">
        <f t="shared" si="2"/>
        <v>1.0942184154175589</v>
      </c>
      <c r="V22" s="89">
        <v>12.7</v>
      </c>
      <c r="W22" s="89">
        <v>13.2</v>
      </c>
      <c r="X22" s="175">
        <v>10.7</v>
      </c>
      <c r="Y22" s="168">
        <v>14.4</v>
      </c>
      <c r="Z22" s="89">
        <v>54.4</v>
      </c>
      <c r="AA22" s="89">
        <v>24.9</v>
      </c>
      <c r="AB22" s="89">
        <f t="shared" si="3"/>
        <v>2.1847389558232932</v>
      </c>
      <c r="AC22" s="89">
        <v>12.2</v>
      </c>
      <c r="AD22" s="89">
        <v>7.53</v>
      </c>
      <c r="AE22" s="165">
        <v>3.27</v>
      </c>
      <c r="AF22" s="161">
        <v>19410092</v>
      </c>
      <c r="AG22" s="83">
        <f t="shared" si="4"/>
        <v>5182494.5639999993</v>
      </c>
      <c r="AH22" s="83">
        <f t="shared" si="5"/>
        <v>3000664.3525559995</v>
      </c>
      <c r="AI22" s="83">
        <f t="shared" si="6"/>
        <v>1679128.2387359997</v>
      </c>
      <c r="AJ22" s="162">
        <f t="shared" si="7"/>
        <v>293464.97367997671</v>
      </c>
      <c r="AK22" s="155">
        <v>298513.75</v>
      </c>
      <c r="AL22" s="83">
        <f t="shared" si="8"/>
        <v>179406.76375000001</v>
      </c>
      <c r="AM22" s="83">
        <f t="shared" si="9"/>
        <v>90421.008930000011</v>
      </c>
      <c r="AN22" s="83">
        <f t="shared" si="10"/>
        <v>73736.179901249998</v>
      </c>
      <c r="AO22" s="153">
        <f t="shared" si="11"/>
        <v>3291.3247250520008</v>
      </c>
      <c r="AP22" s="161">
        <v>387540.5</v>
      </c>
      <c r="AQ22" s="83">
        <f t="shared" si="12"/>
        <v>243375.43399999998</v>
      </c>
      <c r="AR22" s="83">
        <f t="shared" si="13"/>
        <v>124364.84677399999</v>
      </c>
      <c r="AS22" s="83">
        <f t="shared" si="14"/>
        <v>113656.327678</v>
      </c>
      <c r="AT22" s="162">
        <f t="shared" si="15"/>
        <v>13307.038604817999</v>
      </c>
      <c r="AU22" s="155">
        <v>258048</v>
      </c>
      <c r="AV22" s="83">
        <f t="shared" si="16"/>
        <v>37158.912000000004</v>
      </c>
      <c r="AW22" s="83">
        <f t="shared" si="17"/>
        <v>20214.448128000004</v>
      </c>
      <c r="AX22" s="83">
        <f t="shared" si="18"/>
        <v>9252.5690880000002</v>
      </c>
      <c r="AY22" s="84">
        <f t="shared" si="19"/>
        <v>661.01245378560009</v>
      </c>
    </row>
    <row r="23" spans="1:51" s="14" customFormat="1" x14ac:dyDescent="0.3">
      <c r="A23" s="69" t="s">
        <v>82</v>
      </c>
      <c r="B23" s="10">
        <v>2</v>
      </c>
      <c r="C23" s="54" t="s">
        <v>207</v>
      </c>
      <c r="D23" s="174">
        <v>27.7</v>
      </c>
      <c r="E23" s="89">
        <v>55.9</v>
      </c>
      <c r="F23" s="89">
        <v>38.799999999999997</v>
      </c>
      <c r="G23" s="89">
        <f t="shared" si="0"/>
        <v>1.4407216494845361</v>
      </c>
      <c r="H23" s="89">
        <v>14.7</v>
      </c>
      <c r="I23" s="89">
        <v>17.3</v>
      </c>
      <c r="J23" s="175">
        <v>12.4</v>
      </c>
      <c r="K23" s="168">
        <v>47</v>
      </c>
      <c r="L23" s="89">
        <v>43.3</v>
      </c>
      <c r="M23" s="89">
        <v>48</v>
      </c>
      <c r="N23" s="89">
        <f t="shared" si="1"/>
        <v>0.90208333333333324</v>
      </c>
      <c r="O23" s="89">
        <v>19.7</v>
      </c>
      <c r="P23" s="89">
        <v>5.6</v>
      </c>
      <c r="Q23" s="165">
        <v>4.93</v>
      </c>
      <c r="R23" s="174">
        <v>54.6</v>
      </c>
      <c r="S23" s="89">
        <v>46.8</v>
      </c>
      <c r="T23" s="89">
        <v>50.1</v>
      </c>
      <c r="U23" s="89">
        <f t="shared" si="2"/>
        <v>0.93413173652694603</v>
      </c>
      <c r="V23" s="89">
        <v>20.5</v>
      </c>
      <c r="W23" s="89">
        <v>22.2</v>
      </c>
      <c r="X23" s="175">
        <v>18.600000000000001</v>
      </c>
      <c r="Y23" s="168">
        <v>11.6</v>
      </c>
      <c r="Z23" s="89">
        <v>50.3</v>
      </c>
      <c r="AA23" s="89">
        <v>33</v>
      </c>
      <c r="AB23" s="89">
        <f t="shared" si="3"/>
        <v>1.5242424242424242</v>
      </c>
      <c r="AC23" s="89">
        <v>8.61</v>
      </c>
      <c r="AD23" s="89">
        <v>8.27</v>
      </c>
      <c r="AE23" s="165">
        <v>4.67</v>
      </c>
      <c r="AF23" s="161">
        <v>10912393</v>
      </c>
      <c r="AG23" s="83">
        <f t="shared" si="4"/>
        <v>3022732.8609999996</v>
      </c>
      <c r="AH23" s="83">
        <f t="shared" si="5"/>
        <v>1689707.6692989997</v>
      </c>
      <c r="AI23" s="83">
        <f t="shared" si="6"/>
        <v>1172820.3500679999</v>
      </c>
      <c r="AJ23" s="162">
        <f t="shared" si="7"/>
        <v>209523.75099307596</v>
      </c>
      <c r="AK23" s="155">
        <v>242118</v>
      </c>
      <c r="AL23" s="83">
        <f t="shared" si="8"/>
        <v>113795.46</v>
      </c>
      <c r="AM23" s="83">
        <f t="shared" si="9"/>
        <v>49273.434179999997</v>
      </c>
      <c r="AN23" s="83">
        <f t="shared" si="10"/>
        <v>54621.820800000001</v>
      </c>
      <c r="AO23" s="153">
        <f t="shared" si="11"/>
        <v>2429.1803050739995</v>
      </c>
      <c r="AP23" s="161">
        <v>133018</v>
      </c>
      <c r="AQ23" s="83">
        <f t="shared" si="12"/>
        <v>72627.827999999994</v>
      </c>
      <c r="AR23" s="83">
        <f t="shared" si="13"/>
        <v>33989.823503999993</v>
      </c>
      <c r="AS23" s="83">
        <f t="shared" si="14"/>
        <v>36386.541827999994</v>
      </c>
      <c r="AT23" s="162">
        <f t="shared" si="15"/>
        <v>6322.1071717439991</v>
      </c>
      <c r="AU23" s="155">
        <v>115151</v>
      </c>
      <c r="AV23" s="83">
        <f t="shared" si="16"/>
        <v>13357.515999999998</v>
      </c>
      <c r="AW23" s="83">
        <f t="shared" si="17"/>
        <v>6718.8305479999981</v>
      </c>
      <c r="AX23" s="83">
        <f t="shared" si="18"/>
        <v>4407.9802799999998</v>
      </c>
      <c r="AY23" s="84">
        <f t="shared" si="19"/>
        <v>313.76938659159993</v>
      </c>
    </row>
    <row r="24" spans="1:51" s="14" customFormat="1" x14ac:dyDescent="0.3">
      <c r="A24" s="69" t="s">
        <v>40</v>
      </c>
      <c r="B24" s="10">
        <v>1</v>
      </c>
      <c r="C24" s="54" t="s">
        <v>208</v>
      </c>
      <c r="D24" s="174">
        <v>44.9</v>
      </c>
      <c r="E24" s="89">
        <v>53</v>
      </c>
      <c r="F24" s="89">
        <v>41.7</v>
      </c>
      <c r="G24" s="89">
        <f t="shared" si="0"/>
        <v>1.2709832134292565</v>
      </c>
      <c r="H24" s="89">
        <v>6.27</v>
      </c>
      <c r="I24" s="89">
        <v>16.2</v>
      </c>
      <c r="J24" s="175">
        <v>6.17</v>
      </c>
      <c r="K24" s="168">
        <v>50.2</v>
      </c>
      <c r="L24" s="89">
        <v>52.5</v>
      </c>
      <c r="M24" s="89">
        <v>43.6</v>
      </c>
      <c r="N24" s="89">
        <f t="shared" si="1"/>
        <v>1.2041284403669725</v>
      </c>
      <c r="O24" s="89">
        <v>14.1</v>
      </c>
      <c r="P24" s="89">
        <v>17.399999999999999</v>
      </c>
      <c r="Q24" s="165">
        <v>10</v>
      </c>
      <c r="R24" s="174">
        <v>45.8</v>
      </c>
      <c r="S24" s="89">
        <v>51.8</v>
      </c>
      <c r="T24" s="89">
        <v>44.2</v>
      </c>
      <c r="U24" s="89">
        <f t="shared" si="2"/>
        <v>1.1719457013574659</v>
      </c>
      <c r="V24" s="89">
        <v>13.3</v>
      </c>
      <c r="W24" s="89">
        <v>15.5</v>
      </c>
      <c r="X24" s="175">
        <v>12.5</v>
      </c>
      <c r="Y24" s="168">
        <v>45.8</v>
      </c>
      <c r="Z24" s="89">
        <v>47.9</v>
      </c>
      <c r="AA24" s="89">
        <v>35.200000000000003</v>
      </c>
      <c r="AB24" s="89">
        <f t="shared" si="3"/>
        <v>1.3607954545454544</v>
      </c>
      <c r="AC24" s="89">
        <v>1.18</v>
      </c>
      <c r="AD24" s="89">
        <v>2.25</v>
      </c>
      <c r="AE24" s="165">
        <v>1.07</v>
      </c>
      <c r="AF24" s="161">
        <v>21139648</v>
      </c>
      <c r="AG24" s="83">
        <f t="shared" si="4"/>
        <v>9491701.9519999996</v>
      </c>
      <c r="AH24" s="83">
        <f t="shared" si="5"/>
        <v>5030602.0345599996</v>
      </c>
      <c r="AI24" s="83">
        <f t="shared" si="6"/>
        <v>3958039.713984</v>
      </c>
      <c r="AJ24" s="162">
        <f t="shared" si="7"/>
        <v>310388.14553235198</v>
      </c>
      <c r="AK24" s="155">
        <v>123211.75</v>
      </c>
      <c r="AL24" s="83">
        <f t="shared" si="8"/>
        <v>61852.298500000004</v>
      </c>
      <c r="AM24" s="83">
        <f t="shared" si="9"/>
        <v>32472.456712500003</v>
      </c>
      <c r="AN24" s="83">
        <f t="shared" si="10"/>
        <v>26967.602146000001</v>
      </c>
      <c r="AO24" s="153">
        <f t="shared" si="11"/>
        <v>3247.2456712500007</v>
      </c>
      <c r="AP24" s="161">
        <v>79658.5</v>
      </c>
      <c r="AQ24" s="83">
        <f t="shared" si="12"/>
        <v>36483.593000000001</v>
      </c>
      <c r="AR24" s="83">
        <f t="shared" si="13"/>
        <v>18898.501173999997</v>
      </c>
      <c r="AS24" s="83">
        <f t="shared" si="14"/>
        <v>16125.748106000003</v>
      </c>
      <c r="AT24" s="162">
        <f t="shared" si="15"/>
        <v>2362.3126467499997</v>
      </c>
      <c r="AU24" s="155">
        <v>162056</v>
      </c>
      <c r="AV24" s="83">
        <f t="shared" si="16"/>
        <v>74221.648000000001</v>
      </c>
      <c r="AW24" s="83">
        <f t="shared" si="17"/>
        <v>35552.169391999996</v>
      </c>
      <c r="AX24" s="83">
        <f t="shared" si="18"/>
        <v>26126.020096000004</v>
      </c>
      <c r="AY24" s="84">
        <f t="shared" si="19"/>
        <v>380.4082124944</v>
      </c>
    </row>
    <row r="25" spans="1:51" s="14" customFormat="1" x14ac:dyDescent="0.3">
      <c r="A25" s="69" t="s">
        <v>39</v>
      </c>
      <c r="B25" s="10">
        <v>3</v>
      </c>
      <c r="C25" s="54" t="s">
        <v>38</v>
      </c>
      <c r="D25" s="174">
        <v>30.8</v>
      </c>
      <c r="E25" s="89">
        <v>49.6</v>
      </c>
      <c r="F25" s="89">
        <v>42.5</v>
      </c>
      <c r="G25" s="89">
        <f t="shared" si="0"/>
        <v>1.1670588235294117</v>
      </c>
      <c r="H25" s="89">
        <v>8.6300000000000008</v>
      </c>
      <c r="I25" s="89">
        <v>19.600000000000001</v>
      </c>
      <c r="J25" s="175">
        <v>9.1300000000000008</v>
      </c>
      <c r="K25" s="168">
        <v>43.2</v>
      </c>
      <c r="L25" s="89">
        <v>46.6</v>
      </c>
      <c r="M25" s="89">
        <v>47</v>
      </c>
      <c r="N25" s="89">
        <f t="shared" si="1"/>
        <v>0.99148936170212765</v>
      </c>
      <c r="O25" s="89">
        <v>19.7</v>
      </c>
      <c r="P25" s="89">
        <v>17</v>
      </c>
      <c r="Q25" s="165">
        <v>12.2</v>
      </c>
      <c r="R25" s="174">
        <v>51.7</v>
      </c>
      <c r="S25" s="89">
        <v>44.2</v>
      </c>
      <c r="T25" s="89">
        <v>53</v>
      </c>
      <c r="U25" s="89">
        <f t="shared" si="2"/>
        <v>0.83396226415094343</v>
      </c>
      <c r="V25" s="89">
        <v>15.7</v>
      </c>
      <c r="W25" s="89">
        <v>18.3</v>
      </c>
      <c r="X25" s="175">
        <v>15.2</v>
      </c>
      <c r="Y25" s="168">
        <v>25.3</v>
      </c>
      <c r="Z25" s="89">
        <v>59.4</v>
      </c>
      <c r="AA25" s="89">
        <v>20.399999999999999</v>
      </c>
      <c r="AB25" s="89">
        <f t="shared" si="3"/>
        <v>2.9117647058823533</v>
      </c>
      <c r="AC25" s="89">
        <v>2.89</v>
      </c>
      <c r="AD25" s="89">
        <v>3.61</v>
      </c>
      <c r="AE25" s="165">
        <v>1.5</v>
      </c>
      <c r="AF25" s="161">
        <v>8859873</v>
      </c>
      <c r="AG25" s="83">
        <f t="shared" si="4"/>
        <v>2728840.8840000005</v>
      </c>
      <c r="AH25" s="83">
        <f t="shared" si="5"/>
        <v>1353505.0784640003</v>
      </c>
      <c r="AI25" s="83">
        <f t="shared" si="6"/>
        <v>1159757.3757000002</v>
      </c>
      <c r="AJ25" s="162">
        <f t="shared" si="7"/>
        <v>123575.01366376324</v>
      </c>
      <c r="AK25" s="155">
        <v>340232.5</v>
      </c>
      <c r="AL25" s="83">
        <f t="shared" si="8"/>
        <v>146980.44000000003</v>
      </c>
      <c r="AM25" s="83">
        <f t="shared" si="9"/>
        <v>68492.885040000023</v>
      </c>
      <c r="AN25" s="83">
        <f t="shared" si="10"/>
        <v>69080.80680000002</v>
      </c>
      <c r="AO25" s="153">
        <f t="shared" si="11"/>
        <v>8356.1319748800033</v>
      </c>
      <c r="AP25" s="161">
        <v>218820.5</v>
      </c>
      <c r="AQ25" s="83">
        <f t="shared" si="12"/>
        <v>113130.19850000001</v>
      </c>
      <c r="AR25" s="83">
        <f t="shared" si="13"/>
        <v>50003.547737000008</v>
      </c>
      <c r="AS25" s="83">
        <f t="shared" si="14"/>
        <v>59959.005205000009</v>
      </c>
      <c r="AT25" s="162">
        <f t="shared" si="15"/>
        <v>7600.5392560240007</v>
      </c>
      <c r="AU25" s="155">
        <v>79625</v>
      </c>
      <c r="AV25" s="83">
        <f t="shared" si="16"/>
        <v>20145.125</v>
      </c>
      <c r="AW25" s="83">
        <f t="shared" si="17"/>
        <v>11966.204250000001</v>
      </c>
      <c r="AX25" s="83">
        <f t="shared" si="18"/>
        <v>4109.6054999999997</v>
      </c>
      <c r="AY25" s="84">
        <f t="shared" si="19"/>
        <v>179.49306375</v>
      </c>
    </row>
    <row r="26" spans="1:51" s="14" customFormat="1" x14ac:dyDescent="0.3">
      <c r="A26" s="69" t="s">
        <v>41</v>
      </c>
      <c r="B26" s="10">
        <v>2</v>
      </c>
      <c r="C26" s="54" t="s">
        <v>207</v>
      </c>
      <c r="D26" s="174">
        <v>43.6</v>
      </c>
      <c r="E26" s="89">
        <v>50.5</v>
      </c>
      <c r="F26" s="89">
        <v>43.3</v>
      </c>
      <c r="G26" s="89">
        <f t="shared" si="0"/>
        <v>1.1662817551963049</v>
      </c>
      <c r="H26" s="89">
        <v>9.08</v>
      </c>
      <c r="I26" s="89">
        <v>18.399999999999999</v>
      </c>
      <c r="J26" s="175">
        <v>9.06</v>
      </c>
      <c r="K26" s="168">
        <v>43.8</v>
      </c>
      <c r="L26" s="89">
        <v>42.4</v>
      </c>
      <c r="M26" s="89">
        <v>52</v>
      </c>
      <c r="N26" s="89">
        <f t="shared" si="1"/>
        <v>0.81538461538461537</v>
      </c>
      <c r="O26" s="89">
        <v>19.5</v>
      </c>
      <c r="P26" s="89">
        <v>20.399999999999999</v>
      </c>
      <c r="Q26" s="165">
        <v>14.5</v>
      </c>
      <c r="R26" s="174">
        <v>50.6</v>
      </c>
      <c r="S26" s="89">
        <v>43.2</v>
      </c>
      <c r="T26" s="89">
        <v>52.3</v>
      </c>
      <c r="U26" s="89">
        <f t="shared" si="2"/>
        <v>0.8260038240917783</v>
      </c>
      <c r="V26" s="89">
        <v>19.399999999999999</v>
      </c>
      <c r="W26" s="89">
        <v>23.6</v>
      </c>
      <c r="X26" s="175">
        <v>17</v>
      </c>
      <c r="Y26" s="168">
        <v>6.42</v>
      </c>
      <c r="Z26" s="89">
        <v>38.5</v>
      </c>
      <c r="AA26" s="89">
        <v>51.4</v>
      </c>
      <c r="AB26" s="89">
        <f t="shared" si="3"/>
        <v>0.74902723735408561</v>
      </c>
      <c r="AC26" s="89">
        <v>8.7899999999999991</v>
      </c>
      <c r="AD26" s="89">
        <v>10.8</v>
      </c>
      <c r="AE26" s="165">
        <v>6.36</v>
      </c>
      <c r="AF26" s="161">
        <v>6477579</v>
      </c>
      <c r="AG26" s="83">
        <f t="shared" si="4"/>
        <v>2824224.4440000001</v>
      </c>
      <c r="AH26" s="83">
        <f t="shared" si="5"/>
        <v>1426233.3442200003</v>
      </c>
      <c r="AI26" s="83">
        <f t="shared" si="6"/>
        <v>1222889.1842519999</v>
      </c>
      <c r="AJ26" s="162">
        <f t="shared" si="7"/>
        <v>129216.74098633204</v>
      </c>
      <c r="AK26" s="155">
        <v>153925.5</v>
      </c>
      <c r="AL26" s="83">
        <f t="shared" si="8"/>
        <v>67419.368999999992</v>
      </c>
      <c r="AM26" s="83">
        <f t="shared" si="9"/>
        <v>28585.812455999996</v>
      </c>
      <c r="AN26" s="83">
        <f t="shared" si="10"/>
        <v>35058.071879999996</v>
      </c>
      <c r="AO26" s="153">
        <f t="shared" si="11"/>
        <v>4144.9428061199987</v>
      </c>
      <c r="AP26" s="161">
        <v>162302</v>
      </c>
      <c r="AQ26" s="83">
        <f t="shared" si="12"/>
        <v>82124.812000000005</v>
      </c>
      <c r="AR26" s="83">
        <f t="shared" si="13"/>
        <v>35477.918784000001</v>
      </c>
      <c r="AS26" s="83">
        <f t="shared" si="14"/>
        <v>42951.276676000001</v>
      </c>
      <c r="AT26" s="162">
        <f t="shared" si="15"/>
        <v>6031.2461932799997</v>
      </c>
      <c r="AU26" s="155">
        <v>49799</v>
      </c>
      <c r="AV26" s="83">
        <f t="shared" si="16"/>
        <v>3197.0958000000001</v>
      </c>
      <c r="AW26" s="83">
        <f t="shared" si="17"/>
        <v>1230.881883</v>
      </c>
      <c r="AX26" s="83">
        <f t="shared" si="18"/>
        <v>1643.3072411999999</v>
      </c>
      <c r="AY26" s="84">
        <f t="shared" si="19"/>
        <v>78.284087758800013</v>
      </c>
    </row>
    <row r="27" spans="1:51" s="14" customFormat="1" x14ac:dyDescent="0.3">
      <c r="A27" s="69" t="s">
        <v>42</v>
      </c>
      <c r="B27" s="10">
        <v>2</v>
      </c>
      <c r="C27" s="54" t="s">
        <v>207</v>
      </c>
      <c r="D27" s="174">
        <v>30.1</v>
      </c>
      <c r="E27" s="89">
        <v>51.2</v>
      </c>
      <c r="F27" s="89">
        <v>43.4</v>
      </c>
      <c r="G27" s="89">
        <f t="shared" si="0"/>
        <v>1.1797235023041475</v>
      </c>
      <c r="H27" s="89">
        <v>13</v>
      </c>
      <c r="I27" s="89">
        <v>13.5</v>
      </c>
      <c r="J27" s="175">
        <v>8.59</v>
      </c>
      <c r="K27" s="168">
        <v>37.799999999999997</v>
      </c>
      <c r="L27" s="89">
        <v>45.7</v>
      </c>
      <c r="M27" s="89">
        <v>44.4</v>
      </c>
      <c r="N27" s="89">
        <f t="shared" si="1"/>
        <v>1.0292792792792793</v>
      </c>
      <c r="O27" s="89">
        <v>17.899999999999999</v>
      </c>
      <c r="P27" s="89">
        <v>11.6</v>
      </c>
      <c r="Q27" s="165">
        <v>7.53</v>
      </c>
      <c r="R27" s="174">
        <v>63.8</v>
      </c>
      <c r="S27" s="89">
        <v>41.6</v>
      </c>
      <c r="T27" s="89">
        <v>51.2</v>
      </c>
      <c r="U27" s="89">
        <f t="shared" si="2"/>
        <v>0.8125</v>
      </c>
      <c r="V27" s="89">
        <v>18.7</v>
      </c>
      <c r="W27" s="89">
        <v>22.6</v>
      </c>
      <c r="X27" s="175">
        <v>17.100000000000001</v>
      </c>
      <c r="Y27" s="168">
        <v>23.9</v>
      </c>
      <c r="Z27" s="89">
        <v>38.799999999999997</v>
      </c>
      <c r="AA27" s="89">
        <v>42.1</v>
      </c>
      <c r="AB27" s="89">
        <f t="shared" si="3"/>
        <v>0.92161520190023738</v>
      </c>
      <c r="AC27" s="89">
        <v>14.5</v>
      </c>
      <c r="AD27" s="89">
        <v>19.5</v>
      </c>
      <c r="AE27" s="165">
        <v>11.6</v>
      </c>
      <c r="AF27" s="161">
        <v>9016731</v>
      </c>
      <c r="AG27" s="83">
        <f t="shared" si="4"/>
        <v>2714036.0310000004</v>
      </c>
      <c r="AH27" s="83">
        <f t="shared" si="5"/>
        <v>1389586.4478720003</v>
      </c>
      <c r="AI27" s="83">
        <f t="shared" si="6"/>
        <v>1177891.6374540001</v>
      </c>
      <c r="AJ27" s="162">
        <f t="shared" si="7"/>
        <v>119365.47587220483</v>
      </c>
      <c r="AK27" s="155">
        <v>134012.75</v>
      </c>
      <c r="AL27" s="83">
        <f t="shared" si="8"/>
        <v>50656.819499999991</v>
      </c>
      <c r="AM27" s="83">
        <f t="shared" si="9"/>
        <v>23150.1665115</v>
      </c>
      <c r="AN27" s="83">
        <f t="shared" si="10"/>
        <v>22491.627857999996</v>
      </c>
      <c r="AO27" s="153">
        <f t="shared" si="11"/>
        <v>1743.2075383159502</v>
      </c>
      <c r="AP27" s="161">
        <v>440983</v>
      </c>
      <c r="AQ27" s="83">
        <f t="shared" si="12"/>
        <v>281347.15399999998</v>
      </c>
      <c r="AR27" s="83">
        <f t="shared" si="13"/>
        <v>117040.416064</v>
      </c>
      <c r="AS27" s="83">
        <f t="shared" si="14"/>
        <v>144049.74284799999</v>
      </c>
      <c r="AT27" s="162">
        <f t="shared" si="15"/>
        <v>20013.911146944003</v>
      </c>
      <c r="AU27" s="155">
        <v>45366</v>
      </c>
      <c r="AV27" s="83">
        <f t="shared" si="16"/>
        <v>10842.473999999998</v>
      </c>
      <c r="AW27" s="83">
        <f t="shared" si="17"/>
        <v>4206.8799119999994</v>
      </c>
      <c r="AX27" s="83">
        <f t="shared" si="18"/>
        <v>4564.6815539999989</v>
      </c>
      <c r="AY27" s="84">
        <f t="shared" si="19"/>
        <v>487.99806979199997</v>
      </c>
    </row>
    <row r="28" spans="1:51" s="14" customFormat="1" x14ac:dyDescent="0.3">
      <c r="A28" s="69" t="s">
        <v>43</v>
      </c>
      <c r="B28" s="10">
        <v>3</v>
      </c>
      <c r="C28" s="54" t="s">
        <v>208</v>
      </c>
      <c r="D28" s="174">
        <v>23.4</v>
      </c>
      <c r="E28" s="89">
        <v>51.7</v>
      </c>
      <c r="F28" s="89">
        <v>39.1</v>
      </c>
      <c r="G28" s="89">
        <f t="shared" si="0"/>
        <v>1.3222506393861893</v>
      </c>
      <c r="H28" s="89">
        <v>15.6</v>
      </c>
      <c r="I28" s="89">
        <v>24.8</v>
      </c>
      <c r="J28" s="175">
        <v>13</v>
      </c>
      <c r="K28" s="168">
        <v>44.9</v>
      </c>
      <c r="L28" s="89">
        <v>48.4</v>
      </c>
      <c r="M28" s="89">
        <v>43.9</v>
      </c>
      <c r="N28" s="89">
        <f t="shared" si="1"/>
        <v>1.1025056947608201</v>
      </c>
      <c r="O28" s="89">
        <v>15.7</v>
      </c>
      <c r="P28" s="89">
        <v>6.66</v>
      </c>
      <c r="Q28" s="165">
        <v>5.25</v>
      </c>
      <c r="R28" s="174">
        <v>48.1</v>
      </c>
      <c r="S28" s="89">
        <v>44</v>
      </c>
      <c r="T28" s="89">
        <v>53</v>
      </c>
      <c r="U28" s="89">
        <f t="shared" si="2"/>
        <v>0.83018867924528306</v>
      </c>
      <c r="V28" s="89">
        <v>16.3</v>
      </c>
      <c r="W28" s="89">
        <v>17.5</v>
      </c>
      <c r="X28" s="175">
        <v>14</v>
      </c>
      <c r="Y28" s="168">
        <v>25.9</v>
      </c>
      <c r="Z28" s="89">
        <v>59.1</v>
      </c>
      <c r="AA28" s="89">
        <v>28.9</v>
      </c>
      <c r="AB28" s="89">
        <f t="shared" si="3"/>
        <v>2.0449826989619377</v>
      </c>
      <c r="AC28" s="89">
        <v>5.43</v>
      </c>
      <c r="AD28" s="89">
        <v>10.4</v>
      </c>
      <c r="AE28" s="165">
        <v>4.04</v>
      </c>
      <c r="AF28" s="161">
        <v>14171317</v>
      </c>
      <c r="AG28" s="83">
        <f t="shared" si="4"/>
        <v>3316088.1779999994</v>
      </c>
      <c r="AH28" s="83">
        <f t="shared" si="5"/>
        <v>1714417.5880259997</v>
      </c>
      <c r="AI28" s="83">
        <f t="shared" si="6"/>
        <v>1296590.4775979999</v>
      </c>
      <c r="AJ28" s="162">
        <f t="shared" si="7"/>
        <v>222874.28644337997</v>
      </c>
      <c r="AK28" s="155">
        <v>120576.5</v>
      </c>
      <c r="AL28" s="83">
        <f t="shared" si="8"/>
        <v>54138.848499999993</v>
      </c>
      <c r="AM28" s="83">
        <f t="shared" si="9"/>
        <v>26203.202673999996</v>
      </c>
      <c r="AN28" s="83">
        <f t="shared" si="10"/>
        <v>23766.954491499997</v>
      </c>
      <c r="AO28" s="153">
        <f t="shared" si="11"/>
        <v>1375.6681403849998</v>
      </c>
      <c r="AP28" s="161">
        <v>391409.5</v>
      </c>
      <c r="AQ28" s="83">
        <f t="shared" si="12"/>
        <v>188267.96950000001</v>
      </c>
      <c r="AR28" s="83">
        <f t="shared" si="13"/>
        <v>82837.906579999995</v>
      </c>
      <c r="AS28" s="83">
        <f t="shared" si="14"/>
        <v>99782.023835</v>
      </c>
      <c r="AT28" s="162">
        <f t="shared" si="15"/>
        <v>11597.306921200001</v>
      </c>
      <c r="AU28" s="155">
        <v>120591</v>
      </c>
      <c r="AV28" s="83">
        <f t="shared" si="16"/>
        <v>31233.069</v>
      </c>
      <c r="AW28" s="83">
        <f t="shared" si="17"/>
        <v>18458.743779</v>
      </c>
      <c r="AX28" s="83">
        <f t="shared" si="18"/>
        <v>9026.356941</v>
      </c>
      <c r="AY28" s="84">
        <f t="shared" si="19"/>
        <v>745.73324867159999</v>
      </c>
    </row>
    <row r="29" spans="1:51" s="14" customFormat="1" x14ac:dyDescent="0.3">
      <c r="A29" s="69" t="s">
        <v>44</v>
      </c>
      <c r="B29" s="10">
        <v>1</v>
      </c>
      <c r="C29" s="54" t="s">
        <v>38</v>
      </c>
      <c r="D29" s="174">
        <v>36.200000000000003</v>
      </c>
      <c r="E29" s="89">
        <v>57.3</v>
      </c>
      <c r="F29" s="89">
        <v>33.200000000000003</v>
      </c>
      <c r="G29" s="89">
        <f t="shared" si="0"/>
        <v>1.725903614457831</v>
      </c>
      <c r="H29" s="89">
        <v>7.87</v>
      </c>
      <c r="I29" s="89">
        <v>8.42</v>
      </c>
      <c r="J29" s="175">
        <v>5.08</v>
      </c>
      <c r="K29" s="168">
        <v>48.9</v>
      </c>
      <c r="L29" s="89">
        <v>56</v>
      </c>
      <c r="M29" s="89">
        <v>43</v>
      </c>
      <c r="N29" s="89">
        <f t="shared" si="1"/>
        <v>1.3023255813953489</v>
      </c>
      <c r="O29" s="89">
        <v>11.7</v>
      </c>
      <c r="P29" s="89">
        <v>8.26</v>
      </c>
      <c r="Q29" s="165">
        <v>6.74</v>
      </c>
      <c r="R29" s="174">
        <v>52.3</v>
      </c>
      <c r="S29" s="89">
        <v>51.5</v>
      </c>
      <c r="T29" s="89">
        <v>46</v>
      </c>
      <c r="U29" s="89">
        <f t="shared" si="2"/>
        <v>1.1195652173913044</v>
      </c>
      <c r="V29" s="89">
        <v>11.7</v>
      </c>
      <c r="W29" s="89">
        <v>13.5</v>
      </c>
      <c r="X29" s="175">
        <v>10.1</v>
      </c>
      <c r="Y29" s="168">
        <v>32.200000000000003</v>
      </c>
      <c r="Z29" s="89">
        <v>54.9</v>
      </c>
      <c r="AA29" s="89">
        <v>36.799999999999997</v>
      </c>
      <c r="AB29" s="89">
        <f t="shared" si="3"/>
        <v>1.4918478260869565</v>
      </c>
      <c r="AC29" s="89">
        <v>4.01</v>
      </c>
      <c r="AD29" s="89">
        <v>5.19</v>
      </c>
      <c r="AE29" s="165">
        <v>1.34</v>
      </c>
      <c r="AF29" s="161">
        <v>23325814</v>
      </c>
      <c r="AG29" s="83">
        <f t="shared" si="4"/>
        <v>8443944.6680000015</v>
      </c>
      <c r="AH29" s="83">
        <f t="shared" si="5"/>
        <v>4838380.2947640009</v>
      </c>
      <c r="AI29" s="83">
        <f t="shared" si="6"/>
        <v>2803389.629776001</v>
      </c>
      <c r="AJ29" s="162">
        <f t="shared" si="7"/>
        <v>245789.71897401125</v>
      </c>
      <c r="AK29" s="155">
        <v>82275</v>
      </c>
      <c r="AL29" s="83">
        <f t="shared" si="8"/>
        <v>40232.474999999999</v>
      </c>
      <c r="AM29" s="83">
        <f t="shared" si="9"/>
        <v>22530.186000000002</v>
      </c>
      <c r="AN29" s="83">
        <f t="shared" si="10"/>
        <v>17299.964250000001</v>
      </c>
      <c r="AO29" s="153">
        <f t="shared" si="11"/>
        <v>1518.5345364000002</v>
      </c>
      <c r="AP29" s="161">
        <v>619061.5</v>
      </c>
      <c r="AQ29" s="83">
        <f t="shared" si="12"/>
        <v>323769.16450000001</v>
      </c>
      <c r="AR29" s="83">
        <f t="shared" si="13"/>
        <v>166741.1197175</v>
      </c>
      <c r="AS29" s="83">
        <f t="shared" si="14"/>
        <v>148933.81567000001</v>
      </c>
      <c r="AT29" s="162">
        <f t="shared" si="15"/>
        <v>16840.853091467499</v>
      </c>
      <c r="AU29" s="155">
        <v>213833</v>
      </c>
      <c r="AV29" s="83">
        <f t="shared" si="16"/>
        <v>68854.22600000001</v>
      </c>
      <c r="AW29" s="83">
        <f t="shared" si="17"/>
        <v>37800.970074000004</v>
      </c>
      <c r="AX29" s="83">
        <f t="shared" si="18"/>
        <v>25338.355168000002</v>
      </c>
      <c r="AY29" s="84">
        <f t="shared" si="19"/>
        <v>506.5329989916001</v>
      </c>
    </row>
    <row r="30" spans="1:51" s="14" customFormat="1" x14ac:dyDescent="0.3">
      <c r="A30" s="69" t="s">
        <v>45</v>
      </c>
      <c r="B30" s="10">
        <v>3</v>
      </c>
      <c r="C30" s="54" t="s">
        <v>208</v>
      </c>
      <c r="D30" s="174">
        <v>31.3</v>
      </c>
      <c r="E30" s="89">
        <v>48</v>
      </c>
      <c r="F30" s="89">
        <v>45</v>
      </c>
      <c r="G30" s="89">
        <f t="shared" si="0"/>
        <v>1.0666666666666667</v>
      </c>
      <c r="H30" s="89">
        <v>11.4</v>
      </c>
      <c r="I30" s="89">
        <v>22.7</v>
      </c>
      <c r="J30" s="175">
        <v>7.62</v>
      </c>
      <c r="K30" s="168">
        <v>44.3</v>
      </c>
      <c r="L30" s="89">
        <v>45.6</v>
      </c>
      <c r="M30" s="89">
        <v>42.9</v>
      </c>
      <c r="N30" s="89">
        <f t="shared" si="1"/>
        <v>1.0629370629370629</v>
      </c>
      <c r="O30" s="89">
        <v>13.2</v>
      </c>
      <c r="P30" s="89">
        <v>13</v>
      </c>
      <c r="Q30" s="165">
        <v>10.6</v>
      </c>
      <c r="R30" s="174">
        <v>60.8</v>
      </c>
      <c r="S30" s="89">
        <v>42.5</v>
      </c>
      <c r="T30" s="89">
        <v>49.3</v>
      </c>
      <c r="U30" s="89">
        <f t="shared" si="2"/>
        <v>0.86206896551724144</v>
      </c>
      <c r="V30" s="89">
        <v>15.4</v>
      </c>
      <c r="W30" s="89">
        <v>18</v>
      </c>
      <c r="X30" s="175">
        <v>15.5</v>
      </c>
      <c r="Y30" s="168">
        <v>22.7</v>
      </c>
      <c r="Z30" s="89">
        <v>57.2</v>
      </c>
      <c r="AA30" s="89">
        <v>31</v>
      </c>
      <c r="AB30" s="89">
        <f t="shared" si="3"/>
        <v>1.8451612903225807</v>
      </c>
      <c r="AC30" s="89">
        <v>5.29</v>
      </c>
      <c r="AD30" s="89">
        <v>9.42</v>
      </c>
      <c r="AE30" s="165">
        <v>1.28</v>
      </c>
      <c r="AF30" s="161">
        <v>11234830</v>
      </c>
      <c r="AG30" s="83">
        <f t="shared" si="4"/>
        <v>3516501.79</v>
      </c>
      <c r="AH30" s="83">
        <f t="shared" si="5"/>
        <v>1687920.8592000001</v>
      </c>
      <c r="AI30" s="83">
        <f t="shared" si="6"/>
        <v>1582425.8055</v>
      </c>
      <c r="AJ30" s="162">
        <f t="shared" si="7"/>
        <v>128619.56947104001</v>
      </c>
      <c r="AK30" s="155">
        <v>218117.25</v>
      </c>
      <c r="AL30" s="83">
        <f t="shared" si="8"/>
        <v>96625.941749999984</v>
      </c>
      <c r="AM30" s="83">
        <f t="shared" si="9"/>
        <v>44061.429437999992</v>
      </c>
      <c r="AN30" s="83">
        <f t="shared" si="10"/>
        <v>41452.52901074999</v>
      </c>
      <c r="AO30" s="153">
        <f t="shared" si="11"/>
        <v>4670.5115204279991</v>
      </c>
      <c r="AP30" s="161">
        <v>26771</v>
      </c>
      <c r="AQ30" s="83">
        <f t="shared" si="12"/>
        <v>16276.767999999998</v>
      </c>
      <c r="AR30" s="83">
        <f t="shared" si="13"/>
        <v>6917.6263999999992</v>
      </c>
      <c r="AS30" s="83">
        <f t="shared" si="14"/>
        <v>8024.4466239999992</v>
      </c>
      <c r="AT30" s="162">
        <f t="shared" si="15"/>
        <v>1072.2320919999997</v>
      </c>
      <c r="AU30" s="155">
        <v>67462</v>
      </c>
      <c r="AV30" s="83">
        <f t="shared" si="16"/>
        <v>15313.874</v>
      </c>
      <c r="AW30" s="83">
        <f t="shared" si="17"/>
        <v>8759.5359279999993</v>
      </c>
      <c r="AX30" s="83">
        <f t="shared" si="18"/>
        <v>4747.3009400000001</v>
      </c>
      <c r="AY30" s="84">
        <f t="shared" si="19"/>
        <v>112.12205987839999</v>
      </c>
    </row>
    <row r="31" spans="1:51" s="14" customFormat="1" x14ac:dyDescent="0.3">
      <c r="A31" s="69" t="s">
        <v>46</v>
      </c>
      <c r="B31" s="10">
        <v>2</v>
      </c>
      <c r="C31" s="54" t="s">
        <v>207</v>
      </c>
      <c r="D31" s="174">
        <v>32.1</v>
      </c>
      <c r="E31" s="89">
        <v>54.1</v>
      </c>
      <c r="F31" s="89">
        <v>41.3</v>
      </c>
      <c r="G31" s="89">
        <f t="shared" si="0"/>
        <v>1.3099273607748185</v>
      </c>
      <c r="H31" s="89">
        <v>9.23</v>
      </c>
      <c r="I31" s="89">
        <v>16.7</v>
      </c>
      <c r="J31" s="175">
        <v>8.39</v>
      </c>
      <c r="K31" s="168">
        <v>49.6</v>
      </c>
      <c r="L31" s="89">
        <v>42.5</v>
      </c>
      <c r="M31" s="89">
        <v>46.6</v>
      </c>
      <c r="N31" s="89">
        <f t="shared" si="1"/>
        <v>0.91201716738197425</v>
      </c>
      <c r="O31" s="89">
        <v>16.8</v>
      </c>
      <c r="P31" s="89">
        <v>16.2</v>
      </c>
      <c r="Q31" s="165">
        <v>12.6</v>
      </c>
      <c r="R31" s="174">
        <v>52.1</v>
      </c>
      <c r="S31" s="89">
        <v>41.8</v>
      </c>
      <c r="T31" s="89">
        <v>54</v>
      </c>
      <c r="U31" s="89">
        <f t="shared" si="2"/>
        <v>0.77407407407407403</v>
      </c>
      <c r="V31" s="89">
        <v>17.100000000000001</v>
      </c>
      <c r="W31" s="89">
        <v>20.2</v>
      </c>
      <c r="X31" s="175">
        <v>16.3</v>
      </c>
      <c r="Y31" s="168">
        <v>13.5</v>
      </c>
      <c r="Z31" s="89">
        <v>41.9</v>
      </c>
      <c r="AA31" s="89">
        <v>45.3</v>
      </c>
      <c r="AB31" s="89">
        <f t="shared" si="3"/>
        <v>0.92494481236203097</v>
      </c>
      <c r="AC31" s="89">
        <v>13.3</v>
      </c>
      <c r="AD31" s="89">
        <v>16.5</v>
      </c>
      <c r="AE31" s="165">
        <v>9.84</v>
      </c>
      <c r="AF31" s="161">
        <v>10198804</v>
      </c>
      <c r="AG31" s="83">
        <f t="shared" si="4"/>
        <v>3273816.0840000003</v>
      </c>
      <c r="AH31" s="83">
        <f t="shared" si="5"/>
        <v>1771134.5014440003</v>
      </c>
      <c r="AI31" s="83">
        <f t="shared" si="6"/>
        <v>1352086.042692</v>
      </c>
      <c r="AJ31" s="162">
        <f t="shared" si="7"/>
        <v>148598.18467115163</v>
      </c>
      <c r="AK31" s="155">
        <v>148385.75</v>
      </c>
      <c r="AL31" s="83">
        <f t="shared" si="8"/>
        <v>73599.331999999995</v>
      </c>
      <c r="AM31" s="83">
        <f t="shared" si="9"/>
        <v>31279.716099999998</v>
      </c>
      <c r="AN31" s="83">
        <f t="shared" si="10"/>
        <v>34297.288712000001</v>
      </c>
      <c r="AO31" s="153">
        <f t="shared" si="11"/>
        <v>3941.2442285999991</v>
      </c>
      <c r="AP31" s="161">
        <v>150349</v>
      </c>
      <c r="AQ31" s="83">
        <f t="shared" si="12"/>
        <v>78331.828999999998</v>
      </c>
      <c r="AR31" s="83">
        <f t="shared" ref="AR31:AR56" si="20">AQ31*S31/100</f>
        <v>32742.704521999996</v>
      </c>
      <c r="AS31" s="83">
        <f t="shared" si="14"/>
        <v>42299.187659999996</v>
      </c>
      <c r="AT31" s="162">
        <f t="shared" si="15"/>
        <v>5337.0608370859991</v>
      </c>
      <c r="AU31" s="155">
        <v>58630</v>
      </c>
      <c r="AV31" s="83">
        <f t="shared" si="16"/>
        <v>7915.05</v>
      </c>
      <c r="AW31" s="83">
        <f t="shared" si="17"/>
        <v>3316.4059499999998</v>
      </c>
      <c r="AX31" s="83">
        <f t="shared" si="18"/>
        <v>3585.5176500000002</v>
      </c>
      <c r="AY31" s="84">
        <f t="shared" si="19"/>
        <v>326.33434547999997</v>
      </c>
    </row>
    <row r="32" spans="1:51" s="14" customFormat="1" x14ac:dyDescent="0.3">
      <c r="A32" s="69" t="s">
        <v>47</v>
      </c>
      <c r="B32" s="10">
        <v>1</v>
      </c>
      <c r="C32" s="54" t="s">
        <v>38</v>
      </c>
      <c r="D32" s="174">
        <v>31.2</v>
      </c>
      <c r="E32" s="89">
        <v>59.3</v>
      </c>
      <c r="F32" s="89">
        <v>31</v>
      </c>
      <c r="G32" s="89">
        <f t="shared" si="0"/>
        <v>1.9129032258064516</v>
      </c>
      <c r="H32" s="89">
        <v>7.89</v>
      </c>
      <c r="I32" s="89">
        <v>8.34</v>
      </c>
      <c r="J32" s="175">
        <v>4.42</v>
      </c>
      <c r="K32" s="168">
        <v>39</v>
      </c>
      <c r="L32" s="89">
        <v>56.7</v>
      </c>
      <c r="M32" s="89">
        <v>39.1</v>
      </c>
      <c r="N32" s="89">
        <f t="shared" si="1"/>
        <v>1.4501278772378516</v>
      </c>
      <c r="O32" s="89">
        <v>10.9</v>
      </c>
      <c r="P32" s="89">
        <v>6.58</v>
      </c>
      <c r="Q32" s="165">
        <v>4.83</v>
      </c>
      <c r="R32" s="174">
        <v>45.3</v>
      </c>
      <c r="S32" s="89">
        <v>49.5</v>
      </c>
      <c r="T32" s="89">
        <v>39.9</v>
      </c>
      <c r="U32" s="89">
        <f t="shared" si="2"/>
        <v>1.2406015037593985</v>
      </c>
      <c r="V32" s="89">
        <v>9.61</v>
      </c>
      <c r="W32" s="89">
        <v>12.2</v>
      </c>
      <c r="X32" s="175">
        <v>6.72</v>
      </c>
      <c r="Y32" s="168">
        <v>49.6</v>
      </c>
      <c r="Z32" s="89">
        <v>52.6</v>
      </c>
      <c r="AA32" s="89">
        <v>41.5</v>
      </c>
      <c r="AB32" s="89">
        <f t="shared" si="3"/>
        <v>1.2674698795180723</v>
      </c>
      <c r="AC32" s="89">
        <v>3.01</v>
      </c>
      <c r="AD32" s="89">
        <v>37.9</v>
      </c>
      <c r="AE32" s="165">
        <v>2.25</v>
      </c>
      <c r="AF32" s="161">
        <v>25790133</v>
      </c>
      <c r="AG32" s="83">
        <f t="shared" si="4"/>
        <v>8046521.4960000003</v>
      </c>
      <c r="AH32" s="83">
        <f t="shared" si="5"/>
        <v>4771587.2471279996</v>
      </c>
      <c r="AI32" s="83">
        <f t="shared" si="6"/>
        <v>2494421.6637600004</v>
      </c>
      <c r="AJ32" s="162">
        <f t="shared" si="7"/>
        <v>210904.15632305757</v>
      </c>
      <c r="AK32" s="155">
        <v>168554.5</v>
      </c>
      <c r="AL32" s="83">
        <f t="shared" si="8"/>
        <v>65736.255000000005</v>
      </c>
      <c r="AM32" s="83">
        <f t="shared" si="9"/>
        <v>37272.456585000007</v>
      </c>
      <c r="AN32" s="83">
        <f t="shared" si="10"/>
        <v>25702.875705000002</v>
      </c>
      <c r="AO32" s="153">
        <f t="shared" si="11"/>
        <v>1800.2596530555002</v>
      </c>
      <c r="AP32" s="161">
        <v>372102</v>
      </c>
      <c r="AQ32" s="83">
        <f t="shared" ref="AQ32:AQ56" si="21">AP32*R32/100</f>
        <v>168562.20599999998</v>
      </c>
      <c r="AR32" s="83">
        <f t="shared" si="20"/>
        <v>83438.291969999991</v>
      </c>
      <c r="AS32" s="83">
        <f t="shared" si="14"/>
        <v>67256.320193999985</v>
      </c>
      <c r="AT32" s="162">
        <f t="shared" si="15"/>
        <v>5607.0532203839985</v>
      </c>
      <c r="AU32" s="155">
        <v>116066</v>
      </c>
      <c r="AV32" s="83">
        <f t="shared" si="16"/>
        <v>57568.736000000004</v>
      </c>
      <c r="AW32" s="83">
        <f t="shared" si="17"/>
        <v>30281.155136000001</v>
      </c>
      <c r="AX32" s="83">
        <f t="shared" si="18"/>
        <v>23891.025440000001</v>
      </c>
      <c r="AY32" s="84">
        <f t="shared" si="19"/>
        <v>681.32599056000004</v>
      </c>
    </row>
    <row r="33" spans="1:51" s="14" customFormat="1" x14ac:dyDescent="0.3">
      <c r="A33" s="69" t="s">
        <v>48</v>
      </c>
      <c r="B33" s="10">
        <v>3</v>
      </c>
      <c r="C33" s="54" t="s">
        <v>208</v>
      </c>
      <c r="D33" s="174">
        <v>31.2</v>
      </c>
      <c r="E33" s="89">
        <v>53.4</v>
      </c>
      <c r="F33" s="89">
        <v>33.6</v>
      </c>
      <c r="G33" s="89">
        <f t="shared" si="0"/>
        <v>1.5892857142857142</v>
      </c>
      <c r="H33" s="89">
        <v>10.9</v>
      </c>
      <c r="I33" s="89">
        <v>58.7</v>
      </c>
      <c r="J33" s="175">
        <v>10.5</v>
      </c>
      <c r="K33" s="168">
        <v>41.5</v>
      </c>
      <c r="L33" s="89">
        <v>54.4</v>
      </c>
      <c r="M33" s="89">
        <v>42.2</v>
      </c>
      <c r="N33" s="89">
        <f t="shared" si="1"/>
        <v>1.2890995260663507</v>
      </c>
      <c r="O33" s="89">
        <v>13.2</v>
      </c>
      <c r="P33" s="89">
        <v>11.5</v>
      </c>
      <c r="Q33" s="165">
        <v>8.1</v>
      </c>
      <c r="R33" s="174">
        <v>38.700000000000003</v>
      </c>
      <c r="S33" s="89">
        <v>51.2</v>
      </c>
      <c r="T33" s="89">
        <v>43.2</v>
      </c>
      <c r="U33" s="89">
        <f t="shared" si="2"/>
        <v>1.1851851851851851</v>
      </c>
      <c r="V33" s="89">
        <v>9.7899999999999991</v>
      </c>
      <c r="W33" s="89">
        <v>19.7</v>
      </c>
      <c r="X33" s="175">
        <v>7.6</v>
      </c>
      <c r="Y33" s="168">
        <v>32</v>
      </c>
      <c r="Z33" s="89">
        <v>54.3</v>
      </c>
      <c r="AA33" s="89">
        <v>39.200000000000003</v>
      </c>
      <c r="AB33" s="89">
        <f t="shared" si="3"/>
        <v>1.385204081632653</v>
      </c>
      <c r="AC33" s="89">
        <v>10</v>
      </c>
      <c r="AD33" s="89">
        <v>12.3</v>
      </c>
      <c r="AE33" s="165">
        <v>7.31</v>
      </c>
      <c r="AF33" s="161">
        <v>11068894</v>
      </c>
      <c r="AG33" s="83">
        <f t="shared" si="4"/>
        <v>3453494.9280000003</v>
      </c>
      <c r="AH33" s="83">
        <f t="shared" si="5"/>
        <v>1844166.291552</v>
      </c>
      <c r="AI33" s="83">
        <f t="shared" si="6"/>
        <v>1160374.295808</v>
      </c>
      <c r="AJ33" s="162">
        <f t="shared" si="7"/>
        <v>193637.46061296001</v>
      </c>
      <c r="AK33" s="155">
        <v>99818</v>
      </c>
      <c r="AL33" s="83">
        <f t="shared" si="8"/>
        <v>41424.47</v>
      </c>
      <c r="AM33" s="83">
        <f t="shared" si="9"/>
        <v>22534.911680000001</v>
      </c>
      <c r="AN33" s="83">
        <f t="shared" si="10"/>
        <v>17481.126340000003</v>
      </c>
      <c r="AO33" s="153">
        <f t="shared" si="11"/>
        <v>1825.32784608</v>
      </c>
      <c r="AP33" s="161">
        <v>557949.5</v>
      </c>
      <c r="AQ33" s="83">
        <f t="shared" si="21"/>
        <v>215926.45650000003</v>
      </c>
      <c r="AR33" s="83">
        <f t="shared" si="20"/>
        <v>110554.34572800003</v>
      </c>
      <c r="AS33" s="83">
        <f t="shared" si="14"/>
        <v>93280.229208000019</v>
      </c>
      <c r="AT33" s="162">
        <f t="shared" si="15"/>
        <v>8402.1302753280015</v>
      </c>
      <c r="AU33" s="155">
        <v>78073</v>
      </c>
      <c r="AV33" s="83">
        <f t="shared" si="16"/>
        <v>24983.360000000001</v>
      </c>
      <c r="AW33" s="83">
        <f t="shared" si="17"/>
        <v>13565.964479999999</v>
      </c>
      <c r="AX33" s="83">
        <f t="shared" si="18"/>
        <v>9793.4771200000014</v>
      </c>
      <c r="AY33" s="84">
        <f t="shared" si="19"/>
        <v>991.67200348799986</v>
      </c>
    </row>
    <row r="34" spans="1:51" s="14" customFormat="1" x14ac:dyDescent="0.3">
      <c r="A34" s="69" t="s">
        <v>49</v>
      </c>
      <c r="B34" s="10">
        <v>2</v>
      </c>
      <c r="C34" s="54" t="s">
        <v>207</v>
      </c>
      <c r="D34" s="174">
        <v>30.5</v>
      </c>
      <c r="E34" s="89">
        <v>53.3</v>
      </c>
      <c r="F34" s="89">
        <v>37.200000000000003</v>
      </c>
      <c r="G34" s="89">
        <f t="shared" si="0"/>
        <v>1.432795698924731</v>
      </c>
      <c r="H34" s="89">
        <v>12.9</v>
      </c>
      <c r="I34" s="89">
        <v>27.6</v>
      </c>
      <c r="J34" s="175">
        <v>9.57</v>
      </c>
      <c r="K34" s="168">
        <v>32.5</v>
      </c>
      <c r="L34" s="89">
        <v>47.3</v>
      </c>
      <c r="M34" s="89">
        <v>44.1</v>
      </c>
      <c r="N34" s="89">
        <f t="shared" si="1"/>
        <v>1.0725623582766439</v>
      </c>
      <c r="O34" s="89">
        <v>15.4</v>
      </c>
      <c r="P34" s="89">
        <v>14.6</v>
      </c>
      <c r="Q34" s="165">
        <v>10.4</v>
      </c>
      <c r="R34" s="174">
        <v>37.4</v>
      </c>
      <c r="S34" s="89">
        <v>46.9</v>
      </c>
      <c r="T34" s="89">
        <v>47.1</v>
      </c>
      <c r="U34" s="89">
        <f t="shared" si="2"/>
        <v>0.99575371549893832</v>
      </c>
      <c r="V34" s="89">
        <v>15.1</v>
      </c>
      <c r="W34" s="89">
        <v>50.3</v>
      </c>
      <c r="X34" s="175">
        <v>10.5</v>
      </c>
      <c r="Y34" s="168">
        <v>32.200000000000003</v>
      </c>
      <c r="Z34" s="89">
        <v>50.3</v>
      </c>
      <c r="AA34" s="89">
        <v>41.7</v>
      </c>
      <c r="AB34" s="89">
        <f t="shared" si="3"/>
        <v>1.2062350119904075</v>
      </c>
      <c r="AC34" s="89">
        <v>9.31</v>
      </c>
      <c r="AD34" s="89">
        <v>16.7</v>
      </c>
      <c r="AE34" s="165">
        <v>8.44</v>
      </c>
      <c r="AF34" s="161">
        <v>13161173</v>
      </c>
      <c r="AG34" s="83">
        <f t="shared" si="4"/>
        <v>4014157.7650000001</v>
      </c>
      <c r="AH34" s="83">
        <f t="shared" si="5"/>
        <v>2139546.0887449998</v>
      </c>
      <c r="AI34" s="83">
        <f t="shared" si="6"/>
        <v>1493266.6885800001</v>
      </c>
      <c r="AJ34" s="162">
        <f t="shared" si="7"/>
        <v>204754.56069289651</v>
      </c>
      <c r="AK34" s="155">
        <v>133261</v>
      </c>
      <c r="AL34" s="83">
        <f t="shared" si="8"/>
        <v>43309.824999999997</v>
      </c>
      <c r="AM34" s="83">
        <f t="shared" si="9"/>
        <v>20485.547224999998</v>
      </c>
      <c r="AN34" s="83">
        <f t="shared" si="10"/>
        <v>19099.632825000001</v>
      </c>
      <c r="AO34" s="153">
        <f t="shared" si="11"/>
        <v>2130.4969113999996</v>
      </c>
      <c r="AP34" s="161">
        <v>323181.5</v>
      </c>
      <c r="AQ34" s="83">
        <f t="shared" si="21"/>
        <v>120869.88099999999</v>
      </c>
      <c r="AR34" s="83">
        <f t="shared" si="20"/>
        <v>56687.974189</v>
      </c>
      <c r="AS34" s="83">
        <f t="shared" si="14"/>
        <v>56929.713951000005</v>
      </c>
      <c r="AT34" s="162">
        <f t="shared" si="15"/>
        <v>5952.2372898450003</v>
      </c>
      <c r="AU34" s="155">
        <v>48760</v>
      </c>
      <c r="AV34" s="83">
        <f t="shared" si="16"/>
        <v>15700.720000000003</v>
      </c>
      <c r="AW34" s="83">
        <f t="shared" si="17"/>
        <v>7897.4621600000009</v>
      </c>
      <c r="AX34" s="83">
        <f t="shared" si="18"/>
        <v>6547.2002400000019</v>
      </c>
      <c r="AY34" s="84">
        <f t="shared" si="19"/>
        <v>666.54580630400005</v>
      </c>
    </row>
    <row r="35" spans="1:51" s="14" customFormat="1" x14ac:dyDescent="0.3">
      <c r="A35" s="69" t="s">
        <v>54</v>
      </c>
      <c r="B35" s="10">
        <v>2</v>
      </c>
      <c r="C35" s="54" t="s">
        <v>207</v>
      </c>
      <c r="D35" s="174">
        <v>30.6</v>
      </c>
      <c r="E35" s="89">
        <v>57.7</v>
      </c>
      <c r="F35" s="89">
        <v>34.200000000000003</v>
      </c>
      <c r="G35" s="89">
        <f t="shared" si="0"/>
        <v>1.6871345029239766</v>
      </c>
      <c r="H35" s="89">
        <v>14.4</v>
      </c>
      <c r="I35" s="89">
        <v>21.6</v>
      </c>
      <c r="J35" s="175">
        <v>12.7</v>
      </c>
      <c r="K35" s="168">
        <v>39.299999999999997</v>
      </c>
      <c r="L35" s="89">
        <v>47.7</v>
      </c>
      <c r="M35" s="89">
        <v>39.5</v>
      </c>
      <c r="N35" s="89">
        <f t="shared" si="1"/>
        <v>1.2075949367088608</v>
      </c>
      <c r="O35" s="89">
        <v>18.600000000000001</v>
      </c>
      <c r="P35" s="89">
        <v>8.7899999999999991</v>
      </c>
      <c r="Q35" s="165">
        <v>6.63</v>
      </c>
      <c r="R35" s="174">
        <v>49.8</v>
      </c>
      <c r="S35" s="89">
        <v>41.6</v>
      </c>
      <c r="T35" s="89">
        <v>53.5</v>
      </c>
      <c r="U35" s="89">
        <f t="shared" si="2"/>
        <v>0.77757009345794392</v>
      </c>
      <c r="V35" s="89">
        <v>18.7</v>
      </c>
      <c r="W35" s="89">
        <v>19.899999999999999</v>
      </c>
      <c r="X35" s="175">
        <v>16.5</v>
      </c>
      <c r="Y35" s="168">
        <v>3.85</v>
      </c>
      <c r="Z35" s="89">
        <v>39.4</v>
      </c>
      <c r="AA35" s="89">
        <v>39.4</v>
      </c>
      <c r="AB35" s="89">
        <f t="shared" si="3"/>
        <v>1</v>
      </c>
      <c r="AC35" s="89">
        <v>14.2</v>
      </c>
      <c r="AD35" s="89">
        <v>13.1</v>
      </c>
      <c r="AE35" s="165">
        <v>10.4</v>
      </c>
      <c r="AF35" s="161">
        <v>11011861</v>
      </c>
      <c r="AG35" s="83">
        <f t="shared" si="4"/>
        <v>3369629.466</v>
      </c>
      <c r="AH35" s="83">
        <f t="shared" si="5"/>
        <v>1944276.2018820001</v>
      </c>
      <c r="AI35" s="83">
        <f t="shared" si="6"/>
        <v>1152413.277372</v>
      </c>
      <c r="AJ35" s="162">
        <f t="shared" si="7"/>
        <v>246923.07763901402</v>
      </c>
      <c r="AK35" s="155">
        <v>157403</v>
      </c>
      <c r="AL35" s="83">
        <f t="shared" si="8"/>
        <v>61859.378999999994</v>
      </c>
      <c r="AM35" s="83">
        <f t="shared" si="9"/>
        <v>29506.923782999998</v>
      </c>
      <c r="AN35" s="83">
        <f t="shared" si="10"/>
        <v>24434.454704999996</v>
      </c>
      <c r="AO35" s="153">
        <f t="shared" si="11"/>
        <v>1956.3090468128999</v>
      </c>
      <c r="AP35" s="161">
        <v>253030.5</v>
      </c>
      <c r="AQ35" s="83">
        <f t="shared" si="21"/>
        <v>126009.18899999998</v>
      </c>
      <c r="AR35" s="83">
        <f t="shared" si="20"/>
        <v>52419.822623999993</v>
      </c>
      <c r="AS35" s="83">
        <f t="shared" si="14"/>
        <v>67414.916114999985</v>
      </c>
      <c r="AT35" s="162">
        <f t="shared" si="15"/>
        <v>8649.2707329599998</v>
      </c>
      <c r="AU35" s="155">
        <v>91127</v>
      </c>
      <c r="AV35" s="83">
        <f t="shared" si="16"/>
        <v>3508.3895000000002</v>
      </c>
      <c r="AW35" s="83">
        <f t="shared" si="17"/>
        <v>1382.3054630000001</v>
      </c>
      <c r="AX35" s="83">
        <f t="shared" si="18"/>
        <v>1382.3054630000001</v>
      </c>
      <c r="AY35" s="84">
        <f t="shared" si="19"/>
        <v>143.75976815200002</v>
      </c>
    </row>
    <row r="36" spans="1:51" s="14" customFormat="1" x14ac:dyDescent="0.3">
      <c r="A36" s="69" t="s">
        <v>55</v>
      </c>
      <c r="B36" s="10">
        <v>3</v>
      </c>
      <c r="C36" s="54" t="s">
        <v>208</v>
      </c>
      <c r="D36" s="174">
        <v>29.2</v>
      </c>
      <c r="E36" s="89">
        <v>52.7</v>
      </c>
      <c r="F36" s="89">
        <v>40.4</v>
      </c>
      <c r="G36" s="89">
        <f t="shared" ref="G36:G56" si="22">E36/F36</f>
        <v>1.3044554455445545</v>
      </c>
      <c r="H36" s="89">
        <v>9.32</v>
      </c>
      <c r="I36" s="89">
        <v>16.600000000000001</v>
      </c>
      <c r="J36" s="175">
        <v>8.49</v>
      </c>
      <c r="K36" s="168">
        <v>50.3</v>
      </c>
      <c r="L36" s="89">
        <v>50.8</v>
      </c>
      <c r="M36" s="89">
        <v>43.9</v>
      </c>
      <c r="N36" s="89">
        <f t="shared" ref="N36:N56" si="23">L36/M36</f>
        <v>1.1571753986332574</v>
      </c>
      <c r="O36" s="89">
        <v>14.3</v>
      </c>
      <c r="P36" s="89">
        <v>11.7</v>
      </c>
      <c r="Q36" s="165">
        <v>8.8800000000000008</v>
      </c>
      <c r="R36" s="174">
        <v>53.1</v>
      </c>
      <c r="S36" s="89">
        <v>49.3</v>
      </c>
      <c r="T36" s="89">
        <v>47.3</v>
      </c>
      <c r="U36" s="89">
        <f t="shared" ref="U36:U56" si="24">S36/T36</f>
        <v>1.0422832980972516</v>
      </c>
      <c r="V36" s="89">
        <v>9.81</v>
      </c>
      <c r="W36" s="89">
        <v>10.7</v>
      </c>
      <c r="X36" s="175">
        <v>8.98</v>
      </c>
      <c r="Y36" s="168">
        <v>27</v>
      </c>
      <c r="Z36" s="89">
        <v>54.6</v>
      </c>
      <c r="AA36" s="89">
        <v>38.1</v>
      </c>
      <c r="AB36" s="89">
        <f t="shared" si="3"/>
        <v>1.4330708661417322</v>
      </c>
      <c r="AC36" s="89">
        <v>13.2</v>
      </c>
      <c r="AD36" s="89">
        <v>14.6</v>
      </c>
      <c r="AE36" s="165">
        <v>9.8699999999999992</v>
      </c>
      <c r="AF36" s="161">
        <v>12775908</v>
      </c>
      <c r="AG36" s="83">
        <f t="shared" ref="AG36:AG56" si="25">AF36*D36/100</f>
        <v>3730565.1359999995</v>
      </c>
      <c r="AH36" s="83">
        <f t="shared" ref="AH36:AH56" si="26">AG36*E36/100</f>
        <v>1966007.8266719996</v>
      </c>
      <c r="AI36" s="83">
        <f t="shared" ref="AI36:AI56" si="27">AG36*F36/100</f>
        <v>1507148.3149439998</v>
      </c>
      <c r="AJ36" s="162">
        <f t="shared" ref="AJ36:AJ56" si="28">AH36*J36/100</f>
        <v>166914.06448445277</v>
      </c>
      <c r="AK36" s="155">
        <v>179993.5</v>
      </c>
      <c r="AL36" s="83">
        <f t="shared" ref="AL36:AL56" si="29">AK36*K36/100</f>
        <v>90536.730499999991</v>
      </c>
      <c r="AM36" s="83">
        <f t="shared" ref="AM36:AM56" si="30">AL36*L36/100</f>
        <v>45992.659093999995</v>
      </c>
      <c r="AN36" s="83">
        <f t="shared" ref="AN36:AN56" si="31">AL36*M36/100</f>
        <v>39745.624689499993</v>
      </c>
      <c r="AO36" s="153">
        <f t="shared" ref="AO36:AO56" si="32">AM36*Q36/100</f>
        <v>4084.1481275471997</v>
      </c>
      <c r="AP36" s="161">
        <v>198946</v>
      </c>
      <c r="AQ36" s="83">
        <f t="shared" si="21"/>
        <v>105640.326</v>
      </c>
      <c r="AR36" s="83">
        <f t="shared" si="20"/>
        <v>52080.680718000003</v>
      </c>
      <c r="AS36" s="83">
        <f t="shared" ref="AS36:AS56" si="33">AQ36*T36/100</f>
        <v>49967.87419799999</v>
      </c>
      <c r="AT36" s="162">
        <f t="shared" ref="AT36:AT56" si="34">AR36*X36/100</f>
        <v>4676.8451284764005</v>
      </c>
      <c r="AU36" s="155">
        <v>76195</v>
      </c>
      <c r="AV36" s="83">
        <f t="shared" si="16"/>
        <v>20572.650000000001</v>
      </c>
      <c r="AW36" s="83">
        <f t="shared" si="17"/>
        <v>11232.666900000002</v>
      </c>
      <c r="AX36" s="83">
        <f t="shared" si="18"/>
        <v>7838.1796500000009</v>
      </c>
      <c r="AY36" s="84">
        <f t="shared" si="19"/>
        <v>1108.6642230300001</v>
      </c>
    </row>
    <row r="37" spans="1:51" s="14" customFormat="1" x14ac:dyDescent="0.3">
      <c r="A37" s="69" t="s">
        <v>56</v>
      </c>
      <c r="B37" s="10">
        <v>1</v>
      </c>
      <c r="C37" s="54" t="s">
        <v>38</v>
      </c>
      <c r="D37" s="174">
        <v>33.799999999999997</v>
      </c>
      <c r="E37" s="89">
        <v>56.1</v>
      </c>
      <c r="F37" s="89">
        <v>38</v>
      </c>
      <c r="G37" s="89">
        <f t="shared" si="22"/>
        <v>1.4763157894736842</v>
      </c>
      <c r="H37" s="89">
        <v>7.87</v>
      </c>
      <c r="I37" s="89">
        <v>13.4</v>
      </c>
      <c r="J37" s="175">
        <v>6.33</v>
      </c>
      <c r="K37" s="168">
        <v>55.7</v>
      </c>
      <c r="L37" s="89">
        <v>53.5</v>
      </c>
      <c r="M37" s="89">
        <v>42.1</v>
      </c>
      <c r="N37" s="89">
        <f t="shared" si="23"/>
        <v>1.2707838479809976</v>
      </c>
      <c r="O37" s="89">
        <v>11</v>
      </c>
      <c r="P37" s="89">
        <v>7.85</v>
      </c>
      <c r="Q37" s="165">
        <v>6.33</v>
      </c>
      <c r="R37" s="174">
        <v>63.3</v>
      </c>
      <c r="S37" s="89">
        <v>53.3</v>
      </c>
      <c r="T37" s="89">
        <v>44.2</v>
      </c>
      <c r="U37" s="89">
        <f t="shared" si="24"/>
        <v>1.2058823529411764</v>
      </c>
      <c r="V37" s="89">
        <v>9.44</v>
      </c>
      <c r="W37" s="89">
        <v>10.8</v>
      </c>
      <c r="X37" s="175">
        <v>8.93</v>
      </c>
      <c r="Y37" s="168">
        <v>33</v>
      </c>
      <c r="Z37" s="89">
        <v>52.1</v>
      </c>
      <c r="AA37" s="89">
        <v>41</v>
      </c>
      <c r="AB37" s="89">
        <f t="shared" si="3"/>
        <v>1.2707317073170732</v>
      </c>
      <c r="AC37" s="89">
        <v>3.43</v>
      </c>
      <c r="AD37" s="89">
        <v>3.47</v>
      </c>
      <c r="AE37" s="165">
        <v>1.71</v>
      </c>
      <c r="AF37" s="161">
        <v>22375665</v>
      </c>
      <c r="AG37" s="83">
        <f t="shared" si="25"/>
        <v>7562974.7699999986</v>
      </c>
      <c r="AH37" s="83">
        <f t="shared" si="26"/>
        <v>4242828.8459699992</v>
      </c>
      <c r="AI37" s="83">
        <f t="shared" si="27"/>
        <v>2873930.4125999995</v>
      </c>
      <c r="AJ37" s="162">
        <f t="shared" si="28"/>
        <v>268571.06594990095</v>
      </c>
      <c r="AK37" s="155">
        <v>101443.5</v>
      </c>
      <c r="AL37" s="83">
        <f t="shared" si="29"/>
        <v>56504.029500000004</v>
      </c>
      <c r="AM37" s="83">
        <f t="shared" si="30"/>
        <v>30229.655782500002</v>
      </c>
      <c r="AN37" s="83">
        <f t="shared" si="31"/>
        <v>23788.1964195</v>
      </c>
      <c r="AO37" s="153">
        <f t="shared" si="32"/>
        <v>1913.5372110322503</v>
      </c>
      <c r="AP37" s="161">
        <v>87503.5</v>
      </c>
      <c r="AQ37" s="83">
        <f t="shared" si="21"/>
        <v>55389.715499999998</v>
      </c>
      <c r="AR37" s="83">
        <f t="shared" si="20"/>
        <v>29522.718361499999</v>
      </c>
      <c r="AS37" s="83">
        <f t="shared" si="33"/>
        <v>24482.254251000002</v>
      </c>
      <c r="AT37" s="162">
        <f t="shared" si="34"/>
        <v>2636.37874968195</v>
      </c>
      <c r="AU37" s="155">
        <v>144284</v>
      </c>
      <c r="AV37" s="83">
        <f t="shared" si="16"/>
        <v>47613.72</v>
      </c>
      <c r="AW37" s="83">
        <f t="shared" si="17"/>
        <v>24806.74812</v>
      </c>
      <c r="AX37" s="83">
        <f t="shared" si="18"/>
        <v>19521.625199999999</v>
      </c>
      <c r="AY37" s="84">
        <f t="shared" si="19"/>
        <v>424.195392852</v>
      </c>
    </row>
    <row r="38" spans="1:51" s="14" customFormat="1" x14ac:dyDescent="0.3">
      <c r="A38" s="69" t="s">
        <v>57</v>
      </c>
      <c r="B38" s="10">
        <v>1</v>
      </c>
      <c r="C38" s="54" t="s">
        <v>38</v>
      </c>
      <c r="D38" s="174">
        <v>37.299999999999997</v>
      </c>
      <c r="E38" s="89">
        <v>55.9</v>
      </c>
      <c r="F38" s="89">
        <v>38.299999999999997</v>
      </c>
      <c r="G38" s="89">
        <f t="shared" si="22"/>
        <v>1.4595300261096606</v>
      </c>
      <c r="H38" s="89">
        <v>8.4</v>
      </c>
      <c r="I38" s="89">
        <v>13.3</v>
      </c>
      <c r="J38" s="175">
        <v>7.5</v>
      </c>
      <c r="K38" s="168">
        <v>52.6</v>
      </c>
      <c r="L38" s="89">
        <v>49.9</v>
      </c>
      <c r="M38" s="89">
        <v>27.7</v>
      </c>
      <c r="N38" s="89">
        <f t="shared" si="23"/>
        <v>1.8014440433212997</v>
      </c>
      <c r="O38" s="89">
        <v>14</v>
      </c>
      <c r="P38" s="89">
        <v>8.69</v>
      </c>
      <c r="Q38" s="165">
        <v>7.5</v>
      </c>
      <c r="R38" s="174">
        <v>58.9</v>
      </c>
      <c r="S38" s="89">
        <v>50.1</v>
      </c>
      <c r="T38" s="89">
        <v>46.3</v>
      </c>
      <c r="U38" s="89">
        <f t="shared" si="24"/>
        <v>1.08207343412527</v>
      </c>
      <c r="V38" s="89">
        <v>11.5</v>
      </c>
      <c r="W38" s="89">
        <v>13.3</v>
      </c>
      <c r="X38" s="175">
        <v>10.8</v>
      </c>
      <c r="Y38" s="168">
        <v>30.2</v>
      </c>
      <c r="Z38" s="89">
        <v>50.7</v>
      </c>
      <c r="AA38" s="89">
        <v>43.1</v>
      </c>
      <c r="AB38" s="89">
        <f t="shared" si="3"/>
        <v>1.1763341067285382</v>
      </c>
      <c r="AC38" s="89">
        <v>3.9</v>
      </c>
      <c r="AD38" s="89">
        <v>5.84</v>
      </c>
      <c r="AE38" s="165">
        <v>2.6</v>
      </c>
      <c r="AF38" s="161">
        <v>27234345</v>
      </c>
      <c r="AG38" s="83">
        <f t="shared" si="25"/>
        <v>10158410.684999999</v>
      </c>
      <c r="AH38" s="83">
        <f t="shared" si="26"/>
        <v>5678551.572914999</v>
      </c>
      <c r="AI38" s="83">
        <f t="shared" si="27"/>
        <v>3890671.2923549991</v>
      </c>
      <c r="AJ38" s="162">
        <f t="shared" si="28"/>
        <v>425891.36796862492</v>
      </c>
      <c r="AK38" s="155">
        <v>66616.75</v>
      </c>
      <c r="AL38" s="83">
        <f t="shared" si="29"/>
        <v>35040.410500000005</v>
      </c>
      <c r="AM38" s="83">
        <f t="shared" si="30"/>
        <v>17485.164839500001</v>
      </c>
      <c r="AN38" s="83">
        <f t="shared" si="31"/>
        <v>9706.1937085000027</v>
      </c>
      <c r="AO38" s="153">
        <f t="shared" si="32"/>
        <v>1311.3873629625002</v>
      </c>
      <c r="AP38" s="161">
        <v>662423.5</v>
      </c>
      <c r="AQ38" s="83">
        <f t="shared" si="21"/>
        <v>390167.44149999996</v>
      </c>
      <c r="AR38" s="83">
        <f t="shared" si="20"/>
        <v>195473.88819149998</v>
      </c>
      <c r="AS38" s="83">
        <f t="shared" si="33"/>
        <v>180647.52541449998</v>
      </c>
      <c r="AT38" s="162">
        <f t="shared" si="34"/>
        <v>21111.179924681997</v>
      </c>
      <c r="AU38" s="155">
        <v>199890</v>
      </c>
      <c r="AV38" s="83">
        <f t="shared" si="16"/>
        <v>60366.78</v>
      </c>
      <c r="AW38" s="83">
        <f t="shared" si="17"/>
        <v>30605.957460000001</v>
      </c>
      <c r="AX38" s="83">
        <f t="shared" si="18"/>
        <v>26018.082179999998</v>
      </c>
      <c r="AY38" s="84">
        <f t="shared" si="19"/>
        <v>795.75489396</v>
      </c>
    </row>
    <row r="39" spans="1:51" s="14" customFormat="1" x14ac:dyDescent="0.3">
      <c r="A39" s="69" t="s">
        <v>58</v>
      </c>
      <c r="B39" s="10">
        <v>2</v>
      </c>
      <c r="C39" s="54" t="s">
        <v>207</v>
      </c>
      <c r="D39" s="174">
        <v>36.4</v>
      </c>
      <c r="E39" s="89">
        <v>51.2</v>
      </c>
      <c r="F39" s="89">
        <v>42.3</v>
      </c>
      <c r="G39" s="89">
        <f t="shared" si="22"/>
        <v>1.2104018912529553</v>
      </c>
      <c r="H39" s="89">
        <v>13.2</v>
      </c>
      <c r="I39" s="89">
        <v>20.399999999999999</v>
      </c>
      <c r="J39" s="175">
        <v>11.2</v>
      </c>
      <c r="K39" s="168">
        <v>31.7</v>
      </c>
      <c r="L39" s="89">
        <v>53.2</v>
      </c>
      <c r="M39" s="89">
        <v>37.700000000000003</v>
      </c>
      <c r="N39" s="89">
        <f t="shared" si="23"/>
        <v>1.4111405835543767</v>
      </c>
      <c r="O39" s="89">
        <v>17.7</v>
      </c>
      <c r="P39" s="89">
        <v>4.24</v>
      </c>
      <c r="Q39" s="165">
        <v>11.2</v>
      </c>
      <c r="R39" s="174">
        <v>40.299999999999997</v>
      </c>
      <c r="S39" s="89">
        <v>41.4</v>
      </c>
      <c r="T39" s="89">
        <v>52.4</v>
      </c>
      <c r="U39" s="89">
        <f t="shared" si="24"/>
        <v>0.79007633587786263</v>
      </c>
      <c r="V39" s="89">
        <v>21.6</v>
      </c>
      <c r="W39" s="89">
        <v>25</v>
      </c>
      <c r="X39" s="175">
        <v>20.399999999999999</v>
      </c>
      <c r="Y39" s="169"/>
      <c r="Z39" s="90"/>
      <c r="AA39" s="90"/>
      <c r="AB39" s="90"/>
      <c r="AC39" s="90"/>
      <c r="AD39" s="90"/>
      <c r="AE39" s="166"/>
      <c r="AF39" s="161">
        <v>6877756</v>
      </c>
      <c r="AG39" s="83">
        <f t="shared" si="25"/>
        <v>2503503.1839999999</v>
      </c>
      <c r="AH39" s="83">
        <f t="shared" si="26"/>
        <v>1281793.6302079998</v>
      </c>
      <c r="AI39" s="83">
        <f t="shared" si="27"/>
        <v>1058981.846832</v>
      </c>
      <c r="AJ39" s="162">
        <f t="shared" si="28"/>
        <v>143560.88658329597</v>
      </c>
      <c r="AK39" s="155">
        <v>76417.5</v>
      </c>
      <c r="AL39" s="83">
        <f t="shared" si="29"/>
        <v>24224.3475</v>
      </c>
      <c r="AM39" s="83">
        <f t="shared" si="30"/>
        <v>12887.352870000001</v>
      </c>
      <c r="AN39" s="83">
        <f t="shared" si="31"/>
        <v>9132.5790075000004</v>
      </c>
      <c r="AO39" s="153">
        <f t="shared" si="32"/>
        <v>1443.3835214400001</v>
      </c>
      <c r="AP39" s="161">
        <v>326092.5</v>
      </c>
      <c r="AQ39" s="83">
        <f t="shared" si="21"/>
        <v>131415.2775</v>
      </c>
      <c r="AR39" s="83">
        <f t="shared" si="20"/>
        <v>54405.924885</v>
      </c>
      <c r="AS39" s="83">
        <f t="shared" si="33"/>
        <v>68861.605409999989</v>
      </c>
      <c r="AT39" s="162">
        <f t="shared" si="34"/>
        <v>11098.80867654</v>
      </c>
      <c r="AU39" s="156"/>
      <c r="AV39" s="85"/>
      <c r="AW39" s="85"/>
      <c r="AX39" s="85"/>
      <c r="AY39" s="86"/>
    </row>
    <row r="40" spans="1:51" s="14" customFormat="1" x14ac:dyDescent="0.3">
      <c r="A40" s="69" t="s">
        <v>50</v>
      </c>
      <c r="B40" s="10">
        <v>1</v>
      </c>
      <c r="C40" s="54" t="s">
        <v>38</v>
      </c>
      <c r="D40" s="174">
        <v>32.1</v>
      </c>
      <c r="E40" s="89">
        <v>54.6</v>
      </c>
      <c r="F40" s="89">
        <v>39</v>
      </c>
      <c r="G40" s="89">
        <f t="shared" si="22"/>
        <v>1.4000000000000001</v>
      </c>
      <c r="H40" s="89">
        <v>7.85</v>
      </c>
      <c r="I40" s="89">
        <v>14.4</v>
      </c>
      <c r="J40" s="175">
        <v>6.37</v>
      </c>
      <c r="K40" s="168">
        <v>50.2</v>
      </c>
      <c r="L40" s="89">
        <v>54.5</v>
      </c>
      <c r="M40" s="89">
        <v>25.5</v>
      </c>
      <c r="N40" s="89">
        <f t="shared" si="23"/>
        <v>2.1372549019607843</v>
      </c>
      <c r="O40" s="89">
        <v>11.4</v>
      </c>
      <c r="P40" s="89">
        <v>11.6</v>
      </c>
      <c r="Q40" s="165">
        <v>7.54</v>
      </c>
      <c r="R40" s="174">
        <v>42.7</v>
      </c>
      <c r="S40" s="89">
        <v>47</v>
      </c>
      <c r="T40" s="89">
        <v>45.8</v>
      </c>
      <c r="U40" s="89">
        <f t="shared" si="24"/>
        <v>1.0262008733624455</v>
      </c>
      <c r="V40" s="89">
        <v>10.5</v>
      </c>
      <c r="W40" s="89">
        <v>12.6</v>
      </c>
      <c r="X40" s="175">
        <v>9.43</v>
      </c>
      <c r="Y40" s="168">
        <v>30</v>
      </c>
      <c r="Z40" s="89">
        <v>50.2</v>
      </c>
      <c r="AA40" s="89">
        <v>39.9</v>
      </c>
      <c r="AB40" s="89">
        <f t="shared" ref="AB40:AB56" si="35">Z40/AA40</f>
        <v>1.2581453634085213</v>
      </c>
      <c r="AC40" s="89">
        <v>5.54</v>
      </c>
      <c r="AD40" s="89">
        <v>8.6300000000000008</v>
      </c>
      <c r="AE40" s="165">
        <v>5.26</v>
      </c>
      <c r="AF40" s="161">
        <v>26952299</v>
      </c>
      <c r="AG40" s="83">
        <f t="shared" si="25"/>
        <v>8651687.9790000003</v>
      </c>
      <c r="AH40" s="83">
        <f t="shared" si="26"/>
        <v>4723821.6365339998</v>
      </c>
      <c r="AI40" s="83">
        <f t="shared" si="27"/>
        <v>3374158.3118099999</v>
      </c>
      <c r="AJ40" s="162">
        <f t="shared" si="28"/>
        <v>300907.43824721576</v>
      </c>
      <c r="AK40" s="155">
        <v>194190.25</v>
      </c>
      <c r="AL40" s="83">
        <f t="shared" si="29"/>
        <v>97483.505500000014</v>
      </c>
      <c r="AM40" s="83">
        <f t="shared" si="30"/>
        <v>53128.510497500014</v>
      </c>
      <c r="AN40" s="83">
        <f t="shared" si="31"/>
        <v>24858.293902500001</v>
      </c>
      <c r="AO40" s="153">
        <f t="shared" si="32"/>
        <v>4005.889691511501</v>
      </c>
      <c r="AP40" s="161">
        <v>116011</v>
      </c>
      <c r="AQ40" s="83">
        <f t="shared" si="21"/>
        <v>49536.697</v>
      </c>
      <c r="AR40" s="83">
        <f t="shared" si="20"/>
        <v>23282.247589999999</v>
      </c>
      <c r="AS40" s="83">
        <f t="shared" si="33"/>
        <v>22687.807226000001</v>
      </c>
      <c r="AT40" s="162">
        <f t="shared" si="34"/>
        <v>2195.5159477369998</v>
      </c>
      <c r="AU40" s="155">
        <v>146290</v>
      </c>
      <c r="AV40" s="83">
        <f t="shared" ref="AV40:AV50" si="36">AU40*Y40/100</f>
        <v>43887</v>
      </c>
      <c r="AW40" s="83">
        <f t="shared" ref="AW40:AW49" si="37">AV40*Z40/100</f>
        <v>22031.273999999998</v>
      </c>
      <c r="AX40" s="83">
        <f t="shared" ref="AX40:AX56" si="38">AV40*AA40/100</f>
        <v>17510.913</v>
      </c>
      <c r="AY40" s="84">
        <f t="shared" ref="AY40:AY56" si="39">AW40*AE40/100</f>
        <v>1158.8450123999999</v>
      </c>
    </row>
    <row r="41" spans="1:51" s="14" customFormat="1" x14ac:dyDescent="0.3">
      <c r="A41" s="69" t="s">
        <v>51</v>
      </c>
      <c r="B41" s="10">
        <v>2</v>
      </c>
      <c r="C41" s="54" t="s">
        <v>207</v>
      </c>
      <c r="D41" s="174">
        <v>34.6</v>
      </c>
      <c r="E41" s="89">
        <v>50.6</v>
      </c>
      <c r="F41" s="89">
        <v>41.4</v>
      </c>
      <c r="G41" s="89">
        <f t="shared" si="22"/>
        <v>1.2222222222222223</v>
      </c>
      <c r="H41" s="89">
        <v>9.34</v>
      </c>
      <c r="I41" s="89">
        <v>16.7</v>
      </c>
      <c r="J41" s="175">
        <v>9.3699999999999992</v>
      </c>
      <c r="K41" s="168">
        <v>49.4</v>
      </c>
      <c r="L41" s="89">
        <v>44.1</v>
      </c>
      <c r="M41" s="89">
        <v>48.4</v>
      </c>
      <c r="N41" s="89">
        <f t="shared" si="23"/>
        <v>0.91115702479338845</v>
      </c>
      <c r="O41" s="89">
        <v>15</v>
      </c>
      <c r="P41" s="89">
        <v>15.5</v>
      </c>
      <c r="Q41" s="165">
        <v>12.1</v>
      </c>
      <c r="R41" s="174">
        <v>51.5</v>
      </c>
      <c r="S41" s="89">
        <v>41.1</v>
      </c>
      <c r="T41" s="89">
        <v>54.2</v>
      </c>
      <c r="U41" s="89">
        <f t="shared" si="24"/>
        <v>0.7583025830258302</v>
      </c>
      <c r="V41" s="89">
        <v>17.3</v>
      </c>
      <c r="W41" s="89">
        <v>21</v>
      </c>
      <c r="X41" s="175">
        <v>17</v>
      </c>
      <c r="Y41" s="168">
        <v>10.4</v>
      </c>
      <c r="Z41" s="89">
        <v>44</v>
      </c>
      <c r="AA41" s="89">
        <v>34.200000000000003</v>
      </c>
      <c r="AB41" s="89">
        <f t="shared" si="35"/>
        <v>1.2865497076023391</v>
      </c>
      <c r="AC41" s="89">
        <v>8.59</v>
      </c>
      <c r="AD41" s="89">
        <v>12.4</v>
      </c>
      <c r="AE41" s="165">
        <v>7</v>
      </c>
      <c r="AF41" s="161">
        <v>3576042</v>
      </c>
      <c r="AG41" s="83">
        <f t="shared" si="25"/>
        <v>1237310.5320000001</v>
      </c>
      <c r="AH41" s="83">
        <f t="shared" si="26"/>
        <v>626079.12919200014</v>
      </c>
      <c r="AI41" s="83">
        <f t="shared" si="27"/>
        <v>512246.56024800002</v>
      </c>
      <c r="AJ41" s="162">
        <f t="shared" si="28"/>
        <v>58663.614405290413</v>
      </c>
      <c r="AK41" s="155">
        <v>197907.5</v>
      </c>
      <c r="AL41" s="83">
        <f t="shared" si="29"/>
        <v>97766.304999999993</v>
      </c>
      <c r="AM41" s="83">
        <f t="shared" si="30"/>
        <v>43114.940504999999</v>
      </c>
      <c r="AN41" s="83">
        <f t="shared" si="31"/>
        <v>47318.891619999995</v>
      </c>
      <c r="AO41" s="153">
        <f t="shared" si="32"/>
        <v>5216.9078011049996</v>
      </c>
      <c r="AP41" s="161">
        <v>122524.5</v>
      </c>
      <c r="AQ41" s="83">
        <f t="shared" si="21"/>
        <v>63100.1175</v>
      </c>
      <c r="AR41" s="83">
        <f t="shared" si="20"/>
        <v>25934.148292499998</v>
      </c>
      <c r="AS41" s="83">
        <f t="shared" si="33"/>
        <v>34200.263685000005</v>
      </c>
      <c r="AT41" s="162">
        <f t="shared" si="34"/>
        <v>4408.8052097250002</v>
      </c>
      <c r="AU41" s="155">
        <v>71350</v>
      </c>
      <c r="AV41" s="83">
        <f t="shared" si="36"/>
        <v>7420.4</v>
      </c>
      <c r="AW41" s="83">
        <f t="shared" si="37"/>
        <v>3264.9759999999997</v>
      </c>
      <c r="AX41" s="83">
        <f t="shared" si="38"/>
        <v>2537.7768000000001</v>
      </c>
      <c r="AY41" s="84">
        <f t="shared" si="39"/>
        <v>228.54831999999999</v>
      </c>
    </row>
    <row r="42" spans="1:51" s="14" customFormat="1" x14ac:dyDescent="0.3">
      <c r="A42" s="69" t="s">
        <v>52</v>
      </c>
      <c r="B42" s="10">
        <v>3</v>
      </c>
      <c r="C42" s="54" t="s">
        <v>208</v>
      </c>
      <c r="D42" s="174">
        <v>31.5</v>
      </c>
      <c r="E42" s="89">
        <v>51.4</v>
      </c>
      <c r="F42" s="89">
        <v>39.799999999999997</v>
      </c>
      <c r="G42" s="89">
        <f t="shared" si="22"/>
        <v>1.291457286432161</v>
      </c>
      <c r="H42" s="89">
        <v>7.37</v>
      </c>
      <c r="I42" s="89">
        <v>18.8</v>
      </c>
      <c r="J42" s="175">
        <v>10.1</v>
      </c>
      <c r="K42" s="168">
        <v>39.799999999999997</v>
      </c>
      <c r="L42" s="89">
        <v>54.5</v>
      </c>
      <c r="M42" s="89">
        <v>38.9</v>
      </c>
      <c r="N42" s="89">
        <f t="shared" si="23"/>
        <v>1.4010282776349614</v>
      </c>
      <c r="O42" s="89">
        <v>14.9</v>
      </c>
      <c r="P42" s="89">
        <v>19.100000000000001</v>
      </c>
      <c r="Q42" s="165">
        <v>10.1</v>
      </c>
      <c r="R42" s="174">
        <v>49.3</v>
      </c>
      <c r="S42" s="89">
        <v>41.9</v>
      </c>
      <c r="T42" s="89">
        <v>53.6</v>
      </c>
      <c r="U42" s="89">
        <f t="shared" si="24"/>
        <v>0.78171641791044766</v>
      </c>
      <c r="V42" s="89">
        <v>17.600000000000001</v>
      </c>
      <c r="W42" s="89">
        <v>21.9</v>
      </c>
      <c r="X42" s="175">
        <v>14.7</v>
      </c>
      <c r="Y42" s="168">
        <v>23.8</v>
      </c>
      <c r="Z42" s="89">
        <v>54.6</v>
      </c>
      <c r="AA42" s="89">
        <v>35.700000000000003</v>
      </c>
      <c r="AB42" s="89">
        <f t="shared" si="35"/>
        <v>1.5294117647058822</v>
      </c>
      <c r="AC42" s="89">
        <v>7.09</v>
      </c>
      <c r="AD42" s="89">
        <v>12.2</v>
      </c>
      <c r="AE42" s="165">
        <v>4.9000000000000004</v>
      </c>
      <c r="AF42" s="161">
        <v>19314125</v>
      </c>
      <c r="AG42" s="83">
        <f t="shared" si="25"/>
        <v>6083949.375</v>
      </c>
      <c r="AH42" s="83">
        <f t="shared" si="26"/>
        <v>3127149.9787499998</v>
      </c>
      <c r="AI42" s="83">
        <f t="shared" si="27"/>
        <v>2421411.8512499998</v>
      </c>
      <c r="AJ42" s="162">
        <f t="shared" si="28"/>
        <v>315842.14785374998</v>
      </c>
      <c r="AK42" s="155">
        <v>139578.25</v>
      </c>
      <c r="AL42" s="83">
        <f t="shared" si="29"/>
        <v>55552.143499999998</v>
      </c>
      <c r="AM42" s="83">
        <f t="shared" si="30"/>
        <v>30275.918207499999</v>
      </c>
      <c r="AN42" s="83">
        <f t="shared" si="31"/>
        <v>21609.783821500001</v>
      </c>
      <c r="AO42" s="153">
        <f t="shared" si="32"/>
        <v>3057.8677389575</v>
      </c>
      <c r="AP42" s="161">
        <v>201293.5</v>
      </c>
      <c r="AQ42" s="83">
        <f t="shared" si="21"/>
        <v>99237.695499999987</v>
      </c>
      <c r="AR42" s="83">
        <f t="shared" si="20"/>
        <v>41580.594414499996</v>
      </c>
      <c r="AS42" s="83">
        <f t="shared" si="33"/>
        <v>53191.404788</v>
      </c>
      <c r="AT42" s="162">
        <f t="shared" si="34"/>
        <v>6112.3473789314994</v>
      </c>
      <c r="AU42" s="155">
        <v>76548</v>
      </c>
      <c r="AV42" s="83">
        <f t="shared" si="36"/>
        <v>18218.424000000003</v>
      </c>
      <c r="AW42" s="83">
        <f t="shared" si="37"/>
        <v>9947.2595040000015</v>
      </c>
      <c r="AX42" s="83">
        <f t="shared" si="38"/>
        <v>6503.9773680000017</v>
      </c>
      <c r="AY42" s="84">
        <f t="shared" si="39"/>
        <v>487.41571569600012</v>
      </c>
    </row>
    <row r="43" spans="1:51" s="14" customFormat="1" x14ac:dyDescent="0.3">
      <c r="A43" s="69" t="s">
        <v>53</v>
      </c>
      <c r="B43" s="10">
        <v>1</v>
      </c>
      <c r="C43" s="54" t="s">
        <v>38</v>
      </c>
      <c r="D43" s="174">
        <v>32</v>
      </c>
      <c r="E43" s="89">
        <v>49.5</v>
      </c>
      <c r="F43" s="89">
        <v>44.6</v>
      </c>
      <c r="G43" s="89">
        <f t="shared" si="22"/>
        <v>1.1098654708520179</v>
      </c>
      <c r="H43" s="89">
        <v>6.3</v>
      </c>
      <c r="I43" s="89">
        <v>14.8</v>
      </c>
      <c r="J43" s="175">
        <v>5.72</v>
      </c>
      <c r="K43" s="168">
        <v>59.7</v>
      </c>
      <c r="L43" s="89">
        <v>47.4</v>
      </c>
      <c r="M43" s="89">
        <v>40.6</v>
      </c>
      <c r="N43" s="89">
        <f t="shared" si="23"/>
        <v>1.1674876847290641</v>
      </c>
      <c r="O43" s="89">
        <v>9.6199999999999992</v>
      </c>
      <c r="P43" s="89">
        <v>12.8</v>
      </c>
      <c r="Q43" s="165">
        <v>7.67</v>
      </c>
      <c r="R43" s="174">
        <v>62.3</v>
      </c>
      <c r="S43" s="89">
        <v>44.5</v>
      </c>
      <c r="T43" s="89">
        <v>51.6</v>
      </c>
      <c r="U43" s="89">
        <f t="shared" si="24"/>
        <v>0.86240310077519378</v>
      </c>
      <c r="V43" s="89">
        <v>13.9</v>
      </c>
      <c r="W43" s="89">
        <v>16.8</v>
      </c>
      <c r="X43" s="175">
        <v>13.1</v>
      </c>
      <c r="Y43" s="168">
        <v>36.200000000000003</v>
      </c>
      <c r="Z43" s="89">
        <v>53.5</v>
      </c>
      <c r="AA43" s="89">
        <v>41.6</v>
      </c>
      <c r="AB43" s="89">
        <f t="shared" si="35"/>
        <v>1.2860576923076923</v>
      </c>
      <c r="AC43" s="89">
        <v>5.07</v>
      </c>
      <c r="AD43" s="89">
        <v>6.54</v>
      </c>
      <c r="AE43" s="165">
        <v>4.03</v>
      </c>
      <c r="AF43" s="161">
        <v>28623732</v>
      </c>
      <c r="AG43" s="83">
        <f t="shared" si="25"/>
        <v>9159594.2400000002</v>
      </c>
      <c r="AH43" s="83">
        <f t="shared" si="26"/>
        <v>4533999.1487999996</v>
      </c>
      <c r="AI43" s="83">
        <f t="shared" si="27"/>
        <v>4085179.0310400003</v>
      </c>
      <c r="AJ43" s="162">
        <f t="shared" si="28"/>
        <v>259344.75131135996</v>
      </c>
      <c r="AK43" s="155">
        <v>176504.5</v>
      </c>
      <c r="AL43" s="83">
        <f t="shared" si="29"/>
        <v>105373.18650000001</v>
      </c>
      <c r="AM43" s="83">
        <f t="shared" si="30"/>
        <v>49946.890401000011</v>
      </c>
      <c r="AN43" s="83">
        <f t="shared" si="31"/>
        <v>42781.51371900001</v>
      </c>
      <c r="AO43" s="153">
        <f t="shared" si="32"/>
        <v>3830.9264937567004</v>
      </c>
      <c r="AP43" s="161">
        <v>77205.5</v>
      </c>
      <c r="AQ43" s="83">
        <f t="shared" si="21"/>
        <v>48099.026499999993</v>
      </c>
      <c r="AR43" s="83">
        <f t="shared" si="20"/>
        <v>21404.066792499994</v>
      </c>
      <c r="AS43" s="83">
        <f t="shared" si="33"/>
        <v>24819.097673999997</v>
      </c>
      <c r="AT43" s="162">
        <f t="shared" si="34"/>
        <v>2803.9327498174994</v>
      </c>
      <c r="AU43" s="155">
        <v>315911</v>
      </c>
      <c r="AV43" s="83">
        <f t="shared" si="36"/>
        <v>114359.78200000001</v>
      </c>
      <c r="AW43" s="83">
        <f t="shared" si="37"/>
        <v>61182.483370000002</v>
      </c>
      <c r="AX43" s="83">
        <f t="shared" si="38"/>
        <v>47573.669312000005</v>
      </c>
      <c r="AY43" s="84">
        <f t="shared" si="39"/>
        <v>2465.6540798110004</v>
      </c>
    </row>
    <row r="44" spans="1:51" s="14" customFormat="1" x14ac:dyDescent="0.3">
      <c r="A44" s="69" t="s">
        <v>59</v>
      </c>
      <c r="B44" s="10">
        <v>3</v>
      </c>
      <c r="C44" s="54" t="s">
        <v>208</v>
      </c>
      <c r="D44" s="174">
        <v>35.200000000000003</v>
      </c>
      <c r="E44" s="89">
        <v>42.8</v>
      </c>
      <c r="F44" s="89">
        <v>50.2</v>
      </c>
      <c r="G44" s="89">
        <f t="shared" si="22"/>
        <v>0.85258964143426286</v>
      </c>
      <c r="H44" s="89">
        <v>11.9</v>
      </c>
      <c r="I44" s="89">
        <v>19.899999999999999</v>
      </c>
      <c r="J44" s="175">
        <v>8.6199999999999992</v>
      </c>
      <c r="K44" s="168">
        <v>38.5</v>
      </c>
      <c r="L44" s="89">
        <v>46</v>
      </c>
      <c r="M44" s="89">
        <v>46.9</v>
      </c>
      <c r="N44" s="89">
        <f t="shared" si="23"/>
        <v>0.9808102345415779</v>
      </c>
      <c r="O44" s="89">
        <v>13.8</v>
      </c>
      <c r="P44" s="89">
        <v>5.39</v>
      </c>
      <c r="Q44" s="165">
        <v>4.3499999999999996</v>
      </c>
      <c r="R44" s="174">
        <v>39.200000000000003</v>
      </c>
      <c r="S44" s="89">
        <v>42.2</v>
      </c>
      <c r="T44" s="89">
        <v>51.5</v>
      </c>
      <c r="U44" s="89">
        <f t="shared" si="24"/>
        <v>0.81941747572815538</v>
      </c>
      <c r="V44" s="89">
        <v>16.399999999999999</v>
      </c>
      <c r="W44" s="89">
        <v>14.3</v>
      </c>
      <c r="X44" s="175">
        <v>15.3</v>
      </c>
      <c r="Y44" s="168">
        <v>8.1300000000000008</v>
      </c>
      <c r="Z44" s="89">
        <v>47.7</v>
      </c>
      <c r="AA44" s="89">
        <v>36.6</v>
      </c>
      <c r="AB44" s="89">
        <f t="shared" si="35"/>
        <v>1.3032786885245902</v>
      </c>
      <c r="AC44" s="89">
        <v>5.31</v>
      </c>
      <c r="AD44" s="89">
        <v>5.69</v>
      </c>
      <c r="AE44" s="165">
        <v>5.7</v>
      </c>
      <c r="AF44" s="161">
        <v>5010110</v>
      </c>
      <c r="AG44" s="83">
        <f t="shared" si="25"/>
        <v>1763558.72</v>
      </c>
      <c r="AH44" s="83">
        <f t="shared" si="26"/>
        <v>754803.13215999992</v>
      </c>
      <c r="AI44" s="83">
        <f t="shared" si="27"/>
        <v>885306.47744000005</v>
      </c>
      <c r="AJ44" s="162">
        <f t="shared" si="28"/>
        <v>65064.029992191987</v>
      </c>
      <c r="AK44" s="155">
        <v>204368.75</v>
      </c>
      <c r="AL44" s="83">
        <f t="shared" si="29"/>
        <v>78681.96875</v>
      </c>
      <c r="AM44" s="83">
        <f t="shared" si="30"/>
        <v>36193.705625000002</v>
      </c>
      <c r="AN44" s="83">
        <f t="shared" si="31"/>
        <v>36901.843343749999</v>
      </c>
      <c r="AO44" s="153">
        <f t="shared" si="32"/>
        <v>1574.4261946874999</v>
      </c>
      <c r="AP44" s="161">
        <v>49451</v>
      </c>
      <c r="AQ44" s="83">
        <f t="shared" si="21"/>
        <v>19384.792000000001</v>
      </c>
      <c r="AR44" s="83">
        <f t="shared" si="20"/>
        <v>8180.3822240000009</v>
      </c>
      <c r="AS44" s="83">
        <f t="shared" si="33"/>
        <v>9983.1678800000009</v>
      </c>
      <c r="AT44" s="162">
        <f t="shared" si="34"/>
        <v>1251.5984802720002</v>
      </c>
      <c r="AU44" s="155">
        <v>61122</v>
      </c>
      <c r="AV44" s="83">
        <f t="shared" si="36"/>
        <v>4969.2186000000002</v>
      </c>
      <c r="AW44" s="83">
        <f t="shared" si="37"/>
        <v>2370.3172722000004</v>
      </c>
      <c r="AX44" s="83">
        <f t="shared" si="38"/>
        <v>1818.7340076000003</v>
      </c>
      <c r="AY44" s="84">
        <f t="shared" si="39"/>
        <v>135.10808451540004</v>
      </c>
    </row>
    <row r="45" spans="1:51" s="14" customFormat="1" x14ac:dyDescent="0.3">
      <c r="A45" s="69" t="s">
        <v>60</v>
      </c>
      <c r="B45" s="10">
        <v>1</v>
      </c>
      <c r="C45" s="54" t="s">
        <v>38</v>
      </c>
      <c r="D45" s="174">
        <v>38.700000000000003</v>
      </c>
      <c r="E45" s="89">
        <v>54.9</v>
      </c>
      <c r="F45" s="89">
        <v>39</v>
      </c>
      <c r="G45" s="89">
        <f t="shared" si="22"/>
        <v>1.4076923076923076</v>
      </c>
      <c r="H45" s="89">
        <v>7.75</v>
      </c>
      <c r="I45" s="89">
        <v>12.6</v>
      </c>
      <c r="J45" s="175">
        <v>5.71</v>
      </c>
      <c r="K45" s="168">
        <v>38.5</v>
      </c>
      <c r="L45" s="89">
        <v>59.9</v>
      </c>
      <c r="M45" s="89">
        <v>35</v>
      </c>
      <c r="N45" s="89">
        <f t="shared" si="23"/>
        <v>1.7114285714285713</v>
      </c>
      <c r="O45" s="89">
        <v>10.4</v>
      </c>
      <c r="P45" s="89">
        <v>8.98</v>
      </c>
      <c r="Q45" s="165">
        <v>3.07</v>
      </c>
      <c r="R45" s="174">
        <v>66</v>
      </c>
      <c r="S45" s="89">
        <v>52.8</v>
      </c>
      <c r="T45" s="89">
        <v>43.4</v>
      </c>
      <c r="U45" s="89">
        <f t="shared" si="24"/>
        <v>1.2165898617511521</v>
      </c>
      <c r="V45" s="89">
        <v>9.65</v>
      </c>
      <c r="W45" s="89">
        <v>10.6</v>
      </c>
      <c r="X45" s="175">
        <v>7.96</v>
      </c>
      <c r="Y45" s="168">
        <v>30.1</v>
      </c>
      <c r="Z45" s="89">
        <v>57.4</v>
      </c>
      <c r="AA45" s="89">
        <v>35.9</v>
      </c>
      <c r="AB45" s="89">
        <f t="shared" si="35"/>
        <v>1.5988857938718664</v>
      </c>
      <c r="AC45" s="89">
        <v>5.53</v>
      </c>
      <c r="AD45" s="89">
        <v>9.1999999999999993</v>
      </c>
      <c r="AE45" s="165">
        <v>4.53</v>
      </c>
      <c r="AF45" s="161">
        <v>18267987</v>
      </c>
      <c r="AG45" s="83">
        <f t="shared" si="25"/>
        <v>7069710.9690000005</v>
      </c>
      <c r="AH45" s="83">
        <f t="shared" si="26"/>
        <v>3881271.3219810002</v>
      </c>
      <c r="AI45" s="83">
        <f t="shared" si="27"/>
        <v>2757187.2779100002</v>
      </c>
      <c r="AJ45" s="162">
        <f t="shared" si="28"/>
        <v>221620.59248511511</v>
      </c>
      <c r="AK45" s="155">
        <v>191724</v>
      </c>
      <c r="AL45" s="83">
        <f t="shared" si="29"/>
        <v>73813.740000000005</v>
      </c>
      <c r="AM45" s="83">
        <f t="shared" si="30"/>
        <v>44214.430260000008</v>
      </c>
      <c r="AN45" s="83">
        <f t="shared" si="31"/>
        <v>25834.809000000005</v>
      </c>
      <c r="AO45" s="153">
        <f t="shared" si="32"/>
        <v>1357.3830089820001</v>
      </c>
      <c r="AP45" s="161">
        <v>279784.5</v>
      </c>
      <c r="AQ45" s="83">
        <f t="shared" si="21"/>
        <v>184657.77</v>
      </c>
      <c r="AR45" s="83">
        <f t="shared" si="20"/>
        <v>97499.302559999996</v>
      </c>
      <c r="AS45" s="83">
        <f t="shared" si="33"/>
        <v>80141.472179999997</v>
      </c>
      <c r="AT45" s="162">
        <f t="shared" si="34"/>
        <v>7760.9444837759993</v>
      </c>
      <c r="AU45" s="155">
        <v>147198</v>
      </c>
      <c r="AV45" s="83">
        <f t="shared" si="36"/>
        <v>44306.597999999998</v>
      </c>
      <c r="AW45" s="83">
        <f t="shared" si="37"/>
        <v>25431.987251999999</v>
      </c>
      <c r="AX45" s="83">
        <f t="shared" si="38"/>
        <v>15906.068681999999</v>
      </c>
      <c r="AY45" s="84">
        <f t="shared" si="39"/>
        <v>1152.0690225156002</v>
      </c>
    </row>
    <row r="46" spans="1:51" s="14" customFormat="1" x14ac:dyDescent="0.3">
      <c r="A46" s="69" t="s">
        <v>61</v>
      </c>
      <c r="B46" s="10">
        <v>3</v>
      </c>
      <c r="C46" s="54" t="s">
        <v>208</v>
      </c>
      <c r="D46" s="174">
        <v>34.9</v>
      </c>
      <c r="E46" s="89">
        <v>50.2</v>
      </c>
      <c r="F46" s="89">
        <v>42.7</v>
      </c>
      <c r="G46" s="89">
        <f t="shared" si="22"/>
        <v>1.1756440281030445</v>
      </c>
      <c r="H46" s="89">
        <v>11</v>
      </c>
      <c r="I46" s="89">
        <v>13.5</v>
      </c>
      <c r="J46" s="175">
        <v>8.94</v>
      </c>
      <c r="K46" s="168">
        <v>38.5</v>
      </c>
      <c r="L46" s="89">
        <v>50.4</v>
      </c>
      <c r="M46" s="89">
        <v>40.4</v>
      </c>
      <c r="N46" s="89">
        <f t="shared" si="23"/>
        <v>1.2475247524752475</v>
      </c>
      <c r="O46" s="89">
        <v>17.8</v>
      </c>
      <c r="P46" s="89">
        <v>7.68</v>
      </c>
      <c r="Q46" s="165">
        <v>5.46</v>
      </c>
      <c r="R46" s="174">
        <v>54.9</v>
      </c>
      <c r="S46" s="89">
        <v>43.3</v>
      </c>
      <c r="T46" s="89">
        <v>51.7</v>
      </c>
      <c r="U46" s="89">
        <f t="shared" si="24"/>
        <v>0.83752417794970979</v>
      </c>
      <c r="V46" s="89">
        <v>16.7</v>
      </c>
      <c r="W46" s="89">
        <v>20.6</v>
      </c>
      <c r="X46" s="175">
        <v>11.2</v>
      </c>
      <c r="Y46" s="168">
        <v>23</v>
      </c>
      <c r="Z46" s="89">
        <v>54.6</v>
      </c>
      <c r="AA46" s="89">
        <v>21.7</v>
      </c>
      <c r="AB46" s="89">
        <f t="shared" si="35"/>
        <v>2.5161290322580645</v>
      </c>
      <c r="AC46" s="89">
        <v>7.05</v>
      </c>
      <c r="AD46" s="89">
        <v>19.8</v>
      </c>
      <c r="AE46" s="165">
        <v>3.07</v>
      </c>
      <c r="AF46" s="161">
        <v>15260482</v>
      </c>
      <c r="AG46" s="83">
        <f t="shared" si="25"/>
        <v>5325908.2179999994</v>
      </c>
      <c r="AH46" s="83">
        <f t="shared" si="26"/>
        <v>2673605.9254359999</v>
      </c>
      <c r="AI46" s="83">
        <f t="shared" si="27"/>
        <v>2274162.8090860001</v>
      </c>
      <c r="AJ46" s="162">
        <f t="shared" si="28"/>
        <v>239020.36973397835</v>
      </c>
      <c r="AK46" s="155">
        <v>177106.75</v>
      </c>
      <c r="AL46" s="83">
        <f t="shared" si="29"/>
        <v>68186.098750000005</v>
      </c>
      <c r="AM46" s="83">
        <f t="shared" si="30"/>
        <v>34365.793770000004</v>
      </c>
      <c r="AN46" s="83">
        <f t="shared" si="31"/>
        <v>27547.183895000002</v>
      </c>
      <c r="AO46" s="153">
        <f t="shared" si="32"/>
        <v>1876.3723398420002</v>
      </c>
      <c r="AP46" s="161">
        <v>565860</v>
      </c>
      <c r="AQ46" s="83">
        <f t="shared" si="21"/>
        <v>310657.14</v>
      </c>
      <c r="AR46" s="83">
        <f t="shared" si="20"/>
        <v>134514.54162</v>
      </c>
      <c r="AS46" s="83">
        <f t="shared" si="33"/>
        <v>160609.74138000002</v>
      </c>
      <c r="AT46" s="162">
        <f t="shared" si="34"/>
        <v>15065.628661439998</v>
      </c>
      <c r="AU46" s="155">
        <v>115900</v>
      </c>
      <c r="AV46" s="83">
        <f t="shared" si="36"/>
        <v>26657</v>
      </c>
      <c r="AW46" s="83">
        <f t="shared" si="37"/>
        <v>14554.722</v>
      </c>
      <c r="AX46" s="83">
        <f t="shared" si="38"/>
        <v>5784.5690000000004</v>
      </c>
      <c r="AY46" s="84">
        <f t="shared" si="39"/>
        <v>446.82996539999999</v>
      </c>
    </row>
    <row r="47" spans="1:51" s="14" customFormat="1" x14ac:dyDescent="0.3">
      <c r="A47" s="69" t="s">
        <v>62</v>
      </c>
      <c r="B47" s="10">
        <v>2</v>
      </c>
      <c r="C47" s="54" t="s">
        <v>207</v>
      </c>
      <c r="D47" s="174">
        <v>32.4</v>
      </c>
      <c r="E47" s="89">
        <v>48.6</v>
      </c>
      <c r="F47" s="89">
        <v>45.1</v>
      </c>
      <c r="G47" s="89">
        <f t="shared" si="22"/>
        <v>1.0776053215077606</v>
      </c>
      <c r="H47" s="89">
        <v>11.6</v>
      </c>
      <c r="I47" s="89">
        <v>17.2</v>
      </c>
      <c r="J47" s="175">
        <v>10.4</v>
      </c>
      <c r="K47" s="168">
        <v>37</v>
      </c>
      <c r="L47" s="89">
        <v>47</v>
      </c>
      <c r="M47" s="89">
        <v>43</v>
      </c>
      <c r="N47" s="89">
        <f t="shared" si="23"/>
        <v>1.0930232558139534</v>
      </c>
      <c r="O47" s="89">
        <v>18.600000000000001</v>
      </c>
      <c r="P47" s="89">
        <v>11.1</v>
      </c>
      <c r="Q47" s="165">
        <v>7.89</v>
      </c>
      <c r="R47" s="174">
        <v>50.4</v>
      </c>
      <c r="S47" s="89">
        <v>42.7</v>
      </c>
      <c r="T47" s="89">
        <v>49.4</v>
      </c>
      <c r="U47" s="89">
        <f t="shared" si="24"/>
        <v>0.86437246963562764</v>
      </c>
      <c r="V47" s="89">
        <v>18.100000000000001</v>
      </c>
      <c r="W47" s="89">
        <v>20.6</v>
      </c>
      <c r="X47" s="175">
        <v>15.8</v>
      </c>
      <c r="Y47" s="168">
        <v>26.2</v>
      </c>
      <c r="Z47" s="89">
        <v>48.7</v>
      </c>
      <c r="AA47" s="89">
        <v>41.6</v>
      </c>
      <c r="AB47" s="89">
        <f t="shared" si="35"/>
        <v>1.1706730769230769</v>
      </c>
      <c r="AC47" s="89">
        <v>5.7</v>
      </c>
      <c r="AD47" s="89">
        <v>9.06</v>
      </c>
      <c r="AE47" s="165">
        <v>4.2</v>
      </c>
      <c r="AF47" s="161">
        <v>13655469</v>
      </c>
      <c r="AG47" s="83">
        <f t="shared" si="25"/>
        <v>4424371.9559999993</v>
      </c>
      <c r="AH47" s="83">
        <f t="shared" si="26"/>
        <v>2150244.7706159996</v>
      </c>
      <c r="AI47" s="83">
        <f t="shared" si="27"/>
        <v>1995391.7521559999</v>
      </c>
      <c r="AJ47" s="162">
        <f t="shared" si="28"/>
        <v>223625.45614406397</v>
      </c>
      <c r="AK47" s="155">
        <v>228825</v>
      </c>
      <c r="AL47" s="83">
        <f t="shared" si="29"/>
        <v>84665.25</v>
      </c>
      <c r="AM47" s="83">
        <f t="shared" si="30"/>
        <v>39792.667500000003</v>
      </c>
      <c r="AN47" s="83">
        <f t="shared" si="31"/>
        <v>36406.057500000003</v>
      </c>
      <c r="AO47" s="153">
        <f t="shared" si="32"/>
        <v>3139.6414657500004</v>
      </c>
      <c r="AP47" s="161">
        <v>129781</v>
      </c>
      <c r="AQ47" s="83">
        <f t="shared" si="21"/>
        <v>65409.623999999996</v>
      </c>
      <c r="AR47" s="83">
        <f t="shared" si="20"/>
        <v>27929.909448000002</v>
      </c>
      <c r="AS47" s="83">
        <f t="shared" si="33"/>
        <v>32312.354255999999</v>
      </c>
      <c r="AT47" s="162">
        <f t="shared" si="34"/>
        <v>4412.9256927840006</v>
      </c>
      <c r="AU47" s="155">
        <v>65158</v>
      </c>
      <c r="AV47" s="83">
        <f t="shared" si="36"/>
        <v>17071.395999999997</v>
      </c>
      <c r="AW47" s="83">
        <f t="shared" si="37"/>
        <v>8313.7698519999994</v>
      </c>
      <c r="AX47" s="83">
        <f t="shared" si="38"/>
        <v>7101.7007359999989</v>
      </c>
      <c r="AY47" s="84">
        <f t="shared" si="39"/>
        <v>349.17833378399996</v>
      </c>
    </row>
    <row r="48" spans="1:51" s="14" customFormat="1" x14ac:dyDescent="0.3">
      <c r="A48" s="69" t="s">
        <v>161</v>
      </c>
      <c r="B48" s="10">
        <v>0</v>
      </c>
      <c r="C48" s="41" t="s">
        <v>186</v>
      </c>
      <c r="D48" s="174">
        <v>42.1</v>
      </c>
      <c r="E48" s="89">
        <v>52.4</v>
      </c>
      <c r="F48" s="89">
        <v>40.9</v>
      </c>
      <c r="G48" s="89">
        <f t="shared" si="22"/>
        <v>1.2811735941320292</v>
      </c>
      <c r="H48" s="89">
        <v>5.68</v>
      </c>
      <c r="I48" s="89">
        <v>14.8</v>
      </c>
      <c r="J48" s="175">
        <v>5.27</v>
      </c>
      <c r="K48" s="168">
        <v>61.9</v>
      </c>
      <c r="L48" s="89">
        <v>53.3</v>
      </c>
      <c r="M48" s="89">
        <v>42</v>
      </c>
      <c r="N48" s="89">
        <f t="shared" si="23"/>
        <v>1.269047619047619</v>
      </c>
      <c r="O48" s="89">
        <v>11.7</v>
      </c>
      <c r="P48" s="89">
        <v>9.42</v>
      </c>
      <c r="Q48" s="165">
        <v>6.87</v>
      </c>
      <c r="R48" s="174">
        <v>60.6</v>
      </c>
      <c r="S48" s="89">
        <v>54.2</v>
      </c>
      <c r="T48" s="89">
        <v>42.3</v>
      </c>
      <c r="U48" s="89">
        <f t="shared" si="24"/>
        <v>1.281323877068558</v>
      </c>
      <c r="V48" s="89">
        <v>10.3</v>
      </c>
      <c r="W48" s="89">
        <v>12.7</v>
      </c>
      <c r="X48" s="175">
        <v>9.58</v>
      </c>
      <c r="Y48" s="168">
        <v>16.899999999999999</v>
      </c>
      <c r="Z48" s="89">
        <v>55.5</v>
      </c>
      <c r="AA48" s="89">
        <v>34</v>
      </c>
      <c r="AB48" s="89">
        <f t="shared" si="35"/>
        <v>1.6323529411764706</v>
      </c>
      <c r="AC48" s="89">
        <v>5.36</v>
      </c>
      <c r="AD48" s="89">
        <v>7.88</v>
      </c>
      <c r="AE48" s="165">
        <v>4.3099999999999996</v>
      </c>
      <c r="AF48" s="161">
        <v>1775271</v>
      </c>
      <c r="AG48" s="83">
        <f t="shared" si="25"/>
        <v>747389.09100000013</v>
      </c>
      <c r="AH48" s="83">
        <f t="shared" si="26"/>
        <v>391631.88368400006</v>
      </c>
      <c r="AI48" s="83">
        <f t="shared" si="27"/>
        <v>305682.13821900001</v>
      </c>
      <c r="AJ48" s="162">
        <f t="shared" si="28"/>
        <v>20639.000270146804</v>
      </c>
      <c r="AK48" s="155">
        <v>138710.25</v>
      </c>
      <c r="AL48" s="83">
        <f t="shared" si="29"/>
        <v>85861.644749999992</v>
      </c>
      <c r="AM48" s="83">
        <f t="shared" si="30"/>
        <v>45764.256651749994</v>
      </c>
      <c r="AN48" s="83">
        <f t="shared" si="31"/>
        <v>36061.890794999992</v>
      </c>
      <c r="AO48" s="153">
        <f t="shared" si="32"/>
        <v>3144.0044319752251</v>
      </c>
      <c r="AP48" s="161">
        <v>780266</v>
      </c>
      <c r="AQ48" s="83">
        <f t="shared" si="21"/>
        <v>472841.196</v>
      </c>
      <c r="AR48" s="83">
        <f t="shared" si="20"/>
        <v>256279.92823200003</v>
      </c>
      <c r="AS48" s="83">
        <f t="shared" si="33"/>
        <v>200011.825908</v>
      </c>
      <c r="AT48" s="162">
        <f t="shared" si="34"/>
        <v>24551.617124625602</v>
      </c>
      <c r="AU48" s="155">
        <v>348856</v>
      </c>
      <c r="AV48" s="83">
        <f t="shared" si="36"/>
        <v>58956.663999999997</v>
      </c>
      <c r="AW48" s="83">
        <f t="shared" si="37"/>
        <v>32720.948519999998</v>
      </c>
      <c r="AX48" s="83">
        <f t="shared" si="38"/>
        <v>20045.265759999998</v>
      </c>
      <c r="AY48" s="84">
        <f t="shared" si="39"/>
        <v>1410.2728812119999</v>
      </c>
    </row>
    <row r="49" spans="1:51" s="14" customFormat="1" x14ac:dyDescent="0.3">
      <c r="A49" s="69" t="s">
        <v>162</v>
      </c>
      <c r="B49" s="10">
        <v>0</v>
      </c>
      <c r="C49" s="41" t="s">
        <v>186</v>
      </c>
      <c r="D49" s="174">
        <v>33.1</v>
      </c>
      <c r="E49" s="89">
        <v>51.8</v>
      </c>
      <c r="F49" s="89">
        <v>40</v>
      </c>
      <c r="G49" s="89">
        <f t="shared" si="22"/>
        <v>1.2949999999999999</v>
      </c>
      <c r="H49" s="89">
        <v>8.43</v>
      </c>
      <c r="I49" s="89">
        <v>10.1</v>
      </c>
      <c r="J49" s="175">
        <v>5.17</v>
      </c>
      <c r="K49" s="168">
        <v>53.2</v>
      </c>
      <c r="L49" s="89">
        <v>55.1</v>
      </c>
      <c r="M49" s="89">
        <v>42</v>
      </c>
      <c r="N49" s="89">
        <f t="shared" si="23"/>
        <v>1.3119047619047619</v>
      </c>
      <c r="O49" s="89">
        <v>10.7</v>
      </c>
      <c r="P49" s="89">
        <v>8.06</v>
      </c>
      <c r="Q49" s="165">
        <v>3.36</v>
      </c>
      <c r="R49" s="174">
        <v>70.099999999999994</v>
      </c>
      <c r="S49" s="89">
        <v>49.1</v>
      </c>
      <c r="T49" s="89">
        <v>45.3</v>
      </c>
      <c r="U49" s="89">
        <f t="shared" si="24"/>
        <v>1.0838852097130245</v>
      </c>
      <c r="V49" s="89">
        <v>9.35</v>
      </c>
      <c r="W49" s="89">
        <v>31.8</v>
      </c>
      <c r="X49" s="175">
        <v>3.72</v>
      </c>
      <c r="Y49" s="168">
        <v>15</v>
      </c>
      <c r="Z49" s="89">
        <v>42.5</v>
      </c>
      <c r="AA49" s="89">
        <v>41.4</v>
      </c>
      <c r="AB49" s="89">
        <f t="shared" si="35"/>
        <v>1.0265700483091789</v>
      </c>
      <c r="AC49" s="89">
        <v>3.65</v>
      </c>
      <c r="AD49" s="89">
        <v>38</v>
      </c>
      <c r="AE49" s="165">
        <v>1.79</v>
      </c>
      <c r="AF49" s="161">
        <v>30839014</v>
      </c>
      <c r="AG49" s="83">
        <f t="shared" si="25"/>
        <v>10207713.634000001</v>
      </c>
      <c r="AH49" s="83">
        <f t="shared" si="26"/>
        <v>5287595.6624119999</v>
      </c>
      <c r="AI49" s="83">
        <f t="shared" si="27"/>
        <v>4083085.4536000006</v>
      </c>
      <c r="AJ49" s="162">
        <f t="shared" si="28"/>
        <v>273368.6957467004</v>
      </c>
      <c r="AK49" s="155">
        <v>102757.75</v>
      </c>
      <c r="AL49" s="83">
        <f t="shared" si="29"/>
        <v>54667.123000000007</v>
      </c>
      <c r="AM49" s="83">
        <f t="shared" si="30"/>
        <v>30121.584773000002</v>
      </c>
      <c r="AN49" s="83">
        <f t="shared" si="31"/>
        <v>22960.19166</v>
      </c>
      <c r="AO49" s="153">
        <f t="shared" si="32"/>
        <v>1012.0852483727999</v>
      </c>
      <c r="AP49" s="161">
        <v>280244.5</v>
      </c>
      <c r="AQ49" s="83">
        <f t="shared" si="21"/>
        <v>196451.39449999999</v>
      </c>
      <c r="AR49" s="83">
        <f t="shared" si="20"/>
        <v>96457.634699499991</v>
      </c>
      <c r="AS49" s="83">
        <f t="shared" si="33"/>
        <v>88992.481708499996</v>
      </c>
      <c r="AT49" s="162">
        <f t="shared" si="34"/>
        <v>3588.2240108214</v>
      </c>
      <c r="AU49" s="155">
        <v>415968</v>
      </c>
      <c r="AV49" s="83">
        <f t="shared" si="36"/>
        <v>62395.199999999997</v>
      </c>
      <c r="AW49" s="83">
        <f t="shared" si="37"/>
        <v>26517.96</v>
      </c>
      <c r="AX49" s="83">
        <f t="shared" si="38"/>
        <v>25831.612799999999</v>
      </c>
      <c r="AY49" s="84">
        <f t="shared" si="39"/>
        <v>474.67148399999996</v>
      </c>
    </row>
    <row r="50" spans="1:51" s="14" customFormat="1" x14ac:dyDescent="0.3">
      <c r="A50" s="69" t="s">
        <v>163</v>
      </c>
      <c r="B50" s="10">
        <v>0</v>
      </c>
      <c r="C50" s="41" t="s">
        <v>186</v>
      </c>
      <c r="D50" s="174">
        <v>34.4</v>
      </c>
      <c r="E50" s="89">
        <v>54.9</v>
      </c>
      <c r="F50" s="89">
        <v>38</v>
      </c>
      <c r="G50" s="89">
        <f t="shared" si="22"/>
        <v>1.4447368421052631</v>
      </c>
      <c r="H50" s="89">
        <v>6.85</v>
      </c>
      <c r="I50" s="89">
        <v>11.8</v>
      </c>
      <c r="J50" s="175">
        <v>5.94</v>
      </c>
      <c r="K50" s="168">
        <v>54.4</v>
      </c>
      <c r="L50" s="89">
        <v>55.6</v>
      </c>
      <c r="M50" s="89">
        <v>40</v>
      </c>
      <c r="N50" s="89">
        <f t="shared" si="23"/>
        <v>1.3900000000000001</v>
      </c>
      <c r="O50" s="89">
        <v>8.68</v>
      </c>
      <c r="P50" s="89">
        <v>3.35</v>
      </c>
      <c r="Q50" s="165">
        <v>2.38</v>
      </c>
      <c r="R50" s="174">
        <v>66.7</v>
      </c>
      <c r="S50" s="89">
        <v>52.8</v>
      </c>
      <c r="T50" s="89">
        <v>42.2</v>
      </c>
      <c r="U50" s="89">
        <f t="shared" si="24"/>
        <v>1.2511848341232226</v>
      </c>
      <c r="V50" s="89">
        <v>11.8</v>
      </c>
      <c r="W50" s="89">
        <v>14.7</v>
      </c>
      <c r="X50" s="175">
        <v>10.3</v>
      </c>
      <c r="Y50" s="168">
        <v>23.2</v>
      </c>
      <c r="Z50" s="89">
        <v>49.8</v>
      </c>
      <c r="AA50" s="89">
        <v>41.7</v>
      </c>
      <c r="AB50" s="89">
        <f t="shared" si="35"/>
        <v>1.1942446043165467</v>
      </c>
      <c r="AC50" s="89">
        <v>4.63</v>
      </c>
      <c r="AD50" s="89">
        <v>4.47</v>
      </c>
      <c r="AE50" s="165">
        <v>2.63</v>
      </c>
      <c r="AF50" s="161">
        <v>26360380</v>
      </c>
      <c r="AG50" s="83">
        <f t="shared" si="25"/>
        <v>9067970.7200000007</v>
      </c>
      <c r="AH50" s="83">
        <f t="shared" si="26"/>
        <v>4978315.9252800001</v>
      </c>
      <c r="AI50" s="83">
        <f t="shared" si="27"/>
        <v>3445828.8736</v>
      </c>
      <c r="AJ50" s="162">
        <f t="shared" si="28"/>
        <v>295711.96596163203</v>
      </c>
      <c r="AK50" s="155">
        <v>157665.5</v>
      </c>
      <c r="AL50" s="83">
        <f t="shared" si="29"/>
        <v>85770.031999999992</v>
      </c>
      <c r="AM50" s="83">
        <f t="shared" si="30"/>
        <v>47688.137791999994</v>
      </c>
      <c r="AN50" s="83">
        <f t="shared" si="31"/>
        <v>34308.012799999997</v>
      </c>
      <c r="AO50" s="153">
        <f t="shared" si="32"/>
        <v>1134.9776794495999</v>
      </c>
      <c r="AP50" s="161">
        <v>267424.5</v>
      </c>
      <c r="AQ50" s="83">
        <f t="shared" si="21"/>
        <v>178372.14150000003</v>
      </c>
      <c r="AR50" s="83">
        <f t="shared" si="20"/>
        <v>94180.490711999999</v>
      </c>
      <c r="AS50" s="83">
        <f t="shared" si="33"/>
        <v>75273.043713000021</v>
      </c>
      <c r="AT50" s="162">
        <f t="shared" si="34"/>
        <v>9700.5905433360003</v>
      </c>
      <c r="AU50" s="155">
        <v>66309</v>
      </c>
      <c r="AV50" s="83">
        <f t="shared" si="36"/>
        <v>15383.688</v>
      </c>
      <c r="AW50" s="83">
        <f t="shared" ref="AW50:AW56" si="40">AV50*Z50/100</f>
        <v>7661.0766239999994</v>
      </c>
      <c r="AX50" s="83">
        <f t="shared" si="38"/>
        <v>6414.9978959999999</v>
      </c>
      <c r="AY50" s="84">
        <f t="shared" si="39"/>
        <v>201.48631521119998</v>
      </c>
    </row>
    <row r="51" spans="1:51" s="14" customFormat="1" x14ac:dyDescent="0.3">
      <c r="A51" s="69" t="s">
        <v>165</v>
      </c>
      <c r="B51" s="10">
        <v>0</v>
      </c>
      <c r="C51" s="41" t="s">
        <v>186</v>
      </c>
      <c r="D51" s="174">
        <v>29.3</v>
      </c>
      <c r="E51" s="89">
        <v>58.4</v>
      </c>
      <c r="F51" s="89">
        <v>35.5</v>
      </c>
      <c r="G51" s="89">
        <f t="shared" si="22"/>
        <v>1.6450704225352113</v>
      </c>
      <c r="H51" s="89">
        <v>8.6</v>
      </c>
      <c r="I51" s="89">
        <v>13.8</v>
      </c>
      <c r="J51" s="175">
        <v>7.33</v>
      </c>
      <c r="K51" s="168">
        <v>46.5</v>
      </c>
      <c r="L51" s="89">
        <v>55.5</v>
      </c>
      <c r="M51" s="89">
        <v>36.4</v>
      </c>
      <c r="N51" s="89">
        <f t="shared" si="23"/>
        <v>1.5247252747252749</v>
      </c>
      <c r="O51" s="89">
        <v>8.3800000000000008</v>
      </c>
      <c r="P51" s="89">
        <v>3.73</v>
      </c>
      <c r="Q51" s="165">
        <v>2.46</v>
      </c>
      <c r="R51" s="174">
        <v>59.9</v>
      </c>
      <c r="S51" s="89">
        <v>55.4</v>
      </c>
      <c r="T51" s="89">
        <v>40.4</v>
      </c>
      <c r="U51" s="89">
        <f t="shared" si="24"/>
        <v>1.3712871287128714</v>
      </c>
      <c r="V51" s="89">
        <v>10.5</v>
      </c>
      <c r="W51" s="89">
        <v>13</v>
      </c>
      <c r="X51" s="175">
        <v>9.75</v>
      </c>
      <c r="Y51" s="168">
        <v>26.7</v>
      </c>
      <c r="Z51" s="89">
        <v>50.1</v>
      </c>
      <c r="AA51" s="89">
        <v>42.9</v>
      </c>
      <c r="AB51" s="89">
        <f t="shared" si="35"/>
        <v>1.1678321678321679</v>
      </c>
      <c r="AC51" s="89">
        <v>10.7</v>
      </c>
      <c r="AD51" s="89">
        <v>12.4</v>
      </c>
      <c r="AE51" s="165">
        <v>8.0500000000000007</v>
      </c>
      <c r="AF51" s="161">
        <v>28443561</v>
      </c>
      <c r="AG51" s="83">
        <f t="shared" si="25"/>
        <v>8333963.3730000006</v>
      </c>
      <c r="AH51" s="83">
        <f t="shared" si="26"/>
        <v>4867034.609832</v>
      </c>
      <c r="AI51" s="83">
        <f t="shared" si="27"/>
        <v>2958556.9974150001</v>
      </c>
      <c r="AJ51" s="162">
        <f t="shared" si="28"/>
        <v>356753.63690068555</v>
      </c>
      <c r="AK51" s="155">
        <v>166576</v>
      </c>
      <c r="AL51" s="83">
        <f t="shared" si="29"/>
        <v>77457.84</v>
      </c>
      <c r="AM51" s="83">
        <f t="shared" si="30"/>
        <v>42989.101200000005</v>
      </c>
      <c r="AN51" s="83">
        <f t="shared" si="31"/>
        <v>28194.653759999997</v>
      </c>
      <c r="AO51" s="153">
        <f t="shared" si="32"/>
        <v>1057.53188952</v>
      </c>
      <c r="AP51" s="161">
        <v>651184</v>
      </c>
      <c r="AQ51" s="83">
        <f t="shared" si="21"/>
        <v>390059.21600000001</v>
      </c>
      <c r="AR51" s="83">
        <f t="shared" si="20"/>
        <v>216092.80566399998</v>
      </c>
      <c r="AS51" s="83">
        <f t="shared" si="33"/>
        <v>157583.92326400001</v>
      </c>
      <c r="AT51" s="162">
        <f t="shared" si="34"/>
        <v>21069.048552239998</v>
      </c>
      <c r="AU51" s="155">
        <v>407856</v>
      </c>
      <c r="AV51" s="83">
        <f t="shared" ref="AV51:AV56" si="41">AU51*Y51/100</f>
        <v>108897.552</v>
      </c>
      <c r="AW51" s="83">
        <f t="shared" si="40"/>
        <v>54557.673552</v>
      </c>
      <c r="AX51" s="83">
        <f t="shared" si="38"/>
        <v>46717.049808000003</v>
      </c>
      <c r="AY51" s="84">
        <f t="shared" si="39"/>
        <v>4391.8927209359999</v>
      </c>
    </row>
    <row r="52" spans="1:51" s="14" customFormat="1" x14ac:dyDescent="0.3">
      <c r="A52" s="69" t="s">
        <v>166</v>
      </c>
      <c r="B52" s="10">
        <v>0</v>
      </c>
      <c r="C52" s="41" t="s">
        <v>186</v>
      </c>
      <c r="D52" s="174">
        <v>36.299999999999997</v>
      </c>
      <c r="E52" s="89">
        <v>52.8</v>
      </c>
      <c r="F52" s="89">
        <v>33.299999999999997</v>
      </c>
      <c r="G52" s="89">
        <f t="shared" si="22"/>
        <v>1.5855855855855856</v>
      </c>
      <c r="H52" s="89">
        <v>5.97</v>
      </c>
      <c r="I52" s="89">
        <v>15.1</v>
      </c>
      <c r="J52" s="175">
        <v>4.84</v>
      </c>
      <c r="K52" s="168">
        <v>53.8</v>
      </c>
      <c r="L52" s="89">
        <v>52.4</v>
      </c>
      <c r="M52" s="89">
        <v>41.7</v>
      </c>
      <c r="N52" s="89">
        <f t="shared" si="23"/>
        <v>1.2565947242206235</v>
      </c>
      <c r="O52" s="89">
        <v>10.7</v>
      </c>
      <c r="P52" s="89">
        <v>12.4</v>
      </c>
      <c r="Q52" s="165">
        <v>7.31</v>
      </c>
      <c r="R52" s="174">
        <v>69.7</v>
      </c>
      <c r="S52" s="89">
        <v>51.8</v>
      </c>
      <c r="T52" s="89">
        <v>45.2</v>
      </c>
      <c r="U52" s="89">
        <f t="shared" si="24"/>
        <v>1.1460176991150441</v>
      </c>
      <c r="V52" s="89">
        <v>9.5</v>
      </c>
      <c r="W52" s="89">
        <v>12.8</v>
      </c>
      <c r="X52" s="175">
        <v>9.1300000000000008</v>
      </c>
      <c r="Y52" s="168">
        <v>16.899999999999999</v>
      </c>
      <c r="Z52" s="89">
        <v>43.8</v>
      </c>
      <c r="AA52" s="89">
        <v>48.6</v>
      </c>
      <c r="AB52" s="89">
        <f t="shared" si="35"/>
        <v>0.90123456790123446</v>
      </c>
      <c r="AC52" s="89">
        <v>3.79</v>
      </c>
      <c r="AD52" s="89">
        <v>5.58</v>
      </c>
      <c r="AE52" s="165">
        <v>3.34</v>
      </c>
      <c r="AF52" s="161">
        <v>41941615</v>
      </c>
      <c r="AG52" s="83">
        <f t="shared" si="25"/>
        <v>15224806.244999999</v>
      </c>
      <c r="AH52" s="83">
        <f t="shared" si="26"/>
        <v>8038697.6973599996</v>
      </c>
      <c r="AI52" s="83">
        <f t="shared" si="27"/>
        <v>5069860.4795849994</v>
      </c>
      <c r="AJ52" s="162">
        <f t="shared" si="28"/>
        <v>389072.96855222399</v>
      </c>
      <c r="AK52" s="155">
        <v>269450.5</v>
      </c>
      <c r="AL52" s="83">
        <f t="shared" si="29"/>
        <v>144964.36899999998</v>
      </c>
      <c r="AM52" s="83">
        <f t="shared" si="30"/>
        <v>75961.329355999987</v>
      </c>
      <c r="AN52" s="83">
        <f t="shared" si="31"/>
        <v>60450.141872999993</v>
      </c>
      <c r="AO52" s="153">
        <f t="shared" si="32"/>
        <v>5552.7731759235985</v>
      </c>
      <c r="AP52" s="161">
        <v>108232.5</v>
      </c>
      <c r="AQ52" s="83">
        <f t="shared" si="21"/>
        <v>75438.052500000005</v>
      </c>
      <c r="AR52" s="83">
        <f t="shared" si="20"/>
        <v>39076.911195000001</v>
      </c>
      <c r="AS52" s="83">
        <f t="shared" si="33"/>
        <v>34097.999730000003</v>
      </c>
      <c r="AT52" s="162">
        <f t="shared" si="34"/>
        <v>3567.7219921035007</v>
      </c>
      <c r="AU52" s="155">
        <v>348518</v>
      </c>
      <c r="AV52" s="83">
        <f t="shared" si="41"/>
        <v>58899.541999999994</v>
      </c>
      <c r="AW52" s="83">
        <f t="shared" si="40"/>
        <v>25797.999395999996</v>
      </c>
      <c r="AX52" s="83">
        <f t="shared" si="38"/>
        <v>28625.177411999997</v>
      </c>
      <c r="AY52" s="84">
        <f t="shared" si="39"/>
        <v>861.65317982639988</v>
      </c>
    </row>
    <row r="53" spans="1:51" s="14" customFormat="1" x14ac:dyDescent="0.3">
      <c r="A53" s="69" t="s">
        <v>167</v>
      </c>
      <c r="B53" s="10">
        <v>0</v>
      </c>
      <c r="C53" s="41" t="s">
        <v>186</v>
      </c>
      <c r="D53" s="174">
        <v>34</v>
      </c>
      <c r="E53" s="89">
        <v>51.7</v>
      </c>
      <c r="F53" s="89">
        <v>36.799999999999997</v>
      </c>
      <c r="G53" s="89">
        <f t="shared" si="22"/>
        <v>1.4048913043478262</v>
      </c>
      <c r="H53" s="89">
        <v>6.93</v>
      </c>
      <c r="I53" s="89">
        <v>14.3</v>
      </c>
      <c r="J53" s="175">
        <v>6.03</v>
      </c>
      <c r="K53" s="168">
        <v>46.6</v>
      </c>
      <c r="L53" s="89">
        <v>55.6</v>
      </c>
      <c r="M53" s="89">
        <v>39.799999999999997</v>
      </c>
      <c r="N53" s="89">
        <f t="shared" si="23"/>
        <v>1.3969849246231156</v>
      </c>
      <c r="O53" s="89">
        <v>9.2100000000000009</v>
      </c>
      <c r="P53" s="89">
        <v>9.51</v>
      </c>
      <c r="Q53" s="165">
        <v>5.92</v>
      </c>
      <c r="R53" s="174">
        <v>51.9</v>
      </c>
      <c r="S53" s="89">
        <v>55.7</v>
      </c>
      <c r="T53" s="89">
        <v>44.3</v>
      </c>
      <c r="U53" s="89">
        <f t="shared" si="24"/>
        <v>1.2573363431151243</v>
      </c>
      <c r="V53" s="89">
        <v>8.68</v>
      </c>
      <c r="W53" s="89">
        <v>10.9</v>
      </c>
      <c r="X53" s="175">
        <v>8.09</v>
      </c>
      <c r="Y53" s="168">
        <v>31.1</v>
      </c>
      <c r="Z53" s="89">
        <v>43.8</v>
      </c>
      <c r="AA53" s="89">
        <v>49</v>
      </c>
      <c r="AB53" s="89">
        <f t="shared" si="35"/>
        <v>0.89387755102040811</v>
      </c>
      <c r="AC53" s="89">
        <v>6</v>
      </c>
      <c r="AD53" s="89">
        <v>10.6</v>
      </c>
      <c r="AE53" s="165">
        <v>5.8</v>
      </c>
      <c r="AF53" s="161">
        <v>37082958</v>
      </c>
      <c r="AG53" s="83">
        <f t="shared" si="25"/>
        <v>12608205.720000001</v>
      </c>
      <c r="AH53" s="83">
        <f t="shared" si="26"/>
        <v>6518442.3572400007</v>
      </c>
      <c r="AI53" s="83">
        <f t="shared" si="27"/>
        <v>4639819.7049599998</v>
      </c>
      <c r="AJ53" s="162">
        <f t="shared" si="28"/>
        <v>393062.07414157205</v>
      </c>
      <c r="AK53" s="155">
        <v>144679.75</v>
      </c>
      <c r="AL53" s="83">
        <f t="shared" si="29"/>
        <v>67420.763500000001</v>
      </c>
      <c r="AM53" s="83">
        <f t="shared" si="30"/>
        <v>37485.944506</v>
      </c>
      <c r="AN53" s="83">
        <f t="shared" si="31"/>
        <v>26833.463873000001</v>
      </c>
      <c r="AO53" s="153">
        <f t="shared" si="32"/>
        <v>2219.1679147551999</v>
      </c>
      <c r="AP53" s="161">
        <v>248200</v>
      </c>
      <c r="AQ53" s="83">
        <f t="shared" si="21"/>
        <v>128815.8</v>
      </c>
      <c r="AR53" s="83">
        <f t="shared" si="20"/>
        <v>71750.400600000008</v>
      </c>
      <c r="AS53" s="83">
        <f t="shared" si="33"/>
        <v>57065.399399999995</v>
      </c>
      <c r="AT53" s="162">
        <f t="shared" si="34"/>
        <v>5804.6074085400005</v>
      </c>
      <c r="AU53" s="155">
        <v>339139</v>
      </c>
      <c r="AV53" s="83">
        <f t="shared" si="41"/>
        <v>105472.22900000001</v>
      </c>
      <c r="AW53" s="83">
        <f t="shared" si="40"/>
        <v>46196.836301999996</v>
      </c>
      <c r="AX53" s="83">
        <f t="shared" si="38"/>
        <v>51681.392209999998</v>
      </c>
      <c r="AY53" s="84">
        <f t="shared" si="39"/>
        <v>2679.4165055159997</v>
      </c>
    </row>
    <row r="54" spans="1:51" s="14" customFormat="1" x14ac:dyDescent="0.3">
      <c r="A54" s="69" t="s">
        <v>169</v>
      </c>
      <c r="B54" s="10">
        <v>0</v>
      </c>
      <c r="C54" s="41" t="s">
        <v>186</v>
      </c>
      <c r="D54" s="174">
        <v>33.1</v>
      </c>
      <c r="E54" s="89">
        <v>51.5</v>
      </c>
      <c r="F54" s="89">
        <v>35.799999999999997</v>
      </c>
      <c r="G54" s="89">
        <f t="shared" si="22"/>
        <v>1.4385474860335197</v>
      </c>
      <c r="H54" s="89">
        <v>7.19</v>
      </c>
      <c r="I54" s="89">
        <v>11.7</v>
      </c>
      <c r="J54" s="175">
        <v>5.31</v>
      </c>
      <c r="K54" s="168">
        <v>52.1</v>
      </c>
      <c r="L54" s="89">
        <v>53.4</v>
      </c>
      <c r="M54" s="89">
        <v>37.299999999999997</v>
      </c>
      <c r="N54" s="89">
        <f t="shared" si="23"/>
        <v>1.4316353887399464</v>
      </c>
      <c r="O54" s="89">
        <v>11.3</v>
      </c>
      <c r="P54" s="89">
        <v>9.6</v>
      </c>
      <c r="Q54" s="165">
        <v>6.26</v>
      </c>
      <c r="R54" s="174">
        <v>61.6</v>
      </c>
      <c r="S54" s="89">
        <v>50.2</v>
      </c>
      <c r="T54" s="89">
        <v>47.3</v>
      </c>
      <c r="U54" s="89">
        <f t="shared" si="24"/>
        <v>1.0613107822410148</v>
      </c>
      <c r="V54" s="89">
        <v>10.3</v>
      </c>
      <c r="W54" s="89">
        <v>12.1</v>
      </c>
      <c r="X54" s="175">
        <v>9.01</v>
      </c>
      <c r="Y54" s="168">
        <v>28.2</v>
      </c>
      <c r="Z54" s="89">
        <v>54.6</v>
      </c>
      <c r="AA54" s="89">
        <v>38.700000000000003</v>
      </c>
      <c r="AB54" s="89">
        <f t="shared" si="35"/>
        <v>1.4108527131782944</v>
      </c>
      <c r="AC54" s="89">
        <v>6.51</v>
      </c>
      <c r="AD54" s="89">
        <v>10.6</v>
      </c>
      <c r="AE54" s="165">
        <v>4.82</v>
      </c>
      <c r="AF54" s="161">
        <v>32275607</v>
      </c>
      <c r="AG54" s="83">
        <f t="shared" si="25"/>
        <v>10683225.917000001</v>
      </c>
      <c r="AH54" s="83">
        <f t="shared" si="26"/>
        <v>5501861.3472550008</v>
      </c>
      <c r="AI54" s="83">
        <f t="shared" si="27"/>
        <v>3824594.8782859999</v>
      </c>
      <c r="AJ54" s="162">
        <f t="shared" si="28"/>
        <v>292148.83753924054</v>
      </c>
      <c r="AK54" s="155">
        <v>229418</v>
      </c>
      <c r="AL54" s="83">
        <f t="shared" si="29"/>
        <v>119526.77800000001</v>
      </c>
      <c r="AM54" s="83">
        <f t="shared" si="30"/>
        <v>63827.299451999999</v>
      </c>
      <c r="AN54" s="83">
        <f t="shared" si="31"/>
        <v>44583.488193999998</v>
      </c>
      <c r="AO54" s="153">
        <f t="shared" si="32"/>
        <v>3995.5889456951995</v>
      </c>
      <c r="AP54" s="161">
        <v>520186</v>
      </c>
      <c r="AQ54" s="83">
        <f t="shared" si="21"/>
        <v>320434.576</v>
      </c>
      <c r="AR54" s="83">
        <f t="shared" si="20"/>
        <v>160858.157152</v>
      </c>
      <c r="AS54" s="83">
        <f t="shared" si="33"/>
        <v>151565.55444799998</v>
      </c>
      <c r="AT54" s="162">
        <f t="shared" si="34"/>
        <v>14493.319959395199</v>
      </c>
      <c r="AU54" s="155">
        <v>355190</v>
      </c>
      <c r="AV54" s="83">
        <f t="shared" si="41"/>
        <v>100163.58</v>
      </c>
      <c r="AW54" s="83">
        <f t="shared" si="40"/>
        <v>54689.314680000003</v>
      </c>
      <c r="AX54" s="83">
        <f t="shared" si="38"/>
        <v>38763.305460000003</v>
      </c>
      <c r="AY54" s="84">
        <f t="shared" si="39"/>
        <v>2636.0249675760006</v>
      </c>
    </row>
    <row r="55" spans="1:51" s="14" customFormat="1" x14ac:dyDescent="0.3">
      <c r="A55" s="69" t="s">
        <v>164</v>
      </c>
      <c r="B55" s="10">
        <v>0</v>
      </c>
      <c r="C55" s="41" t="s">
        <v>186</v>
      </c>
      <c r="D55" s="174">
        <v>31.7</v>
      </c>
      <c r="E55" s="89">
        <v>53.3</v>
      </c>
      <c r="F55" s="89">
        <v>37</v>
      </c>
      <c r="G55" s="89">
        <f t="shared" si="22"/>
        <v>1.4405405405405405</v>
      </c>
      <c r="H55" s="89">
        <v>6</v>
      </c>
      <c r="I55" s="89">
        <v>11.7</v>
      </c>
      <c r="J55" s="175">
        <v>4.67</v>
      </c>
      <c r="K55" s="168">
        <v>51.8</v>
      </c>
      <c r="L55" s="89">
        <v>51.1</v>
      </c>
      <c r="M55" s="89">
        <v>43</v>
      </c>
      <c r="N55" s="89">
        <f t="shared" si="23"/>
        <v>1.1883720930232557</v>
      </c>
      <c r="O55" s="89">
        <v>10.1</v>
      </c>
      <c r="P55" s="89">
        <v>5</v>
      </c>
      <c r="Q55" s="165">
        <v>2</v>
      </c>
      <c r="R55" s="174">
        <v>63.4</v>
      </c>
      <c r="S55" s="89">
        <v>52.7</v>
      </c>
      <c r="T55" s="89">
        <v>45.3</v>
      </c>
      <c r="U55" s="89">
        <f t="shared" si="24"/>
        <v>1.1633554083885211</v>
      </c>
      <c r="V55" s="89">
        <v>9.5399999999999991</v>
      </c>
      <c r="W55" s="89">
        <v>12.3</v>
      </c>
      <c r="X55" s="175">
        <v>7.99</v>
      </c>
      <c r="Y55" s="168">
        <v>29.6</v>
      </c>
      <c r="Z55" s="89">
        <v>59.3</v>
      </c>
      <c r="AA55" s="89">
        <v>33.4</v>
      </c>
      <c r="AB55" s="89">
        <f t="shared" si="35"/>
        <v>1.7754491017964071</v>
      </c>
      <c r="AC55" s="89">
        <v>5.1100000000000003</v>
      </c>
      <c r="AD55" s="89">
        <v>8.11</v>
      </c>
      <c r="AE55" s="165">
        <v>3.84</v>
      </c>
      <c r="AF55" s="161">
        <v>32055131</v>
      </c>
      <c r="AG55" s="83">
        <f t="shared" si="25"/>
        <v>10161476.526999999</v>
      </c>
      <c r="AH55" s="83">
        <f t="shared" si="26"/>
        <v>5416066.9888909999</v>
      </c>
      <c r="AI55" s="83">
        <f t="shared" si="27"/>
        <v>3759746.3149899994</v>
      </c>
      <c r="AJ55" s="162">
        <f t="shared" si="28"/>
        <v>252930.32838120972</v>
      </c>
      <c r="AK55" s="155">
        <v>141957.75</v>
      </c>
      <c r="AL55" s="83">
        <f t="shared" si="29"/>
        <v>73534.114499999996</v>
      </c>
      <c r="AM55" s="83">
        <f t="shared" si="30"/>
        <v>37575.932509499995</v>
      </c>
      <c r="AN55" s="83">
        <f t="shared" si="31"/>
        <v>31619.669235000001</v>
      </c>
      <c r="AO55" s="153">
        <f t="shared" si="32"/>
        <v>751.5186501899999</v>
      </c>
      <c r="AP55" s="161">
        <v>722445</v>
      </c>
      <c r="AQ55" s="83">
        <f t="shared" si="21"/>
        <v>458030.13</v>
      </c>
      <c r="AR55" s="83">
        <f t="shared" si="20"/>
        <v>241381.87851000001</v>
      </c>
      <c r="AS55" s="83">
        <f t="shared" si="33"/>
        <v>207487.64888999998</v>
      </c>
      <c r="AT55" s="162">
        <f t="shared" si="34"/>
        <v>19286.412092949002</v>
      </c>
      <c r="AU55" s="155">
        <v>331443</v>
      </c>
      <c r="AV55" s="83">
        <f t="shared" si="41"/>
        <v>98107.128000000012</v>
      </c>
      <c r="AW55" s="83">
        <f t="shared" si="40"/>
        <v>58177.526904000006</v>
      </c>
      <c r="AX55" s="83">
        <f t="shared" si="38"/>
        <v>32767.780752000002</v>
      </c>
      <c r="AY55" s="84">
        <f t="shared" si="39"/>
        <v>2234.0170331136001</v>
      </c>
    </row>
    <row r="56" spans="1:51" s="14" customFormat="1" ht="16.2" thickBot="1" x14ac:dyDescent="0.35">
      <c r="A56" s="70" t="s">
        <v>168</v>
      </c>
      <c r="B56" s="71">
        <v>0</v>
      </c>
      <c r="C56" s="146" t="s">
        <v>186</v>
      </c>
      <c r="D56" s="176">
        <v>29.8</v>
      </c>
      <c r="E56" s="91">
        <v>55.3</v>
      </c>
      <c r="F56" s="91">
        <v>37.5</v>
      </c>
      <c r="G56" s="91">
        <f t="shared" si="22"/>
        <v>1.4746666666666666</v>
      </c>
      <c r="H56" s="91">
        <v>5.81</v>
      </c>
      <c r="I56" s="91">
        <v>11</v>
      </c>
      <c r="J56" s="177">
        <v>4.0599999999999996</v>
      </c>
      <c r="K56" s="170">
        <v>56.6</v>
      </c>
      <c r="L56" s="91">
        <v>52.8</v>
      </c>
      <c r="M56" s="91">
        <v>41.1</v>
      </c>
      <c r="N56" s="91">
        <f t="shared" si="23"/>
        <v>1.2846715328467153</v>
      </c>
      <c r="O56" s="91">
        <v>11.2</v>
      </c>
      <c r="P56" s="91">
        <v>5.63</v>
      </c>
      <c r="Q56" s="167">
        <v>3.81</v>
      </c>
      <c r="R56" s="176">
        <v>60.6</v>
      </c>
      <c r="S56" s="91">
        <v>52.2</v>
      </c>
      <c r="T56" s="91">
        <v>45.8</v>
      </c>
      <c r="U56" s="91">
        <f t="shared" si="24"/>
        <v>1.1397379912663756</v>
      </c>
      <c r="V56" s="91">
        <v>10.8</v>
      </c>
      <c r="W56" s="91">
        <v>11.9</v>
      </c>
      <c r="X56" s="177">
        <v>9.07</v>
      </c>
      <c r="Y56" s="170">
        <v>33.200000000000003</v>
      </c>
      <c r="Z56" s="91">
        <v>58.2</v>
      </c>
      <c r="AA56" s="91">
        <v>26.4</v>
      </c>
      <c r="AB56" s="91">
        <f t="shared" si="35"/>
        <v>2.2045454545454546</v>
      </c>
      <c r="AC56" s="91">
        <v>5.77</v>
      </c>
      <c r="AD56" s="91">
        <v>5.0199999999999996</v>
      </c>
      <c r="AE56" s="167">
        <v>2.97</v>
      </c>
      <c r="AF56" s="163">
        <v>23173040</v>
      </c>
      <c r="AG56" s="87">
        <f t="shared" si="25"/>
        <v>6905565.9199999999</v>
      </c>
      <c r="AH56" s="87">
        <f t="shared" si="26"/>
        <v>3818777.9537599999</v>
      </c>
      <c r="AI56" s="87">
        <f t="shared" si="27"/>
        <v>2589587.2200000002</v>
      </c>
      <c r="AJ56" s="164">
        <f t="shared" si="28"/>
        <v>155042.384922656</v>
      </c>
      <c r="AK56" s="157">
        <v>141198.5</v>
      </c>
      <c r="AL56" s="87">
        <f t="shared" si="29"/>
        <v>79918.35100000001</v>
      </c>
      <c r="AM56" s="87">
        <f t="shared" si="30"/>
        <v>42196.889328000005</v>
      </c>
      <c r="AN56" s="87">
        <f t="shared" si="31"/>
        <v>32846.442261000004</v>
      </c>
      <c r="AO56" s="154">
        <f t="shared" si="32"/>
        <v>1607.7014833968001</v>
      </c>
      <c r="AP56" s="163">
        <v>407093.5</v>
      </c>
      <c r="AQ56" s="87">
        <f t="shared" si="21"/>
        <v>246698.66100000002</v>
      </c>
      <c r="AR56" s="87">
        <f t="shared" si="20"/>
        <v>128776.70104200002</v>
      </c>
      <c r="AS56" s="87">
        <f t="shared" si="33"/>
        <v>112987.98673800001</v>
      </c>
      <c r="AT56" s="164">
        <f t="shared" si="34"/>
        <v>11680.046784509403</v>
      </c>
      <c r="AU56" s="157">
        <v>366277</v>
      </c>
      <c r="AV56" s="87">
        <f t="shared" si="41"/>
        <v>121603.96400000001</v>
      </c>
      <c r="AW56" s="87">
        <f t="shared" si="40"/>
        <v>70773.507047999999</v>
      </c>
      <c r="AX56" s="87">
        <f t="shared" si="38"/>
        <v>32103.446496</v>
      </c>
      <c r="AY56" s="88">
        <f t="shared" si="39"/>
        <v>2101.9731593256001</v>
      </c>
    </row>
  </sheetData>
  <mergeCells count="11">
    <mergeCell ref="A1:C2"/>
    <mergeCell ref="D1:AE1"/>
    <mergeCell ref="AF1:AY1"/>
    <mergeCell ref="D2:J2"/>
    <mergeCell ref="K2:Q2"/>
    <mergeCell ref="R2:X2"/>
    <mergeCell ref="Y2:AE2"/>
    <mergeCell ref="AF2:AJ2"/>
    <mergeCell ref="AK2:AO2"/>
    <mergeCell ref="AP2:AT2"/>
    <mergeCell ref="AU2:AY2"/>
  </mergeCells>
  <phoneticPr fontId="2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Mouse Registry</vt:lpstr>
      <vt:lpstr>Group</vt:lpstr>
      <vt:lpstr>Score Sheets</vt:lpstr>
      <vt:lpstr>Grid Data</vt:lpstr>
      <vt:lpstr>Histology</vt:lpstr>
      <vt:lpstr>Flow Cytometry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116220385</dc:creator>
  <cp:lastModifiedBy>kyle malone</cp:lastModifiedBy>
  <cp:lastPrinted>2019-12-12T10:33:54Z</cp:lastPrinted>
  <dcterms:created xsi:type="dcterms:W3CDTF">2019-02-21T10:53:52Z</dcterms:created>
  <dcterms:modified xsi:type="dcterms:W3CDTF">2021-03-11T09:29:08Z</dcterms:modified>
</cp:coreProperties>
</file>