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barte\Downloads\"/>
    </mc:Choice>
  </mc:AlternateContent>
  <xr:revisionPtr revIDLastSave="0" documentId="13_ncr:1_{05164806-A789-4D0C-8EFA-E83E807BC6B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" i="4" l="1"/>
  <c r="S31" i="4"/>
  <c r="R31" i="4"/>
  <c r="Q31" i="4"/>
  <c r="S28" i="4"/>
  <c r="R28" i="4"/>
  <c r="S27" i="4"/>
  <c r="R27" i="4"/>
  <c r="E30" i="4"/>
  <c r="D29" i="4"/>
  <c r="D28" i="4"/>
  <c r="E27" i="4"/>
  <c r="D31" i="4"/>
  <c r="E31" i="4"/>
  <c r="D27" i="4"/>
  <c r="C31" i="4"/>
  <c r="C28" i="4"/>
  <c r="C27" i="4"/>
  <c r="B31" i="4"/>
  <c r="B28" i="4"/>
  <c r="B27" i="4"/>
  <c r="B26" i="4"/>
  <c r="B112" i="4" l="1"/>
  <c r="D101" i="4" l="1"/>
  <c r="E101" i="4"/>
  <c r="B104" i="4"/>
  <c r="B105" i="4"/>
  <c r="B106" i="4"/>
  <c r="B107" i="4"/>
  <c r="B108" i="4"/>
  <c r="B109" i="4"/>
  <c r="B110" i="4"/>
  <c r="B111" i="4"/>
  <c r="B103" i="4"/>
  <c r="D40" i="4" l="1"/>
  <c r="D41" i="4"/>
  <c r="D42" i="4"/>
  <c r="D43" i="4"/>
  <c r="D44" i="4"/>
  <c r="D39" i="4"/>
  <c r="C38" i="4"/>
  <c r="C39" i="4"/>
  <c r="C40" i="4"/>
  <c r="C41" i="4"/>
  <c r="C42" i="4"/>
  <c r="C43" i="4"/>
  <c r="C44" i="4"/>
  <c r="B38" i="4"/>
  <c r="B44" i="4"/>
  <c r="B39" i="4"/>
  <c r="B40" i="4"/>
  <c r="B41" i="4"/>
  <c r="B42" i="4"/>
  <c r="B43" i="4"/>
  <c r="R8" i="4" l="1"/>
  <c r="R9" i="4"/>
  <c r="R10" i="4"/>
  <c r="R11" i="4"/>
  <c r="R12" i="4"/>
  <c r="R13" i="4"/>
  <c r="R14" i="4"/>
  <c r="R15" i="4"/>
  <c r="R16" i="4"/>
  <c r="R18" i="4"/>
  <c r="R19" i="4"/>
  <c r="R20" i="4"/>
  <c r="R21" i="4"/>
  <c r="R22" i="4"/>
  <c r="R23" i="4"/>
  <c r="R24" i="4"/>
  <c r="R25" i="4"/>
  <c r="R26" i="4"/>
  <c r="R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0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0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0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0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0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5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5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6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<sst xmlns="http://schemas.openxmlformats.org/spreadsheetml/2006/main" count="369" uniqueCount="190">
  <si>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</si>
  <si>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</si>
  <si>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</si>
  <si>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</si>
  <si>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</si>
  <si>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</si>
  <si>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</si>
  <si>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</si>
  <si>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</si>
  <si>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</si>
  <si>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</si>
  <si>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</si>
  <si>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</si>
  <si>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</si>
  <si>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</si>
  <si>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</si>
  <si>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</si>
  <si>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</si>
  <si>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</si>
  <si>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</si>
  <si>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</si>
  <si>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</si>
  <si>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</si>
  <si>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</si>
  <si>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</si>
  <si>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</si>
  <si>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</si>
  <si>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</si>
  <si>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</si>
  <si>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</si>
  <si>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</si>
  <si>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</si>
  <si>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</si>
  <si>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</si>
  <si>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</si>
  <si>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</si>
  <si>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</si>
  <si>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</si>
  <si>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</si>
  <si>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</si>
  <si>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</si>
  <si>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</si>
  <si>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</si>
  <si>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</si>
  <si>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</si>
  <si>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</si>
  <si>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</si>
  <si>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</si>
  <si>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</si>
  <si>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</si>
  <si>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</si>
  <si>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</si>
  <si>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</si>
  <si>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</si>
  <si>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</si>
  <si>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</si>
  <si>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</si>
  <si>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</si>
  <si>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</si>
  <si>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</si>
  <si>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</si>
  <si>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</si>
  <si>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</si>
  <si>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</si>
  <si>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</si>
  <si>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</si>
  <si>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</si>
  <si>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</si>
  <si>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</si>
  <si>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</si>
  <si>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</si>
  <si>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</si>
  <si>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</si>
  <si>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</si>
  <si>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</si>
  <si>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</si>
  <si>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</si>
  <si>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</si>
  <si>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</si>
  <si>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</si>
  <si>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</si>
  <si>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</si>
  <si>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</si>
  <si>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</si>
  <si>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</si>
  <si>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</si>
  <si>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</si>
  <si>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</si>
  <si>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</si>
  <si>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</si>
  <si>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</si>
  <si>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</si>
  <si>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</si>
  <si>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</si>
  <si>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</si>
  <si>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</si>
  <si>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</si>
  <si>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</si>
  <si>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</si>
  <si>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</si>
  <si>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</si>
  <si>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</si>
  <si>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</si>
  <si>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</si>
  <si>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</si>
  <si>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</si>
  <si>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</si>
  <si>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</si>
  <si>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</si>
  <si>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</si>
  <si>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</si>
  <si>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</si>
  <si>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</si>
  <si>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</si>
  <si>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</si>
  <si>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</si>
  <si>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</si>
  <si>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</si>
  <si>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</si>
  <si>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</si>
  <si>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</si>
  <si>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</si>
  <si>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</si>
  <si>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</si>
  <si>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</si>
  <si>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</si>
  <si>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</si>
  <si>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</si>
  <si>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</si>
  <si>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</si>
  <si>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</si>
  <si>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</si>
  <si>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</si>
  <si>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</si>
  <si>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</si>
  <si>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</si>
  <si>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</si>
  <si>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</si>
  <si>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</si>
  <si>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</si>
  <si>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</si>
  <si>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</si>
  <si>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</si>
  <si>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</si>
  <si>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</si>
  <si>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</si>
  <si>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</si>
  <si>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</si>
  <si>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</si>
  <si>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</si>
  <si>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</si>
  <si>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</si>
  <si>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</si>
  <si>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</si>
  <si>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</si>
  <si>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</si>
  <si>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</si>
  <si>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</si>
  <si>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</si>
  <si>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</si>
  <si>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PRE</t>
  </si>
  <si>
    <t>ELEKTROLIZER</t>
  </si>
  <si>
    <t>elektrolizer</t>
  </si>
  <si>
    <t>ELE_GAS_H2</t>
  </si>
  <si>
    <t>ELE_H2</t>
  </si>
  <si>
    <t>Nie ważne dla nas</t>
  </si>
  <si>
    <t>hydrogen</t>
  </si>
  <si>
    <r>
      <rPr>
        <sz val="10"/>
        <color rgb="FFFF0000"/>
        <rFont val="Arial"/>
        <family val="2"/>
      </rPr>
      <t>Cum</t>
    </r>
    <r>
      <rPr>
        <sz val="10"/>
        <color rgb="FF000000"/>
        <rFont val="Arial"/>
        <family val="2"/>
        <charset val="238"/>
      </rPr>
      <t>ulative Reserves [PJ]</t>
    </r>
  </si>
  <si>
    <t>HYDROGEN</t>
  </si>
  <si>
    <t xml:space="preserve">Natural gas/hydrogen </t>
  </si>
  <si>
    <t>hydrogen turbine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</si>
  <si>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</si>
  <si>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</si>
  <si>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</si>
  <si>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</si>
  <si>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</si>
  <si>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</si>
  <si>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</si>
  <si>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https://www.irena.org/-/media/Files/IRENA/Agency/Publication/%202020/Dec/IRENA_Green_hydrogen_cost_2020.pdf</t>
  </si>
  <si>
    <t>Przyjmujemy alkaliczny elektrolizer</t>
  </si>
  <si>
    <t>invcost - str 72</t>
  </si>
  <si>
    <t>eff -str 11</t>
  </si>
  <si>
    <t>elektrolizer wymaga wymiany stosu co około 60000 godzin ale ogółem się buduje system pod wymiane tego i prace do 20 lat około - str 10</t>
  </si>
  <si>
    <t>https://www.hydrogen.energy.gov/docs/hydrogenprogramlibraries/pdfs/review22/p204_james_2022_p-pdf.pdf</t>
  </si>
  <si>
    <t>variable i fixed costs (str 10):</t>
  </si>
  <si>
    <t>https://p3.aprimocdn.net/siemensenergy/f592779d-ac7d-494a-a690-b20a00ba23c3/GT-Portfolio-Brochure-2024-update-pdf_Original%20file.pdf?apr_optimization=false</t>
  </si>
  <si>
    <t>eff - str 4</t>
  </si>
  <si>
    <t>https://iea.blob.core.windows.net/assets/ecdfc3bb-d212-4a4c-9ff7-6ce5b1e19cef/GlobalHydrogenReview2023.pdf</t>
  </si>
  <si>
    <t>https://cordis.europa.eu/project/id/884229/reporting</t>
  </si>
  <si>
    <t>ciężko znaleźć było koszty inwestycyjne i stale i variable, więc zrobilem 120% kosztów za gazowe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</si>
</sst>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9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0" fontId="13" fillId="5" borderId="3" xfId="1" applyFont="1" applyFill="1" applyBorder="1" applyAlignment="1">
      <alignment horizontal="center" vertical="center" wrapText="1"/>
    </xf>
    <xf numFmtId="164" fontId="0" fillId="0" borderId="0" xfId="0" applyNumberFormat="1"/>
    <xf numFmtId="9" fontId="14" fillId="11" borderId="0" xfId="6" applyFont="1" applyFill="1" applyBorder="1"/>
    <xf numFmtId="0" fontId="14" fillId="7" borderId="0" xfId="0" applyFont="1" applyFill="1"/>
    <xf numFmtId="0" fontId="14" fillId="11" borderId="0" xfId="0" applyFont="1" applyFill="1"/>
    <xf numFmtId="2" fontId="14" fillId="11" borderId="0" xfId="0" applyNumberFormat="1" applyFont="1" applyFill="1"/>
    <xf numFmtId="0" fontId="14" fillId="6" borderId="0" xfId="0" applyFont="1" applyFill="1"/>
    <xf numFmtId="0" fontId="14" fillId="0" borderId="0" xfId="0" applyFont="1"/>
    <xf numFmtId="0" fontId="14" fillId="7" borderId="4" xfId="0" applyFont="1" applyFill="1" applyBorder="1"/>
    <xf numFmtId="9" fontId="14" fillId="11" borderId="0" xfId="0" applyNumberFormat="1" applyFont="1" applyFill="1"/>
    <xf numFmtId="1" fontId="14" fillId="11" borderId="0" xfId="0" applyNumberFormat="1" applyFont="1" applyFill="1"/>
    <xf numFmtId="0" fontId="15" fillId="0" borderId="0" xfId="7"/>
    <xf numFmtId="9" fontId="0" fillId="0" borderId="0" xfId="0" applyNumberFormat="1"/>
    <xf numFmtId="0" fontId="12" fillId="0" borderId="0" xfId="0" applyFont="1" applyAlignment="1">
      <alignment horizontal="center" wrapText="1"/>
    </xf>
  </cellXfs>
  <cellStyles count="8">
    <cellStyle name="Hyperlink" xfId="7" builtinId="8"/>
    <cellStyle name="Normal" xfId="0" builtinId="0"/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 10" xfId="3" xr:uid="{00000000-0005-0000-0000-000027030000}"/>
    <cellStyle name="Normalny 2" xfId="4" xr:uid="{00000000-0005-0000-0000-00008F030000}"/>
    <cellStyle name="Per 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3.aprimocdn.net/siemensenergy/f592779d-ac7d-494a-a690-b20a00ba23c3/GT-Portfolio-Brochure-2024-update-pdf_Original%20file.pdf?apr_optimization=fals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BJ112"/>
  <sheetViews>
    <sheetView tabSelected="1" zoomScale="45" zoomScaleNormal="45" workbookViewId="0">
      <selection activeCell="F101" sqref="F101"/>
    </sheetView>
  </sheetViews>
  <sheetFormatPr defaultRowHeight="13.2" x14ac:dyDescent="0.25"/>
  <cols>
    <col min="1" max="1" width="2.88671875" customWidth="1"/>
    <col min="2" max="2" width="31.6640625" customWidth="1"/>
    <col min="3" max="3" width="29.88671875" customWidth="1"/>
    <col min="4" max="4" width="26.109375" customWidth="1"/>
    <col min="5" max="12" width="12.33203125" customWidth="1"/>
    <col min="13" max="13" width="14.5546875" customWidth="1"/>
    <col min="14" max="14" width="15.88671875" customWidth="1"/>
    <col min="15" max="15" width="14.88671875" customWidth="1"/>
    <col min="16" max="16" width="10.5546875" customWidth="1"/>
    <col min="17" max="17" width="10.109375" customWidth="1"/>
    <col min="18" max="18" width="10.33203125" customWidth="1"/>
    <col min="19" max="19" width="11.109375" customWidth="1"/>
    <col min="20" max="20" width="13.109375" customWidth="1"/>
    <col min="21" max="21" width="10.44140625" customWidth="1"/>
    <col min="22" max="22" width="7.33203125" customWidth="1"/>
    <col min="23" max="25" width="4.6640625" customWidth="1"/>
  </cols>
  <sheetData>
    <row r="1" spans="2:27" ht="13.8" x14ac:dyDescent="0.25"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S1" s="11" t="s">
        <v>50</v>
      </c>
      <c r="T1" s="11"/>
      <c r="U1" s="11"/>
      <c r="V1" s="11"/>
    </row>
    <row r="2" spans="2:27" ht="53.4" customHeight="1" x14ac:dyDescent="0.3">
      <c r="B2" s="9" t="s">
        <v>52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S2" s="11" t="s">
        <v>51</v>
      </c>
      <c r="T2" s="11"/>
      <c r="U2" s="11"/>
      <c r="V2" s="11"/>
    </row>
    <row r="3" spans="2:27" x14ac:dyDescent="0.25">
      <c r="M3" s="7"/>
      <c r="N3" s="7"/>
      <c r="O3" s="6"/>
      <c r="P3" s="6"/>
      <c r="Q3" s="6"/>
      <c r="R3" s="6"/>
      <c r="S3" s="8"/>
    </row>
    <row r="4" spans="2:27" ht="18.75" customHeight="1" thickBot="1" x14ac:dyDescent="0.3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2:27" ht="27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171</v>
      </c>
      <c r="G5" s="5" t="s">
        <v>172</v>
      </c>
      <c r="H5" s="5" t="s">
        <v>173</v>
      </c>
      <c r="I5" s="5" t="s">
        <v>174</v>
      </c>
      <c r="J5" s="5" t="s">
        <v>175</v>
      </c>
      <c r="K5" s="5" t="s">
        <v>176</v>
      </c>
      <c r="L5" s="5" t="s">
        <v>177</v>
      </c>
      <c r="M5" s="5" t="s">
        <v>5</v>
      </c>
      <c r="N5" s="5" t="s">
        <v>6</v>
      </c>
      <c r="O5" s="5" t="s">
        <v>7</v>
      </c>
      <c r="P5" s="5" t="s">
        <v>8</v>
      </c>
      <c r="Q5" s="5" t="s">
        <v>80</v>
      </c>
      <c r="R5" s="5" t="s">
        <v>79</v>
      </c>
      <c r="S5" s="5" t="s">
        <v>9</v>
      </c>
      <c r="T5" s="5" t="s">
        <v>10</v>
      </c>
      <c r="U5" s="2" t="s">
        <v>11</v>
      </c>
      <c r="V5" s="5" t="s">
        <v>84</v>
      </c>
    </row>
    <row r="6" spans="2:27" s="8" customFormat="1" ht="40.200000000000003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/>
      <c r="G6" s="4"/>
      <c r="H6" s="4"/>
      <c r="I6" s="4"/>
      <c r="J6" s="4"/>
      <c r="K6" s="4"/>
      <c r="L6" s="4"/>
      <c r="M6" s="4" t="s">
        <v>42</v>
      </c>
      <c r="N6" s="4" t="s">
        <v>43</v>
      </c>
      <c r="O6" s="4" t="s">
        <v>44</v>
      </c>
      <c r="P6" s="4" t="s">
        <v>45</v>
      </c>
      <c r="Q6" s="4" t="s">
        <v>48</v>
      </c>
      <c r="R6" s="4" t="s">
        <v>48</v>
      </c>
      <c r="S6" s="4" t="s">
        <v>46</v>
      </c>
      <c r="T6" s="4" t="s">
        <v>47</v>
      </c>
      <c r="U6" s="4" t="s">
        <v>49</v>
      </c>
      <c r="V6" s="41" t="s">
        <v>85</v>
      </c>
      <c r="W6"/>
      <c r="X6"/>
      <c r="Y6"/>
      <c r="Z6"/>
      <c r="AA6"/>
    </row>
    <row r="7" spans="2:27" ht="18.75" customHeight="1" x14ac:dyDescent="0.25">
      <c r="B7" s="21" t="str">
        <f>C67</f>
        <v>ELE_NEW_BC_PL</v>
      </c>
      <c r="C7" s="21" t="str">
        <f>D67</f>
        <v>Brown Coal Pulverized</v>
      </c>
      <c r="D7" s="28" t="str">
        <f>T53</f>
        <v>BC</v>
      </c>
      <c r="E7" s="28" t="str">
        <f t="shared" ref="E7:E26" si="0">$T$57</f>
        <v>ELEC_HV</v>
      </c>
      <c r="F7" s="28"/>
      <c r="G7" s="28"/>
      <c r="H7" s="28"/>
      <c r="I7" s="28"/>
      <c r="J7" s="28"/>
      <c r="K7" s="28"/>
      <c r="L7" s="28"/>
      <c r="M7" s="21">
        <v>2025</v>
      </c>
      <c r="N7" s="34">
        <v>0.44</v>
      </c>
      <c r="O7" s="21">
        <v>31.536000000000001</v>
      </c>
      <c r="P7" s="34">
        <v>0.8</v>
      </c>
      <c r="Q7" s="57">
        <v>8100</v>
      </c>
      <c r="R7" s="57">
        <f>Q7</f>
        <v>8100</v>
      </c>
      <c r="S7" s="36">
        <v>210</v>
      </c>
      <c r="T7" s="35">
        <v>4.3</v>
      </c>
      <c r="U7" s="21">
        <v>40</v>
      </c>
      <c r="V7" s="34">
        <v>1</v>
      </c>
    </row>
    <row r="8" spans="2:27" ht="18.75" customHeight="1" x14ac:dyDescent="0.25">
      <c r="B8" s="37" t="str">
        <f t="shared" ref="B8:C8" si="1">C68</f>
        <v>ELE_NEW_BC_PL_CCS</v>
      </c>
      <c r="C8" s="37" t="str">
        <f t="shared" si="1"/>
        <v>Brown Coal Pulverized + Carbon Capture &amp; Storage</v>
      </c>
      <c r="D8" s="30" t="str">
        <f>T53</f>
        <v>BC</v>
      </c>
      <c r="E8" s="30" t="str">
        <f t="shared" si="0"/>
        <v>ELEC_HV</v>
      </c>
      <c r="F8" s="30"/>
      <c r="G8" s="30"/>
      <c r="H8" s="30"/>
      <c r="I8" s="30"/>
      <c r="J8" s="30"/>
      <c r="K8" s="30"/>
      <c r="L8" s="30"/>
      <c r="M8" s="58">
        <v>2030</v>
      </c>
      <c r="N8" s="38">
        <v>0.38</v>
      </c>
      <c r="O8" s="37">
        <v>31.536000000000001</v>
      </c>
      <c r="P8" s="38">
        <v>0.8</v>
      </c>
      <c r="Q8" s="57">
        <v>14600</v>
      </c>
      <c r="R8" s="57">
        <f t="shared" ref="R8:R28" si="2">Q8</f>
        <v>14600</v>
      </c>
      <c r="S8" s="40">
        <v>320</v>
      </c>
      <c r="T8" s="39">
        <v>10.8</v>
      </c>
      <c r="U8" s="37">
        <v>40</v>
      </c>
      <c r="V8" s="38">
        <v>1</v>
      </c>
    </row>
    <row r="9" spans="2:27" ht="18.75" customHeight="1" x14ac:dyDescent="0.25">
      <c r="B9" s="21" t="str">
        <f t="shared" ref="B9:C9" si="3">C69</f>
        <v>ELE_NEW_BC_FBC</v>
      </c>
      <c r="C9" s="21" t="str">
        <f t="shared" si="3"/>
        <v>Brown Coal Fluidzed Bed</v>
      </c>
      <c r="D9" s="28" t="str">
        <f>T53</f>
        <v>BC</v>
      </c>
      <c r="E9" s="28" t="str">
        <f t="shared" si="0"/>
        <v>ELEC_HV</v>
      </c>
      <c r="F9" s="28"/>
      <c r="G9" s="28"/>
      <c r="H9" s="28"/>
      <c r="I9" s="28"/>
      <c r="J9" s="28"/>
      <c r="K9" s="28"/>
      <c r="L9" s="28"/>
      <c r="M9" s="21">
        <v>2025</v>
      </c>
      <c r="N9" s="34">
        <v>0.4</v>
      </c>
      <c r="O9" s="21">
        <v>31.536000000000001</v>
      </c>
      <c r="P9" s="34">
        <v>0.8</v>
      </c>
      <c r="Q9" s="57">
        <v>9200</v>
      </c>
      <c r="R9" s="57">
        <f t="shared" si="2"/>
        <v>9200</v>
      </c>
      <c r="S9" s="36">
        <v>220</v>
      </c>
      <c r="T9" s="35">
        <v>4.3</v>
      </c>
      <c r="U9" s="21">
        <v>40</v>
      </c>
      <c r="V9" s="34">
        <v>1</v>
      </c>
    </row>
    <row r="10" spans="2:27" ht="18.75" customHeight="1" x14ac:dyDescent="0.25">
      <c r="B10" s="37" t="str">
        <f t="shared" ref="B10:C10" si="4">C70</f>
        <v>ELE_NEW_HC_PC</v>
      </c>
      <c r="C10" s="37" t="str">
        <f t="shared" si="4"/>
        <v>Hard Coal Pulverized</v>
      </c>
      <c r="D10" s="30" t="str">
        <f>T52</f>
        <v>HC</v>
      </c>
      <c r="E10" s="30" t="str">
        <f t="shared" si="0"/>
        <v>ELEC_HV</v>
      </c>
      <c r="F10" s="30"/>
      <c r="G10" s="30"/>
      <c r="H10" s="30"/>
      <c r="I10" s="30"/>
      <c r="J10" s="30"/>
      <c r="K10" s="30"/>
      <c r="L10" s="30"/>
      <c r="M10" s="37">
        <v>2025</v>
      </c>
      <c r="N10" s="38">
        <v>0.46</v>
      </c>
      <c r="O10" s="37">
        <v>31.536000000000001</v>
      </c>
      <c r="P10" s="38">
        <v>0.8</v>
      </c>
      <c r="Q10" s="57">
        <v>7400</v>
      </c>
      <c r="R10" s="57">
        <f t="shared" si="2"/>
        <v>7400</v>
      </c>
      <c r="S10" s="40">
        <v>190</v>
      </c>
      <c r="T10" s="39">
        <v>4</v>
      </c>
      <c r="U10" s="37">
        <v>40</v>
      </c>
      <c r="V10" s="38">
        <v>1</v>
      </c>
    </row>
    <row r="11" spans="2:27" ht="18.75" customHeight="1" x14ac:dyDescent="0.25">
      <c r="B11" s="21" t="str">
        <f t="shared" ref="B11:C11" si="5">C71</f>
        <v>ELE_NEW_HC_IGCC</v>
      </c>
      <c r="C11" s="21" t="str">
        <f t="shared" si="5"/>
        <v>Hard Coal Internal Gasification Combined Cycle</v>
      </c>
      <c r="D11" s="28" t="str">
        <f>T52</f>
        <v>HC</v>
      </c>
      <c r="E11" s="28" t="str">
        <f t="shared" si="0"/>
        <v>ELEC_HV</v>
      </c>
      <c r="F11" s="28"/>
      <c r="G11" s="28"/>
      <c r="H11" s="28"/>
      <c r="I11" s="28"/>
      <c r="J11" s="28"/>
      <c r="K11" s="28"/>
      <c r="L11" s="28"/>
      <c r="M11" s="21">
        <v>2025</v>
      </c>
      <c r="N11" s="34">
        <v>0.48</v>
      </c>
      <c r="O11" s="21">
        <v>31.536000000000001</v>
      </c>
      <c r="P11" s="34">
        <v>0.8</v>
      </c>
      <c r="Q11" s="57">
        <v>10100</v>
      </c>
      <c r="R11" s="57">
        <f t="shared" si="2"/>
        <v>10100</v>
      </c>
      <c r="S11" s="36">
        <v>260</v>
      </c>
      <c r="T11" s="35">
        <v>6.3</v>
      </c>
      <c r="U11" s="21">
        <v>40</v>
      </c>
      <c r="V11" s="34">
        <v>1</v>
      </c>
    </row>
    <row r="12" spans="2:27" ht="18.75" customHeight="1" x14ac:dyDescent="0.25">
      <c r="B12" s="37" t="str">
        <f t="shared" ref="B12:C25" si="6">C72</f>
        <v>ELE_NEW_HC_IGCC_CCS</v>
      </c>
      <c r="C12" s="37" t="str">
        <f t="shared" si="6"/>
        <v>Hard Coal Internal Gasification Combined Cycle + Carbon Capture &amp; Storage</v>
      </c>
      <c r="D12" s="30" t="str">
        <f>T52</f>
        <v>HC</v>
      </c>
      <c r="E12" s="30" t="str">
        <f t="shared" si="0"/>
        <v>ELEC_HV</v>
      </c>
      <c r="F12" s="30"/>
      <c r="G12" s="30"/>
      <c r="H12" s="30"/>
      <c r="I12" s="30"/>
      <c r="J12" s="30"/>
      <c r="K12" s="30"/>
      <c r="L12" s="30"/>
      <c r="M12" s="58">
        <v>2030</v>
      </c>
      <c r="N12" s="38">
        <v>0.4</v>
      </c>
      <c r="O12" s="37">
        <v>31.536000000000001</v>
      </c>
      <c r="P12" s="38">
        <v>0.8</v>
      </c>
      <c r="Q12" s="57">
        <v>14600</v>
      </c>
      <c r="R12" s="57">
        <f t="shared" si="2"/>
        <v>14600</v>
      </c>
      <c r="S12" s="40">
        <v>350</v>
      </c>
      <c r="T12" s="39">
        <v>9</v>
      </c>
      <c r="U12" s="37">
        <v>40</v>
      </c>
      <c r="V12" s="38">
        <v>1</v>
      </c>
    </row>
    <row r="13" spans="2:27" ht="18.75" customHeight="1" x14ac:dyDescent="0.2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T54</f>
        <v>NAT-GAS</v>
      </c>
      <c r="E13" s="21" t="str">
        <f t="shared" si="0"/>
        <v>ELEC_HV</v>
      </c>
      <c r="F13" s="21"/>
      <c r="G13" s="21"/>
      <c r="H13" s="21"/>
      <c r="I13" s="21"/>
      <c r="J13" s="21"/>
      <c r="K13" s="21"/>
      <c r="L13" s="21"/>
      <c r="M13" s="21">
        <v>2025</v>
      </c>
      <c r="N13" s="34">
        <v>0.6</v>
      </c>
      <c r="O13" s="21">
        <v>31.536000000000001</v>
      </c>
      <c r="P13" s="34">
        <v>0.6</v>
      </c>
      <c r="Q13" s="57">
        <v>3300</v>
      </c>
      <c r="R13" s="57">
        <f t="shared" si="2"/>
        <v>3300</v>
      </c>
      <c r="S13" s="36">
        <v>80</v>
      </c>
      <c r="T13" s="35">
        <v>2.2999999999999998</v>
      </c>
      <c r="U13" s="21">
        <v>30</v>
      </c>
      <c r="V13" s="34">
        <v>1</v>
      </c>
    </row>
    <row r="14" spans="2:27" ht="18.75" customHeight="1" x14ac:dyDescent="0.2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T54</f>
        <v>NAT-GAS</v>
      </c>
      <c r="E14" s="37" t="str">
        <f t="shared" si="0"/>
        <v>ELEC_HV</v>
      </c>
      <c r="F14" s="37"/>
      <c r="G14" s="37"/>
      <c r="H14" s="37"/>
      <c r="I14" s="37"/>
      <c r="J14" s="37"/>
      <c r="K14" s="37"/>
      <c r="L14" s="37"/>
      <c r="M14" s="58">
        <v>2030</v>
      </c>
      <c r="N14" s="38">
        <v>0.51</v>
      </c>
      <c r="O14" s="37">
        <v>31.536000000000001</v>
      </c>
      <c r="P14" s="38">
        <v>0.6</v>
      </c>
      <c r="Q14" s="58">
        <v>6000</v>
      </c>
      <c r="R14" s="58">
        <f t="shared" si="2"/>
        <v>6000</v>
      </c>
      <c r="S14" s="37">
        <v>170</v>
      </c>
      <c r="T14" s="39">
        <v>5</v>
      </c>
      <c r="U14" s="37">
        <v>30</v>
      </c>
      <c r="V14" s="38">
        <v>1</v>
      </c>
    </row>
    <row r="15" spans="2:27" ht="18.75" customHeight="1" x14ac:dyDescent="0.2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T54</f>
        <v>NAT-GAS</v>
      </c>
      <c r="E15" s="21" t="str">
        <f t="shared" si="0"/>
        <v>ELEC_HV</v>
      </c>
      <c r="F15" s="21"/>
      <c r="G15" s="21"/>
      <c r="H15" s="21"/>
      <c r="I15" s="21"/>
      <c r="J15" s="21"/>
      <c r="K15" s="21"/>
      <c r="L15" s="21"/>
      <c r="M15" s="21">
        <v>2025</v>
      </c>
      <c r="N15" s="34">
        <v>0.4</v>
      </c>
      <c r="O15" s="21">
        <v>31.536000000000001</v>
      </c>
      <c r="P15" s="34">
        <v>0.2</v>
      </c>
      <c r="Q15" s="58">
        <v>2200</v>
      </c>
      <c r="R15" s="58">
        <f t="shared" si="2"/>
        <v>2200</v>
      </c>
      <c r="S15" s="21">
        <v>70</v>
      </c>
      <c r="T15" s="35">
        <v>1.8</v>
      </c>
      <c r="U15" s="21">
        <v>30</v>
      </c>
      <c r="V15" s="34">
        <v>1</v>
      </c>
    </row>
    <row r="16" spans="2:27" ht="18.75" customHeight="1" x14ac:dyDescent="0.25">
      <c r="B16" s="37" t="str">
        <f t="shared" si="6"/>
        <v>ELE_NEW_NUC_PWR</v>
      </c>
      <c r="C16" s="37" t="str">
        <f t="shared" si="6"/>
        <v>Nuclear Pressurized Water Reactor</v>
      </c>
      <c r="D16" s="37" t="str">
        <f>C53</f>
        <v>URAN</v>
      </c>
      <c r="E16" s="37" t="str">
        <f t="shared" si="0"/>
        <v>ELEC_HV</v>
      </c>
      <c r="F16" s="37"/>
      <c r="G16" s="37"/>
      <c r="H16" s="37"/>
      <c r="I16" s="37"/>
      <c r="J16" s="37"/>
      <c r="K16" s="37"/>
      <c r="L16" s="37"/>
      <c r="M16" s="60">
        <v>2035</v>
      </c>
      <c r="N16" s="38">
        <v>0.36</v>
      </c>
      <c r="O16" s="37">
        <v>31.536000000000001</v>
      </c>
      <c r="P16" s="38">
        <v>0.9</v>
      </c>
      <c r="Q16" s="60">
        <v>20200</v>
      </c>
      <c r="R16" s="60">
        <f t="shared" si="2"/>
        <v>20200</v>
      </c>
      <c r="S16" s="37">
        <v>380</v>
      </c>
      <c r="T16" s="39">
        <v>1</v>
      </c>
      <c r="U16" s="37">
        <v>60</v>
      </c>
      <c r="V16" s="38">
        <v>1</v>
      </c>
    </row>
    <row r="17" spans="2:62" ht="18.75" customHeight="1" x14ac:dyDescent="0.25">
      <c r="B17" s="21" t="str">
        <f t="shared" si="6"/>
        <v>ELE_NEW_NUC_SMR</v>
      </c>
      <c r="C17" s="21" t="str">
        <f t="shared" si="6"/>
        <v>Nuclear Small Modular Reactor</v>
      </c>
      <c r="D17" s="21" t="str">
        <f>C53</f>
        <v>URAN</v>
      </c>
      <c r="E17" s="21" t="str">
        <f t="shared" si="0"/>
        <v>ELEC_HV</v>
      </c>
      <c r="F17" s="21"/>
      <c r="G17" s="21"/>
      <c r="H17" s="21"/>
      <c r="I17" s="21"/>
      <c r="J17" s="21"/>
      <c r="K17" s="21"/>
      <c r="L17" s="21"/>
      <c r="M17" s="60">
        <v>2030</v>
      </c>
      <c r="N17" s="34">
        <v>0.36</v>
      </c>
      <c r="O17" s="21">
        <v>31.536000000000001</v>
      </c>
      <c r="P17" s="34">
        <v>0.9</v>
      </c>
      <c r="Q17" s="60">
        <v>10100</v>
      </c>
      <c r="R17" s="60">
        <v>10100</v>
      </c>
      <c r="S17" s="21">
        <v>300</v>
      </c>
      <c r="T17" s="35">
        <v>1</v>
      </c>
      <c r="U17" s="21">
        <v>40</v>
      </c>
      <c r="V17" s="34">
        <v>1</v>
      </c>
    </row>
    <row r="18" spans="2:62" ht="18.75" customHeight="1" x14ac:dyDescent="0.25">
      <c r="B18" s="37" t="str">
        <f t="shared" si="6"/>
        <v>ELE_NEW_WIND-ON</v>
      </c>
      <c r="C18" s="37" t="str">
        <f t="shared" si="6"/>
        <v>Wind Onshore</v>
      </c>
      <c r="D18" s="30" t="str">
        <f>T55</f>
        <v>WIND-ON</v>
      </c>
      <c r="E18" s="37" t="str">
        <f t="shared" si="0"/>
        <v>ELEC_HV</v>
      </c>
      <c r="F18" s="37"/>
      <c r="G18" s="37"/>
      <c r="H18" s="37"/>
      <c r="I18" s="37"/>
      <c r="J18" s="37"/>
      <c r="K18" s="37"/>
      <c r="L18" s="37"/>
      <c r="M18" s="37">
        <v>2025</v>
      </c>
      <c r="N18" s="38">
        <v>1</v>
      </c>
      <c r="O18" s="37">
        <v>31.536000000000001</v>
      </c>
      <c r="P18" s="38">
        <v>1</v>
      </c>
      <c r="Q18" s="58">
        <v>5800</v>
      </c>
      <c r="R18" s="58">
        <f t="shared" si="2"/>
        <v>5800</v>
      </c>
      <c r="S18" s="37">
        <v>220</v>
      </c>
      <c r="T18" s="39">
        <v>0</v>
      </c>
      <c r="U18" s="37">
        <v>25</v>
      </c>
      <c r="V18" s="38">
        <v>0.1</v>
      </c>
    </row>
    <row r="19" spans="2:62" ht="18.75" customHeight="1" x14ac:dyDescent="0.25">
      <c r="B19" s="21" t="str">
        <f t="shared" si="6"/>
        <v>ELE_NEW_WIND-OFF</v>
      </c>
      <c r="C19" s="21" t="str">
        <f t="shared" si="6"/>
        <v>Wind Offshore</v>
      </c>
      <c r="D19" s="21" t="str">
        <f>C52</f>
        <v>WIND-OFF</v>
      </c>
      <c r="E19" s="21" t="str">
        <f t="shared" si="0"/>
        <v>ELEC_HV</v>
      </c>
      <c r="F19" s="21"/>
      <c r="G19" s="21"/>
      <c r="H19" s="21"/>
      <c r="I19" s="21"/>
      <c r="J19" s="21"/>
      <c r="K19" s="21"/>
      <c r="L19" s="21"/>
      <c r="M19" s="58">
        <v>2030</v>
      </c>
      <c r="N19" s="34">
        <v>1</v>
      </c>
      <c r="O19" s="21">
        <v>31.536000000000001</v>
      </c>
      <c r="P19" s="34">
        <v>1</v>
      </c>
      <c r="Q19" s="58">
        <v>9400</v>
      </c>
      <c r="R19" s="58">
        <f t="shared" si="2"/>
        <v>9400</v>
      </c>
      <c r="S19" s="21">
        <v>400</v>
      </c>
      <c r="T19" s="35">
        <v>0</v>
      </c>
      <c r="U19" s="21">
        <v>25</v>
      </c>
      <c r="V19" s="34">
        <v>0.1</v>
      </c>
    </row>
    <row r="20" spans="2:62" ht="18.75" customHeight="1" x14ac:dyDescent="0.25">
      <c r="B20" s="37" t="str">
        <f t="shared" si="6"/>
        <v>ELE_NEW_GEO</v>
      </c>
      <c r="C20" s="37" t="str">
        <f t="shared" si="6"/>
        <v>Geothermal</v>
      </c>
      <c r="D20" s="37" t="str">
        <f>C54</f>
        <v>GEO</v>
      </c>
      <c r="E20" s="37" t="str">
        <f t="shared" si="0"/>
        <v>ELEC_HV</v>
      </c>
      <c r="F20" s="37"/>
      <c r="G20" s="37"/>
      <c r="H20" s="37"/>
      <c r="I20" s="37"/>
      <c r="J20" s="37"/>
      <c r="K20" s="37"/>
      <c r="L20" s="37"/>
      <c r="M20" s="37">
        <v>2025</v>
      </c>
      <c r="N20" s="38">
        <v>0.12</v>
      </c>
      <c r="O20" s="37">
        <v>31.536000000000001</v>
      </c>
      <c r="P20" s="38">
        <v>0.8</v>
      </c>
      <c r="Q20" s="58">
        <v>31500</v>
      </c>
      <c r="R20" s="58">
        <f t="shared" si="2"/>
        <v>31500</v>
      </c>
      <c r="S20" s="37">
        <v>720</v>
      </c>
      <c r="T20" s="39">
        <v>0</v>
      </c>
      <c r="U20" s="37">
        <v>30</v>
      </c>
      <c r="V20" s="38">
        <v>1</v>
      </c>
    </row>
    <row r="21" spans="2:62" ht="18.75" customHeight="1" x14ac:dyDescent="0.25">
      <c r="B21" s="21" t="str">
        <f t="shared" si="6"/>
        <v>ELE_NEW_PV_GRND</v>
      </c>
      <c r="C21" s="21" t="str">
        <f t="shared" si="6"/>
        <v>Photovoltaics Ground</v>
      </c>
      <c r="D21" s="28" t="str">
        <f>T56</f>
        <v>SOLAR</v>
      </c>
      <c r="E21" s="21" t="str">
        <f t="shared" si="0"/>
        <v>ELEC_HV</v>
      </c>
      <c r="F21" s="21"/>
      <c r="G21" s="21"/>
      <c r="H21" s="21"/>
      <c r="I21" s="21"/>
      <c r="J21" s="21"/>
      <c r="K21" s="21"/>
      <c r="L21" s="21"/>
      <c r="M21" s="21">
        <v>2025</v>
      </c>
      <c r="N21" s="34">
        <v>1</v>
      </c>
      <c r="O21" s="21">
        <v>31.536000000000001</v>
      </c>
      <c r="P21" s="34">
        <v>1</v>
      </c>
      <c r="Q21" s="58">
        <v>3100</v>
      </c>
      <c r="R21" s="58">
        <f t="shared" si="2"/>
        <v>3100</v>
      </c>
      <c r="S21" s="21">
        <v>70</v>
      </c>
      <c r="T21" s="35">
        <v>0</v>
      </c>
      <c r="U21" s="21">
        <v>25</v>
      </c>
      <c r="V21" s="34">
        <v>0.02</v>
      </c>
    </row>
    <row r="22" spans="2:62" ht="18.75" customHeight="1" x14ac:dyDescent="0.25">
      <c r="B22" s="37" t="str">
        <f t="shared" si="6"/>
        <v>ELE_NEW_PV_ROOF</v>
      </c>
      <c r="C22" s="37" t="str">
        <f t="shared" si="6"/>
        <v>Photovoltaics Roof</v>
      </c>
      <c r="D22" s="30" t="str">
        <f>T56</f>
        <v>SOLAR</v>
      </c>
      <c r="E22" s="37" t="str">
        <f t="shared" si="0"/>
        <v>ELEC_HV</v>
      </c>
      <c r="F22" s="37"/>
      <c r="G22" s="37"/>
      <c r="H22" s="37"/>
      <c r="I22" s="37"/>
      <c r="J22" s="37"/>
      <c r="K22" s="37"/>
      <c r="L22" s="37"/>
      <c r="M22" s="37">
        <v>2025</v>
      </c>
      <c r="N22" s="38">
        <v>1</v>
      </c>
      <c r="O22" s="37">
        <v>31.536000000000001</v>
      </c>
      <c r="P22" s="38">
        <v>1</v>
      </c>
      <c r="Q22" s="58">
        <v>4000</v>
      </c>
      <c r="R22" s="58">
        <f t="shared" si="2"/>
        <v>4000</v>
      </c>
      <c r="S22" s="37">
        <v>90</v>
      </c>
      <c r="T22" s="39">
        <v>0</v>
      </c>
      <c r="U22" s="37">
        <v>25</v>
      </c>
      <c r="V22" s="38">
        <v>0.02</v>
      </c>
    </row>
    <row r="23" spans="2:62" ht="18.75" customHeight="1" x14ac:dyDescent="0.25">
      <c r="B23" s="21" t="str">
        <f t="shared" si="6"/>
        <v>ELE_NEW_BIOG-AGR</v>
      </c>
      <c r="C23" s="21" t="str">
        <f t="shared" si="6"/>
        <v>Biogas Agricultural</v>
      </c>
      <c r="D23" s="21" t="str">
        <f>C55</f>
        <v>BIOG-AGR</v>
      </c>
      <c r="E23" s="21" t="str">
        <f t="shared" si="0"/>
        <v>ELEC_HV</v>
      </c>
      <c r="F23" s="21"/>
      <c r="G23" s="21"/>
      <c r="H23" s="21"/>
      <c r="I23" s="21"/>
      <c r="J23" s="21"/>
      <c r="K23" s="21"/>
      <c r="L23" s="21"/>
      <c r="M23" s="21">
        <v>2025</v>
      </c>
      <c r="N23" s="34">
        <v>0.36</v>
      </c>
      <c r="O23" s="21">
        <v>31.536000000000001</v>
      </c>
      <c r="P23" s="34">
        <v>0.8</v>
      </c>
      <c r="Q23" s="58">
        <v>12100</v>
      </c>
      <c r="R23" s="58">
        <f t="shared" si="2"/>
        <v>12100</v>
      </c>
      <c r="S23" s="21">
        <v>990</v>
      </c>
      <c r="T23" s="35">
        <v>0</v>
      </c>
      <c r="U23" s="21">
        <v>25</v>
      </c>
      <c r="V23" s="34">
        <v>1</v>
      </c>
    </row>
    <row r="24" spans="2:62" ht="18.75" customHeight="1" x14ac:dyDescent="0.2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 t="shared" ref="D24:D26" si="7">C56</f>
        <v>BIOG-WWTP</v>
      </c>
      <c r="E24" s="37" t="str">
        <f t="shared" si="0"/>
        <v>ELEC_HV</v>
      </c>
      <c r="F24" s="37"/>
      <c r="G24" s="37"/>
      <c r="H24" s="37"/>
      <c r="I24" s="37"/>
      <c r="J24" s="37"/>
      <c r="K24" s="37"/>
      <c r="L24" s="37"/>
      <c r="M24" s="37">
        <v>2025</v>
      </c>
      <c r="N24" s="38">
        <v>0.34</v>
      </c>
      <c r="O24" s="37">
        <v>31.536000000000001</v>
      </c>
      <c r="P24" s="38">
        <v>0.8</v>
      </c>
      <c r="Q24" s="58">
        <v>14100</v>
      </c>
      <c r="R24" s="58">
        <f t="shared" si="2"/>
        <v>14100</v>
      </c>
      <c r="S24" s="37">
        <v>600</v>
      </c>
      <c r="T24" s="39">
        <v>0</v>
      </c>
      <c r="U24" s="37">
        <v>25</v>
      </c>
      <c r="V24" s="38">
        <v>1</v>
      </c>
    </row>
    <row r="25" spans="2:62" ht="18.75" customHeight="1" x14ac:dyDescent="0.25">
      <c r="B25" s="21" t="str">
        <f t="shared" si="6"/>
        <v>ELE_NEW_BIOG_LFILL</v>
      </c>
      <c r="C25" s="21" t="str">
        <f t="shared" si="6"/>
        <v>Biogas Landfills</v>
      </c>
      <c r="D25" s="21" t="str">
        <f t="shared" si="7"/>
        <v>BIOG_LFILL</v>
      </c>
      <c r="E25" s="21" t="str">
        <f t="shared" si="0"/>
        <v>ELEC_HV</v>
      </c>
      <c r="F25" s="21"/>
      <c r="G25" s="21"/>
      <c r="H25" s="21"/>
      <c r="I25" s="21"/>
      <c r="J25" s="21"/>
      <c r="K25" s="21"/>
      <c r="L25" s="21"/>
      <c r="M25" s="21">
        <v>2025</v>
      </c>
      <c r="N25" s="34">
        <v>0.4</v>
      </c>
      <c r="O25" s="21">
        <v>31.536000000000001</v>
      </c>
      <c r="P25" s="34">
        <v>0.8</v>
      </c>
      <c r="Q25" s="58">
        <v>7200</v>
      </c>
      <c r="R25" s="58">
        <f t="shared" si="2"/>
        <v>7200</v>
      </c>
      <c r="S25" s="21">
        <v>360</v>
      </c>
      <c r="T25" s="35">
        <v>0</v>
      </c>
      <c r="U25" s="21">
        <v>25</v>
      </c>
      <c r="V25" s="34">
        <v>1</v>
      </c>
    </row>
    <row r="26" spans="2:62" ht="18.75" customHeight="1" thickBot="1" x14ac:dyDescent="0.3">
      <c r="B26" s="3" t="str">
        <f>C89</f>
        <v>ELE_NEW_BIOM</v>
      </c>
      <c r="C26" s="3" t="str">
        <f>D89</f>
        <v>Biomass</v>
      </c>
      <c r="D26" s="3" t="str">
        <f t="shared" si="7"/>
        <v>BIOM</v>
      </c>
      <c r="E26" s="3" t="str">
        <f t="shared" si="0"/>
        <v>ELEC_HV</v>
      </c>
      <c r="F26" s="3"/>
      <c r="G26" s="3"/>
      <c r="H26" s="3"/>
      <c r="I26" s="3"/>
      <c r="J26" s="3"/>
      <c r="K26" s="3"/>
      <c r="L26" s="3"/>
      <c r="M26" s="3">
        <v>2025</v>
      </c>
      <c r="N26" s="42">
        <v>0.3</v>
      </c>
      <c r="O26" s="3">
        <v>31.536000000000001</v>
      </c>
      <c r="P26" s="42">
        <v>0.8</v>
      </c>
      <c r="Q26" s="59">
        <v>11500</v>
      </c>
      <c r="R26" s="59">
        <f t="shared" si="2"/>
        <v>11500</v>
      </c>
      <c r="S26" s="3">
        <v>540</v>
      </c>
      <c r="T26" s="1">
        <v>0</v>
      </c>
      <c r="U26" s="3">
        <v>30</v>
      </c>
      <c r="V26" s="42">
        <v>1</v>
      </c>
    </row>
    <row r="27" spans="2:62" ht="18.75" customHeight="1" x14ac:dyDescent="0.25">
      <c r="B27" s="37" t="str">
        <f>C86</f>
        <v>ELEKTROLIZER</v>
      </c>
      <c r="C27" s="21" t="str">
        <f>D86</f>
        <v>elektrolizer</v>
      </c>
      <c r="D27" s="37" t="str">
        <f>$T$57</f>
        <v>ELEC_HV</v>
      </c>
      <c r="E27" s="21" t="str">
        <f>C59</f>
        <v>HYDROGEN</v>
      </c>
      <c r="F27" s="21"/>
      <c r="G27" s="21"/>
      <c r="H27" s="21"/>
      <c r="I27" s="21"/>
      <c r="J27" s="21"/>
      <c r="K27" s="21"/>
      <c r="L27" s="21"/>
      <c r="M27" s="37">
        <v>2030</v>
      </c>
      <c r="N27" s="67">
        <v>0.65</v>
      </c>
      <c r="O27" s="68">
        <v>31.536000000000001</v>
      </c>
      <c r="P27" s="67">
        <v>0.98</v>
      </c>
      <c r="Q27" s="69">
        <v>2580</v>
      </c>
      <c r="R27" s="69">
        <f t="shared" si="2"/>
        <v>2580</v>
      </c>
      <c r="S27" s="75">
        <f>Q27*0.015</f>
        <v>38.699999999999996</v>
      </c>
      <c r="T27" s="70">
        <v>2.5099999999999998</v>
      </c>
      <c r="U27" s="69">
        <v>20</v>
      </c>
      <c r="V27" s="67"/>
      <c r="Y27" t="s">
        <v>178</v>
      </c>
      <c r="AK27" s="10" t="s">
        <v>179</v>
      </c>
      <c r="AO27" s="10" t="s">
        <v>181</v>
      </c>
      <c r="AQ27" s="10" t="s">
        <v>180</v>
      </c>
      <c r="AT27" s="10" t="s">
        <v>182</v>
      </c>
      <c r="BH27" s="10" t="s">
        <v>184</v>
      </c>
      <c r="BJ27" t="s">
        <v>183</v>
      </c>
    </row>
    <row r="28" spans="2:62" x14ac:dyDescent="0.25">
      <c r="B28" t="str">
        <f>C87</f>
        <v>ELE_GAS_H2</v>
      </c>
      <c r="C28" t="str">
        <f>D87</f>
        <v xml:space="preserve">Natural gas/hydrogen </v>
      </c>
      <c r="D28" s="66" t="str">
        <f>T54</f>
        <v>NAT-GAS</v>
      </c>
      <c r="E28" s="21"/>
      <c r="F28" s="21">
        <v>1</v>
      </c>
      <c r="G28" s="21">
        <v>0.95</v>
      </c>
      <c r="H28" s="21">
        <v>0.93</v>
      </c>
      <c r="I28" s="21">
        <v>0.9</v>
      </c>
      <c r="J28" s="21">
        <v>0.85</v>
      </c>
      <c r="K28" s="21">
        <v>0.83</v>
      </c>
      <c r="L28" s="21">
        <v>0.8</v>
      </c>
      <c r="M28" s="37">
        <v>2025</v>
      </c>
      <c r="N28" s="74">
        <v>0.62</v>
      </c>
      <c r="O28" s="71">
        <v>31.536000000000001</v>
      </c>
      <c r="P28" s="74">
        <v>0.9</v>
      </c>
      <c r="Q28" s="69">
        <v>4085</v>
      </c>
      <c r="R28" s="69">
        <f t="shared" si="2"/>
        <v>4085</v>
      </c>
      <c r="S28" s="75">
        <f>Q28*0.015</f>
        <v>61.274999999999999</v>
      </c>
      <c r="T28" s="69">
        <v>4.78</v>
      </c>
      <c r="U28" s="69">
        <v>30</v>
      </c>
      <c r="V28" s="74">
        <v>1</v>
      </c>
      <c r="Y28" s="76" t="s">
        <v>185</v>
      </c>
      <c r="AO28" s="10" t="s">
        <v>186</v>
      </c>
      <c r="AQ28" t="s">
        <v>187</v>
      </c>
    </row>
    <row r="29" spans="2:62" x14ac:dyDescent="0.25">
      <c r="D29" t="str">
        <f>C59</f>
        <v>HYDROGEN</v>
      </c>
      <c r="E29" s="21"/>
      <c r="F29" s="21">
        <v>0</v>
      </c>
      <c r="G29" s="21">
        <v>0.05</v>
      </c>
      <c r="H29" s="21">
        <v>7.4999999999999997E-2</v>
      </c>
      <c r="I29" s="21">
        <v>0.1</v>
      </c>
      <c r="J29" s="21">
        <v>0.15</v>
      </c>
      <c r="K29" s="21">
        <v>0.17499999999999999</v>
      </c>
      <c r="L29" s="21">
        <v>0.2</v>
      </c>
      <c r="M29" s="37"/>
      <c r="N29" s="72"/>
      <c r="O29" s="71"/>
      <c r="P29" s="72"/>
      <c r="Q29" s="72"/>
      <c r="R29" s="72"/>
      <c r="S29" s="72"/>
      <c r="T29" s="72"/>
      <c r="U29" s="72"/>
      <c r="V29" s="72"/>
    </row>
    <row r="30" spans="2:62" x14ac:dyDescent="0.25">
      <c r="E30" s="28" t="str">
        <f>$T$57</f>
        <v>ELEC_HV</v>
      </c>
      <c r="F30" s="28"/>
      <c r="G30" s="28"/>
      <c r="H30" s="28"/>
      <c r="I30" s="28"/>
      <c r="J30" s="28"/>
      <c r="K30" s="28"/>
      <c r="L30" s="28"/>
      <c r="M30" s="37"/>
      <c r="N30" s="72"/>
      <c r="O30" s="71"/>
      <c r="P30" s="72"/>
      <c r="Q30" s="72"/>
      <c r="R30" s="72"/>
      <c r="S30" s="72"/>
      <c r="T30" s="72"/>
      <c r="U30" s="72"/>
      <c r="V30" s="72"/>
    </row>
    <row r="31" spans="2:62" ht="13.8" thickBot="1" x14ac:dyDescent="0.3">
      <c r="B31" t="str">
        <f>C88</f>
        <v>ELE_H2</v>
      </c>
      <c r="C31" t="str">
        <f>D88</f>
        <v>hydrogen turbine</v>
      </c>
      <c r="D31" t="str">
        <f>C59</f>
        <v>HYDROGEN</v>
      </c>
      <c r="E31" s="3" t="str">
        <f>$T$57</f>
        <v>ELEC_HV</v>
      </c>
      <c r="F31" s="37"/>
      <c r="G31" s="37"/>
      <c r="H31" s="37"/>
      <c r="I31" s="37"/>
      <c r="J31" s="37"/>
      <c r="K31" s="37"/>
      <c r="L31" s="37"/>
      <c r="M31" s="37">
        <v>2035</v>
      </c>
      <c r="N31" s="74">
        <v>0.56000000000000005</v>
      </c>
      <c r="O31" s="73">
        <v>31.536000000000001</v>
      </c>
      <c r="P31" s="74">
        <v>0.9</v>
      </c>
      <c r="Q31" s="69">
        <f>1.2*Q28</f>
        <v>4902</v>
      </c>
      <c r="R31" s="69">
        <f>1.2*R28</f>
        <v>4902</v>
      </c>
      <c r="S31" s="69">
        <f>Q31*0.025</f>
        <v>122.55000000000001</v>
      </c>
      <c r="T31" s="69">
        <f>T28*1.2</f>
        <v>5.7359999999999998</v>
      </c>
      <c r="U31" s="69">
        <v>25</v>
      </c>
      <c r="V31" s="77">
        <v>1</v>
      </c>
      <c r="Y31" t="s">
        <v>188</v>
      </c>
      <c r="AE31" s="10" t="s">
        <v>189</v>
      </c>
    </row>
    <row r="32" spans="2:62" x14ac:dyDescent="0.25">
      <c r="E32" s="37"/>
      <c r="F32" s="37"/>
      <c r="G32" s="37"/>
      <c r="H32" s="37"/>
      <c r="I32" s="37"/>
      <c r="J32" s="37"/>
      <c r="K32" s="37"/>
      <c r="L32" s="37"/>
      <c r="Z32" s="21"/>
    </row>
    <row r="33" spans="2:31" ht="17.399999999999999" x14ac:dyDescent="0.3">
      <c r="B33" s="12" t="s">
        <v>53</v>
      </c>
      <c r="C33" s="9"/>
      <c r="D33" s="9"/>
      <c r="Z33" s="37"/>
    </row>
    <row r="34" spans="2:31" x14ac:dyDescent="0.25">
      <c r="Z34" s="21"/>
    </row>
    <row r="35" spans="2:31" ht="18.75" customHeight="1" thickBot="1" x14ac:dyDescent="0.35">
      <c r="B35" s="18"/>
      <c r="C35" s="18"/>
      <c r="D35" s="47" t="s">
        <v>0</v>
      </c>
      <c r="E35" s="48"/>
      <c r="F35" s="48"/>
      <c r="G35" s="48"/>
      <c r="H35" s="48"/>
      <c r="I35" s="48"/>
      <c r="J35" s="48"/>
      <c r="K35" s="48"/>
      <c r="L35" s="48"/>
      <c r="M35" s="48"/>
      <c r="N35" s="49"/>
      <c r="Z35" s="37"/>
    </row>
    <row r="36" spans="2:31" ht="13.8" thickBot="1" x14ac:dyDescent="0.3">
      <c r="B36" s="50" t="s">
        <v>1</v>
      </c>
      <c r="C36" s="50" t="s">
        <v>91</v>
      </c>
      <c r="D36" s="50" t="s">
        <v>4</v>
      </c>
      <c r="E36" s="50" t="s">
        <v>12</v>
      </c>
      <c r="F36" s="50" t="s">
        <v>13</v>
      </c>
      <c r="G36" s="50" t="s">
        <v>14</v>
      </c>
      <c r="H36" s="50"/>
      <c r="I36" s="50"/>
      <c r="J36" s="50"/>
      <c r="K36" s="50"/>
      <c r="L36" s="50"/>
      <c r="Z36" s="21"/>
    </row>
    <row r="37" spans="2:31" ht="40.200000000000003" thickBot="1" x14ac:dyDescent="0.3">
      <c r="B37" s="4" t="s">
        <v>38</v>
      </c>
      <c r="C37" s="4" t="s">
        <v>39</v>
      </c>
      <c r="D37" s="4" t="s">
        <v>54</v>
      </c>
      <c r="E37" s="65" t="s">
        <v>167</v>
      </c>
      <c r="F37" s="4" t="s">
        <v>55</v>
      </c>
      <c r="G37" s="4" t="s">
        <v>56</v>
      </c>
      <c r="H37" s="65"/>
      <c r="I37" s="65"/>
      <c r="J37" s="65"/>
      <c r="K37" s="65"/>
      <c r="L37" s="65"/>
      <c r="Z37" s="37"/>
    </row>
    <row r="38" spans="2:31" ht="18.75" customHeight="1" x14ac:dyDescent="0.25">
      <c r="B38" s="51" t="str">
        <f>C91</f>
        <v>MIN_WIND-OFF</v>
      </c>
      <c r="C38" s="51" t="str">
        <f>D91</f>
        <v>Offshore Wind</v>
      </c>
      <c r="D38" s="52" t="str">
        <f>C52</f>
        <v>WIND-OFF</v>
      </c>
      <c r="E38" s="53"/>
      <c r="F38" s="54">
        <v>1E-3</v>
      </c>
      <c r="G38" s="53"/>
      <c r="H38" s="53"/>
      <c r="I38" s="53"/>
      <c r="J38" s="53"/>
      <c r="K38" s="53"/>
      <c r="L38" s="53"/>
      <c r="P38" s="10"/>
    </row>
    <row r="39" spans="2:31" ht="18.75" customHeight="1" x14ac:dyDescent="0.25">
      <c r="B39" s="55" t="str">
        <f t="shared" ref="B39:B44" si="8">C92</f>
        <v>IMP_URAN</v>
      </c>
      <c r="C39" s="55" t="str">
        <f t="shared" ref="C39:C43" si="9">D92</f>
        <v>Nuclear Fuel Import</v>
      </c>
      <c r="D39" s="37" t="str">
        <f>C53</f>
        <v>URAN</v>
      </c>
      <c r="E39" s="37"/>
      <c r="F39" s="37">
        <v>2.2999999999999998</v>
      </c>
      <c r="G39" s="37"/>
      <c r="H39" s="37"/>
      <c r="I39" s="37"/>
      <c r="J39" s="37"/>
      <c r="K39" s="37"/>
      <c r="L39" s="37"/>
    </row>
    <row r="40" spans="2:31" ht="18.75" customHeight="1" x14ac:dyDescent="0.25">
      <c r="B40" s="51" t="str">
        <f t="shared" si="8"/>
        <v>MIN_GEO</v>
      </c>
      <c r="C40" s="51" t="str">
        <f t="shared" si="9"/>
        <v>Geothermal Mining</v>
      </c>
      <c r="D40" s="21" t="str">
        <f t="shared" ref="D40:D44" si="10">C54</f>
        <v>GEO</v>
      </c>
      <c r="E40" s="21"/>
      <c r="F40" s="21">
        <v>1E-3</v>
      </c>
      <c r="G40" s="21"/>
      <c r="H40" s="21"/>
      <c r="I40" s="21"/>
      <c r="J40" s="21"/>
      <c r="K40" s="21"/>
      <c r="L40" s="21"/>
    </row>
    <row r="41" spans="2:31" ht="18.75" customHeight="1" x14ac:dyDescent="0.25">
      <c r="B41" s="55" t="str">
        <f t="shared" si="8"/>
        <v>MIN_BIOG-AGR</v>
      </c>
      <c r="C41" s="55" t="str">
        <f t="shared" si="9"/>
        <v>Biogas Supply</v>
      </c>
      <c r="D41" s="37" t="str">
        <f t="shared" si="10"/>
        <v>BIOG-AGR</v>
      </c>
      <c r="E41" s="37"/>
      <c r="F41" s="37">
        <v>116.11</v>
      </c>
      <c r="G41" s="37"/>
      <c r="H41" s="37"/>
      <c r="I41" s="37"/>
      <c r="J41" s="37"/>
      <c r="K41" s="37"/>
      <c r="L41" s="37"/>
    </row>
    <row r="42" spans="2:31" ht="18.75" customHeight="1" x14ac:dyDescent="0.25">
      <c r="B42" s="51" t="str">
        <f t="shared" si="8"/>
        <v>MIN_BIOG-WWTP</v>
      </c>
      <c r="C42" s="51" t="str">
        <f t="shared" si="9"/>
        <v>Biogas Supply</v>
      </c>
      <c r="D42" s="21" t="str">
        <f t="shared" si="10"/>
        <v>BIOG-WWTP</v>
      </c>
      <c r="E42" s="21"/>
      <c r="F42" s="21">
        <v>104.5</v>
      </c>
      <c r="G42" s="21"/>
      <c r="H42" s="21"/>
      <c r="I42" s="21"/>
      <c r="J42" s="21"/>
      <c r="K42" s="21"/>
      <c r="L42" s="21"/>
    </row>
    <row r="43" spans="2:31" ht="18.75" customHeight="1" x14ac:dyDescent="0.25">
      <c r="B43" s="55" t="str">
        <f t="shared" si="8"/>
        <v>MIN_BIOG_LFILL</v>
      </c>
      <c r="C43" s="55" t="str">
        <f t="shared" si="9"/>
        <v>Biogas Supply</v>
      </c>
      <c r="D43" s="37" t="str">
        <f t="shared" si="10"/>
        <v>BIOG_LFILL</v>
      </c>
      <c r="E43" s="37"/>
      <c r="F43" s="37">
        <v>127.7</v>
      </c>
      <c r="G43" s="37"/>
      <c r="H43" s="37"/>
      <c r="I43" s="37"/>
      <c r="J43" s="37"/>
      <c r="K43" s="37"/>
      <c r="L43" s="37"/>
    </row>
    <row r="44" spans="2:31" ht="18.75" customHeight="1" thickBot="1" x14ac:dyDescent="0.3">
      <c r="B44" s="56" t="str">
        <f t="shared" si="8"/>
        <v>MIN_BIOM</v>
      </c>
      <c r="C44" s="56" t="str">
        <f>D97</f>
        <v>Biomass Supply</v>
      </c>
      <c r="D44" s="45" t="str">
        <f t="shared" si="10"/>
        <v>BIOM</v>
      </c>
      <c r="E44" s="45"/>
      <c r="F44" s="45">
        <v>25</v>
      </c>
      <c r="G44" s="45"/>
      <c r="H44" s="45"/>
      <c r="I44" s="45"/>
      <c r="J44" s="45"/>
      <c r="K44" s="45"/>
      <c r="L44" s="45"/>
    </row>
    <row r="45" spans="2:31" x14ac:dyDescent="0.25">
      <c r="S45" s="8" t="s">
        <v>165</v>
      </c>
    </row>
    <row r="47" spans="2:31" ht="17.399999999999999" x14ac:dyDescent="0.3">
      <c r="B47" s="9" t="s">
        <v>57</v>
      </c>
      <c r="C47" s="9"/>
      <c r="D47" s="9"/>
      <c r="S47" s="9" t="s">
        <v>102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9" spans="2:26" ht="18.75" customHeight="1" thickBot="1" x14ac:dyDescent="0.35">
      <c r="B49" s="18" t="s">
        <v>15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S49" s="18" t="s">
        <v>148</v>
      </c>
      <c r="T49" s="18"/>
      <c r="U49" s="18"/>
      <c r="V49" s="18"/>
      <c r="W49" s="18"/>
      <c r="X49" s="18"/>
      <c r="Y49" s="18"/>
      <c r="Z49" s="18"/>
    </row>
    <row r="50" spans="2:26" ht="40.200000000000003" thickBot="1" x14ac:dyDescent="0.3">
      <c r="B50" s="5" t="s">
        <v>16</v>
      </c>
      <c r="C50" s="5" t="s">
        <v>17</v>
      </c>
      <c r="D50" s="5" t="s">
        <v>18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J50" s="5"/>
      <c r="K50" s="5"/>
      <c r="L50" s="5"/>
      <c r="S50" s="27" t="s">
        <v>16</v>
      </c>
      <c r="T50" s="27" t="s">
        <v>17</v>
      </c>
      <c r="U50" s="27" t="s">
        <v>18</v>
      </c>
      <c r="V50" s="27" t="s">
        <v>19</v>
      </c>
      <c r="W50" s="27" t="s">
        <v>20</v>
      </c>
      <c r="X50" s="27" t="s">
        <v>21</v>
      </c>
      <c r="Y50" s="27" t="s">
        <v>22</v>
      </c>
      <c r="Z50" s="27" t="s">
        <v>23</v>
      </c>
    </row>
    <row r="51" spans="2:26" ht="106.2" thickBot="1" x14ac:dyDescent="0.3">
      <c r="B51" s="4" t="s">
        <v>58</v>
      </c>
      <c r="C51" s="4" t="s">
        <v>59</v>
      </c>
      <c r="D51" s="4" t="s">
        <v>60</v>
      </c>
      <c r="E51" s="4" t="s">
        <v>19</v>
      </c>
      <c r="F51" s="4" t="s">
        <v>61</v>
      </c>
      <c r="G51" s="4" t="s">
        <v>62</v>
      </c>
      <c r="H51" s="4" t="s">
        <v>63</v>
      </c>
      <c r="I51" s="4" t="s">
        <v>64</v>
      </c>
      <c r="J51" s="4"/>
      <c r="K51" s="4"/>
      <c r="L51" s="4"/>
      <c r="S51" s="4" t="s">
        <v>58</v>
      </c>
      <c r="T51" s="4" t="s">
        <v>59</v>
      </c>
      <c r="U51" s="4" t="s">
        <v>60</v>
      </c>
      <c r="V51" s="4" t="s">
        <v>19</v>
      </c>
      <c r="W51" s="4" t="s">
        <v>61</v>
      </c>
      <c r="X51" s="4" t="s">
        <v>62</v>
      </c>
      <c r="Y51" s="4" t="s">
        <v>63</v>
      </c>
      <c r="Z51" s="4" t="s">
        <v>64</v>
      </c>
    </row>
    <row r="52" spans="2:26" ht="18.75" customHeight="1" x14ac:dyDescent="0.25">
      <c r="B52" s="19" t="s">
        <v>24</v>
      </c>
      <c r="C52" s="19" t="s">
        <v>73</v>
      </c>
      <c r="D52" s="20" t="s">
        <v>75</v>
      </c>
      <c r="E52" s="19" t="s">
        <v>25</v>
      </c>
      <c r="F52" s="19"/>
      <c r="G52" s="19"/>
      <c r="H52" s="19"/>
      <c r="I52" s="19"/>
      <c r="J52" s="19"/>
      <c r="K52" s="19"/>
      <c r="L52" s="19"/>
      <c r="S52" s="28" t="s">
        <v>24</v>
      </c>
      <c r="T52" s="28" t="s">
        <v>92</v>
      </c>
      <c r="U52" s="28" t="s">
        <v>93</v>
      </c>
      <c r="V52" s="29" t="s">
        <v>25</v>
      </c>
      <c r="W52" s="28"/>
      <c r="X52" s="28"/>
      <c r="Y52" s="28"/>
      <c r="Z52" s="28"/>
    </row>
    <row r="53" spans="2:26" ht="18.75" customHeight="1" x14ac:dyDescent="0.25">
      <c r="B53" s="24" t="s">
        <v>24</v>
      </c>
      <c r="C53" s="24" t="s">
        <v>138</v>
      </c>
      <c r="D53" s="25" t="s">
        <v>139</v>
      </c>
      <c r="E53" s="24" t="s">
        <v>25</v>
      </c>
      <c r="F53" s="24"/>
      <c r="G53" s="24"/>
      <c r="H53" s="24"/>
      <c r="I53" s="24"/>
      <c r="J53" s="24"/>
      <c r="K53" s="24"/>
      <c r="L53" s="24"/>
      <c r="S53" s="30" t="s">
        <v>24</v>
      </c>
      <c r="T53" s="30" t="s">
        <v>94</v>
      </c>
      <c r="U53" s="30" t="s">
        <v>95</v>
      </c>
      <c r="V53" s="31" t="s">
        <v>25</v>
      </c>
      <c r="W53" s="30"/>
      <c r="X53" s="30"/>
      <c r="Y53" s="30"/>
      <c r="Z53" s="30"/>
    </row>
    <row r="54" spans="2:26" ht="18.75" customHeight="1" x14ac:dyDescent="0.25">
      <c r="B54" s="19" t="s">
        <v>24</v>
      </c>
      <c r="C54" s="19" t="s">
        <v>140</v>
      </c>
      <c r="D54" s="20" t="s">
        <v>131</v>
      </c>
      <c r="E54" s="19" t="s">
        <v>25</v>
      </c>
      <c r="F54" s="19"/>
      <c r="G54" s="19"/>
      <c r="H54" s="19"/>
      <c r="I54" s="19"/>
      <c r="J54" s="19"/>
      <c r="K54" s="19"/>
      <c r="L54" s="19"/>
      <c r="S54" s="28" t="s">
        <v>24</v>
      </c>
      <c r="T54" s="28" t="s">
        <v>78</v>
      </c>
      <c r="U54" s="28" t="s">
        <v>96</v>
      </c>
      <c r="V54" s="29" t="s">
        <v>25</v>
      </c>
      <c r="W54" s="28"/>
      <c r="X54" s="28"/>
      <c r="Y54" s="28"/>
      <c r="Z54" s="28"/>
    </row>
    <row r="55" spans="2:26" ht="18.75" customHeight="1" x14ac:dyDescent="0.25">
      <c r="B55" s="24" t="s">
        <v>24</v>
      </c>
      <c r="C55" s="24" t="s">
        <v>141</v>
      </c>
      <c r="D55" s="25" t="s">
        <v>145</v>
      </c>
      <c r="E55" s="24" t="s">
        <v>25</v>
      </c>
      <c r="F55" s="24"/>
      <c r="G55" s="24"/>
      <c r="H55" s="24"/>
      <c r="I55" s="24"/>
      <c r="J55" s="24"/>
      <c r="K55" s="24"/>
      <c r="L55" s="24"/>
      <c r="S55" s="30" t="s">
        <v>24</v>
      </c>
      <c r="T55" s="30" t="s">
        <v>76</v>
      </c>
      <c r="U55" s="30" t="s">
        <v>97</v>
      </c>
      <c r="V55" s="32" t="s">
        <v>25</v>
      </c>
      <c r="W55" s="30"/>
      <c r="X55" s="30"/>
      <c r="Y55" s="30"/>
      <c r="Z55" s="30"/>
    </row>
    <row r="56" spans="2:26" ht="18.75" customHeight="1" x14ac:dyDescent="0.25">
      <c r="B56" s="19" t="s">
        <v>24</v>
      </c>
      <c r="C56" s="19" t="s">
        <v>142</v>
      </c>
      <c r="D56" s="20" t="s">
        <v>146</v>
      </c>
      <c r="E56" s="19" t="s">
        <v>25</v>
      </c>
      <c r="F56" s="19"/>
      <c r="G56" s="19"/>
      <c r="H56" s="19"/>
      <c r="I56" s="19"/>
      <c r="J56" s="19"/>
      <c r="K56" s="19"/>
      <c r="L56" s="19"/>
      <c r="S56" s="28" t="s">
        <v>24</v>
      </c>
      <c r="T56" s="28" t="s">
        <v>77</v>
      </c>
      <c r="U56" s="28" t="s">
        <v>98</v>
      </c>
      <c r="V56" s="26" t="s">
        <v>25</v>
      </c>
      <c r="W56" s="28"/>
      <c r="X56" s="28"/>
      <c r="Y56" s="28"/>
      <c r="Z56" s="28"/>
    </row>
    <row r="57" spans="2:26" ht="18.75" customHeight="1" thickBot="1" x14ac:dyDescent="0.3">
      <c r="B57" s="24" t="s">
        <v>24</v>
      </c>
      <c r="C57" s="24" t="s">
        <v>143</v>
      </c>
      <c r="D57" s="25" t="s">
        <v>147</v>
      </c>
      <c r="E57" s="24" t="s">
        <v>25</v>
      </c>
      <c r="F57" s="24"/>
      <c r="G57" s="24"/>
      <c r="H57" s="24"/>
      <c r="I57" s="24"/>
      <c r="J57" s="24"/>
      <c r="K57" s="24"/>
      <c r="L57" s="24"/>
      <c r="S57" s="33" t="s">
        <v>24</v>
      </c>
      <c r="T57" s="33" t="s">
        <v>86</v>
      </c>
      <c r="U57" s="33" t="s">
        <v>99</v>
      </c>
      <c r="V57" s="33" t="s">
        <v>25</v>
      </c>
      <c r="W57" s="33"/>
      <c r="X57" s="33" t="s">
        <v>26</v>
      </c>
      <c r="Y57" s="33" t="s">
        <v>100</v>
      </c>
      <c r="Z57" s="33" t="s">
        <v>101</v>
      </c>
    </row>
    <row r="58" spans="2:26" ht="18.75" customHeight="1" thickBot="1" x14ac:dyDescent="0.3">
      <c r="B58" s="22" t="s">
        <v>24</v>
      </c>
      <c r="C58" s="22" t="s">
        <v>144</v>
      </c>
      <c r="D58" s="23" t="s">
        <v>137</v>
      </c>
      <c r="E58" s="22" t="s">
        <v>25</v>
      </c>
      <c r="F58" s="22"/>
      <c r="G58" s="22"/>
      <c r="H58" s="22"/>
      <c r="I58" s="22"/>
      <c r="J58" s="22"/>
      <c r="K58" s="22"/>
      <c r="L58" s="22"/>
      <c r="S58" s="14"/>
      <c r="T58" s="15"/>
      <c r="U58" s="14"/>
      <c r="V58" s="17"/>
      <c r="W58" s="16"/>
      <c r="X58" s="16"/>
      <c r="Y58" s="16"/>
      <c r="Z58" s="16"/>
    </row>
    <row r="59" spans="2:26" x14ac:dyDescent="0.25">
      <c r="B59" s="8" t="s">
        <v>24</v>
      </c>
      <c r="C59" s="24" t="s">
        <v>168</v>
      </c>
      <c r="D59" s="25" t="s">
        <v>166</v>
      </c>
      <c r="E59" s="24" t="s">
        <v>25</v>
      </c>
      <c r="F59" s="24"/>
      <c r="G59" s="24"/>
      <c r="H59" s="24"/>
      <c r="I59" s="24"/>
      <c r="J59" s="24"/>
      <c r="K59" s="24"/>
      <c r="L59" s="24"/>
    </row>
    <row r="61" spans="2:26" ht="17.399999999999999" x14ac:dyDescent="0.3">
      <c r="B61" s="13" t="s">
        <v>65</v>
      </c>
      <c r="C61" s="9"/>
      <c r="D61" s="9"/>
    </row>
    <row r="62" spans="2:26" ht="15" customHeight="1" x14ac:dyDescent="0.25">
      <c r="B62" s="6"/>
      <c r="C62" s="6"/>
    </row>
    <row r="64" spans="2:26" ht="18.75" customHeight="1" thickBot="1" x14ac:dyDescent="0.35">
      <c r="B64" s="18" t="s">
        <v>27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2:12" ht="13.8" thickBot="1" x14ac:dyDescent="0.3">
      <c r="B65" s="5" t="s">
        <v>28</v>
      </c>
      <c r="C65" s="5" t="s">
        <v>1</v>
      </c>
      <c r="D65" s="5" t="s">
        <v>2</v>
      </c>
      <c r="E65" s="5" t="s">
        <v>29</v>
      </c>
      <c r="F65" s="5" t="s">
        <v>30</v>
      </c>
      <c r="G65" s="5" t="s">
        <v>31</v>
      </c>
      <c r="H65" s="5" t="s">
        <v>32</v>
      </c>
      <c r="I65" s="5" t="s">
        <v>33</v>
      </c>
      <c r="J65" s="5"/>
      <c r="K65" s="5"/>
      <c r="L65" s="5"/>
    </row>
    <row r="66" spans="2:12" ht="40.200000000000003" thickBot="1" x14ac:dyDescent="0.3">
      <c r="B66" s="4" t="s">
        <v>66</v>
      </c>
      <c r="C66" s="4" t="s">
        <v>67</v>
      </c>
      <c r="D66" s="4" t="s">
        <v>39</v>
      </c>
      <c r="E66" s="4" t="s">
        <v>68</v>
      </c>
      <c r="F66" s="4" t="s">
        <v>69</v>
      </c>
      <c r="G66" s="4" t="s">
        <v>62</v>
      </c>
      <c r="H66" s="4" t="s">
        <v>70</v>
      </c>
      <c r="I66" s="4" t="s">
        <v>71</v>
      </c>
      <c r="J66" s="4"/>
      <c r="K66" s="4"/>
      <c r="L66" s="4"/>
    </row>
    <row r="67" spans="2:12" ht="18.75" customHeight="1" x14ac:dyDescent="0.25">
      <c r="B67" s="21" t="s">
        <v>34</v>
      </c>
      <c r="C67" s="21" t="s">
        <v>103</v>
      </c>
      <c r="D67" s="21" t="s">
        <v>119</v>
      </c>
      <c r="E67" s="21" t="s">
        <v>25</v>
      </c>
      <c r="F67" s="21" t="s">
        <v>35</v>
      </c>
      <c r="G67" s="21" t="s">
        <v>26</v>
      </c>
      <c r="H67" s="21"/>
      <c r="I67" s="21"/>
      <c r="J67" s="21"/>
      <c r="K67" s="21"/>
      <c r="L67" s="21"/>
    </row>
    <row r="68" spans="2:12" ht="18.75" customHeight="1" x14ac:dyDescent="0.25">
      <c r="B68" s="37" t="s">
        <v>34</v>
      </c>
      <c r="C68" s="37" t="s">
        <v>104</v>
      </c>
      <c r="D68" s="37" t="s">
        <v>120</v>
      </c>
      <c r="E68" s="37" t="s">
        <v>25</v>
      </c>
      <c r="F68" s="37" t="s">
        <v>35</v>
      </c>
      <c r="G68" s="37" t="s">
        <v>26</v>
      </c>
      <c r="H68" s="37"/>
      <c r="I68" s="37"/>
      <c r="J68" s="37"/>
      <c r="K68" s="37"/>
      <c r="L68" s="37"/>
    </row>
    <row r="69" spans="2:12" ht="18.75" customHeight="1" x14ac:dyDescent="0.25">
      <c r="B69" s="21" t="s">
        <v>34</v>
      </c>
      <c r="C69" s="21" t="s">
        <v>105</v>
      </c>
      <c r="D69" s="21" t="s">
        <v>121</v>
      </c>
      <c r="E69" s="21" t="s">
        <v>25</v>
      </c>
      <c r="F69" s="21" t="s">
        <v>35</v>
      </c>
      <c r="G69" s="21" t="s">
        <v>26</v>
      </c>
      <c r="H69" s="21"/>
      <c r="I69" s="21"/>
      <c r="J69" s="21"/>
      <c r="K69" s="21"/>
      <c r="L69" s="21"/>
    </row>
    <row r="70" spans="2:12" ht="18.75" customHeight="1" x14ac:dyDescent="0.25">
      <c r="B70" s="37" t="s">
        <v>34</v>
      </c>
      <c r="C70" s="37" t="s">
        <v>106</v>
      </c>
      <c r="D70" s="37" t="s">
        <v>122</v>
      </c>
      <c r="E70" s="37" t="s">
        <v>25</v>
      </c>
      <c r="F70" s="37" t="s">
        <v>35</v>
      </c>
      <c r="G70" s="37" t="s">
        <v>26</v>
      </c>
      <c r="H70" s="37"/>
      <c r="I70" s="37"/>
      <c r="J70" s="37"/>
      <c r="K70" s="37"/>
      <c r="L70" s="37"/>
    </row>
    <row r="71" spans="2:12" ht="18.75" customHeight="1" x14ac:dyDescent="0.25">
      <c r="B71" s="21" t="s">
        <v>34</v>
      </c>
      <c r="C71" s="21" t="s">
        <v>107</v>
      </c>
      <c r="D71" s="21" t="s">
        <v>123</v>
      </c>
      <c r="E71" s="21" t="s">
        <v>25</v>
      </c>
      <c r="F71" s="21" t="s">
        <v>35</v>
      </c>
      <c r="G71" s="21" t="s">
        <v>26</v>
      </c>
      <c r="H71" s="21"/>
      <c r="I71" s="21"/>
      <c r="J71" s="21"/>
      <c r="K71" s="21"/>
      <c r="L71" s="21"/>
    </row>
    <row r="72" spans="2:12" ht="18.75" customHeight="1" x14ac:dyDescent="0.25">
      <c r="B72" s="37" t="s">
        <v>34</v>
      </c>
      <c r="C72" s="37" t="s">
        <v>108</v>
      </c>
      <c r="D72" s="37" t="s">
        <v>124</v>
      </c>
      <c r="E72" s="37" t="s">
        <v>25</v>
      </c>
      <c r="F72" s="37" t="s">
        <v>35</v>
      </c>
      <c r="G72" s="37" t="s">
        <v>26</v>
      </c>
      <c r="H72" s="37"/>
      <c r="I72" s="37"/>
      <c r="J72" s="37"/>
      <c r="K72" s="37"/>
      <c r="L72" s="37"/>
    </row>
    <row r="73" spans="2:12" ht="18.75" customHeight="1" x14ac:dyDescent="0.25">
      <c r="B73" s="21" t="s">
        <v>34</v>
      </c>
      <c r="C73" s="21" t="s">
        <v>109</v>
      </c>
      <c r="D73" s="21" t="s">
        <v>125</v>
      </c>
      <c r="E73" s="21" t="s">
        <v>25</v>
      </c>
      <c r="F73" s="21" t="s">
        <v>35</v>
      </c>
      <c r="G73" s="21" t="s">
        <v>26</v>
      </c>
      <c r="H73" s="21"/>
      <c r="I73" s="21"/>
      <c r="J73" s="21"/>
      <c r="K73" s="21"/>
      <c r="L73" s="21"/>
    </row>
    <row r="74" spans="2:12" ht="18.75" customHeight="1" x14ac:dyDescent="0.25">
      <c r="B74" s="37" t="s">
        <v>34</v>
      </c>
      <c r="C74" s="37" t="s">
        <v>110</v>
      </c>
      <c r="D74" s="37" t="s">
        <v>126</v>
      </c>
      <c r="E74" s="37" t="s">
        <v>25</v>
      </c>
      <c r="F74" s="37" t="s">
        <v>35</v>
      </c>
      <c r="G74" s="37" t="s">
        <v>26</v>
      </c>
      <c r="H74" s="37"/>
      <c r="I74" s="37"/>
      <c r="J74" s="37"/>
      <c r="K74" s="37"/>
      <c r="L74" s="37"/>
    </row>
    <row r="75" spans="2:12" ht="18.75" customHeight="1" x14ac:dyDescent="0.25">
      <c r="B75" s="21" t="s">
        <v>34</v>
      </c>
      <c r="C75" s="21" t="s">
        <v>111</v>
      </c>
      <c r="D75" s="21" t="s">
        <v>127</v>
      </c>
      <c r="E75" s="21" t="s">
        <v>25</v>
      </c>
      <c r="F75" s="21" t="s">
        <v>35</v>
      </c>
      <c r="G75" s="21" t="s">
        <v>26</v>
      </c>
      <c r="H75" s="21"/>
      <c r="I75" s="21"/>
      <c r="J75" s="21"/>
      <c r="K75" s="21"/>
      <c r="L75" s="21"/>
    </row>
    <row r="76" spans="2:12" ht="18.75" customHeight="1" x14ac:dyDescent="0.25">
      <c r="B76" s="37" t="s">
        <v>34</v>
      </c>
      <c r="C76" s="37" t="s">
        <v>112</v>
      </c>
      <c r="D76" s="37" t="s">
        <v>128</v>
      </c>
      <c r="E76" s="37" t="s">
        <v>25</v>
      </c>
      <c r="F76" s="37" t="s">
        <v>35</v>
      </c>
      <c r="G76" s="37" t="s">
        <v>26</v>
      </c>
      <c r="H76" s="37"/>
      <c r="I76" s="37"/>
      <c r="J76" s="37"/>
      <c r="K76" s="37"/>
      <c r="L76" s="37"/>
    </row>
    <row r="77" spans="2:12" ht="18.75" customHeight="1" x14ac:dyDescent="0.25">
      <c r="B77" s="21" t="s">
        <v>34</v>
      </c>
      <c r="C77" s="21" t="s">
        <v>113</v>
      </c>
      <c r="D77" s="21" t="s">
        <v>129</v>
      </c>
      <c r="E77" s="21" t="s">
        <v>25</v>
      </c>
      <c r="F77" s="21" t="s">
        <v>35</v>
      </c>
      <c r="G77" s="21" t="s">
        <v>26</v>
      </c>
      <c r="H77" s="21"/>
      <c r="I77" s="21"/>
      <c r="J77" s="21"/>
      <c r="K77" s="21"/>
      <c r="L77" s="21"/>
    </row>
    <row r="78" spans="2:12" ht="18.75" customHeight="1" x14ac:dyDescent="0.25">
      <c r="B78" s="37" t="s">
        <v>34</v>
      </c>
      <c r="C78" s="37" t="s">
        <v>88</v>
      </c>
      <c r="D78" s="37" t="s">
        <v>130</v>
      </c>
      <c r="E78" s="37" t="s">
        <v>25</v>
      </c>
      <c r="F78" s="37" t="s">
        <v>35</v>
      </c>
      <c r="G78" s="37" t="s">
        <v>26</v>
      </c>
      <c r="H78" s="37"/>
      <c r="I78" s="37"/>
      <c r="J78" s="37"/>
      <c r="K78" s="37"/>
      <c r="L78" s="37"/>
    </row>
    <row r="79" spans="2:12" ht="18.75" customHeight="1" x14ac:dyDescent="0.25">
      <c r="B79" s="21" t="s">
        <v>34</v>
      </c>
      <c r="C79" s="21" t="s">
        <v>87</v>
      </c>
      <c r="D79" s="21" t="s">
        <v>75</v>
      </c>
      <c r="E79" s="21" t="s">
        <v>25</v>
      </c>
      <c r="F79" s="21" t="s">
        <v>35</v>
      </c>
      <c r="G79" s="21" t="s">
        <v>26</v>
      </c>
      <c r="H79" s="21"/>
      <c r="I79" s="21"/>
      <c r="J79" s="21"/>
      <c r="K79" s="21"/>
      <c r="L79" s="21"/>
    </row>
    <row r="80" spans="2:12" ht="18.75" customHeight="1" x14ac:dyDescent="0.25">
      <c r="B80" s="37" t="s">
        <v>34</v>
      </c>
      <c r="C80" s="37" t="s">
        <v>114</v>
      </c>
      <c r="D80" s="37" t="s">
        <v>131</v>
      </c>
      <c r="E80" s="37" t="s">
        <v>25</v>
      </c>
      <c r="F80" s="37" t="s">
        <v>35</v>
      </c>
      <c r="G80" s="37" t="s">
        <v>26</v>
      </c>
      <c r="H80" s="37"/>
      <c r="I80" s="37"/>
      <c r="J80" s="37"/>
      <c r="K80" s="37"/>
      <c r="L80" s="37"/>
    </row>
    <row r="81" spans="2:12" ht="18.75" customHeight="1" x14ac:dyDescent="0.25">
      <c r="B81" s="21" t="s">
        <v>34</v>
      </c>
      <c r="C81" s="21" t="s">
        <v>90</v>
      </c>
      <c r="D81" s="21" t="s">
        <v>132</v>
      </c>
      <c r="E81" s="21" t="s">
        <v>25</v>
      </c>
      <c r="F81" s="21" t="s">
        <v>35</v>
      </c>
      <c r="G81" s="21" t="s">
        <v>26</v>
      </c>
      <c r="H81" s="21"/>
      <c r="I81" s="21"/>
      <c r="J81" s="21"/>
      <c r="K81" s="21"/>
      <c r="L81" s="21"/>
    </row>
    <row r="82" spans="2:12" ht="18.75" customHeight="1" x14ac:dyDescent="0.25">
      <c r="B82" s="37" t="s">
        <v>34</v>
      </c>
      <c r="C82" s="37" t="s">
        <v>89</v>
      </c>
      <c r="D82" s="37" t="s">
        <v>133</v>
      </c>
      <c r="E82" s="37" t="s">
        <v>25</v>
      </c>
      <c r="F82" s="37" t="s">
        <v>35</v>
      </c>
      <c r="G82" s="37" t="s">
        <v>26</v>
      </c>
      <c r="H82" s="37"/>
      <c r="I82" s="37"/>
      <c r="J82" s="37"/>
      <c r="K82" s="37"/>
      <c r="L82" s="37"/>
    </row>
    <row r="83" spans="2:12" ht="18.75" customHeight="1" x14ac:dyDescent="0.25">
      <c r="B83" s="21" t="s">
        <v>34</v>
      </c>
      <c r="C83" s="21" t="s">
        <v>115</v>
      </c>
      <c r="D83" s="21" t="s">
        <v>134</v>
      </c>
      <c r="E83" s="21" t="s">
        <v>25</v>
      </c>
      <c r="F83" s="21" t="s">
        <v>35</v>
      </c>
      <c r="G83" s="21" t="s">
        <v>26</v>
      </c>
      <c r="H83" s="21"/>
      <c r="I83" s="21"/>
      <c r="J83" s="21"/>
      <c r="K83" s="21"/>
      <c r="L83" s="21"/>
    </row>
    <row r="84" spans="2:12" ht="18.75" customHeight="1" x14ac:dyDescent="0.25">
      <c r="B84" s="37" t="s">
        <v>34</v>
      </c>
      <c r="C84" s="37" t="s">
        <v>116</v>
      </c>
      <c r="D84" s="37" t="s">
        <v>135</v>
      </c>
      <c r="E84" s="37" t="s">
        <v>25</v>
      </c>
      <c r="F84" s="37" t="s">
        <v>35</v>
      </c>
      <c r="G84" s="37" t="s">
        <v>26</v>
      </c>
      <c r="H84" s="37"/>
      <c r="I84" s="37"/>
      <c r="J84" s="37"/>
      <c r="K84" s="37"/>
      <c r="L84" s="37"/>
    </row>
    <row r="85" spans="2:12" ht="18.75" customHeight="1" x14ac:dyDescent="0.25">
      <c r="B85" s="21" t="s">
        <v>34</v>
      </c>
      <c r="C85" s="21" t="s">
        <v>117</v>
      </c>
      <c r="D85" s="21" t="s">
        <v>136</v>
      </c>
      <c r="E85" s="21" t="s">
        <v>25</v>
      </c>
      <c r="F85" s="21" t="s">
        <v>35</v>
      </c>
      <c r="G85" s="21" t="s">
        <v>26</v>
      </c>
      <c r="H85" s="21"/>
      <c r="I85" s="21"/>
      <c r="J85" s="21"/>
      <c r="K85" s="21"/>
      <c r="L85" s="21"/>
    </row>
    <row r="86" spans="2:12" ht="18.75" customHeight="1" x14ac:dyDescent="0.25">
      <c r="B86" s="21" t="s">
        <v>160</v>
      </c>
      <c r="C86" s="21" t="s">
        <v>161</v>
      </c>
      <c r="D86" s="21" t="s">
        <v>162</v>
      </c>
      <c r="E86" s="21" t="s">
        <v>25</v>
      </c>
      <c r="F86" s="21" t="s">
        <v>35</v>
      </c>
      <c r="G86" s="21" t="s">
        <v>26</v>
      </c>
      <c r="H86" s="21"/>
      <c r="I86" s="21"/>
      <c r="J86" s="21"/>
      <c r="K86" s="21"/>
      <c r="L86" s="21"/>
    </row>
    <row r="87" spans="2:12" x14ac:dyDescent="0.25">
      <c r="B87" s="21" t="s">
        <v>34</v>
      </c>
      <c r="C87" s="21" t="s">
        <v>163</v>
      </c>
      <c r="D87" s="21" t="s">
        <v>169</v>
      </c>
      <c r="E87" s="21" t="s">
        <v>25</v>
      </c>
      <c r="F87" s="21" t="s">
        <v>35</v>
      </c>
      <c r="G87" s="21" t="s">
        <v>26</v>
      </c>
      <c r="J87" s="21"/>
      <c r="K87" s="21"/>
      <c r="L87" s="21"/>
    </row>
    <row r="88" spans="2:12" x14ac:dyDescent="0.25">
      <c r="B88" s="21" t="s">
        <v>34</v>
      </c>
      <c r="C88" s="21" t="s">
        <v>164</v>
      </c>
      <c r="D88" s="21" t="s">
        <v>170</v>
      </c>
      <c r="E88" s="21" t="s">
        <v>25</v>
      </c>
      <c r="F88" s="21" t="s">
        <v>35</v>
      </c>
      <c r="G88" s="21" t="s">
        <v>26</v>
      </c>
      <c r="J88" s="21"/>
      <c r="K88" s="21"/>
      <c r="L88" s="21"/>
    </row>
    <row r="89" spans="2:12" ht="18.75" customHeight="1" x14ac:dyDescent="0.25">
      <c r="B89" s="37" t="s">
        <v>34</v>
      </c>
      <c r="C89" s="37" t="s">
        <v>118</v>
      </c>
      <c r="D89" s="37" t="s">
        <v>137</v>
      </c>
      <c r="E89" s="37" t="s">
        <v>25</v>
      </c>
      <c r="F89" s="37" t="s">
        <v>35</v>
      </c>
      <c r="G89" s="37" t="s">
        <v>26</v>
      </c>
      <c r="H89" s="37"/>
      <c r="I89" s="37"/>
      <c r="J89" s="37"/>
      <c r="K89" s="37"/>
      <c r="L89" s="37"/>
    </row>
    <row r="90" spans="2:12" ht="18.75" customHeight="1" x14ac:dyDescent="0.25">
      <c r="B90" s="46" t="s">
        <v>159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</row>
    <row r="91" spans="2:12" ht="18.75" customHeight="1" x14ac:dyDescent="0.25">
      <c r="B91" s="21" t="s">
        <v>37</v>
      </c>
      <c r="C91" s="44" t="s">
        <v>72</v>
      </c>
      <c r="D91" s="21" t="s">
        <v>154</v>
      </c>
      <c r="E91" s="21" t="s">
        <v>25</v>
      </c>
      <c r="F91" s="21"/>
      <c r="G91" s="21" t="s">
        <v>26</v>
      </c>
      <c r="H91" s="21"/>
      <c r="I91" s="21"/>
      <c r="J91" s="21"/>
      <c r="K91" s="21"/>
      <c r="L91" s="21"/>
    </row>
    <row r="92" spans="2:12" ht="18.75" customHeight="1" x14ac:dyDescent="0.25">
      <c r="B92" s="37" t="s">
        <v>36</v>
      </c>
      <c r="C92" s="43" t="s">
        <v>74</v>
      </c>
      <c r="D92" s="37" t="s">
        <v>155</v>
      </c>
      <c r="E92" s="37" t="s">
        <v>25</v>
      </c>
      <c r="F92" s="37"/>
      <c r="G92" s="37" t="s">
        <v>100</v>
      </c>
      <c r="H92" s="37"/>
      <c r="I92" s="37"/>
      <c r="J92" s="37"/>
      <c r="K92" s="37"/>
      <c r="L92" s="37"/>
    </row>
    <row r="93" spans="2:12" ht="18.75" customHeight="1" x14ac:dyDescent="0.25">
      <c r="B93" s="21" t="s">
        <v>37</v>
      </c>
      <c r="C93" s="21" t="s">
        <v>149</v>
      </c>
      <c r="D93" s="21" t="s">
        <v>156</v>
      </c>
      <c r="E93" s="21" t="s">
        <v>25</v>
      </c>
      <c r="F93" s="21"/>
      <c r="G93" s="21" t="s">
        <v>100</v>
      </c>
      <c r="H93" s="21"/>
      <c r="I93" s="21"/>
      <c r="J93" s="21"/>
      <c r="K93" s="21"/>
      <c r="L93" s="21"/>
    </row>
    <row r="94" spans="2:12" ht="18.75" customHeight="1" x14ac:dyDescent="0.25">
      <c r="B94" s="37" t="s">
        <v>37</v>
      </c>
      <c r="C94" s="37" t="s">
        <v>150</v>
      </c>
      <c r="D94" s="37" t="s">
        <v>158</v>
      </c>
      <c r="E94" s="37" t="s">
        <v>25</v>
      </c>
      <c r="F94" s="37"/>
      <c r="G94" s="37" t="s">
        <v>100</v>
      </c>
      <c r="H94" s="37"/>
      <c r="I94" s="37"/>
      <c r="J94" s="37"/>
      <c r="K94" s="37"/>
      <c r="L94" s="37"/>
    </row>
    <row r="95" spans="2:12" ht="18.75" customHeight="1" x14ac:dyDescent="0.25">
      <c r="B95" s="21" t="s">
        <v>37</v>
      </c>
      <c r="C95" s="21" t="s">
        <v>151</v>
      </c>
      <c r="D95" s="21" t="s">
        <v>158</v>
      </c>
      <c r="E95" s="21" t="s">
        <v>25</v>
      </c>
      <c r="F95" s="21"/>
      <c r="G95" s="21" t="s">
        <v>100</v>
      </c>
      <c r="H95" s="21"/>
      <c r="I95" s="21"/>
      <c r="J95" s="21"/>
      <c r="K95" s="21"/>
      <c r="L95" s="21"/>
    </row>
    <row r="96" spans="2:12" ht="18.75" customHeight="1" x14ac:dyDescent="0.25">
      <c r="B96" s="37" t="s">
        <v>37</v>
      </c>
      <c r="C96" s="37" t="s">
        <v>152</v>
      </c>
      <c r="D96" s="37" t="s">
        <v>158</v>
      </c>
      <c r="E96" s="37" t="s">
        <v>25</v>
      </c>
      <c r="F96" s="37"/>
      <c r="G96" s="37" t="s">
        <v>100</v>
      </c>
      <c r="H96" s="37"/>
      <c r="I96" s="37"/>
      <c r="J96" s="37"/>
      <c r="K96" s="37"/>
      <c r="L96" s="37"/>
    </row>
    <row r="97" spans="2:13" ht="18.75" customHeight="1" thickBot="1" x14ac:dyDescent="0.3">
      <c r="B97" s="45" t="s">
        <v>37</v>
      </c>
      <c r="C97" s="45" t="s">
        <v>153</v>
      </c>
      <c r="D97" s="45" t="s">
        <v>157</v>
      </c>
      <c r="E97" s="45" t="s">
        <v>25</v>
      </c>
      <c r="F97" s="45"/>
      <c r="G97" s="45" t="s">
        <v>100</v>
      </c>
      <c r="H97" s="45"/>
      <c r="I97" s="45"/>
      <c r="J97" s="45"/>
      <c r="K97" s="45"/>
      <c r="L97" s="45"/>
    </row>
    <row r="100" spans="2:13" ht="18.75" customHeight="1" thickBot="1" x14ac:dyDescent="0.35">
      <c r="B100" s="61"/>
      <c r="C100" s="62" t="s">
        <v>81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2:13" ht="13.8" thickBot="1" x14ac:dyDescent="0.3">
      <c r="B101" s="2" t="s">
        <v>1</v>
      </c>
      <c r="C101" s="2" t="s">
        <v>17</v>
      </c>
      <c r="D101" s="27" t="str">
        <f>T53</f>
        <v>BC</v>
      </c>
      <c r="E101" s="27" t="str">
        <f>T52</f>
        <v>HC</v>
      </c>
      <c r="F101" s="2" t="s">
        <v>78</v>
      </c>
      <c r="G101" s="27"/>
      <c r="H101" s="27"/>
      <c r="I101" s="27"/>
      <c r="J101" s="27"/>
      <c r="K101" s="27"/>
      <c r="L101" s="27"/>
    </row>
    <row r="102" spans="2:13" ht="13.8" thickBot="1" x14ac:dyDescent="0.3">
      <c r="B102" s="4" t="s">
        <v>38</v>
      </c>
      <c r="C102" s="4" t="s">
        <v>82</v>
      </c>
      <c r="D102" s="41"/>
      <c r="E102" s="41"/>
      <c r="F102" s="4"/>
      <c r="G102" s="41"/>
      <c r="H102" s="41"/>
      <c r="I102" s="41"/>
      <c r="J102" s="41"/>
      <c r="K102" s="41"/>
      <c r="L102" s="41"/>
    </row>
    <row r="103" spans="2:13" ht="18.75" customHeight="1" x14ac:dyDescent="0.25">
      <c r="B103" s="21" t="str">
        <f>C67</f>
        <v>ELE_NEW_BC_PL</v>
      </c>
      <c r="C103" s="63" t="s">
        <v>83</v>
      </c>
      <c r="D103" s="21">
        <v>110</v>
      </c>
      <c r="E103" s="21"/>
      <c r="F103" s="35"/>
      <c r="G103" s="21"/>
      <c r="H103" s="21"/>
      <c r="I103" s="21"/>
      <c r="J103" s="21"/>
      <c r="K103" s="21"/>
      <c r="L103" s="21"/>
    </row>
    <row r="104" spans="2:13" ht="18.75" customHeight="1" x14ac:dyDescent="0.25">
      <c r="B104" s="37" t="str">
        <f t="shared" ref="B104:B111" si="11">C68</f>
        <v>ELE_NEW_BC_PL_CCS</v>
      </c>
      <c r="C104" s="64" t="s">
        <v>83</v>
      </c>
      <c r="D104" s="37">
        <v>14</v>
      </c>
      <c r="E104" s="37"/>
      <c r="F104" s="39"/>
      <c r="G104" s="37"/>
      <c r="H104" s="37"/>
      <c r="I104" s="37"/>
      <c r="J104" s="37"/>
      <c r="K104" s="37"/>
      <c r="L104" s="37"/>
    </row>
    <row r="105" spans="2:13" ht="18.75" customHeight="1" x14ac:dyDescent="0.25">
      <c r="B105" s="21" t="str">
        <f t="shared" si="11"/>
        <v>ELE_NEW_BC_FBC</v>
      </c>
      <c r="C105" s="21" t="s">
        <v>83</v>
      </c>
      <c r="D105" s="21">
        <v>106</v>
      </c>
      <c r="E105" s="21"/>
      <c r="F105" s="21"/>
      <c r="G105" s="21"/>
      <c r="H105" s="21"/>
      <c r="I105" s="21"/>
      <c r="J105" s="21"/>
      <c r="K105" s="21"/>
      <c r="L105" s="21"/>
    </row>
    <row r="106" spans="2:13" ht="18.75" customHeight="1" x14ac:dyDescent="0.25">
      <c r="B106" s="37" t="str">
        <f t="shared" si="11"/>
        <v>ELE_NEW_HC_PC</v>
      </c>
      <c r="C106" s="37" t="s">
        <v>83</v>
      </c>
      <c r="D106" s="37"/>
      <c r="E106" s="37">
        <v>94</v>
      </c>
      <c r="F106" s="37"/>
      <c r="G106" s="37"/>
      <c r="H106" s="37"/>
      <c r="I106" s="37"/>
      <c r="J106" s="37"/>
      <c r="K106" s="37"/>
      <c r="L106" s="37"/>
    </row>
    <row r="107" spans="2:13" ht="18.75" customHeight="1" x14ac:dyDescent="0.25">
      <c r="B107" s="21" t="str">
        <f t="shared" si="11"/>
        <v>ELE_NEW_HC_IGCC</v>
      </c>
      <c r="C107" s="21" t="s">
        <v>83</v>
      </c>
      <c r="D107" s="21"/>
      <c r="E107" s="21">
        <v>94</v>
      </c>
      <c r="F107" s="21"/>
      <c r="G107" s="21"/>
      <c r="H107" s="21"/>
      <c r="I107" s="21"/>
      <c r="J107" s="21"/>
      <c r="K107" s="21"/>
      <c r="L107" s="21"/>
    </row>
    <row r="108" spans="2:13" ht="18.75" customHeight="1" x14ac:dyDescent="0.25">
      <c r="B108" s="37" t="str">
        <f t="shared" si="11"/>
        <v>ELE_NEW_HC_IGCC_CCS</v>
      </c>
      <c r="C108" s="37" t="s">
        <v>83</v>
      </c>
      <c r="D108" s="37"/>
      <c r="E108" s="37">
        <v>12</v>
      </c>
      <c r="F108" s="37"/>
      <c r="G108" s="37"/>
      <c r="H108" s="37"/>
      <c r="I108" s="37"/>
      <c r="J108" s="37"/>
      <c r="K108" s="37"/>
      <c r="L108" s="37"/>
    </row>
    <row r="109" spans="2:13" ht="18.75" customHeight="1" x14ac:dyDescent="0.25">
      <c r="B109" s="21" t="str">
        <f t="shared" si="11"/>
        <v>ELE_NEW_NAT-GAS_CCGT</v>
      </c>
      <c r="C109" s="21" t="s">
        <v>83</v>
      </c>
      <c r="D109" s="21"/>
      <c r="E109" s="21"/>
      <c r="F109" s="21">
        <v>56</v>
      </c>
      <c r="G109" s="21"/>
      <c r="H109" s="21"/>
      <c r="I109" s="21"/>
      <c r="J109" s="21"/>
      <c r="K109" s="21"/>
      <c r="L109" s="21"/>
    </row>
    <row r="110" spans="2:13" ht="18.75" customHeight="1" x14ac:dyDescent="0.25">
      <c r="B110" s="37" t="str">
        <f t="shared" si="11"/>
        <v>ELE_NEW_NAT-GAS_CCGT_CCS</v>
      </c>
      <c r="C110" s="37" t="s">
        <v>83</v>
      </c>
      <c r="D110" s="37"/>
      <c r="E110" s="37"/>
      <c r="F110" s="37">
        <v>6</v>
      </c>
      <c r="G110" s="37"/>
      <c r="H110" s="37"/>
      <c r="I110" s="37"/>
      <c r="J110" s="37"/>
      <c r="K110" s="37"/>
      <c r="L110" s="37"/>
    </row>
    <row r="111" spans="2:13" ht="18.75" customHeight="1" thickBot="1" x14ac:dyDescent="0.3">
      <c r="B111" s="45" t="str">
        <f t="shared" si="11"/>
        <v>ELE_NEW_NAT-GAS_OCGT</v>
      </c>
      <c r="C111" s="45" t="s">
        <v>83</v>
      </c>
      <c r="D111" s="45"/>
      <c r="E111" s="45"/>
      <c r="F111" s="45">
        <v>56</v>
      </c>
      <c r="G111" s="45"/>
      <c r="H111" s="45"/>
      <c r="I111" s="45"/>
      <c r="J111" s="45"/>
      <c r="K111" s="45"/>
      <c r="L111" s="45"/>
    </row>
    <row r="112" spans="2:13" ht="13.8" thickBot="1" x14ac:dyDescent="0.3">
      <c r="B112" s="37" t="str">
        <f>C87</f>
        <v>ELE_GAS_H2</v>
      </c>
      <c r="C112" s="45" t="s">
        <v>83</v>
      </c>
      <c r="F112" s="37">
        <v>56</v>
      </c>
    </row>
  </sheetData>
  <mergeCells count="1">
    <mergeCell ref="C1:M2"/>
  </mergeCells>
  <phoneticPr fontId="0" type="noConversion"/>
  <hyperlinks>
    <hyperlink ref="Y28" r:id="rId1" xr:uid="{955FB565-70A5-4D22-912F-3693BC0CAD6F}"/>
  </hyperlinks>
  <pageMargins left="0.75" right="0.75" top="1" bottom="1" header="0.5" footer="0.5"/>
  <pageSetup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bartek fligier</cp:lastModifiedBy>
  <cp:revision/>
  <dcterms:created xsi:type="dcterms:W3CDTF">2005-06-03T09:41:13Z</dcterms:created>
  <dcterms:modified xsi:type="dcterms:W3CDTF">2025-06-23T15:18:04Z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