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3"/>
  </bookViews>
  <sheets>
    <sheet name="20" sheetId="1" r:id="rId1"/>
    <sheet name="14" sheetId="2" r:id="rId2"/>
    <sheet name="0" sheetId="3" r:id="rId3"/>
    <sheet name="List1" sheetId="4" r:id="rId4"/>
  </sheets>
  <definedNames>
    <definedName name="nouzovy_import" localSheetId="2">'0'!$A$1:$R$28</definedName>
    <definedName name="nouzovy_import" localSheetId="1">'14'!$A$1:$R$5</definedName>
    <definedName name="nouzovy_import" localSheetId="0">'20'!$A$1:$R$23</definedName>
  </definedNames>
  <calcPr calcId="125725"/>
</workbook>
</file>

<file path=xl/calcChain.xml><?xml version="1.0" encoding="utf-8"?>
<calcChain xmlns="http://schemas.openxmlformats.org/spreadsheetml/2006/main">
  <c r="K4" i="4"/>
  <c r="L4"/>
  <c r="K11"/>
  <c r="L11"/>
  <c r="K26"/>
  <c r="L26"/>
  <c r="K6"/>
  <c r="L6"/>
  <c r="K13"/>
  <c r="L13"/>
  <c r="K18"/>
  <c r="L18"/>
  <c r="K14"/>
  <c r="L14"/>
  <c r="K16"/>
  <c r="L16"/>
  <c r="K28"/>
  <c r="L28"/>
  <c r="K19"/>
  <c r="L19"/>
  <c r="K12"/>
  <c r="L12"/>
  <c r="K9"/>
  <c r="L9"/>
  <c r="K15"/>
  <c r="L15"/>
  <c r="K21"/>
  <c r="L21"/>
  <c r="K17"/>
  <c r="L17"/>
  <c r="K22"/>
  <c r="L22"/>
  <c r="K23"/>
  <c r="L23"/>
  <c r="K24"/>
  <c r="L24"/>
  <c r="K25"/>
  <c r="L25"/>
  <c r="K30"/>
  <c r="L30"/>
  <c r="K31"/>
  <c r="L31"/>
  <c r="K3"/>
  <c r="L3"/>
  <c r="K8"/>
  <c r="L8"/>
  <c r="K7"/>
  <c r="L7"/>
  <c r="K29"/>
  <c r="L29"/>
  <c r="K32"/>
  <c r="L32"/>
  <c r="K10"/>
  <c r="L10"/>
  <c r="K27"/>
  <c r="L27"/>
  <c r="K33"/>
  <c r="L33"/>
  <c r="K34"/>
  <c r="L34"/>
  <c r="K20"/>
  <c r="L20"/>
  <c r="L5"/>
  <c r="K5"/>
  <c r="M5" s="1"/>
  <c r="I36"/>
  <c r="I38" s="1"/>
  <c r="J36"/>
  <c r="H36"/>
  <c r="H38" s="1"/>
  <c r="L36"/>
  <c r="L38" s="1"/>
  <c r="K36"/>
  <c r="K38" s="1"/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O32"/>
  <c r="Q32"/>
  <c r="N32"/>
  <c r="P37" s="1"/>
  <c r="P31"/>
  <c r="P32" s="1"/>
  <c r="P3" i="2"/>
  <c r="Q37" i="3"/>
  <c r="N31"/>
  <c r="N37" s="1"/>
  <c r="N6" i="2"/>
  <c r="O6"/>
  <c r="P6"/>
  <c r="Q6"/>
  <c r="N26" i="1"/>
  <c r="P26"/>
  <c r="M20" i="4" l="1"/>
  <c r="M34"/>
  <c r="M33"/>
  <c r="M27"/>
  <c r="M10"/>
  <c r="M32"/>
  <c r="M29"/>
  <c r="M7"/>
  <c r="M8"/>
  <c r="M3"/>
  <c r="M31"/>
  <c r="M30"/>
  <c r="M25"/>
  <c r="M24"/>
  <c r="M23"/>
  <c r="M22"/>
  <c r="M17"/>
  <c r="M21"/>
  <c r="M15"/>
  <c r="M9"/>
  <c r="M12"/>
  <c r="M19"/>
  <c r="M28"/>
  <c r="M16"/>
  <c r="M14"/>
  <c r="M18"/>
  <c r="M13"/>
  <c r="M6"/>
  <c r="M26"/>
  <c r="M11"/>
  <c r="M4"/>
  <c r="N5"/>
  <c r="N20"/>
  <c r="N34"/>
  <c r="N33"/>
  <c r="N10"/>
  <c r="N32"/>
  <c r="N29"/>
  <c r="N7"/>
  <c r="N8"/>
  <c r="N3"/>
  <c r="N31"/>
  <c r="N30"/>
  <c r="N25"/>
  <c r="N24"/>
  <c r="N23"/>
  <c r="N22"/>
  <c r="N17"/>
  <c r="N21"/>
  <c r="N15"/>
  <c r="N9"/>
  <c r="N12"/>
  <c r="N19"/>
  <c r="N28"/>
  <c r="N16"/>
  <c r="N14"/>
  <c r="N18"/>
  <c r="N13"/>
  <c r="N6"/>
  <c r="N26"/>
  <c r="N11"/>
  <c r="N4"/>
  <c r="N27"/>
  <c r="N36" s="1"/>
  <c r="M36"/>
  <c r="M38" s="1"/>
  <c r="P31" i="3"/>
  <c r="P37" s="1"/>
</calcChain>
</file>

<file path=xl/connections.xml><?xml version="1.0" encoding="utf-8"?>
<connections xmlns="http://schemas.openxmlformats.org/spreadsheetml/2006/main">
  <connection id="1" name="nouzovy_import" type="6" refreshedVersion="3" background="1" saveData="1">
    <textPr codePage="65001" sourceFile="V:\vývoj\python\knjigovod\import\jednorázový_staré_účetnictví\nouzovy_import.csv" thousands=" 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ouzovy_import1" type="6" refreshedVersion="3" background="1" saveData="1">
    <textPr codePage="65001" sourceFile="V:\vývoj\python\knjigovod\import\jednorázový_staré_účetnictví\nouzovy_import.csv" thousands=" 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ouzovy_import2" type="6" refreshedVersion="3" background="1" saveData="1">
    <textPr codePage="65001" sourceFile="V:\vývoj\python\knjigovod\import\jednorázový_staré_účetnictví\nouzovy_import.csv" thousands=" 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<sst xmlns="http://schemas.openxmlformats.org/spreadsheetml/2006/main" count="458" uniqueCount="171">
  <si>
    <t>ičo</t>
  </si>
  <si>
    <t>město</t>
  </si>
  <si>
    <t>ulice</t>
  </si>
  <si>
    <t>množství</t>
  </si>
  <si>
    <t>DPH</t>
  </si>
  <si>
    <t>Ing. Petr Novotný, Ph.D.</t>
  </si>
  <si>
    <t>Pardubice</t>
  </si>
  <si>
    <t>nábřeží Závodu míru 2739</t>
  </si>
  <si>
    <t>PF0004/2012</t>
  </si>
  <si>
    <t>Nákup ostatních služeb</t>
  </si>
  <si>
    <t>Ing. Michal Witiska</t>
  </si>
  <si>
    <t>Jihlava</t>
  </si>
  <si>
    <t>Svatopluka Čecha 1734/9</t>
  </si>
  <si>
    <t>PF0005/2012</t>
  </si>
  <si>
    <t>Vodafone Czech Republic a.s.</t>
  </si>
  <si>
    <t>Praha</t>
  </si>
  <si>
    <t>Vinohradská 3217/167</t>
  </si>
  <si>
    <t>PF0007/2012</t>
  </si>
  <si>
    <t>PF0008/2012</t>
  </si>
  <si>
    <t>PF0009/2012</t>
  </si>
  <si>
    <t>Net-Connect s.r.o.</t>
  </si>
  <si>
    <t>Hodonín</t>
  </si>
  <si>
    <t>Velkomoravská 4036/33a</t>
  </si>
  <si>
    <t>91153/5</t>
  </si>
  <si>
    <t>PF0010/2012</t>
  </si>
  <si>
    <t>91153/6</t>
  </si>
  <si>
    <t>PF0011/2012</t>
  </si>
  <si>
    <t>schrapnel s.r.o.</t>
  </si>
  <si>
    <t>Brněnská 561/52</t>
  </si>
  <si>
    <t>PF0012/2012</t>
  </si>
  <si>
    <t>Česká pošta, s.p.</t>
  </si>
  <si>
    <t>Politických vězňů 909/4</t>
  </si>
  <si>
    <t>PF0014/2012</t>
  </si>
  <si>
    <t>Mountfield a.s.</t>
  </si>
  <si>
    <t>Mnichovice</t>
  </si>
  <si>
    <t>Mirošovická 697</t>
  </si>
  <si>
    <t>fvt1204641146</t>
  </si>
  <si>
    <t>PF0024/2012</t>
  </si>
  <si>
    <t>PF0027/2012</t>
  </si>
  <si>
    <t>OSEVA,AGRO Brno, spol. s r.o.</t>
  </si>
  <si>
    <t>Brno</t>
  </si>
  <si>
    <t>Přízova</t>
  </si>
  <si>
    <t>PF0003/2012</t>
  </si>
  <si>
    <t>Nákup spotřebního materiálu</t>
  </si>
  <si>
    <t>KANZELSBERGER a.s.</t>
  </si>
  <si>
    <t>Václavské náměstí 796/42</t>
  </si>
  <si>
    <t>PF0016/2012</t>
  </si>
  <si>
    <t>Milan Novák</t>
  </si>
  <si>
    <t>Chlumova 1436/3</t>
  </si>
  <si>
    <t>12h03801</t>
  </si>
  <si>
    <t>PF0017/2012</t>
  </si>
  <si>
    <t>Levné knihy a.s.</t>
  </si>
  <si>
    <t>Do Čertous 2660/16</t>
  </si>
  <si>
    <t>PF0026/2012</t>
  </si>
  <si>
    <t>PF0002/2012</t>
  </si>
  <si>
    <t>Nákup materiálu (způsob A)</t>
  </si>
  <si>
    <t>VAĎURA s.r.o.</t>
  </si>
  <si>
    <t>Průmyslová 3899/6</t>
  </si>
  <si>
    <t>12PH02831</t>
  </si>
  <si>
    <t>PF0006/2012</t>
  </si>
  <si>
    <t>Intersport ČR s.r.o.</t>
  </si>
  <si>
    <t>Na strži 1702/65</t>
  </si>
  <si>
    <t>PF0015/2012</t>
  </si>
  <si>
    <t>TVARBET MORAVIA, a.s.</t>
  </si>
  <si>
    <t>Dolní Valy 3739/4</t>
  </si>
  <si>
    <t>PF0018/2012</t>
  </si>
  <si>
    <t>STAIRS, společnost s ručením omezený</t>
  </si>
  <si>
    <t>Brněnská 1243/51</t>
  </si>
  <si>
    <t>62-11-06-12</t>
  </si>
  <si>
    <t>PF0019/2012</t>
  </si>
  <si>
    <t>TRIPO STEEL s.r.o.</t>
  </si>
  <si>
    <t>Pávov 142</t>
  </si>
  <si>
    <t>PF0020/2012</t>
  </si>
  <si>
    <t>VaP Bransouze, spol. s r.o.</t>
  </si>
  <si>
    <t>Heroltická 5449/19</t>
  </si>
  <si>
    <t>skvy112792</t>
  </si>
  <si>
    <t>PF0021/2012</t>
  </si>
  <si>
    <t>skvy112793</t>
  </si>
  <si>
    <t>PF0022/2012</t>
  </si>
  <si>
    <t>BAUMAX ČR s.r.o.</t>
  </si>
  <si>
    <t>Türkova 1272/7</t>
  </si>
  <si>
    <t>329-2-209</t>
  </si>
  <si>
    <t>PF0023/2012</t>
  </si>
  <si>
    <t>MAITREA a.s.</t>
  </si>
  <si>
    <t>Týnská ulička 1064/6</t>
  </si>
  <si>
    <t>PF0025/2012</t>
  </si>
  <si>
    <t>12ph04143</t>
  </si>
  <si>
    <t>PF0028/2012</t>
  </si>
  <si>
    <t>12ph04136</t>
  </si>
  <si>
    <t>PF0029/2012</t>
  </si>
  <si>
    <t>číslo došlé faktury</t>
  </si>
  <si>
    <t>datum vystavení faktury</t>
  </si>
  <si>
    <t>datum splatnosti faktury</t>
  </si>
  <si>
    <t>datum zdanitelného plnění faktury</t>
  </si>
  <si>
    <t>číslo přijaté faktury</t>
  </si>
  <si>
    <t>název položky</t>
  </si>
  <si>
    <t>popis položky</t>
  </si>
  <si>
    <t>jednotková cena</t>
  </si>
  <si>
    <t>cena bez dph</t>
  </si>
  <si>
    <t>sazba dph</t>
  </si>
  <si>
    <t>celková částka položky</t>
  </si>
  <si>
    <t>pořadí položky</t>
  </si>
  <si>
    <t>jméno firmy</t>
  </si>
  <si>
    <t>realitnirevoluce.cz</t>
  </si>
  <si>
    <t>lena</t>
  </si>
  <si>
    <t>12h03067</t>
  </si>
  <si>
    <t>adamec</t>
  </si>
  <si>
    <t>pořez</t>
  </si>
  <si>
    <t>kb bau hodonín</t>
  </si>
  <si>
    <t>barvy plot</t>
  </si>
  <si>
    <t>jegla</t>
  </si>
  <si>
    <t>tvarbet</t>
  </si>
  <si>
    <t>závěs panty</t>
  </si>
  <si>
    <t>pošta</t>
  </si>
  <si>
    <t>datum zdanitelného plnění</t>
  </si>
  <si>
    <t>datum splatnosti</t>
  </si>
  <si>
    <t>datum vystavení</t>
  </si>
  <si>
    <t>dodavatel</t>
  </si>
  <si>
    <t>DPH 14%</t>
  </si>
  <si>
    <t>DPH 20%</t>
  </si>
  <si>
    <t>IČO</t>
  </si>
  <si>
    <t>celková částka</t>
  </si>
  <si>
    <t>2012027</t>
  </si>
  <si>
    <t>fvt12/046/41/146</t>
  </si>
  <si>
    <t>22282/02</t>
  </si>
  <si>
    <t>Jegla</t>
  </si>
  <si>
    <t>STAIRS, spol. s r. o.</t>
  </si>
  <si>
    <t>12/12/0253</t>
  </si>
  <si>
    <t>51831</t>
  </si>
  <si>
    <t>311926</t>
  </si>
  <si>
    <t>5002502</t>
  </si>
  <si>
    <t>47358</t>
  </si>
  <si>
    <t>023000204</t>
  </si>
  <si>
    <t>606543</t>
  </si>
  <si>
    <t>základ DPH 20%</t>
  </si>
  <si>
    <t>základ DPH 14%</t>
  </si>
  <si>
    <t>bez DPH</t>
  </si>
  <si>
    <t>celková DPH</t>
  </si>
  <si>
    <t>MITHRADES a.s. výkaz faktur k přiznáni dani z přidané hodnoty k 30. červnu 2012</t>
  </si>
  <si>
    <t>PF004</t>
  </si>
  <si>
    <t>PF005</t>
  </si>
  <si>
    <t>PF006</t>
  </si>
  <si>
    <t>PF007</t>
  </si>
  <si>
    <t>PF008</t>
  </si>
  <si>
    <t>PF009</t>
  </si>
  <si>
    <t>PF010</t>
  </si>
  <si>
    <t>PF011</t>
  </si>
  <si>
    <t>PF012</t>
  </si>
  <si>
    <t>PF013</t>
  </si>
  <si>
    <t>PF014</t>
  </si>
  <si>
    <t>PF015</t>
  </si>
  <si>
    <t>PF016</t>
  </si>
  <si>
    <t>PF017</t>
  </si>
  <si>
    <t>PF018</t>
  </si>
  <si>
    <t>PF019</t>
  </si>
  <si>
    <t>PF020</t>
  </si>
  <si>
    <t>PF021</t>
  </si>
  <si>
    <t>PF022</t>
  </si>
  <si>
    <t>PF023</t>
  </si>
  <si>
    <t>PF024</t>
  </si>
  <si>
    <t>PF025</t>
  </si>
  <si>
    <t>PF026</t>
  </si>
  <si>
    <t>PF027</t>
  </si>
  <si>
    <t>PF028</t>
  </si>
  <si>
    <t>PF029</t>
  </si>
  <si>
    <t>PF030</t>
  </si>
  <si>
    <t>PF031</t>
  </si>
  <si>
    <t>PF032</t>
  </si>
  <si>
    <t>PF033</t>
  </si>
  <si>
    <t>PF034</t>
  </si>
  <si>
    <t>PF035</t>
  </si>
</sst>
</file>

<file path=xl/styles.xml><?xml version="1.0" encoding="utf-8"?>
<styleSheet xmlns="http://schemas.openxmlformats.org/spreadsheetml/2006/main">
  <numFmts count="1">
    <numFmt numFmtId="164" formatCode="_-* #,##0.00\ [$Kč-405]_-;\-* #,##0.00\ [$Kč-405]_-;_-* &quot;-&quot;??\ [$Kč-405]_-;_-@_-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49" fontId="0" fillId="0" borderId="0" xfId="0" applyNumberForma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right" vertical="top" wrapText="1"/>
    </xf>
    <xf numFmtId="0" fontId="2" fillId="0" borderId="0" xfId="0" applyFont="1" applyFill="1"/>
    <xf numFmtId="14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 applyAlignment="1"/>
    <xf numFmtId="0" fontId="2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ouzovy_im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uzovy_impor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uzovy_impor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A29" sqref="A29:A31"/>
    </sheetView>
  </sheetViews>
  <sheetFormatPr defaultRowHeight="15"/>
  <cols>
    <col min="1" max="1" width="36.42578125" customWidth="1"/>
    <col min="2" max="2" width="13.28515625" customWidth="1"/>
    <col min="3" max="3" width="10.42578125" customWidth="1"/>
    <col min="4" max="4" width="23.85546875" bestFit="1" customWidth="1"/>
    <col min="5" max="5" width="13" customWidth="1"/>
    <col min="6" max="6" width="16.7109375" customWidth="1"/>
    <col min="7" max="7" width="14.140625" customWidth="1"/>
    <col min="8" max="8" width="16.42578125" customWidth="1"/>
    <col min="9" max="9" width="14.7109375" customWidth="1"/>
    <col min="10" max="10" width="27.42578125" bestFit="1" customWidth="1"/>
    <col min="11" max="11" width="0.140625" customWidth="1"/>
    <col min="12" max="12" width="4.85546875" customWidth="1"/>
    <col min="13" max="13" width="10.7109375" customWidth="1"/>
    <col min="14" max="14" width="11" customWidth="1"/>
    <col min="15" max="15" width="7" customWidth="1"/>
    <col min="16" max="16" width="8" bestFit="1" customWidth="1"/>
    <col min="17" max="17" width="9.28515625" customWidth="1"/>
    <col min="18" max="18" width="14.5703125" bestFit="1" customWidth="1"/>
  </cols>
  <sheetData>
    <row r="1" spans="1:20" s="2" customFormat="1" ht="42.75" customHeight="1">
      <c r="A1" s="2" t="s">
        <v>102</v>
      </c>
      <c r="B1" s="2" t="s">
        <v>0</v>
      </c>
      <c r="C1" s="2" t="s">
        <v>1</v>
      </c>
      <c r="D1" s="2" t="s">
        <v>2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3</v>
      </c>
      <c r="M1" s="2" t="s">
        <v>97</v>
      </c>
      <c r="N1" s="2" t="s">
        <v>98</v>
      </c>
      <c r="O1" s="2" t="s">
        <v>99</v>
      </c>
      <c r="P1" s="2" t="s">
        <v>4</v>
      </c>
      <c r="Q1" s="2" t="s">
        <v>100</v>
      </c>
      <c r="R1" s="2" t="s">
        <v>101</v>
      </c>
    </row>
    <row r="2" spans="1:20">
      <c r="A2" t="s">
        <v>5</v>
      </c>
      <c r="B2">
        <v>15014886</v>
      </c>
      <c r="C2" t="s">
        <v>6</v>
      </c>
      <c r="D2" t="s">
        <v>7</v>
      </c>
      <c r="E2">
        <v>201227</v>
      </c>
      <c r="F2" s="1">
        <v>41026</v>
      </c>
      <c r="G2" s="1">
        <v>41040</v>
      </c>
      <c r="H2" s="1">
        <v>41026</v>
      </c>
      <c r="I2" t="s">
        <v>8</v>
      </c>
      <c r="J2" t="s">
        <v>9</v>
      </c>
      <c r="L2">
        <v>1</v>
      </c>
      <c r="M2">
        <v>6500</v>
      </c>
      <c r="N2">
        <v>6500</v>
      </c>
      <c r="O2">
        <v>20</v>
      </c>
      <c r="P2">
        <v>1300</v>
      </c>
      <c r="Q2">
        <v>7800</v>
      </c>
      <c r="R2">
        <v>1</v>
      </c>
      <c r="T2">
        <f>N2*0.2-P2</f>
        <v>0</v>
      </c>
    </row>
    <row r="3" spans="1:20">
      <c r="A3" t="s">
        <v>14</v>
      </c>
      <c r="B3">
        <v>25788001</v>
      </c>
      <c r="C3" t="s">
        <v>15</v>
      </c>
      <c r="D3" t="s">
        <v>16</v>
      </c>
      <c r="E3">
        <v>252972168</v>
      </c>
      <c r="F3" s="1">
        <v>41024</v>
      </c>
      <c r="G3" s="1">
        <v>41037</v>
      </c>
      <c r="H3" s="1">
        <v>41024</v>
      </c>
      <c r="I3" t="s">
        <v>17</v>
      </c>
      <c r="J3" t="s">
        <v>9</v>
      </c>
      <c r="L3">
        <v>1</v>
      </c>
      <c r="M3">
        <v>103.33</v>
      </c>
      <c r="N3">
        <v>103.33</v>
      </c>
      <c r="O3">
        <v>20</v>
      </c>
      <c r="P3">
        <v>20.67</v>
      </c>
      <c r="Q3">
        <v>124</v>
      </c>
      <c r="R3">
        <v>1</v>
      </c>
      <c r="T3">
        <f t="shared" ref="T3:T31" si="0">N3*0.2-P3</f>
        <v>-4.0000000000013358E-3</v>
      </c>
    </row>
    <row r="4" spans="1:20">
      <c r="A4" t="s">
        <v>14</v>
      </c>
      <c r="B4">
        <v>25788001</v>
      </c>
      <c r="C4" t="s">
        <v>15</v>
      </c>
      <c r="D4" t="s">
        <v>16</v>
      </c>
      <c r="E4">
        <v>256935758</v>
      </c>
      <c r="F4" s="1">
        <v>41053</v>
      </c>
      <c r="G4" s="1">
        <v>41072</v>
      </c>
      <c r="H4" s="1">
        <v>41053</v>
      </c>
      <c r="I4" t="s">
        <v>18</v>
      </c>
      <c r="J4" t="s">
        <v>9</v>
      </c>
      <c r="L4">
        <v>1</v>
      </c>
      <c r="M4">
        <v>446.65</v>
      </c>
      <c r="N4">
        <v>446.65</v>
      </c>
      <c r="O4">
        <v>20</v>
      </c>
      <c r="P4">
        <v>89.35</v>
      </c>
      <c r="Q4">
        <v>536</v>
      </c>
      <c r="R4">
        <v>1</v>
      </c>
      <c r="T4">
        <f t="shared" si="0"/>
        <v>-1.9999999999996021E-2</v>
      </c>
    </row>
    <row r="5" spans="1:20">
      <c r="A5" t="s">
        <v>14</v>
      </c>
      <c r="B5">
        <v>25788001</v>
      </c>
      <c r="C5" t="s">
        <v>15</v>
      </c>
      <c r="D5" t="s">
        <v>16</v>
      </c>
      <c r="E5">
        <v>260932606</v>
      </c>
      <c r="F5" s="1">
        <v>41084</v>
      </c>
      <c r="G5" s="1">
        <v>41090</v>
      </c>
      <c r="H5" s="1">
        <v>41084</v>
      </c>
      <c r="I5" t="s">
        <v>19</v>
      </c>
      <c r="J5" t="s">
        <v>9</v>
      </c>
      <c r="L5">
        <v>1</v>
      </c>
      <c r="M5">
        <v>890.8</v>
      </c>
      <c r="N5">
        <v>890.8</v>
      </c>
      <c r="O5">
        <v>20</v>
      </c>
      <c r="P5">
        <v>178.2</v>
      </c>
      <c r="Q5">
        <v>1069</v>
      </c>
      <c r="R5">
        <v>1</v>
      </c>
      <c r="T5">
        <f t="shared" si="0"/>
        <v>-3.9999999999992042E-2</v>
      </c>
    </row>
    <row r="6" spans="1:20">
      <c r="A6" t="s">
        <v>20</v>
      </c>
      <c r="B6">
        <v>27735052</v>
      </c>
      <c r="C6" t="s">
        <v>21</v>
      </c>
      <c r="D6" t="s">
        <v>22</v>
      </c>
      <c r="E6" t="s">
        <v>23</v>
      </c>
      <c r="F6" s="1">
        <v>41030</v>
      </c>
      <c r="G6" s="1">
        <v>41054</v>
      </c>
      <c r="H6" s="1">
        <v>41030</v>
      </c>
      <c r="I6" t="s">
        <v>24</v>
      </c>
      <c r="J6" t="s">
        <v>9</v>
      </c>
      <c r="L6">
        <v>1</v>
      </c>
      <c r="M6">
        <v>219.99</v>
      </c>
      <c r="N6">
        <v>219.99</v>
      </c>
      <c r="O6">
        <v>20</v>
      </c>
      <c r="P6">
        <v>44.01</v>
      </c>
      <c r="Q6">
        <v>264</v>
      </c>
      <c r="R6">
        <v>1</v>
      </c>
      <c r="T6">
        <f t="shared" si="0"/>
        <v>-1.1999999999993349E-2</v>
      </c>
    </row>
    <row r="7" spans="1:20">
      <c r="A7" t="s">
        <v>20</v>
      </c>
      <c r="B7">
        <v>27735052</v>
      </c>
      <c r="C7" t="s">
        <v>21</v>
      </c>
      <c r="D7" t="s">
        <v>22</v>
      </c>
      <c r="E7" t="s">
        <v>25</v>
      </c>
      <c r="F7" s="1">
        <v>41061</v>
      </c>
      <c r="G7" s="1">
        <v>41086</v>
      </c>
      <c r="H7" s="1">
        <v>41061</v>
      </c>
      <c r="I7" t="s">
        <v>26</v>
      </c>
      <c r="J7" t="s">
        <v>9</v>
      </c>
      <c r="L7">
        <v>1</v>
      </c>
      <c r="M7">
        <v>219.99</v>
      </c>
      <c r="N7">
        <v>219.99</v>
      </c>
      <c r="O7">
        <v>20</v>
      </c>
      <c r="P7">
        <v>44.01</v>
      </c>
      <c r="Q7">
        <v>264</v>
      </c>
      <c r="R7">
        <v>1</v>
      </c>
      <c r="T7">
        <f t="shared" si="0"/>
        <v>-1.1999999999993349E-2</v>
      </c>
    </row>
    <row r="8" spans="1:20">
      <c r="A8" t="s">
        <v>27</v>
      </c>
      <c r="B8">
        <v>29188563</v>
      </c>
      <c r="C8" t="s">
        <v>11</v>
      </c>
      <c r="D8" t="s">
        <v>28</v>
      </c>
      <c r="E8">
        <v>201207</v>
      </c>
      <c r="F8" s="1">
        <v>41072</v>
      </c>
      <c r="G8" s="1">
        <v>41079</v>
      </c>
      <c r="H8" s="1">
        <v>41072</v>
      </c>
      <c r="I8" t="s">
        <v>29</v>
      </c>
      <c r="J8" t="s">
        <v>9</v>
      </c>
      <c r="L8">
        <v>1</v>
      </c>
      <c r="M8">
        <v>20999.16</v>
      </c>
      <c r="N8">
        <v>20999.16</v>
      </c>
      <c r="O8">
        <v>20</v>
      </c>
      <c r="P8">
        <v>4200.84</v>
      </c>
      <c r="Q8">
        <v>25200</v>
      </c>
      <c r="R8">
        <v>1</v>
      </c>
      <c r="T8">
        <f t="shared" si="0"/>
        <v>-1.0079999999998108</v>
      </c>
    </row>
    <row r="9" spans="1:20">
      <c r="A9" t="s">
        <v>30</v>
      </c>
      <c r="B9">
        <v>47114983</v>
      </c>
      <c r="C9" t="s">
        <v>15</v>
      </c>
      <c r="D9" t="s">
        <v>31</v>
      </c>
      <c r="E9">
        <v>4043</v>
      </c>
      <c r="F9" s="1">
        <v>41061</v>
      </c>
      <c r="G9" s="1">
        <v>41061</v>
      </c>
      <c r="H9" s="1">
        <v>41061</v>
      </c>
      <c r="I9" t="s">
        <v>32</v>
      </c>
      <c r="J9" t="s">
        <v>9</v>
      </c>
      <c r="L9">
        <v>1</v>
      </c>
      <c r="M9">
        <v>83.33</v>
      </c>
      <c r="N9">
        <v>83.33</v>
      </c>
      <c r="O9">
        <v>20</v>
      </c>
      <c r="P9">
        <v>16.670000000000002</v>
      </c>
      <c r="Q9">
        <v>100</v>
      </c>
      <c r="R9">
        <v>1</v>
      </c>
      <c r="T9">
        <f t="shared" si="0"/>
        <v>-4.0000000000013358E-3</v>
      </c>
    </row>
    <row r="10" spans="1:20">
      <c r="A10" t="s">
        <v>33</v>
      </c>
      <c r="B10">
        <v>25620991</v>
      </c>
      <c r="C10" t="s">
        <v>34</v>
      </c>
      <c r="D10" t="s">
        <v>35</v>
      </c>
      <c r="E10" t="s">
        <v>123</v>
      </c>
      <c r="F10" s="1">
        <v>41071</v>
      </c>
      <c r="G10" s="1">
        <v>41085</v>
      </c>
      <c r="H10" s="1">
        <v>41071</v>
      </c>
      <c r="I10" t="s">
        <v>37</v>
      </c>
      <c r="J10" t="s">
        <v>9</v>
      </c>
      <c r="L10">
        <v>1</v>
      </c>
      <c r="M10">
        <v>368.32</v>
      </c>
      <c r="N10">
        <v>368.32</v>
      </c>
      <c r="O10">
        <v>20</v>
      </c>
      <c r="P10">
        <v>73.680000000000007</v>
      </c>
      <c r="Q10">
        <v>442</v>
      </c>
      <c r="R10">
        <v>1</v>
      </c>
      <c r="T10">
        <f t="shared" si="0"/>
        <v>-1.6000000000005343E-2</v>
      </c>
    </row>
    <row r="11" spans="1:20">
      <c r="A11" t="s">
        <v>30</v>
      </c>
      <c r="B11">
        <v>47114983</v>
      </c>
      <c r="C11" t="s">
        <v>15</v>
      </c>
      <c r="D11" t="s">
        <v>31</v>
      </c>
      <c r="E11">
        <v>4245</v>
      </c>
      <c r="F11" s="1">
        <v>41086</v>
      </c>
      <c r="G11" s="1">
        <v>41086</v>
      </c>
      <c r="H11" s="1">
        <v>41086</v>
      </c>
      <c r="I11" t="s">
        <v>38</v>
      </c>
      <c r="J11" t="s">
        <v>9</v>
      </c>
      <c r="L11">
        <v>1</v>
      </c>
      <c r="M11">
        <v>75</v>
      </c>
      <c r="N11">
        <v>75</v>
      </c>
      <c r="O11">
        <v>20</v>
      </c>
      <c r="P11">
        <v>15</v>
      </c>
      <c r="Q11">
        <v>90</v>
      </c>
      <c r="R11">
        <v>1</v>
      </c>
      <c r="T11">
        <f t="shared" si="0"/>
        <v>0</v>
      </c>
    </row>
    <row r="12" spans="1:20">
      <c r="A12" t="s">
        <v>44</v>
      </c>
      <c r="B12">
        <v>25693654</v>
      </c>
      <c r="C12" t="s">
        <v>15</v>
      </c>
      <c r="D12" t="s">
        <v>45</v>
      </c>
      <c r="E12">
        <v>4524</v>
      </c>
      <c r="F12" s="1">
        <v>41072</v>
      </c>
      <c r="G12" s="1">
        <v>41072</v>
      </c>
      <c r="H12" s="1">
        <v>41072</v>
      </c>
      <c r="I12" t="s">
        <v>46</v>
      </c>
      <c r="J12" t="s">
        <v>43</v>
      </c>
      <c r="L12">
        <v>1</v>
      </c>
      <c r="M12">
        <v>240.82</v>
      </c>
      <c r="N12">
        <v>240.82</v>
      </c>
      <c r="O12">
        <v>20</v>
      </c>
      <c r="P12">
        <v>48.18</v>
      </c>
      <c r="Q12">
        <v>289</v>
      </c>
      <c r="R12">
        <v>1</v>
      </c>
      <c r="T12">
        <f t="shared" si="0"/>
        <v>-1.5999999999998238E-2</v>
      </c>
    </row>
    <row r="13" spans="1:20">
      <c r="A13" t="s">
        <v>47</v>
      </c>
      <c r="B13">
        <v>40470377</v>
      </c>
      <c r="C13" t="s">
        <v>11</v>
      </c>
      <c r="D13" t="s">
        <v>48</v>
      </c>
      <c r="E13" t="s">
        <v>49</v>
      </c>
      <c r="F13" s="1">
        <v>41059</v>
      </c>
      <c r="G13" s="1">
        <v>41059</v>
      </c>
      <c r="H13" s="1">
        <v>41059</v>
      </c>
      <c r="I13" t="s">
        <v>50</v>
      </c>
      <c r="J13" t="s">
        <v>43</v>
      </c>
      <c r="L13">
        <v>1</v>
      </c>
      <c r="M13">
        <v>27.5</v>
      </c>
      <c r="N13">
        <v>27.5</v>
      </c>
      <c r="O13">
        <v>20</v>
      </c>
      <c r="P13">
        <v>5.5</v>
      </c>
      <c r="Q13">
        <v>33</v>
      </c>
      <c r="R13">
        <v>1</v>
      </c>
      <c r="T13">
        <f t="shared" si="0"/>
        <v>0</v>
      </c>
    </row>
    <row r="14" spans="1:20">
      <c r="A14" t="s">
        <v>56</v>
      </c>
      <c r="B14">
        <v>27754693</v>
      </c>
      <c r="C14" t="s">
        <v>21</v>
      </c>
      <c r="D14" t="s">
        <v>57</v>
      </c>
      <c r="E14" t="s">
        <v>58</v>
      </c>
      <c r="F14" s="1">
        <v>41040</v>
      </c>
      <c r="G14" s="1">
        <v>41040</v>
      </c>
      <c r="H14" s="1">
        <v>41040</v>
      </c>
      <c r="I14" t="s">
        <v>59</v>
      </c>
      <c r="J14" t="s">
        <v>55</v>
      </c>
      <c r="L14">
        <v>1</v>
      </c>
      <c r="M14">
        <v>87.5</v>
      </c>
      <c r="N14">
        <v>87.5</v>
      </c>
      <c r="O14">
        <v>20</v>
      </c>
      <c r="P14">
        <v>17.5</v>
      </c>
      <c r="Q14">
        <v>105</v>
      </c>
      <c r="R14">
        <v>1</v>
      </c>
      <c r="T14">
        <f t="shared" si="0"/>
        <v>0</v>
      </c>
    </row>
    <row r="15" spans="1:20">
      <c r="A15" t="s">
        <v>60</v>
      </c>
      <c r="B15">
        <v>25670816</v>
      </c>
      <c r="C15" t="s">
        <v>15</v>
      </c>
      <c r="D15" t="s">
        <v>61</v>
      </c>
      <c r="E15">
        <v>458844</v>
      </c>
      <c r="F15" s="1">
        <v>41061</v>
      </c>
      <c r="G15" s="1">
        <v>41061</v>
      </c>
      <c r="H15" s="1">
        <v>41061</v>
      </c>
      <c r="I15" t="s">
        <v>62</v>
      </c>
      <c r="J15" t="s">
        <v>55</v>
      </c>
      <c r="L15">
        <v>1</v>
      </c>
      <c r="M15">
        <v>749.14</v>
      </c>
      <c r="N15">
        <v>749.14</v>
      </c>
      <c r="O15">
        <v>20</v>
      </c>
      <c r="P15">
        <v>149.86000000000001</v>
      </c>
      <c r="Q15">
        <v>899</v>
      </c>
      <c r="R15">
        <v>1</v>
      </c>
      <c r="T15">
        <f t="shared" si="0"/>
        <v>-3.2000000000010687E-2</v>
      </c>
    </row>
    <row r="16" spans="1:20">
      <c r="A16" t="s">
        <v>63</v>
      </c>
      <c r="B16">
        <v>13690558</v>
      </c>
      <c r="C16" t="s">
        <v>21</v>
      </c>
      <c r="D16" t="s">
        <v>64</v>
      </c>
      <c r="E16">
        <v>17</v>
      </c>
      <c r="F16" s="1">
        <v>41074</v>
      </c>
      <c r="G16" s="1">
        <v>41074</v>
      </c>
      <c r="H16" s="1">
        <v>41074</v>
      </c>
      <c r="I16" t="s">
        <v>65</v>
      </c>
      <c r="J16" t="s">
        <v>55</v>
      </c>
      <c r="L16">
        <v>1</v>
      </c>
      <c r="M16">
        <v>1580.77</v>
      </c>
      <c r="N16">
        <v>1580.77</v>
      </c>
      <c r="O16">
        <v>20</v>
      </c>
      <c r="P16">
        <v>316.23</v>
      </c>
      <c r="Q16">
        <v>1897</v>
      </c>
      <c r="R16">
        <v>1</v>
      </c>
      <c r="T16">
        <f t="shared" si="0"/>
        <v>-7.6000000000021828E-2</v>
      </c>
    </row>
    <row r="17" spans="1:20">
      <c r="A17" t="s">
        <v>126</v>
      </c>
      <c r="B17">
        <v>60732181</v>
      </c>
      <c r="C17" t="s">
        <v>21</v>
      </c>
      <c r="D17" t="s">
        <v>67</v>
      </c>
      <c r="E17" t="s">
        <v>68</v>
      </c>
      <c r="F17" s="1">
        <v>41071</v>
      </c>
      <c r="G17" s="1">
        <v>41071</v>
      </c>
      <c r="H17" s="1">
        <v>41071</v>
      </c>
      <c r="I17" t="s">
        <v>69</v>
      </c>
      <c r="J17" t="s">
        <v>55</v>
      </c>
      <c r="L17">
        <v>1</v>
      </c>
      <c r="M17">
        <v>3246.54</v>
      </c>
      <c r="N17">
        <v>3246.54</v>
      </c>
      <c r="O17">
        <v>20</v>
      </c>
      <c r="P17">
        <v>649.46</v>
      </c>
      <c r="Q17">
        <v>3896</v>
      </c>
      <c r="R17">
        <v>1</v>
      </c>
      <c r="T17">
        <f t="shared" si="0"/>
        <v>-0.15200000000004366</v>
      </c>
    </row>
    <row r="18" spans="1:20">
      <c r="A18" t="s">
        <v>70</v>
      </c>
      <c r="B18">
        <v>28344065</v>
      </c>
      <c r="C18" t="s">
        <v>11</v>
      </c>
      <c r="D18" t="s">
        <v>71</v>
      </c>
      <c r="E18">
        <v>12120253</v>
      </c>
      <c r="F18" s="1">
        <v>41078</v>
      </c>
      <c r="G18" s="1">
        <v>41078</v>
      </c>
      <c r="H18" s="1">
        <v>41078</v>
      </c>
      <c r="I18" t="s">
        <v>72</v>
      </c>
      <c r="J18" t="s">
        <v>55</v>
      </c>
      <c r="L18">
        <v>1</v>
      </c>
      <c r="M18">
        <v>186.66</v>
      </c>
      <c r="N18">
        <v>186.66</v>
      </c>
      <c r="O18">
        <v>20</v>
      </c>
      <c r="P18">
        <v>37.340000000000003</v>
      </c>
      <c r="Q18">
        <v>224</v>
      </c>
      <c r="R18">
        <v>1</v>
      </c>
      <c r="T18">
        <f t="shared" si="0"/>
        <v>-8.0000000000026716E-3</v>
      </c>
    </row>
    <row r="19" spans="1:20">
      <c r="A19" t="s">
        <v>73</v>
      </c>
      <c r="B19">
        <v>46342516</v>
      </c>
      <c r="C19" t="s">
        <v>11</v>
      </c>
      <c r="D19" t="s">
        <v>74</v>
      </c>
      <c r="E19" t="s">
        <v>75</v>
      </c>
      <c r="F19" s="1">
        <v>41078</v>
      </c>
      <c r="G19" s="1">
        <v>41078</v>
      </c>
      <c r="H19" s="1">
        <v>41078</v>
      </c>
      <c r="I19" t="s">
        <v>76</v>
      </c>
      <c r="J19" t="s">
        <v>55</v>
      </c>
      <c r="L19">
        <v>1</v>
      </c>
      <c r="M19">
        <v>1235.78</v>
      </c>
      <c r="N19">
        <v>1235.78</v>
      </c>
      <c r="O19">
        <v>20</v>
      </c>
      <c r="P19">
        <v>247.22</v>
      </c>
      <c r="Q19">
        <v>1483</v>
      </c>
      <c r="R19">
        <v>1</v>
      </c>
      <c r="T19">
        <f t="shared" si="0"/>
        <v>-6.3999999999992951E-2</v>
      </c>
    </row>
    <row r="20" spans="1:20">
      <c r="A20" t="s">
        <v>73</v>
      </c>
      <c r="B20">
        <v>46342516</v>
      </c>
      <c r="C20" t="s">
        <v>11</v>
      </c>
      <c r="D20" t="s">
        <v>74</v>
      </c>
      <c r="E20" t="s">
        <v>77</v>
      </c>
      <c r="F20" s="1">
        <v>41078</v>
      </c>
      <c r="G20" s="1">
        <v>41078</v>
      </c>
      <c r="H20" s="1">
        <v>41078</v>
      </c>
      <c r="I20" t="s">
        <v>78</v>
      </c>
      <c r="J20" t="s">
        <v>55</v>
      </c>
      <c r="L20">
        <v>1</v>
      </c>
      <c r="M20">
        <v>55</v>
      </c>
      <c r="N20">
        <v>55</v>
      </c>
      <c r="O20">
        <v>20</v>
      </c>
      <c r="P20">
        <v>11</v>
      </c>
      <c r="Q20">
        <v>66</v>
      </c>
      <c r="R20">
        <v>1</v>
      </c>
      <c r="T20">
        <f t="shared" si="0"/>
        <v>0</v>
      </c>
    </row>
    <row r="21" spans="1:20">
      <c r="A21" t="s">
        <v>79</v>
      </c>
      <c r="B21">
        <v>18631991</v>
      </c>
      <c r="C21" t="s">
        <v>15</v>
      </c>
      <c r="D21" t="s">
        <v>80</v>
      </c>
      <c r="E21" t="s">
        <v>81</v>
      </c>
      <c r="F21" s="1">
        <v>41078</v>
      </c>
      <c r="G21" s="1">
        <v>41078</v>
      </c>
      <c r="H21" s="1">
        <v>41078</v>
      </c>
      <c r="I21" t="s">
        <v>82</v>
      </c>
      <c r="J21" t="s">
        <v>55</v>
      </c>
      <c r="L21">
        <v>1</v>
      </c>
      <c r="M21">
        <v>3610.69</v>
      </c>
      <c r="N21">
        <v>3610.69</v>
      </c>
      <c r="O21">
        <v>20</v>
      </c>
      <c r="P21">
        <v>722.31</v>
      </c>
      <c r="Q21">
        <v>4333</v>
      </c>
      <c r="R21">
        <v>1</v>
      </c>
      <c r="T21">
        <f t="shared" si="0"/>
        <v>-0.17199999999991178</v>
      </c>
    </row>
    <row r="22" spans="1:20">
      <c r="A22" t="s">
        <v>56</v>
      </c>
      <c r="B22">
        <v>27754693</v>
      </c>
      <c r="C22" t="s">
        <v>21</v>
      </c>
      <c r="D22" t="s">
        <v>57</v>
      </c>
      <c r="E22" t="s">
        <v>86</v>
      </c>
      <c r="F22" s="1">
        <v>41087</v>
      </c>
      <c r="G22" s="1">
        <v>41087</v>
      </c>
      <c r="H22" s="1">
        <v>41087</v>
      </c>
      <c r="I22" t="s">
        <v>87</v>
      </c>
      <c r="J22" t="s">
        <v>55</v>
      </c>
      <c r="L22">
        <v>1</v>
      </c>
      <c r="M22">
        <v>461.65</v>
      </c>
      <c r="N22">
        <v>461.65</v>
      </c>
      <c r="O22">
        <v>20</v>
      </c>
      <c r="P22">
        <v>92.35</v>
      </c>
      <c r="Q22">
        <v>554</v>
      </c>
      <c r="R22">
        <v>1</v>
      </c>
      <c r="T22">
        <f t="shared" si="0"/>
        <v>-1.9999999999996021E-2</v>
      </c>
    </row>
    <row r="23" spans="1:20">
      <c r="A23" t="s">
        <v>56</v>
      </c>
      <c r="B23">
        <v>27754693</v>
      </c>
      <c r="C23" t="s">
        <v>21</v>
      </c>
      <c r="D23" t="s">
        <v>57</v>
      </c>
      <c r="E23" t="s">
        <v>88</v>
      </c>
      <c r="F23" s="1">
        <v>41087</v>
      </c>
      <c r="G23" s="1">
        <v>41087</v>
      </c>
      <c r="H23" s="1">
        <v>41087</v>
      </c>
      <c r="I23" t="s">
        <v>89</v>
      </c>
      <c r="J23" t="s">
        <v>55</v>
      </c>
      <c r="L23">
        <v>1</v>
      </c>
      <c r="M23">
        <v>1316.61</v>
      </c>
      <c r="N23">
        <v>1316.61</v>
      </c>
      <c r="O23">
        <v>20</v>
      </c>
      <c r="P23">
        <v>263.39</v>
      </c>
      <c r="Q23">
        <v>1580</v>
      </c>
      <c r="R23">
        <v>1</v>
      </c>
      <c r="T23">
        <f t="shared" si="0"/>
        <v>-6.7999999999983629E-2</v>
      </c>
    </row>
    <row r="24" spans="1:20">
      <c r="A24" t="s">
        <v>103</v>
      </c>
      <c r="E24">
        <v>20120296</v>
      </c>
      <c r="N24">
        <v>333</v>
      </c>
      <c r="O24">
        <v>20</v>
      </c>
      <c r="P24">
        <v>67</v>
      </c>
      <c r="Q24">
        <v>399</v>
      </c>
      <c r="T24">
        <f t="shared" si="0"/>
        <v>-0.39999999999999147</v>
      </c>
    </row>
    <row r="25" spans="1:20">
      <c r="A25" t="s">
        <v>104</v>
      </c>
      <c r="E25" t="s">
        <v>105</v>
      </c>
      <c r="N25">
        <v>99.16</v>
      </c>
      <c r="O25">
        <v>20</v>
      </c>
      <c r="P25">
        <v>19.84</v>
      </c>
      <c r="Q25">
        <v>119</v>
      </c>
      <c r="T25">
        <f t="shared" si="0"/>
        <v>-7.9999999999991189E-3</v>
      </c>
    </row>
    <row r="26" spans="1:20">
      <c r="A26" t="s">
        <v>106</v>
      </c>
      <c r="J26" t="s">
        <v>107</v>
      </c>
      <c r="N26">
        <f>Q26/1.2</f>
        <v>645</v>
      </c>
      <c r="O26">
        <v>20</v>
      </c>
      <c r="P26">
        <f>Q26-N26</f>
        <v>129</v>
      </c>
      <c r="Q26">
        <v>774</v>
      </c>
      <c r="T26">
        <f t="shared" si="0"/>
        <v>0</v>
      </c>
    </row>
    <row r="27" spans="1:20">
      <c r="A27" t="s">
        <v>108</v>
      </c>
      <c r="J27" t="s">
        <v>109</v>
      </c>
      <c r="N27">
        <v>284</v>
      </c>
      <c r="O27">
        <v>20</v>
      </c>
      <c r="P27">
        <v>56.8</v>
      </c>
      <c r="Q27">
        <v>341</v>
      </c>
      <c r="T27">
        <f t="shared" si="0"/>
        <v>0</v>
      </c>
    </row>
    <row r="28" spans="1:20">
      <c r="A28" t="s">
        <v>110</v>
      </c>
      <c r="N28">
        <v>1732.18</v>
      </c>
      <c r="O28">
        <v>20</v>
      </c>
      <c r="P28">
        <v>346.42</v>
      </c>
      <c r="Q28">
        <v>2078.6</v>
      </c>
      <c r="T28">
        <f t="shared" si="0"/>
        <v>1.6000000000019554E-2</v>
      </c>
    </row>
    <row r="29" spans="1:20">
      <c r="A29" t="s">
        <v>111</v>
      </c>
      <c r="J29" t="s">
        <v>112</v>
      </c>
      <c r="N29">
        <v>154.99</v>
      </c>
      <c r="O29">
        <v>20</v>
      </c>
      <c r="P29">
        <v>31.01</v>
      </c>
      <c r="Q29">
        <v>186</v>
      </c>
      <c r="T29">
        <f t="shared" si="0"/>
        <v>-1.1999999999996902E-2</v>
      </c>
    </row>
    <row r="30" spans="1:20">
      <c r="A30" t="s">
        <v>113</v>
      </c>
      <c r="N30">
        <v>25</v>
      </c>
      <c r="O30">
        <v>20</v>
      </c>
      <c r="P30">
        <v>5</v>
      </c>
      <c r="Q30">
        <v>30</v>
      </c>
      <c r="T30">
        <f t="shared" si="0"/>
        <v>0</v>
      </c>
    </row>
    <row r="31" spans="1:20">
      <c r="A31" t="s">
        <v>83</v>
      </c>
      <c r="B31">
        <v>49240617</v>
      </c>
      <c r="C31" t="s">
        <v>15</v>
      </c>
      <c r="D31" t="s">
        <v>84</v>
      </c>
      <c r="E31">
        <v>204</v>
      </c>
      <c r="F31" s="1">
        <v>41073</v>
      </c>
      <c r="G31" s="1">
        <v>41083</v>
      </c>
      <c r="H31" s="1">
        <v>41073</v>
      </c>
      <c r="I31" t="s">
        <v>85</v>
      </c>
      <c r="J31" t="s">
        <v>55</v>
      </c>
      <c r="L31">
        <v>1</v>
      </c>
      <c r="N31">
        <v>190</v>
      </c>
      <c r="O31">
        <v>20</v>
      </c>
      <c r="P31">
        <f>Q31-N31</f>
        <v>38</v>
      </c>
      <c r="Q31">
        <v>228</v>
      </c>
      <c r="R31">
        <v>1</v>
      </c>
      <c r="T31">
        <f t="shared" si="0"/>
        <v>0</v>
      </c>
    </row>
    <row r="32" spans="1:20">
      <c r="N32">
        <f>SUM(N2:N31)</f>
        <v>46168.560000000005</v>
      </c>
      <c r="O32">
        <f t="shared" ref="O32:Q32" si="1">SUM(O2:O31)</f>
        <v>600</v>
      </c>
      <c r="P32">
        <f t="shared" si="1"/>
        <v>9235.84</v>
      </c>
      <c r="Q32">
        <f t="shared" si="1"/>
        <v>55403.6</v>
      </c>
    </row>
    <row r="35" spans="16:16">
      <c r="P35">
        <v>9230</v>
      </c>
    </row>
    <row r="37" spans="16:16">
      <c r="P37">
        <f>N32*0.2</f>
        <v>9233.7120000000014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" sqref="B3"/>
    </sheetView>
  </sheetViews>
  <sheetFormatPr defaultRowHeight="15"/>
  <cols>
    <col min="4" max="4" width="20.5703125" customWidth="1"/>
    <col min="5" max="5" width="27.7109375" customWidth="1"/>
    <col min="6" max="6" width="23.5703125" customWidth="1"/>
    <col min="7" max="7" width="13.85546875" customWidth="1"/>
    <col min="8" max="8" width="24.28515625" customWidth="1"/>
    <col min="9" max="9" width="23.28515625" customWidth="1"/>
    <col min="10" max="10" width="34.28515625" customWidth="1"/>
  </cols>
  <sheetData>
    <row r="1" spans="1:18" ht="45">
      <c r="A1" s="2" t="s">
        <v>102</v>
      </c>
      <c r="B1" s="2" t="s">
        <v>0</v>
      </c>
      <c r="C1" s="2" t="s">
        <v>1</v>
      </c>
      <c r="D1" s="2" t="s">
        <v>2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3</v>
      </c>
      <c r="M1" s="2" t="s">
        <v>97</v>
      </c>
      <c r="N1" s="2" t="s">
        <v>98</v>
      </c>
      <c r="O1" s="2" t="s">
        <v>99</v>
      </c>
      <c r="P1" s="2" t="s">
        <v>4</v>
      </c>
      <c r="Q1" s="2" t="s">
        <v>100</v>
      </c>
      <c r="R1" s="2" t="s">
        <v>101</v>
      </c>
    </row>
    <row r="2" spans="1:18">
      <c r="A2" t="s">
        <v>51</v>
      </c>
      <c r="B2">
        <v>28226909</v>
      </c>
      <c r="C2" t="s">
        <v>15</v>
      </c>
      <c r="D2" t="s">
        <v>52</v>
      </c>
      <c r="E2">
        <v>5.0025021206250004E+18</v>
      </c>
      <c r="F2" s="1">
        <v>41085</v>
      </c>
      <c r="G2" s="1">
        <v>41085</v>
      </c>
      <c r="H2" s="1">
        <v>41085</v>
      </c>
      <c r="I2" t="s">
        <v>53</v>
      </c>
      <c r="J2" t="s">
        <v>43</v>
      </c>
      <c r="L2">
        <v>1</v>
      </c>
      <c r="M2">
        <v>190.35</v>
      </c>
      <c r="N2">
        <v>190.35</v>
      </c>
      <c r="O2">
        <v>14</v>
      </c>
      <c r="P2">
        <v>26.65</v>
      </c>
      <c r="Q2">
        <v>217</v>
      </c>
      <c r="R2">
        <v>1</v>
      </c>
    </row>
    <row r="3" spans="1:18">
      <c r="A3" t="s">
        <v>83</v>
      </c>
      <c r="B3">
        <v>49240617</v>
      </c>
      <c r="C3" t="s">
        <v>15</v>
      </c>
      <c r="D3" t="s">
        <v>84</v>
      </c>
      <c r="E3">
        <v>204</v>
      </c>
      <c r="F3" s="1">
        <v>41073</v>
      </c>
      <c r="G3" s="1">
        <v>41083</v>
      </c>
      <c r="H3" s="1">
        <v>41073</v>
      </c>
      <c r="I3" t="s">
        <v>85</v>
      </c>
      <c r="J3" t="s">
        <v>55</v>
      </c>
      <c r="L3">
        <v>1</v>
      </c>
      <c r="N3">
        <v>525.44000000000005</v>
      </c>
      <c r="O3">
        <v>14</v>
      </c>
      <c r="P3">
        <f>Q3-N3</f>
        <v>73.559999999999945</v>
      </c>
      <c r="Q3">
        <v>599</v>
      </c>
      <c r="R3">
        <v>1</v>
      </c>
    </row>
    <row r="4" spans="1:18">
      <c r="F4" s="1"/>
      <c r="G4" s="1"/>
      <c r="H4" s="1"/>
    </row>
    <row r="5" spans="1:18">
      <c r="F5" s="1"/>
      <c r="G5" s="1"/>
      <c r="H5" s="1"/>
    </row>
    <row r="6" spans="1:18">
      <c r="N6">
        <f t="shared" ref="N6:Q6" si="0">SUM(N2:N5)</f>
        <v>715.79000000000008</v>
      </c>
      <c r="O6">
        <f t="shared" si="0"/>
        <v>28</v>
      </c>
      <c r="P6">
        <f t="shared" si="0"/>
        <v>100.20999999999995</v>
      </c>
      <c r="Q6">
        <f t="shared" si="0"/>
        <v>816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E3" sqref="E3"/>
    </sheetView>
  </sheetViews>
  <sheetFormatPr defaultRowHeight="15"/>
  <cols>
    <col min="1" max="1" width="36.42578125" customWidth="1"/>
    <col min="2" max="2" width="15" customWidth="1"/>
    <col min="3" max="3" width="4.42578125" customWidth="1"/>
    <col min="4" max="4" width="23.85546875" bestFit="1" customWidth="1"/>
    <col min="5" max="5" width="13" customWidth="1"/>
    <col min="6" max="6" width="16.7109375" customWidth="1"/>
    <col min="7" max="7" width="14.140625" customWidth="1"/>
    <col min="8" max="8" width="16.42578125" customWidth="1"/>
    <col min="9" max="9" width="14.7109375" customWidth="1"/>
    <col min="10" max="10" width="27.42578125" bestFit="1" customWidth="1"/>
    <col min="11" max="11" width="0.140625" customWidth="1"/>
    <col min="12" max="12" width="4.85546875" customWidth="1"/>
    <col min="13" max="13" width="10.7109375" customWidth="1"/>
    <col min="14" max="14" width="11" customWidth="1"/>
    <col min="15" max="15" width="7" customWidth="1"/>
    <col min="16" max="16" width="8" bestFit="1" customWidth="1"/>
    <col min="17" max="17" width="9.28515625" customWidth="1"/>
    <col min="18" max="18" width="14.5703125" bestFit="1" customWidth="1"/>
  </cols>
  <sheetData>
    <row r="1" spans="1:18" s="2" customFormat="1" ht="38.25" customHeight="1">
      <c r="A1" s="2" t="s">
        <v>102</v>
      </c>
      <c r="B1" s="2" t="s">
        <v>0</v>
      </c>
      <c r="C1" s="2" t="s">
        <v>1</v>
      </c>
      <c r="D1" s="2" t="s">
        <v>2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3</v>
      </c>
      <c r="M1" s="2" t="s">
        <v>97</v>
      </c>
      <c r="N1" s="2" t="s">
        <v>98</v>
      </c>
      <c r="O1" s="2" t="s">
        <v>99</v>
      </c>
      <c r="P1" s="2" t="s">
        <v>4</v>
      </c>
      <c r="Q1" s="2" t="s">
        <v>100</v>
      </c>
      <c r="R1" s="2" t="s">
        <v>101</v>
      </c>
    </row>
    <row r="2" spans="1:18">
      <c r="A2" t="s">
        <v>5</v>
      </c>
      <c r="B2">
        <v>15014886</v>
      </c>
      <c r="C2" t="s">
        <v>6</v>
      </c>
      <c r="D2" t="s">
        <v>7</v>
      </c>
      <c r="E2">
        <v>201227</v>
      </c>
      <c r="F2" s="1">
        <v>41026</v>
      </c>
      <c r="G2" s="1">
        <v>41040</v>
      </c>
      <c r="H2" s="1">
        <v>41026</v>
      </c>
      <c r="I2" t="s">
        <v>8</v>
      </c>
      <c r="J2" t="s">
        <v>9</v>
      </c>
      <c r="L2">
        <v>1</v>
      </c>
      <c r="M2">
        <v>6500</v>
      </c>
      <c r="N2">
        <v>6500</v>
      </c>
      <c r="O2">
        <v>20</v>
      </c>
      <c r="P2">
        <v>1300</v>
      </c>
      <c r="Q2">
        <v>7800</v>
      </c>
      <c r="R2">
        <v>1</v>
      </c>
    </row>
    <row r="3" spans="1:18">
      <c r="A3" t="s">
        <v>10</v>
      </c>
      <c r="B3">
        <v>74748831</v>
      </c>
      <c r="C3" t="s">
        <v>11</v>
      </c>
      <c r="D3" t="s">
        <v>12</v>
      </c>
      <c r="E3">
        <v>120036</v>
      </c>
      <c r="F3" s="1">
        <v>41050</v>
      </c>
      <c r="G3" s="1">
        <v>41059</v>
      </c>
      <c r="H3" s="1">
        <v>41050</v>
      </c>
      <c r="I3" t="s">
        <v>13</v>
      </c>
      <c r="J3" t="s">
        <v>9</v>
      </c>
      <c r="L3">
        <v>1</v>
      </c>
      <c r="M3">
        <v>5600</v>
      </c>
      <c r="N3">
        <v>5600</v>
      </c>
      <c r="O3">
        <v>0</v>
      </c>
      <c r="P3">
        <v>0</v>
      </c>
      <c r="Q3">
        <v>5600</v>
      </c>
      <c r="R3">
        <v>1</v>
      </c>
    </row>
    <row r="4" spans="1:18">
      <c r="A4" t="s">
        <v>14</v>
      </c>
      <c r="B4">
        <v>25788001</v>
      </c>
      <c r="C4" t="s">
        <v>15</v>
      </c>
      <c r="D4" t="s">
        <v>16</v>
      </c>
      <c r="E4">
        <v>117292</v>
      </c>
      <c r="F4" s="1">
        <v>41024</v>
      </c>
      <c r="G4" s="1">
        <v>41037</v>
      </c>
      <c r="H4" s="1">
        <v>41024</v>
      </c>
      <c r="I4" t="s">
        <v>17</v>
      </c>
      <c r="J4" t="s">
        <v>9</v>
      </c>
      <c r="L4">
        <v>1</v>
      </c>
      <c r="M4">
        <v>103.33</v>
      </c>
      <c r="N4">
        <v>103.33</v>
      </c>
      <c r="O4">
        <v>20</v>
      </c>
      <c r="P4">
        <v>20.67</v>
      </c>
      <c r="Q4">
        <v>124</v>
      </c>
      <c r="R4">
        <v>1</v>
      </c>
    </row>
    <row r="5" spans="1:18">
      <c r="A5" t="s">
        <v>14</v>
      </c>
      <c r="B5">
        <v>25788001</v>
      </c>
      <c r="C5" t="s">
        <v>15</v>
      </c>
      <c r="D5" t="s">
        <v>16</v>
      </c>
      <c r="E5">
        <v>256935758</v>
      </c>
      <c r="F5" s="1">
        <v>41053</v>
      </c>
      <c r="G5" s="1">
        <v>41072</v>
      </c>
      <c r="H5" s="1">
        <v>41053</v>
      </c>
      <c r="I5" t="s">
        <v>18</v>
      </c>
      <c r="J5" t="s">
        <v>9</v>
      </c>
      <c r="L5">
        <v>1</v>
      </c>
      <c r="M5">
        <v>446.65</v>
      </c>
      <c r="N5">
        <v>446.65</v>
      </c>
      <c r="O5">
        <v>20</v>
      </c>
      <c r="P5">
        <v>89.35</v>
      </c>
      <c r="Q5">
        <v>536</v>
      </c>
      <c r="R5">
        <v>1</v>
      </c>
    </row>
    <row r="6" spans="1:18">
      <c r="A6" t="s">
        <v>14</v>
      </c>
      <c r="B6">
        <v>25788001</v>
      </c>
      <c r="C6" t="s">
        <v>15</v>
      </c>
      <c r="D6" t="s">
        <v>16</v>
      </c>
      <c r="E6">
        <v>260932606</v>
      </c>
      <c r="F6" s="1">
        <v>41084</v>
      </c>
      <c r="G6" s="1">
        <v>41090</v>
      </c>
      <c r="H6" s="1">
        <v>41084</v>
      </c>
      <c r="I6" t="s">
        <v>19</v>
      </c>
      <c r="J6" t="s">
        <v>9</v>
      </c>
      <c r="L6">
        <v>1</v>
      </c>
      <c r="M6">
        <v>890.8</v>
      </c>
      <c r="N6">
        <v>890.8</v>
      </c>
      <c r="O6">
        <v>20</v>
      </c>
      <c r="P6">
        <v>178.2</v>
      </c>
      <c r="Q6">
        <v>1069</v>
      </c>
      <c r="R6">
        <v>1</v>
      </c>
    </row>
    <row r="7" spans="1:18">
      <c r="A7" t="s">
        <v>20</v>
      </c>
      <c r="B7">
        <v>27735052</v>
      </c>
      <c r="C7" t="s">
        <v>21</v>
      </c>
      <c r="D7" t="s">
        <v>22</v>
      </c>
      <c r="E7" t="s">
        <v>23</v>
      </c>
      <c r="F7" s="1">
        <v>41030</v>
      </c>
      <c r="G7" s="1">
        <v>41054</v>
      </c>
      <c r="H7" s="1">
        <v>41030</v>
      </c>
      <c r="I7" t="s">
        <v>24</v>
      </c>
      <c r="J7" t="s">
        <v>9</v>
      </c>
      <c r="L7">
        <v>1</v>
      </c>
      <c r="M7">
        <v>219.99</v>
      </c>
      <c r="N7">
        <v>219.99</v>
      </c>
      <c r="O7">
        <v>20</v>
      </c>
      <c r="P7">
        <v>44.01</v>
      </c>
      <c r="Q7">
        <v>264</v>
      </c>
      <c r="R7">
        <v>1</v>
      </c>
    </row>
    <row r="8" spans="1:18">
      <c r="A8" t="s">
        <v>20</v>
      </c>
      <c r="B8">
        <v>27735052</v>
      </c>
      <c r="C8" t="s">
        <v>21</v>
      </c>
      <c r="D8" t="s">
        <v>22</v>
      </c>
      <c r="E8" t="s">
        <v>25</v>
      </c>
      <c r="F8" s="1">
        <v>41061</v>
      </c>
      <c r="G8" s="1">
        <v>41086</v>
      </c>
      <c r="H8" s="1">
        <v>41061</v>
      </c>
      <c r="I8" t="s">
        <v>26</v>
      </c>
      <c r="J8" t="s">
        <v>9</v>
      </c>
      <c r="L8">
        <v>1</v>
      </c>
      <c r="M8">
        <v>219.99</v>
      </c>
      <c r="N8">
        <v>219.99</v>
      </c>
      <c r="O8">
        <v>20</v>
      </c>
      <c r="P8">
        <v>44.01</v>
      </c>
      <c r="Q8">
        <v>264</v>
      </c>
      <c r="R8">
        <v>1</v>
      </c>
    </row>
    <row r="9" spans="1:18">
      <c r="A9" t="s">
        <v>27</v>
      </c>
      <c r="B9">
        <v>29188563</v>
      </c>
      <c r="C9" t="s">
        <v>11</v>
      </c>
      <c r="D9" t="s">
        <v>28</v>
      </c>
      <c r="E9">
        <v>201207</v>
      </c>
      <c r="F9" s="1">
        <v>41072</v>
      </c>
      <c r="G9" s="1">
        <v>41079</v>
      </c>
      <c r="H9" s="1">
        <v>41072</v>
      </c>
      <c r="I9" t="s">
        <v>29</v>
      </c>
      <c r="J9" t="s">
        <v>9</v>
      </c>
      <c r="L9">
        <v>1</v>
      </c>
      <c r="M9">
        <v>20999.16</v>
      </c>
      <c r="N9">
        <v>20999.16</v>
      </c>
      <c r="O9">
        <v>20</v>
      </c>
      <c r="P9">
        <v>4200.84</v>
      </c>
      <c r="Q9">
        <v>25200</v>
      </c>
      <c r="R9">
        <v>1</v>
      </c>
    </row>
    <row r="10" spans="1:18">
      <c r="A10" t="s">
        <v>30</v>
      </c>
      <c r="B10">
        <v>47114983</v>
      </c>
      <c r="C10" t="s">
        <v>15</v>
      </c>
      <c r="D10" t="s">
        <v>31</v>
      </c>
      <c r="E10">
        <v>4043</v>
      </c>
      <c r="F10" s="1">
        <v>41061</v>
      </c>
      <c r="G10" s="1">
        <v>41061</v>
      </c>
      <c r="H10" s="1">
        <v>41061</v>
      </c>
      <c r="I10" t="s">
        <v>32</v>
      </c>
      <c r="J10" t="s">
        <v>9</v>
      </c>
      <c r="L10">
        <v>1</v>
      </c>
      <c r="M10">
        <v>83.33</v>
      </c>
      <c r="N10">
        <v>83.33</v>
      </c>
      <c r="O10">
        <v>20</v>
      </c>
      <c r="P10">
        <v>16.670000000000002</v>
      </c>
      <c r="Q10">
        <v>100</v>
      </c>
      <c r="R10">
        <v>1</v>
      </c>
    </row>
    <row r="11" spans="1:18">
      <c r="A11" t="s">
        <v>33</v>
      </c>
      <c r="B11">
        <v>25620991</v>
      </c>
      <c r="C11" t="s">
        <v>34</v>
      </c>
      <c r="D11" t="s">
        <v>35</v>
      </c>
      <c r="E11" t="s">
        <v>36</v>
      </c>
      <c r="F11" s="1">
        <v>41071</v>
      </c>
      <c r="G11" s="1">
        <v>41085</v>
      </c>
      <c r="H11" s="1">
        <v>41071</v>
      </c>
      <c r="I11" t="s">
        <v>37</v>
      </c>
      <c r="J11" t="s">
        <v>9</v>
      </c>
      <c r="L11">
        <v>1</v>
      </c>
      <c r="M11">
        <v>368.32</v>
      </c>
      <c r="N11">
        <v>368.32</v>
      </c>
      <c r="O11">
        <v>20</v>
      </c>
      <c r="P11">
        <v>73.680000000000007</v>
      </c>
      <c r="Q11">
        <v>442</v>
      </c>
      <c r="R11">
        <v>1</v>
      </c>
    </row>
    <row r="12" spans="1:18">
      <c r="A12" t="s">
        <v>30</v>
      </c>
      <c r="B12">
        <v>47114983</v>
      </c>
      <c r="C12" t="s">
        <v>15</v>
      </c>
      <c r="D12" t="s">
        <v>31</v>
      </c>
      <c r="E12">
        <v>4245</v>
      </c>
      <c r="F12" s="1">
        <v>41086</v>
      </c>
      <c r="G12" s="1">
        <v>41086</v>
      </c>
      <c r="H12" s="1">
        <v>41086</v>
      </c>
      <c r="I12" t="s">
        <v>38</v>
      </c>
      <c r="J12" t="s">
        <v>9</v>
      </c>
      <c r="L12">
        <v>1</v>
      </c>
      <c r="M12">
        <v>75</v>
      </c>
      <c r="N12">
        <v>75</v>
      </c>
      <c r="O12">
        <v>20</v>
      </c>
      <c r="P12">
        <v>15</v>
      </c>
      <c r="Q12">
        <v>90</v>
      </c>
      <c r="R12">
        <v>1</v>
      </c>
    </row>
    <row r="13" spans="1:18">
      <c r="A13" t="s">
        <v>39</v>
      </c>
      <c r="B13">
        <v>60707925</v>
      </c>
      <c r="C13" t="s">
        <v>40</v>
      </c>
      <c r="D13" t="s">
        <v>41</v>
      </c>
      <c r="E13">
        <v>196671</v>
      </c>
      <c r="F13" s="1">
        <v>40996</v>
      </c>
      <c r="G13" s="1">
        <v>40996</v>
      </c>
      <c r="H13" s="1">
        <v>40996</v>
      </c>
      <c r="I13" t="s">
        <v>42</v>
      </c>
      <c r="J13" t="s">
        <v>43</v>
      </c>
      <c r="L13">
        <v>1</v>
      </c>
      <c r="M13">
        <v>228.07</v>
      </c>
      <c r="N13">
        <v>228.07</v>
      </c>
      <c r="O13">
        <v>14</v>
      </c>
      <c r="P13">
        <v>31.93</v>
      </c>
      <c r="Q13">
        <v>260</v>
      </c>
      <c r="R13">
        <v>1</v>
      </c>
    </row>
    <row r="14" spans="1:18">
      <c r="A14" t="s">
        <v>44</v>
      </c>
      <c r="B14">
        <v>25693654</v>
      </c>
      <c r="C14" t="s">
        <v>15</v>
      </c>
      <c r="D14" t="s">
        <v>45</v>
      </c>
      <c r="E14">
        <v>4524</v>
      </c>
      <c r="F14" s="1">
        <v>41072</v>
      </c>
      <c r="G14" s="1">
        <v>41072</v>
      </c>
      <c r="H14" s="1">
        <v>41072</v>
      </c>
      <c r="I14" t="s">
        <v>46</v>
      </c>
      <c r="J14" t="s">
        <v>43</v>
      </c>
      <c r="L14">
        <v>1</v>
      </c>
      <c r="M14">
        <v>240.82</v>
      </c>
      <c r="N14">
        <v>240.82</v>
      </c>
      <c r="O14">
        <v>20</v>
      </c>
      <c r="P14">
        <v>48.18</v>
      </c>
      <c r="Q14">
        <v>289</v>
      </c>
      <c r="R14">
        <v>1</v>
      </c>
    </row>
    <row r="15" spans="1:18">
      <c r="A15" t="s">
        <v>47</v>
      </c>
      <c r="B15">
        <v>40470377</v>
      </c>
      <c r="C15" t="s">
        <v>11</v>
      </c>
      <c r="D15" t="s">
        <v>48</v>
      </c>
      <c r="E15" t="s">
        <v>49</v>
      </c>
      <c r="F15" s="1">
        <v>41059</v>
      </c>
      <c r="G15" s="1">
        <v>41059</v>
      </c>
      <c r="H15" s="1">
        <v>41059</v>
      </c>
      <c r="I15" t="s">
        <v>50</v>
      </c>
      <c r="J15" t="s">
        <v>43</v>
      </c>
      <c r="L15">
        <v>1</v>
      </c>
      <c r="M15">
        <v>27.5</v>
      </c>
      <c r="N15">
        <v>27.5</v>
      </c>
      <c r="O15">
        <v>20</v>
      </c>
      <c r="P15">
        <v>5.5</v>
      </c>
      <c r="Q15">
        <v>33</v>
      </c>
      <c r="R15">
        <v>1</v>
      </c>
    </row>
    <row r="16" spans="1:18">
      <c r="A16" t="s">
        <v>51</v>
      </c>
      <c r="B16">
        <v>28226909</v>
      </c>
      <c r="C16" t="s">
        <v>15</v>
      </c>
      <c r="D16" t="s">
        <v>52</v>
      </c>
      <c r="E16">
        <v>5.0025021206250004E+18</v>
      </c>
      <c r="F16" s="1">
        <v>41085</v>
      </c>
      <c r="G16" s="1">
        <v>41085</v>
      </c>
      <c r="H16" s="1">
        <v>41085</v>
      </c>
      <c r="I16" t="s">
        <v>53</v>
      </c>
      <c r="J16" t="s">
        <v>43</v>
      </c>
      <c r="L16">
        <v>1</v>
      </c>
      <c r="M16">
        <v>190.35</v>
      </c>
      <c r="N16">
        <v>190.35</v>
      </c>
      <c r="O16">
        <v>14</v>
      </c>
      <c r="P16">
        <v>26.65</v>
      </c>
      <c r="Q16">
        <v>217</v>
      </c>
      <c r="R16">
        <v>1</v>
      </c>
    </row>
    <row r="17" spans="1:18">
      <c r="A17" t="s">
        <v>39</v>
      </c>
      <c r="B17">
        <v>60707925</v>
      </c>
      <c r="C17" t="s">
        <v>40</v>
      </c>
      <c r="D17" t="s">
        <v>41</v>
      </c>
      <c r="E17">
        <v>196661</v>
      </c>
      <c r="F17" s="1">
        <v>40996</v>
      </c>
      <c r="G17" s="1">
        <v>40996</v>
      </c>
      <c r="H17" s="1">
        <v>40996</v>
      </c>
      <c r="I17" t="s">
        <v>54</v>
      </c>
      <c r="J17" t="s">
        <v>55</v>
      </c>
      <c r="L17">
        <v>1</v>
      </c>
      <c r="M17">
        <v>242.98</v>
      </c>
      <c r="N17">
        <v>242.98</v>
      </c>
      <c r="O17">
        <v>14</v>
      </c>
      <c r="P17">
        <v>34.020000000000003</v>
      </c>
      <c r="Q17">
        <v>277</v>
      </c>
      <c r="R17">
        <v>1</v>
      </c>
    </row>
    <row r="18" spans="1:18">
      <c r="A18" t="s">
        <v>56</v>
      </c>
      <c r="B18">
        <v>27754693</v>
      </c>
      <c r="C18" t="s">
        <v>21</v>
      </c>
      <c r="D18" t="s">
        <v>57</v>
      </c>
      <c r="E18" t="s">
        <v>58</v>
      </c>
      <c r="F18" s="1">
        <v>41040</v>
      </c>
      <c r="G18" s="1">
        <v>41040</v>
      </c>
      <c r="H18" s="1">
        <v>41040</v>
      </c>
      <c r="I18" t="s">
        <v>59</v>
      </c>
      <c r="J18" t="s">
        <v>55</v>
      </c>
      <c r="L18">
        <v>1</v>
      </c>
      <c r="M18">
        <v>87.5</v>
      </c>
      <c r="N18">
        <v>87.5</v>
      </c>
      <c r="O18">
        <v>20</v>
      </c>
      <c r="P18">
        <v>17.5</v>
      </c>
      <c r="Q18">
        <v>105</v>
      </c>
      <c r="R18">
        <v>1</v>
      </c>
    </row>
    <row r="19" spans="1:18">
      <c r="A19" t="s">
        <v>60</v>
      </c>
      <c r="B19">
        <v>25670816</v>
      </c>
      <c r="C19" t="s">
        <v>15</v>
      </c>
      <c r="D19" t="s">
        <v>61</v>
      </c>
      <c r="E19">
        <v>458844</v>
      </c>
      <c r="F19" s="1">
        <v>41061</v>
      </c>
      <c r="G19" s="1">
        <v>41061</v>
      </c>
      <c r="H19" s="1">
        <v>41061</v>
      </c>
      <c r="I19" t="s">
        <v>62</v>
      </c>
      <c r="J19" t="s">
        <v>55</v>
      </c>
      <c r="L19">
        <v>1</v>
      </c>
      <c r="M19">
        <v>749.14</v>
      </c>
      <c r="N19">
        <v>749.14</v>
      </c>
      <c r="O19">
        <v>20</v>
      </c>
      <c r="P19">
        <v>149.86000000000001</v>
      </c>
      <c r="Q19">
        <v>899</v>
      </c>
      <c r="R19">
        <v>1</v>
      </c>
    </row>
    <row r="20" spans="1:18">
      <c r="A20" t="s">
        <v>63</v>
      </c>
      <c r="B20">
        <v>13690558</v>
      </c>
      <c r="C20" t="s">
        <v>21</v>
      </c>
      <c r="D20" t="s">
        <v>64</v>
      </c>
      <c r="E20">
        <v>17</v>
      </c>
      <c r="F20" s="1">
        <v>41074</v>
      </c>
      <c r="G20" s="1">
        <v>41074</v>
      </c>
      <c r="H20" s="1">
        <v>41074</v>
      </c>
      <c r="I20" t="s">
        <v>65</v>
      </c>
      <c r="J20" t="s">
        <v>55</v>
      </c>
      <c r="L20">
        <v>1</v>
      </c>
      <c r="M20">
        <v>1580.77</v>
      </c>
      <c r="N20">
        <v>1580.77</v>
      </c>
      <c r="O20">
        <v>20</v>
      </c>
      <c r="P20">
        <v>316.23</v>
      </c>
      <c r="Q20">
        <v>1897</v>
      </c>
      <c r="R20">
        <v>1</v>
      </c>
    </row>
    <row r="21" spans="1:18">
      <c r="A21" t="s">
        <v>66</v>
      </c>
      <c r="B21">
        <v>60732181</v>
      </c>
      <c r="C21" t="s">
        <v>21</v>
      </c>
      <c r="D21" t="s">
        <v>67</v>
      </c>
      <c r="E21" t="s">
        <v>68</v>
      </c>
      <c r="F21" s="1">
        <v>41071</v>
      </c>
      <c r="G21" s="1">
        <v>41071</v>
      </c>
      <c r="H21" s="1">
        <v>41071</v>
      </c>
      <c r="I21" t="s">
        <v>69</v>
      </c>
      <c r="J21" t="s">
        <v>55</v>
      </c>
      <c r="L21">
        <v>1</v>
      </c>
      <c r="M21">
        <v>3246.54</v>
      </c>
      <c r="N21">
        <v>3246.54</v>
      </c>
      <c r="O21">
        <v>20</v>
      </c>
      <c r="P21">
        <v>649.46</v>
      </c>
      <c r="Q21">
        <v>3896</v>
      </c>
      <c r="R21">
        <v>1</v>
      </c>
    </row>
    <row r="22" spans="1:18">
      <c r="A22" t="s">
        <v>70</v>
      </c>
      <c r="B22">
        <v>28344065</v>
      </c>
      <c r="C22" t="s">
        <v>11</v>
      </c>
      <c r="D22" t="s">
        <v>71</v>
      </c>
      <c r="E22">
        <v>12120253</v>
      </c>
      <c r="F22" s="1">
        <v>41078</v>
      </c>
      <c r="G22" s="1">
        <v>41078</v>
      </c>
      <c r="H22" s="1">
        <v>41078</v>
      </c>
      <c r="I22" t="s">
        <v>72</v>
      </c>
      <c r="J22" t="s">
        <v>55</v>
      </c>
      <c r="L22">
        <v>1</v>
      </c>
      <c r="M22">
        <v>186.66</v>
      </c>
      <c r="N22">
        <v>186.66</v>
      </c>
      <c r="O22">
        <v>20</v>
      </c>
      <c r="P22">
        <v>37.340000000000003</v>
      </c>
      <c r="Q22">
        <v>224</v>
      </c>
      <c r="R22">
        <v>1</v>
      </c>
    </row>
    <row r="23" spans="1:18">
      <c r="A23" t="s">
        <v>73</v>
      </c>
      <c r="B23">
        <v>46342516</v>
      </c>
      <c r="C23" t="s">
        <v>11</v>
      </c>
      <c r="D23" t="s">
        <v>74</v>
      </c>
      <c r="E23" t="s">
        <v>75</v>
      </c>
      <c r="F23" s="1">
        <v>41078</v>
      </c>
      <c r="G23" s="1">
        <v>41078</v>
      </c>
      <c r="H23" s="1">
        <v>41078</v>
      </c>
      <c r="I23" t="s">
        <v>76</v>
      </c>
      <c r="J23" t="s">
        <v>55</v>
      </c>
      <c r="L23">
        <v>1</v>
      </c>
      <c r="M23">
        <v>1235.78</v>
      </c>
      <c r="N23">
        <v>1235.78</v>
      </c>
      <c r="O23">
        <v>20</v>
      </c>
      <c r="P23">
        <v>247.22</v>
      </c>
      <c r="Q23">
        <v>1483</v>
      </c>
      <c r="R23">
        <v>1</v>
      </c>
    </row>
    <row r="24" spans="1:18">
      <c r="A24" t="s">
        <v>73</v>
      </c>
      <c r="B24">
        <v>46342516</v>
      </c>
      <c r="C24" t="s">
        <v>11</v>
      </c>
      <c r="D24" t="s">
        <v>74</v>
      </c>
      <c r="E24" t="s">
        <v>77</v>
      </c>
      <c r="F24" s="1">
        <v>41078</v>
      </c>
      <c r="G24" s="1">
        <v>41078</v>
      </c>
      <c r="H24" s="1">
        <v>41078</v>
      </c>
      <c r="I24" t="s">
        <v>78</v>
      </c>
      <c r="J24" t="s">
        <v>55</v>
      </c>
      <c r="L24">
        <v>1</v>
      </c>
      <c r="M24">
        <v>55</v>
      </c>
      <c r="N24">
        <v>55</v>
      </c>
      <c r="O24">
        <v>20</v>
      </c>
      <c r="P24">
        <v>11</v>
      </c>
      <c r="Q24">
        <v>66</v>
      </c>
      <c r="R24">
        <v>1</v>
      </c>
    </row>
    <row r="25" spans="1:18">
      <c r="A25" t="s">
        <v>79</v>
      </c>
      <c r="B25">
        <v>18631991</v>
      </c>
      <c r="C25" t="s">
        <v>15</v>
      </c>
      <c r="D25" t="s">
        <v>80</v>
      </c>
      <c r="E25" t="s">
        <v>81</v>
      </c>
      <c r="F25" s="1">
        <v>41078</v>
      </c>
      <c r="G25" s="1">
        <v>41078</v>
      </c>
      <c r="H25" s="1">
        <v>41078</v>
      </c>
      <c r="I25" t="s">
        <v>82</v>
      </c>
      <c r="J25" t="s">
        <v>55</v>
      </c>
      <c r="L25">
        <v>1</v>
      </c>
      <c r="M25">
        <v>3610.69</v>
      </c>
      <c r="N25">
        <v>3610.69</v>
      </c>
      <c r="O25">
        <v>20</v>
      </c>
      <c r="P25">
        <v>722.31</v>
      </c>
      <c r="Q25">
        <v>4333</v>
      </c>
      <c r="R25">
        <v>1</v>
      </c>
    </row>
    <row r="26" spans="1:18">
      <c r="A26" t="s">
        <v>83</v>
      </c>
      <c r="B26">
        <v>49240617</v>
      </c>
      <c r="C26" t="s">
        <v>15</v>
      </c>
      <c r="D26" t="s">
        <v>84</v>
      </c>
      <c r="E26">
        <v>204</v>
      </c>
      <c r="F26" s="1">
        <v>41073</v>
      </c>
      <c r="G26" s="1">
        <v>41083</v>
      </c>
      <c r="H26" s="1">
        <v>41073</v>
      </c>
      <c r="I26" t="s">
        <v>85</v>
      </c>
      <c r="J26" t="s">
        <v>55</v>
      </c>
      <c r="L26">
        <v>1</v>
      </c>
      <c r="M26">
        <v>715.43</v>
      </c>
      <c r="N26">
        <v>715.43</v>
      </c>
      <c r="O26">
        <v>14</v>
      </c>
      <c r="P26">
        <v>111.57</v>
      </c>
      <c r="Q26">
        <v>827</v>
      </c>
      <c r="R26">
        <v>1</v>
      </c>
    </row>
    <row r="27" spans="1:18">
      <c r="A27" t="s">
        <v>56</v>
      </c>
      <c r="B27">
        <v>27754693</v>
      </c>
      <c r="C27" t="s">
        <v>21</v>
      </c>
      <c r="D27" t="s">
        <v>57</v>
      </c>
      <c r="E27" t="s">
        <v>86</v>
      </c>
      <c r="F27" s="1">
        <v>41087</v>
      </c>
      <c r="G27" s="1">
        <v>41087</v>
      </c>
      <c r="H27" s="1">
        <v>41087</v>
      </c>
      <c r="I27" t="s">
        <v>87</v>
      </c>
      <c r="J27" t="s">
        <v>55</v>
      </c>
      <c r="L27">
        <v>1</v>
      </c>
      <c r="M27">
        <v>461.65</v>
      </c>
      <c r="N27">
        <v>461.65</v>
      </c>
      <c r="O27">
        <v>20</v>
      </c>
      <c r="P27">
        <v>92.35</v>
      </c>
      <c r="Q27">
        <v>554</v>
      </c>
      <c r="R27">
        <v>1</v>
      </c>
    </row>
    <row r="28" spans="1:18">
      <c r="A28" t="s">
        <v>56</v>
      </c>
      <c r="B28">
        <v>27754693</v>
      </c>
      <c r="C28" t="s">
        <v>21</v>
      </c>
      <c r="D28" t="s">
        <v>57</v>
      </c>
      <c r="E28" t="s">
        <v>88</v>
      </c>
      <c r="F28" s="1">
        <v>41087</v>
      </c>
      <c r="G28" s="1">
        <v>41087</v>
      </c>
      <c r="H28" s="1">
        <v>41087</v>
      </c>
      <c r="I28" t="s">
        <v>89</v>
      </c>
      <c r="J28" t="s">
        <v>55</v>
      </c>
      <c r="L28">
        <v>1</v>
      </c>
      <c r="M28">
        <v>1316.61</v>
      </c>
      <c r="N28">
        <v>1316.61</v>
      </c>
      <c r="O28">
        <v>20</v>
      </c>
      <c r="P28">
        <v>263.39</v>
      </c>
      <c r="Q28">
        <v>1580</v>
      </c>
      <c r="R28">
        <v>1</v>
      </c>
    </row>
    <row r="29" spans="1:18">
      <c r="A29" t="s">
        <v>103</v>
      </c>
      <c r="E29">
        <v>20120296</v>
      </c>
      <c r="N29">
        <v>333</v>
      </c>
      <c r="O29">
        <v>20</v>
      </c>
      <c r="P29">
        <v>67</v>
      </c>
      <c r="Q29">
        <v>399</v>
      </c>
    </row>
    <row r="30" spans="1:18">
      <c r="A30" t="s">
        <v>104</v>
      </c>
      <c r="E30" t="s">
        <v>105</v>
      </c>
      <c r="N30">
        <v>99.16</v>
      </c>
      <c r="O30">
        <v>20</v>
      </c>
      <c r="P30">
        <v>19.84</v>
      </c>
      <c r="Q30">
        <v>119</v>
      </c>
    </row>
    <row r="31" spans="1:18">
      <c r="A31" t="s">
        <v>106</v>
      </c>
      <c r="J31" t="s">
        <v>107</v>
      </c>
      <c r="N31">
        <f>Q31/1.2</f>
        <v>645</v>
      </c>
      <c r="O31">
        <v>20</v>
      </c>
      <c r="P31">
        <f>Q31-N31</f>
        <v>129</v>
      </c>
      <c r="Q31">
        <v>774</v>
      </c>
    </row>
    <row r="32" spans="1:18">
      <c r="A32" t="s">
        <v>108</v>
      </c>
      <c r="J32" t="s">
        <v>109</v>
      </c>
      <c r="N32">
        <v>284</v>
      </c>
      <c r="O32">
        <v>20</v>
      </c>
      <c r="P32">
        <v>56.8</v>
      </c>
      <c r="Q32">
        <v>341</v>
      </c>
    </row>
    <row r="33" spans="1:17">
      <c r="A33" t="s">
        <v>110</v>
      </c>
      <c r="N33">
        <v>1732.18</v>
      </c>
      <c r="O33">
        <v>20</v>
      </c>
      <c r="P33">
        <v>346.42</v>
      </c>
      <c r="Q33">
        <v>2078.6</v>
      </c>
    </row>
    <row r="34" spans="1:17">
      <c r="A34" t="s">
        <v>111</v>
      </c>
      <c r="J34" t="s">
        <v>112</v>
      </c>
      <c r="N34">
        <v>31.01</v>
      </c>
      <c r="O34">
        <v>20</v>
      </c>
      <c r="P34">
        <v>154.99</v>
      </c>
      <c r="Q34">
        <v>186</v>
      </c>
    </row>
    <row r="35" spans="1:17">
      <c r="A35" t="s">
        <v>113</v>
      </c>
      <c r="N35">
        <v>5</v>
      </c>
      <c r="O35">
        <v>20</v>
      </c>
      <c r="P35">
        <v>25</v>
      </c>
      <c r="Q35">
        <v>30</v>
      </c>
    </row>
    <row r="37" spans="1:17">
      <c r="N37">
        <f>SUM(N2:N35)</f>
        <v>52811.410000000011</v>
      </c>
      <c r="P37">
        <f>SUM(P2:P35)</f>
        <v>9545.99</v>
      </c>
      <c r="Q37">
        <f>SUM(Q2:Q35)</f>
        <v>62356.6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>
      <selection activeCell="K10" sqref="K10"/>
    </sheetView>
  </sheetViews>
  <sheetFormatPr defaultRowHeight="15"/>
  <cols>
    <col min="1" max="1" width="7.140625" customWidth="1"/>
    <col min="2" max="2" width="13.5703125" style="4" customWidth="1"/>
    <col min="3" max="3" width="10.28515625" customWidth="1"/>
    <col min="4" max="4" width="11.140625" hidden="1" customWidth="1"/>
    <col min="5" max="5" width="10.140625" hidden="1" customWidth="1"/>
    <col min="6" max="6" width="28.42578125" customWidth="1"/>
    <col min="7" max="7" width="11.140625" customWidth="1"/>
    <col min="8" max="8" width="12.85546875" customWidth="1"/>
    <col min="9" max="9" width="10.28515625" customWidth="1"/>
    <col min="10" max="10" width="11.7109375" hidden="1" customWidth="1"/>
    <col min="11" max="11" width="11.85546875" bestFit="1" customWidth="1"/>
    <col min="12" max="12" width="11.28515625" customWidth="1"/>
    <col min="13" max="13" width="13" customWidth="1"/>
    <col min="14" max="14" width="13.42578125" customWidth="1"/>
  </cols>
  <sheetData>
    <row r="1" spans="1:14">
      <c r="A1" s="5"/>
      <c r="B1" s="6"/>
      <c r="C1" s="7" t="s">
        <v>138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3" customFormat="1" ht="48" customHeight="1">
      <c r="A2" s="8" t="s">
        <v>94</v>
      </c>
      <c r="B2" s="9" t="s">
        <v>90</v>
      </c>
      <c r="C2" s="8" t="s">
        <v>116</v>
      </c>
      <c r="D2" s="8" t="s">
        <v>115</v>
      </c>
      <c r="E2" s="8" t="s">
        <v>114</v>
      </c>
      <c r="F2" s="8" t="s">
        <v>117</v>
      </c>
      <c r="G2" s="8" t="s">
        <v>120</v>
      </c>
      <c r="H2" s="8" t="s">
        <v>134</v>
      </c>
      <c r="I2" s="8" t="s">
        <v>135</v>
      </c>
      <c r="J2" s="8" t="s">
        <v>136</v>
      </c>
      <c r="K2" s="8" t="s">
        <v>119</v>
      </c>
      <c r="L2" s="8" t="s">
        <v>118</v>
      </c>
      <c r="M2" s="8" t="s">
        <v>137</v>
      </c>
      <c r="N2" s="8" t="s">
        <v>121</v>
      </c>
    </row>
    <row r="3" spans="1:14">
      <c r="A3" s="10" t="s">
        <v>139</v>
      </c>
      <c r="B3" s="6">
        <v>20120296</v>
      </c>
      <c r="C3" s="11">
        <v>40967</v>
      </c>
      <c r="D3" s="11">
        <v>40967</v>
      </c>
      <c r="E3" s="11">
        <v>40967</v>
      </c>
      <c r="F3" s="5" t="s">
        <v>103</v>
      </c>
      <c r="G3" s="5">
        <v>70796068</v>
      </c>
      <c r="H3" s="12">
        <v>333</v>
      </c>
      <c r="I3" s="12"/>
      <c r="J3" s="12"/>
      <c r="K3" s="12">
        <f>0.2*H3</f>
        <v>66.600000000000009</v>
      </c>
      <c r="L3" s="12">
        <f>0.14*I3</f>
        <v>0</v>
      </c>
      <c r="M3" s="12">
        <f>SUM(K3:L3)</f>
        <v>66.600000000000009</v>
      </c>
      <c r="N3" s="12">
        <f>SUM(H3:L3)</f>
        <v>399.6</v>
      </c>
    </row>
    <row r="4" spans="1:14">
      <c r="A4" s="10" t="s">
        <v>140</v>
      </c>
      <c r="B4" s="6">
        <v>252972168</v>
      </c>
      <c r="C4" s="11">
        <v>41024</v>
      </c>
      <c r="D4" s="11">
        <v>41037</v>
      </c>
      <c r="E4" s="11">
        <v>41024</v>
      </c>
      <c r="F4" s="5" t="s">
        <v>14</v>
      </c>
      <c r="G4" s="5">
        <v>25788001</v>
      </c>
      <c r="H4" s="12">
        <v>103.33</v>
      </c>
      <c r="I4" s="12"/>
      <c r="J4" s="12"/>
      <c r="K4" s="12">
        <f>0.2*H4</f>
        <v>20.666</v>
      </c>
      <c r="L4" s="12">
        <f>0.14*I4</f>
        <v>0</v>
      </c>
      <c r="M4" s="12">
        <f>SUM(K4:L4)</f>
        <v>20.666</v>
      </c>
      <c r="N4" s="12">
        <f>SUM(H4:L4)</f>
        <v>123.996</v>
      </c>
    </row>
    <row r="5" spans="1:14">
      <c r="A5" s="10" t="s">
        <v>141</v>
      </c>
      <c r="B5" s="6">
        <v>201227</v>
      </c>
      <c r="C5" s="11">
        <v>41026</v>
      </c>
      <c r="D5" s="11">
        <v>41040</v>
      </c>
      <c r="E5" s="11">
        <v>41026</v>
      </c>
      <c r="F5" s="5" t="s">
        <v>5</v>
      </c>
      <c r="G5" s="5">
        <v>15014886</v>
      </c>
      <c r="H5" s="12">
        <v>6500</v>
      </c>
      <c r="I5" s="12"/>
      <c r="J5" s="12"/>
      <c r="K5" s="12">
        <f>0.2*H5</f>
        <v>1300</v>
      </c>
      <c r="L5" s="12">
        <f>0.14*I5</f>
        <v>0</v>
      </c>
      <c r="M5" s="12">
        <f>SUM(K5:L5)</f>
        <v>1300</v>
      </c>
      <c r="N5" s="12">
        <f>SUM(H5:L5)</f>
        <v>7800</v>
      </c>
    </row>
    <row r="6" spans="1:14">
      <c r="A6" s="10" t="s">
        <v>142</v>
      </c>
      <c r="B6" s="6" t="s">
        <v>23</v>
      </c>
      <c r="C6" s="11">
        <v>41030</v>
      </c>
      <c r="D6" s="11">
        <v>41054</v>
      </c>
      <c r="E6" s="11">
        <v>41030</v>
      </c>
      <c r="F6" s="5" t="s">
        <v>20</v>
      </c>
      <c r="G6" s="5">
        <v>27735052</v>
      </c>
      <c r="H6" s="12">
        <v>220</v>
      </c>
      <c r="I6" s="12"/>
      <c r="J6" s="12"/>
      <c r="K6" s="12">
        <f>0.2*H6</f>
        <v>44</v>
      </c>
      <c r="L6" s="12">
        <f>0.14*I6</f>
        <v>0</v>
      </c>
      <c r="M6" s="12">
        <f>SUM(K6:L6)</f>
        <v>44</v>
      </c>
      <c r="N6" s="12">
        <f>SUM(H6:L6)</f>
        <v>264</v>
      </c>
    </row>
    <row r="7" spans="1:14">
      <c r="A7" s="10" t="s">
        <v>143</v>
      </c>
      <c r="B7" s="6" t="s">
        <v>129</v>
      </c>
      <c r="C7" s="11">
        <v>41033</v>
      </c>
      <c r="D7" s="11">
        <v>41033</v>
      </c>
      <c r="E7" s="11">
        <v>41033</v>
      </c>
      <c r="F7" s="5" t="s">
        <v>106</v>
      </c>
      <c r="G7" s="5">
        <v>42633559</v>
      </c>
      <c r="H7" s="12">
        <v>645</v>
      </c>
      <c r="I7" s="12"/>
      <c r="J7" s="12"/>
      <c r="K7" s="12">
        <f>0.2*H7</f>
        <v>129</v>
      </c>
      <c r="L7" s="12">
        <f>0.14*I7</f>
        <v>0</v>
      </c>
      <c r="M7" s="12">
        <f>SUM(K7:L7)</f>
        <v>129</v>
      </c>
      <c r="N7" s="12">
        <f>SUM(H7:L7)</f>
        <v>774</v>
      </c>
    </row>
    <row r="8" spans="1:14">
      <c r="A8" s="10" t="s">
        <v>144</v>
      </c>
      <c r="B8" s="6" t="s">
        <v>105</v>
      </c>
      <c r="C8" s="11">
        <v>41034</v>
      </c>
      <c r="D8" s="11">
        <v>41034</v>
      </c>
      <c r="E8" s="11">
        <v>41034</v>
      </c>
      <c r="F8" s="5" t="s">
        <v>47</v>
      </c>
      <c r="G8" s="5">
        <v>40470377</v>
      </c>
      <c r="H8" s="12">
        <v>99.166666666666671</v>
      </c>
      <c r="I8" s="12"/>
      <c r="J8" s="12"/>
      <c r="K8" s="12">
        <f>0.2*H8</f>
        <v>19.833333333333336</v>
      </c>
      <c r="L8" s="12">
        <f>0.14*I8</f>
        <v>0</v>
      </c>
      <c r="M8" s="12">
        <f>SUM(K8:L8)</f>
        <v>19.833333333333336</v>
      </c>
      <c r="N8" s="12">
        <f>SUM(H8:L8)</f>
        <v>119</v>
      </c>
    </row>
    <row r="9" spans="1:14">
      <c r="A9" s="10" t="s">
        <v>145</v>
      </c>
      <c r="B9" s="6" t="s">
        <v>58</v>
      </c>
      <c r="C9" s="11">
        <v>41040</v>
      </c>
      <c r="D9" s="11">
        <v>41040</v>
      </c>
      <c r="E9" s="11">
        <v>41040</v>
      </c>
      <c r="F9" s="5" t="s">
        <v>56</v>
      </c>
      <c r="G9" s="5">
        <v>27754693</v>
      </c>
      <c r="H9" s="12">
        <v>87.5</v>
      </c>
      <c r="I9" s="12"/>
      <c r="J9" s="12"/>
      <c r="K9" s="12">
        <f>0.2*H9</f>
        <v>17.5</v>
      </c>
      <c r="L9" s="12">
        <f>0.14*I9</f>
        <v>0</v>
      </c>
      <c r="M9" s="12">
        <f>SUM(K9:L9)</f>
        <v>17.5</v>
      </c>
      <c r="N9" s="12">
        <f>SUM(H9:L9)</f>
        <v>105</v>
      </c>
    </row>
    <row r="10" spans="1:14">
      <c r="A10" s="10" t="s">
        <v>146</v>
      </c>
      <c r="B10" s="5">
        <v>120036</v>
      </c>
      <c r="C10" s="11">
        <v>41050</v>
      </c>
      <c r="D10" s="11">
        <v>41060</v>
      </c>
      <c r="E10" s="11">
        <v>41050</v>
      </c>
      <c r="F10" s="5" t="s">
        <v>10</v>
      </c>
      <c r="G10" s="5">
        <v>74748831</v>
      </c>
      <c r="H10" s="5"/>
      <c r="I10" s="12"/>
      <c r="J10" s="12">
        <v>5600</v>
      </c>
      <c r="K10" s="12">
        <f>0.2*H10</f>
        <v>0</v>
      </c>
      <c r="L10" s="12">
        <f>0.14*I10</f>
        <v>0</v>
      </c>
      <c r="M10" s="12">
        <f>SUM(K10:L10)</f>
        <v>0</v>
      </c>
      <c r="N10" s="12">
        <f>SUM(H10:L10)</f>
        <v>5600</v>
      </c>
    </row>
    <row r="11" spans="1:14">
      <c r="A11" s="10" t="s">
        <v>147</v>
      </c>
      <c r="B11" s="6">
        <v>256935758</v>
      </c>
      <c r="C11" s="11">
        <v>41053</v>
      </c>
      <c r="D11" s="11">
        <v>41072</v>
      </c>
      <c r="E11" s="11">
        <v>41053</v>
      </c>
      <c r="F11" s="5" t="s">
        <v>14</v>
      </c>
      <c r="G11" s="5">
        <v>25788001</v>
      </c>
      <c r="H11" s="12">
        <v>446.65</v>
      </c>
      <c r="I11" s="12"/>
      <c r="J11" s="12"/>
      <c r="K11" s="12">
        <f>0.2*H11</f>
        <v>89.33</v>
      </c>
      <c r="L11" s="12">
        <f>0.14*I11</f>
        <v>0</v>
      </c>
      <c r="M11" s="12">
        <f>SUM(K11:L11)</f>
        <v>89.33</v>
      </c>
      <c r="N11" s="12">
        <f>SUM(H11:L11)</f>
        <v>535.98</v>
      </c>
    </row>
    <row r="12" spans="1:14">
      <c r="A12" s="10" t="s">
        <v>148</v>
      </c>
      <c r="B12" s="6" t="s">
        <v>49</v>
      </c>
      <c r="C12" s="11">
        <v>41059</v>
      </c>
      <c r="D12" s="11">
        <v>41059</v>
      </c>
      <c r="E12" s="11">
        <v>41059</v>
      </c>
      <c r="F12" s="5" t="s">
        <v>47</v>
      </c>
      <c r="G12" s="5">
        <v>40470377</v>
      </c>
      <c r="H12" s="12">
        <v>27.5</v>
      </c>
      <c r="I12" s="12"/>
      <c r="J12" s="12"/>
      <c r="K12" s="12">
        <f>0.2*H12</f>
        <v>5.5</v>
      </c>
      <c r="L12" s="12">
        <f>0.14*I12</f>
        <v>0</v>
      </c>
      <c r="M12" s="12">
        <f>SUM(K12:L12)</f>
        <v>5.5</v>
      </c>
      <c r="N12" s="12">
        <f>SUM(H12:L12)</f>
        <v>33</v>
      </c>
    </row>
    <row r="13" spans="1:14">
      <c r="A13" s="10" t="s">
        <v>149</v>
      </c>
      <c r="B13" s="6" t="s">
        <v>25</v>
      </c>
      <c r="C13" s="11">
        <v>41061</v>
      </c>
      <c r="D13" s="11">
        <v>41086</v>
      </c>
      <c r="E13" s="11">
        <v>41061</v>
      </c>
      <c r="F13" s="5" t="s">
        <v>20</v>
      </c>
      <c r="G13" s="5">
        <v>27735052</v>
      </c>
      <c r="H13" s="12">
        <v>220</v>
      </c>
      <c r="I13" s="12"/>
      <c r="J13" s="12"/>
      <c r="K13" s="12">
        <f>0.2*H13</f>
        <v>44</v>
      </c>
      <c r="L13" s="12">
        <f>0.14*I13</f>
        <v>0</v>
      </c>
      <c r="M13" s="12">
        <f>SUM(K13:L13)</f>
        <v>44</v>
      </c>
      <c r="N13" s="12">
        <f>SUM(H13:L13)</f>
        <v>264</v>
      </c>
    </row>
    <row r="14" spans="1:14">
      <c r="A14" s="10" t="s">
        <v>150</v>
      </c>
      <c r="B14" s="6">
        <v>4043</v>
      </c>
      <c r="C14" s="11">
        <v>41061</v>
      </c>
      <c r="D14" s="11">
        <v>41061</v>
      </c>
      <c r="E14" s="11">
        <v>41061</v>
      </c>
      <c r="F14" s="5" t="s">
        <v>30</v>
      </c>
      <c r="G14" s="5">
        <v>47114983</v>
      </c>
      <c r="H14" s="12">
        <v>83.33</v>
      </c>
      <c r="I14" s="12"/>
      <c r="J14" s="12"/>
      <c r="K14" s="12">
        <f>0.2*H14</f>
        <v>16.666</v>
      </c>
      <c r="L14" s="12">
        <f>0.14*I14</f>
        <v>0</v>
      </c>
      <c r="M14" s="12">
        <f>SUM(K14:L14)</f>
        <v>16.666</v>
      </c>
      <c r="N14" s="12">
        <f>SUM(H14:L14)</f>
        <v>99.995999999999995</v>
      </c>
    </row>
    <row r="15" spans="1:14">
      <c r="A15" s="10" t="s">
        <v>151</v>
      </c>
      <c r="B15" s="6">
        <v>458844</v>
      </c>
      <c r="C15" s="11">
        <v>41061</v>
      </c>
      <c r="D15" s="11">
        <v>41061</v>
      </c>
      <c r="E15" s="11">
        <v>41061</v>
      </c>
      <c r="F15" s="5" t="s">
        <v>60</v>
      </c>
      <c r="G15" s="5">
        <v>25670816</v>
      </c>
      <c r="H15" s="12">
        <v>749.17</v>
      </c>
      <c r="I15" s="12"/>
      <c r="J15" s="12"/>
      <c r="K15" s="12">
        <f>0.2*H15</f>
        <v>149.834</v>
      </c>
      <c r="L15" s="12">
        <f>0.14*I15</f>
        <v>0</v>
      </c>
      <c r="M15" s="12">
        <f>SUM(K15:L15)</f>
        <v>149.834</v>
      </c>
      <c r="N15" s="12">
        <f>SUM(H15:L15)</f>
        <v>899.00399999999991</v>
      </c>
    </row>
    <row r="16" spans="1:14">
      <c r="A16" s="10" t="s">
        <v>152</v>
      </c>
      <c r="B16" s="6" t="s">
        <v>123</v>
      </c>
      <c r="C16" s="11">
        <v>41071</v>
      </c>
      <c r="D16" s="11">
        <v>41085</v>
      </c>
      <c r="E16" s="11">
        <v>41071</v>
      </c>
      <c r="F16" s="5" t="s">
        <v>33</v>
      </c>
      <c r="G16" s="5">
        <v>25620991</v>
      </c>
      <c r="H16" s="12">
        <v>368.33</v>
      </c>
      <c r="I16" s="12"/>
      <c r="J16" s="12"/>
      <c r="K16" s="12">
        <f>0.2*H16</f>
        <v>73.665999999999997</v>
      </c>
      <c r="L16" s="12">
        <f>0.14*I16</f>
        <v>0</v>
      </c>
      <c r="M16" s="12">
        <f>SUM(K16:L16)</f>
        <v>73.665999999999997</v>
      </c>
      <c r="N16" s="12">
        <f>SUM(H16:L16)</f>
        <v>441.99599999999998</v>
      </c>
    </row>
    <row r="17" spans="1:14">
      <c r="A17" s="10" t="s">
        <v>153</v>
      </c>
      <c r="B17" s="6" t="s">
        <v>68</v>
      </c>
      <c r="C17" s="11">
        <v>41071</v>
      </c>
      <c r="D17" s="11">
        <v>41071</v>
      </c>
      <c r="E17" s="11">
        <v>41071</v>
      </c>
      <c r="F17" s="5" t="s">
        <v>126</v>
      </c>
      <c r="G17" s="5">
        <v>60732181</v>
      </c>
      <c r="H17" s="12">
        <v>3246.83</v>
      </c>
      <c r="I17" s="12"/>
      <c r="J17" s="12"/>
      <c r="K17" s="12">
        <f>0.2*H17</f>
        <v>649.36599999999999</v>
      </c>
      <c r="L17" s="12">
        <f>0.14*I17</f>
        <v>0</v>
      </c>
      <c r="M17" s="12">
        <f>SUM(K17:L17)</f>
        <v>649.36599999999999</v>
      </c>
      <c r="N17" s="12">
        <f>SUM(H17:L17)</f>
        <v>3896.1959999999999</v>
      </c>
    </row>
    <row r="18" spans="1:14">
      <c r="A18" s="10" t="s">
        <v>154</v>
      </c>
      <c r="B18" s="6" t="s">
        <v>122</v>
      </c>
      <c r="C18" s="11">
        <v>41072</v>
      </c>
      <c r="D18" s="11">
        <v>41079</v>
      </c>
      <c r="E18" s="11">
        <v>41072</v>
      </c>
      <c r="F18" s="5" t="s">
        <v>27</v>
      </c>
      <c r="G18" s="5">
        <v>29188563</v>
      </c>
      <c r="H18" s="12">
        <v>21000</v>
      </c>
      <c r="I18" s="12"/>
      <c r="J18" s="12"/>
      <c r="K18" s="12">
        <f>0.2*H18</f>
        <v>4200</v>
      </c>
      <c r="L18" s="12">
        <f>0.14*I18</f>
        <v>0</v>
      </c>
      <c r="M18" s="12">
        <f>SUM(K18:L18)</f>
        <v>4200</v>
      </c>
      <c r="N18" s="12">
        <f>SUM(H18:L18)</f>
        <v>25200</v>
      </c>
    </row>
    <row r="19" spans="1:14">
      <c r="A19" s="10" t="s">
        <v>155</v>
      </c>
      <c r="B19" s="6">
        <v>4524</v>
      </c>
      <c r="C19" s="11">
        <v>41072</v>
      </c>
      <c r="D19" s="11">
        <v>41072</v>
      </c>
      <c r="E19" s="11">
        <v>41072</v>
      </c>
      <c r="F19" s="5" t="s">
        <v>44</v>
      </c>
      <c r="G19" s="5">
        <v>25693654</v>
      </c>
      <c r="H19" s="12"/>
      <c r="I19" s="12">
        <v>227.19298245614036</v>
      </c>
      <c r="J19" s="12"/>
      <c r="K19" s="12">
        <f>0.2*H19</f>
        <v>0</v>
      </c>
      <c r="L19" s="12">
        <f>0.14*I19</f>
        <v>31.807017543859654</v>
      </c>
      <c r="M19" s="12">
        <f>SUM(K19:L19)</f>
        <v>31.807017543859654</v>
      </c>
      <c r="N19" s="12">
        <f>SUM(H19:L19)</f>
        <v>259</v>
      </c>
    </row>
    <row r="20" spans="1:14">
      <c r="A20" s="10" t="s">
        <v>156</v>
      </c>
      <c r="B20" s="6" t="s">
        <v>132</v>
      </c>
      <c r="C20" s="13">
        <v>41073</v>
      </c>
      <c r="D20" s="13">
        <v>41073</v>
      </c>
      <c r="E20" s="13">
        <v>41083</v>
      </c>
      <c r="F20" s="14" t="s">
        <v>83</v>
      </c>
      <c r="G20" s="14">
        <v>49240617</v>
      </c>
      <c r="H20" s="12">
        <v>190</v>
      </c>
      <c r="I20" s="12">
        <v>525.43859649122817</v>
      </c>
      <c r="J20" s="12"/>
      <c r="K20" s="12">
        <f>0.2*H20</f>
        <v>38</v>
      </c>
      <c r="L20" s="12">
        <f>0.14*I20</f>
        <v>73.561403508771946</v>
      </c>
      <c r="M20" s="12">
        <f>SUM(K20:L20)</f>
        <v>111.56140350877195</v>
      </c>
      <c r="N20" s="12">
        <f>SUM(H20:L20)</f>
        <v>827.00000000000011</v>
      </c>
    </row>
    <row r="21" spans="1:14">
      <c r="A21" s="10" t="s">
        <v>157</v>
      </c>
      <c r="B21" s="6">
        <v>17</v>
      </c>
      <c r="C21" s="11">
        <v>41074</v>
      </c>
      <c r="D21" s="11">
        <v>41074</v>
      </c>
      <c r="E21" s="11">
        <v>41074</v>
      </c>
      <c r="F21" s="5" t="s">
        <v>63</v>
      </c>
      <c r="G21" s="5">
        <v>13690558</v>
      </c>
      <c r="H21" s="12">
        <v>1580.77</v>
      </c>
      <c r="I21" s="12"/>
      <c r="J21" s="12"/>
      <c r="K21" s="12">
        <f>0.2*H21</f>
        <v>316.154</v>
      </c>
      <c r="L21" s="12">
        <f>0.14*I21</f>
        <v>0</v>
      </c>
      <c r="M21" s="12">
        <f>SUM(K21:L21)</f>
        <v>316.154</v>
      </c>
      <c r="N21" s="12">
        <f>SUM(H21:L21)</f>
        <v>1896.924</v>
      </c>
    </row>
    <row r="22" spans="1:14">
      <c r="A22" s="10" t="s">
        <v>158</v>
      </c>
      <c r="B22" s="6" t="s">
        <v>127</v>
      </c>
      <c r="C22" s="11">
        <v>41078</v>
      </c>
      <c r="D22" s="11">
        <v>41078</v>
      </c>
      <c r="E22" s="11">
        <v>41078</v>
      </c>
      <c r="F22" s="5" t="s">
        <v>70</v>
      </c>
      <c r="G22" s="5">
        <v>28344065</v>
      </c>
      <c r="H22" s="12">
        <v>187</v>
      </c>
      <c r="I22" s="12"/>
      <c r="J22" s="12"/>
      <c r="K22" s="12">
        <f>0.2*H22</f>
        <v>37.4</v>
      </c>
      <c r="L22" s="12">
        <f>0.14*I22</f>
        <v>0</v>
      </c>
      <c r="M22" s="12">
        <f>SUM(K22:L22)</f>
        <v>37.4</v>
      </c>
      <c r="N22" s="12">
        <f>SUM(H22:L22)</f>
        <v>224.4</v>
      </c>
    </row>
    <row r="23" spans="1:14">
      <c r="A23" s="10" t="s">
        <v>159</v>
      </c>
      <c r="B23" s="6" t="s">
        <v>75</v>
      </c>
      <c r="C23" s="11">
        <v>41078</v>
      </c>
      <c r="D23" s="11">
        <v>41078</v>
      </c>
      <c r="E23" s="11">
        <v>41078</v>
      </c>
      <c r="F23" s="5" t="s">
        <v>73</v>
      </c>
      <c r="G23" s="5">
        <v>46342516</v>
      </c>
      <c r="H23" s="12">
        <v>1235.74</v>
      </c>
      <c r="I23" s="12"/>
      <c r="J23" s="12"/>
      <c r="K23" s="12">
        <f>0.2*H23</f>
        <v>247.14800000000002</v>
      </c>
      <c r="L23" s="12">
        <f>0.14*I23</f>
        <v>0</v>
      </c>
      <c r="M23" s="12">
        <f>SUM(K23:L23)</f>
        <v>247.14800000000002</v>
      </c>
      <c r="N23" s="12">
        <f>SUM(H23:L23)</f>
        <v>1482.8879999999999</v>
      </c>
    </row>
    <row r="24" spans="1:14">
      <c r="A24" s="10" t="s">
        <v>160</v>
      </c>
      <c r="B24" s="6" t="s">
        <v>77</v>
      </c>
      <c r="C24" s="11">
        <v>41078</v>
      </c>
      <c r="D24" s="11">
        <v>41078</v>
      </c>
      <c r="E24" s="11">
        <v>41078</v>
      </c>
      <c r="F24" s="5" t="s">
        <v>73</v>
      </c>
      <c r="G24" s="5">
        <v>46342516</v>
      </c>
      <c r="H24" s="12">
        <v>111.3</v>
      </c>
      <c r="I24" s="12"/>
      <c r="J24" s="12"/>
      <c r="K24" s="12">
        <f>0.2*H24</f>
        <v>22.26</v>
      </c>
      <c r="L24" s="12">
        <f>0.14*I24</f>
        <v>0</v>
      </c>
      <c r="M24" s="12">
        <f>SUM(K24:L24)</f>
        <v>22.26</v>
      </c>
      <c r="N24" s="12">
        <f>SUM(H24:L24)</f>
        <v>133.56</v>
      </c>
    </row>
    <row r="25" spans="1:14">
      <c r="A25" s="10" t="s">
        <v>161</v>
      </c>
      <c r="B25" s="6" t="s">
        <v>81</v>
      </c>
      <c r="C25" s="11">
        <v>41078</v>
      </c>
      <c r="D25" s="11">
        <v>41078</v>
      </c>
      <c r="E25" s="11">
        <v>41078</v>
      </c>
      <c r="F25" s="5" t="s">
        <v>79</v>
      </c>
      <c r="G25" s="5">
        <v>18631991</v>
      </c>
      <c r="H25" s="12">
        <v>3610.69</v>
      </c>
      <c r="I25" s="12"/>
      <c r="J25" s="12"/>
      <c r="K25" s="12">
        <f>0.2*H25</f>
        <v>722.13800000000003</v>
      </c>
      <c r="L25" s="12">
        <f>0.14*I25</f>
        <v>0</v>
      </c>
      <c r="M25" s="12">
        <f>SUM(K25:L25)</f>
        <v>722.13800000000003</v>
      </c>
      <c r="N25" s="12">
        <f>SUM(H25:L25)</f>
        <v>4332.8280000000004</v>
      </c>
    </row>
    <row r="26" spans="1:14">
      <c r="A26" s="10" t="s">
        <v>162</v>
      </c>
      <c r="B26" s="6">
        <v>260932606</v>
      </c>
      <c r="C26" s="11">
        <v>41084</v>
      </c>
      <c r="D26" s="11">
        <v>41090</v>
      </c>
      <c r="E26" s="11">
        <v>41084</v>
      </c>
      <c r="F26" s="5" t="s">
        <v>14</v>
      </c>
      <c r="G26" s="5">
        <v>25788001</v>
      </c>
      <c r="H26" s="12">
        <v>890.8</v>
      </c>
      <c r="I26" s="12"/>
      <c r="J26" s="12"/>
      <c r="K26" s="12">
        <f>0.2*H26</f>
        <v>178.16</v>
      </c>
      <c r="L26" s="12">
        <f>0.14*I26</f>
        <v>0</v>
      </c>
      <c r="M26" s="12">
        <f>SUM(K26:L26)</f>
        <v>178.16</v>
      </c>
      <c r="N26" s="12">
        <f>SUM(H26:L26)</f>
        <v>1068.96</v>
      </c>
    </row>
    <row r="27" spans="1:14">
      <c r="A27" s="10" t="s">
        <v>163</v>
      </c>
      <c r="B27" s="6" t="s">
        <v>130</v>
      </c>
      <c r="C27" s="11">
        <v>41085</v>
      </c>
      <c r="D27" s="11">
        <v>41085</v>
      </c>
      <c r="E27" s="11">
        <v>41085</v>
      </c>
      <c r="F27" s="5" t="s">
        <v>51</v>
      </c>
      <c r="G27" s="5">
        <v>28226909</v>
      </c>
      <c r="H27" s="5"/>
      <c r="I27" s="12">
        <v>190.35087719298247</v>
      </c>
      <c r="J27" s="12"/>
      <c r="K27" s="12">
        <f>0.2*H27</f>
        <v>0</v>
      </c>
      <c r="L27" s="12">
        <f>0.14*I27</f>
        <v>26.649122807017548</v>
      </c>
      <c r="M27" s="12">
        <f>SUM(K27:L27)</f>
        <v>26.649122807017548</v>
      </c>
      <c r="N27" s="12">
        <f>SUM(H27:L27)</f>
        <v>217</v>
      </c>
    </row>
    <row r="28" spans="1:14">
      <c r="A28" s="10" t="s">
        <v>164</v>
      </c>
      <c r="B28" s="6">
        <v>4245</v>
      </c>
      <c r="C28" s="11">
        <v>41086</v>
      </c>
      <c r="D28" s="11">
        <v>41086</v>
      </c>
      <c r="E28" s="11">
        <v>41086</v>
      </c>
      <c r="F28" s="5" t="s">
        <v>30</v>
      </c>
      <c r="G28" s="5">
        <v>47114983</v>
      </c>
      <c r="H28" s="12">
        <v>75</v>
      </c>
      <c r="I28" s="12"/>
      <c r="J28" s="12"/>
      <c r="K28" s="12">
        <f>0.2*H28</f>
        <v>15</v>
      </c>
      <c r="L28" s="12">
        <f>0.14*I28</f>
        <v>0</v>
      </c>
      <c r="M28" s="12">
        <f>SUM(K28:L28)</f>
        <v>15</v>
      </c>
      <c r="N28" s="12">
        <f>SUM(H28:L28)</f>
        <v>90</v>
      </c>
    </row>
    <row r="29" spans="1:14">
      <c r="A29" s="10" t="s">
        <v>165</v>
      </c>
      <c r="B29" s="6" t="s">
        <v>128</v>
      </c>
      <c r="C29" s="11">
        <v>41087</v>
      </c>
      <c r="D29" s="11">
        <v>41087</v>
      </c>
      <c r="E29" s="11">
        <v>41087</v>
      </c>
      <c r="F29" s="5" t="s">
        <v>108</v>
      </c>
      <c r="G29" s="5">
        <v>60738049</v>
      </c>
      <c r="H29" s="12">
        <v>284</v>
      </c>
      <c r="I29" s="12"/>
      <c r="J29" s="12"/>
      <c r="K29" s="12">
        <f>0.2*H29</f>
        <v>56.800000000000004</v>
      </c>
      <c r="L29" s="12">
        <f>0.14*I29</f>
        <v>0</v>
      </c>
      <c r="M29" s="12">
        <f>SUM(K29:L29)</f>
        <v>56.800000000000004</v>
      </c>
      <c r="N29" s="12">
        <f>SUM(H29:L29)</f>
        <v>340.8</v>
      </c>
    </row>
    <row r="30" spans="1:14">
      <c r="A30" s="10" t="s">
        <v>166</v>
      </c>
      <c r="B30" s="6" t="s">
        <v>86</v>
      </c>
      <c r="C30" s="11">
        <v>41087</v>
      </c>
      <c r="D30" s="11">
        <v>41087</v>
      </c>
      <c r="E30" s="11">
        <v>41087</v>
      </c>
      <c r="F30" s="5" t="s">
        <v>56</v>
      </c>
      <c r="G30" s="5">
        <v>27754693</v>
      </c>
      <c r="H30" s="12">
        <v>461.65</v>
      </c>
      <c r="I30" s="12"/>
      <c r="J30" s="12"/>
      <c r="K30" s="12">
        <f>0.2*H30</f>
        <v>92.33</v>
      </c>
      <c r="L30" s="12">
        <f>0.14*I30</f>
        <v>0</v>
      </c>
      <c r="M30" s="12">
        <f>SUM(K30:L30)</f>
        <v>92.33</v>
      </c>
      <c r="N30" s="12">
        <f>SUM(H30:L30)</f>
        <v>553.98</v>
      </c>
    </row>
    <row r="31" spans="1:14">
      <c r="A31" s="10" t="s">
        <v>167</v>
      </c>
      <c r="B31" s="6" t="s">
        <v>88</v>
      </c>
      <c r="C31" s="11">
        <v>41087</v>
      </c>
      <c r="D31" s="11">
        <v>41087</v>
      </c>
      <c r="E31" s="11">
        <v>41087</v>
      </c>
      <c r="F31" s="5" t="s">
        <v>56</v>
      </c>
      <c r="G31" s="5">
        <v>27754693</v>
      </c>
      <c r="H31" s="12">
        <v>1316.61</v>
      </c>
      <c r="I31" s="12"/>
      <c r="J31" s="12"/>
      <c r="K31" s="12">
        <f>0.2*H31</f>
        <v>263.322</v>
      </c>
      <c r="L31" s="12">
        <f>0.14*I31</f>
        <v>0</v>
      </c>
      <c r="M31" s="12">
        <f>SUM(K31:L31)</f>
        <v>263.322</v>
      </c>
      <c r="N31" s="12">
        <f>SUM(H31:L31)</f>
        <v>1579.9319999999998</v>
      </c>
    </row>
    <row r="32" spans="1:14">
      <c r="A32" s="10" t="s">
        <v>168</v>
      </c>
      <c r="B32" s="6" t="s">
        <v>124</v>
      </c>
      <c r="C32" s="11">
        <v>41088</v>
      </c>
      <c r="D32" s="11">
        <v>41088</v>
      </c>
      <c r="E32" s="11">
        <v>41088</v>
      </c>
      <c r="F32" s="5" t="s">
        <v>125</v>
      </c>
      <c r="G32" s="5">
        <v>27720578</v>
      </c>
      <c r="H32" s="12">
        <v>1732.18</v>
      </c>
      <c r="I32" s="12"/>
      <c r="J32" s="12"/>
      <c r="K32" s="12">
        <f>0.2*H32</f>
        <v>346.43600000000004</v>
      </c>
      <c r="L32" s="12">
        <f>0.14*I32</f>
        <v>0</v>
      </c>
      <c r="M32" s="12">
        <f>SUM(K32:L32)</f>
        <v>346.43600000000004</v>
      </c>
      <c r="N32" s="12">
        <f>SUM(H32:L32)</f>
        <v>2078.616</v>
      </c>
    </row>
    <row r="33" spans="1:14">
      <c r="A33" s="10" t="s">
        <v>169</v>
      </c>
      <c r="B33" s="6" t="s">
        <v>131</v>
      </c>
      <c r="C33" s="11">
        <v>41088</v>
      </c>
      <c r="D33" s="11">
        <v>41088</v>
      </c>
      <c r="E33" s="11">
        <v>41088</v>
      </c>
      <c r="F33" s="5" t="s">
        <v>63</v>
      </c>
      <c r="G33" s="5">
        <v>49240617</v>
      </c>
      <c r="H33" s="12">
        <v>155</v>
      </c>
      <c r="I33" s="12"/>
      <c r="J33" s="12"/>
      <c r="K33" s="12">
        <f>0.2*H33</f>
        <v>31</v>
      </c>
      <c r="L33" s="12">
        <f>0.14*I33</f>
        <v>0</v>
      </c>
      <c r="M33" s="12">
        <f>SUM(K33:L33)</f>
        <v>31</v>
      </c>
      <c r="N33" s="12">
        <f>SUM(H33:L33)</f>
        <v>186</v>
      </c>
    </row>
    <row r="34" spans="1:14">
      <c r="A34" s="10" t="s">
        <v>170</v>
      </c>
      <c r="B34" s="6" t="s">
        <v>133</v>
      </c>
      <c r="C34" s="11">
        <v>41094</v>
      </c>
      <c r="D34" s="11">
        <v>41094</v>
      </c>
      <c r="E34" s="11">
        <v>41094</v>
      </c>
      <c r="F34" s="5" t="s">
        <v>113</v>
      </c>
      <c r="G34" s="5">
        <v>47114983</v>
      </c>
      <c r="H34" s="12">
        <v>25</v>
      </c>
      <c r="I34" s="12"/>
      <c r="J34" s="12"/>
      <c r="K34" s="12">
        <f>0.2*H34</f>
        <v>5</v>
      </c>
      <c r="L34" s="12">
        <f>0.14*I34</f>
        <v>0</v>
      </c>
      <c r="M34" s="12">
        <f>SUM(K34:L34)</f>
        <v>5</v>
      </c>
      <c r="N34" s="12">
        <f>SUM(H34:L34)</f>
        <v>30</v>
      </c>
    </row>
    <row r="35" spans="1:14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6"/>
      <c r="C36" s="5"/>
      <c r="D36" s="5"/>
      <c r="E36" s="5"/>
      <c r="F36" s="5"/>
      <c r="G36" s="5"/>
      <c r="H36" s="12">
        <f>SUM(H3:H34)</f>
        <v>45985.546666666676</v>
      </c>
      <c r="I36" s="12">
        <f t="shared" ref="I36:J36" si="0">SUM(I3:I34)</f>
        <v>942.98245614035102</v>
      </c>
      <c r="J36" s="12">
        <f t="shared" si="0"/>
        <v>5600</v>
      </c>
      <c r="K36" s="12">
        <f>SUM(K3:K35)</f>
        <v>9197.109333333332</v>
      </c>
      <c r="L36" s="12">
        <f>SUM(L3:L35)</f>
        <v>132.01754385964915</v>
      </c>
      <c r="M36" s="12">
        <f>SUM(M3:M34)</f>
        <v>9329.1268771929808</v>
      </c>
      <c r="N36" s="12">
        <f>SUM(N3:N34)</f>
        <v>61857.656000000003</v>
      </c>
    </row>
    <row r="37" spans="1:14">
      <c r="A37" s="5"/>
      <c r="B37" s="6"/>
      <c r="C37" s="5"/>
      <c r="D37" s="5"/>
      <c r="E37" s="5"/>
      <c r="F37" s="5"/>
      <c r="G37" s="5"/>
      <c r="H37" s="12">
        <v>46169</v>
      </c>
      <c r="I37" s="12">
        <v>716</v>
      </c>
      <c r="J37" s="12"/>
      <c r="K37" s="12">
        <v>9236</v>
      </c>
      <c r="L37" s="12">
        <v>100</v>
      </c>
      <c r="M37" s="12">
        <v>9336</v>
      </c>
      <c r="N37" s="5"/>
    </row>
    <row r="38" spans="1:14">
      <c r="A38" s="5"/>
      <c r="B38" s="6"/>
      <c r="C38" s="5"/>
      <c r="D38" s="5"/>
      <c r="E38" s="5"/>
      <c r="F38" s="5"/>
      <c r="G38" s="5"/>
      <c r="H38" s="12">
        <f>H37-H36</f>
        <v>183.45333333332383</v>
      </c>
      <c r="I38" s="12">
        <f>I37-I36</f>
        <v>-226.98245614035102</v>
      </c>
      <c r="J38" s="12"/>
      <c r="K38" s="12">
        <f t="shared" ref="K38:M38" si="1">K37-K36</f>
        <v>38.890666666668039</v>
      </c>
      <c r="L38" s="12">
        <f t="shared" si="1"/>
        <v>-32.017543859649152</v>
      </c>
      <c r="M38" s="12">
        <f t="shared" si="1"/>
        <v>6.8731228070191719</v>
      </c>
      <c r="N38" s="5"/>
    </row>
  </sheetData>
  <sortState ref="A3:N34">
    <sortCondition ref="C3:C34"/>
  </sortState>
  <pageMargins left="0.19685039370078741" right="0.19685039370078741" top="0.19685039370078741" bottom="0.19685039370078741" header="0" footer="0"/>
  <pageSetup paperSize="9" orientation="landscape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3</vt:i4>
      </vt:variant>
    </vt:vector>
  </HeadingPairs>
  <TitlesOfParts>
    <vt:vector size="7" baseType="lpstr">
      <vt:lpstr>20</vt:lpstr>
      <vt:lpstr>14</vt:lpstr>
      <vt:lpstr>0</vt:lpstr>
      <vt:lpstr>List1</vt:lpstr>
      <vt:lpstr>'0'!nouzovy_import</vt:lpstr>
      <vt:lpstr>'14'!nouzovy_import</vt:lpstr>
      <vt:lpstr>'20'!nouzovy_import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</dc:creator>
  <cp:lastModifiedBy>golf</cp:lastModifiedBy>
  <cp:lastPrinted>2012-08-15T05:27:59Z</cp:lastPrinted>
  <dcterms:created xsi:type="dcterms:W3CDTF">2012-07-31T05:36:12Z</dcterms:created>
  <dcterms:modified xsi:type="dcterms:W3CDTF">2012-08-15T05:29:54Z</dcterms:modified>
</cp:coreProperties>
</file>