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05.github\bio_model\biollm\tutorials\plots\"/>
    </mc:Choice>
  </mc:AlternateContent>
  <xr:revisionPtr revIDLastSave="0" documentId="13_ncr:1_{A36DEA1C-6B17-489B-BA89-1BD84D329ECA}" xr6:coauthVersionLast="47" xr6:coauthVersionMax="47" xr10:uidLastSave="{00000000-0000-0000-0000-000000000000}"/>
  <bookViews>
    <workbookView xWindow="15360" yWindow="0" windowWidth="15360" windowHeight="16680" firstSheet="5" activeTab="5" xr2:uid="{8D2AC9AA-770B-4F9B-9596-9CD32E7F3D65}"/>
  </bookViews>
  <sheets>
    <sheet name="fig1" sheetId="4" r:id="rId1"/>
    <sheet name="table1" sheetId="11" r:id="rId2"/>
    <sheet name="dataset_info" sheetId="8" r:id="rId3"/>
    <sheet name="fig2-cell_resource" sheetId="2" r:id="rId4"/>
    <sheet name="fig2-gene-exp_resource" sheetId="3" r:id="rId5"/>
    <sheet name="fig3-anno-state" sheetId="5" r:id="rId6"/>
    <sheet name="fig3-anno-pre-recall" sheetId="7" r:id="rId7"/>
    <sheet name="fig4-gene_resource" sheetId="1" r:id="rId8"/>
    <sheet name="fig4b" sheetId="6" r:id="rId9"/>
    <sheet name="fig6-anno-hvg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6" l="1"/>
  <c r="H3" i="6"/>
  <c r="H4" i="6"/>
  <c r="H5" i="6"/>
  <c r="H6" i="6"/>
  <c r="H7" i="6"/>
  <c r="H8" i="6"/>
  <c r="H9" i="6"/>
  <c r="H10" i="6"/>
  <c r="H11" i="6"/>
  <c r="H2" i="6"/>
  <c r="E11" i="6"/>
  <c r="E10" i="6"/>
  <c r="E9" i="6"/>
  <c r="E8" i="6"/>
  <c r="E7" i="6"/>
  <c r="E5" i="6"/>
  <c r="E4" i="6"/>
  <c r="E3" i="6"/>
  <c r="E2" i="6"/>
</calcChain>
</file>

<file path=xl/sharedStrings.xml><?xml version="1.0" encoding="utf-8"?>
<sst xmlns="http://schemas.openxmlformats.org/spreadsheetml/2006/main" count="381" uniqueCount="210">
  <si>
    <t>model</t>
    <phoneticPr fontId="2" type="noConversion"/>
  </si>
  <si>
    <t>scBert</t>
    <phoneticPr fontId="2" type="noConversion"/>
  </si>
  <si>
    <t>scGPT</t>
    <phoneticPr fontId="2" type="noConversion"/>
  </si>
  <si>
    <t>Geneformer</t>
    <phoneticPr fontId="2" type="noConversion"/>
  </si>
  <si>
    <t>Scfoundation</t>
    <phoneticPr fontId="2" type="noConversion"/>
  </si>
  <si>
    <t>GPU</t>
    <phoneticPr fontId="2" type="noConversion"/>
  </si>
  <si>
    <t>times</t>
    <phoneticPr fontId="2" type="noConversion"/>
  </si>
  <si>
    <t>gene_num</t>
    <phoneticPr fontId="2" type="noConversion"/>
  </si>
  <si>
    <t>emb_size</t>
  </si>
  <si>
    <t>emb_size</t>
    <phoneticPr fontId="2" type="noConversion"/>
  </si>
  <si>
    <t>time</t>
  </si>
  <si>
    <t>Runtime</t>
  </si>
  <si>
    <t>memory_gpu</t>
  </si>
  <si>
    <t>Name</t>
  </si>
  <si>
    <t>cell_num</t>
    <phoneticPr fontId="2" type="noConversion"/>
  </si>
  <si>
    <t>Name</t>
    <phoneticPr fontId="2" type="noConversion"/>
  </si>
  <si>
    <t>params</t>
    <phoneticPr fontId="2" type="noConversion"/>
  </si>
  <si>
    <t>gene_vocab</t>
    <phoneticPr fontId="2" type="noConversion"/>
  </si>
  <si>
    <t>gene_emb</t>
    <phoneticPr fontId="2" type="noConversion"/>
  </si>
  <si>
    <t>cell_emb</t>
    <phoneticPr fontId="2" type="noConversion"/>
  </si>
  <si>
    <t>max_seq_len</t>
    <phoneticPr fontId="2" type="noConversion"/>
  </si>
  <si>
    <t>dataset</t>
    <phoneticPr fontId="2" type="noConversion"/>
  </si>
  <si>
    <t>colon</t>
    <phoneticPr fontId="2" type="noConversion"/>
  </si>
  <si>
    <t>eye</t>
    <phoneticPr fontId="2" type="noConversion"/>
  </si>
  <si>
    <t>kidney</t>
    <phoneticPr fontId="2" type="noConversion"/>
  </si>
  <si>
    <t>prostate_gland</t>
    <phoneticPr fontId="2" type="noConversion"/>
  </si>
  <si>
    <t>spleen</t>
    <phoneticPr fontId="2" type="noConversion"/>
  </si>
  <si>
    <t>esophagus</t>
    <phoneticPr fontId="2" type="noConversion"/>
  </si>
  <si>
    <t>immune_system</t>
    <phoneticPr fontId="2" type="noConversion"/>
  </si>
  <si>
    <t>mucosa</t>
    <phoneticPr fontId="2" type="noConversion"/>
  </si>
  <si>
    <t>small_intestine</t>
    <phoneticPr fontId="2" type="noConversion"/>
  </si>
  <si>
    <t>lung</t>
  </si>
  <si>
    <t>Accuracy</t>
    <phoneticPr fontId="2" type="noConversion"/>
  </si>
  <si>
    <t>Macro F1</t>
  </si>
  <si>
    <t>Macro F1</t>
    <phoneticPr fontId="2" type="noConversion"/>
  </si>
  <si>
    <t>Precision</t>
    <phoneticPr fontId="2" type="noConversion"/>
  </si>
  <si>
    <t>Recall</t>
    <phoneticPr fontId="2" type="noConversion"/>
  </si>
  <si>
    <t>Metric Type</t>
    <phoneticPr fontId="2" type="noConversion"/>
  </si>
  <si>
    <t>organs</t>
  </si>
  <si>
    <t>cell</t>
  </si>
  <si>
    <t>colon</t>
  </si>
  <si>
    <t>esophagus</t>
  </si>
  <si>
    <t>eye</t>
  </si>
  <si>
    <t>immune_system</t>
  </si>
  <si>
    <t>kidney</t>
  </si>
  <si>
    <t>lung</t>
    <phoneticPr fontId="2" type="noConversion"/>
  </si>
  <si>
    <t>prostate_gland</t>
  </si>
  <si>
    <t>small_intestine</t>
  </si>
  <si>
    <t>spleen</t>
  </si>
  <si>
    <t>SMARTer</t>
  </si>
  <si>
    <t>Zheng68K</t>
    <phoneticPr fontId="2" type="noConversion"/>
  </si>
  <si>
    <t>hvg</t>
  </si>
  <si>
    <t>model</t>
  </si>
  <si>
    <t>acc</t>
  </si>
  <si>
    <t>precision</t>
  </si>
  <si>
    <t>recall</t>
  </si>
  <si>
    <t>f1</t>
  </si>
  <si>
    <t>1000</t>
  </si>
  <si>
    <t>scbert</t>
  </si>
  <si>
    <t>0.78120</t>
  </si>
  <si>
    <t>0.79378</t>
  </si>
  <si>
    <t>0.65051</t>
  </si>
  <si>
    <t>0.68282</t>
  </si>
  <si>
    <t>scgpt</t>
  </si>
  <si>
    <t>0.77255</t>
  </si>
  <si>
    <t>0.67001</t>
  </si>
  <si>
    <t>0.65385</t>
  </si>
  <si>
    <t>0.65043</t>
  </si>
  <si>
    <t>geneformer</t>
  </si>
  <si>
    <t>0.71600</t>
  </si>
  <si>
    <t>0.59129</t>
  </si>
  <si>
    <t>0.60524</t>
  </si>
  <si>
    <t>0.58095</t>
  </si>
  <si>
    <t>scf</t>
  </si>
  <si>
    <t>0.70553</t>
  </si>
  <si>
    <t>0.59036</t>
  </si>
  <si>
    <t>0.56005</t>
  </si>
  <si>
    <t>0.52659</t>
  </si>
  <si>
    <t>2000</t>
  </si>
  <si>
    <t>0.79030</t>
  </si>
  <si>
    <t>0.76068</t>
  </si>
  <si>
    <t>0.67685</t>
  </si>
  <si>
    <t>0.70518</t>
  </si>
  <si>
    <t>0.81183</t>
  </si>
  <si>
    <t>0.75898</t>
  </si>
  <si>
    <t>0.72829</t>
  </si>
  <si>
    <t>0.73833</t>
  </si>
  <si>
    <t>0.75739</t>
  </si>
  <si>
    <t>0.64205</t>
  </si>
  <si>
    <t>0.64362</t>
  </si>
  <si>
    <t>0.62595</t>
  </si>
  <si>
    <t>0.68946</t>
  </si>
  <si>
    <t>0.59967</t>
  </si>
  <si>
    <t>0.57454</t>
  </si>
  <si>
    <t>0.53831</t>
  </si>
  <si>
    <t>3000</t>
  </si>
  <si>
    <t>0.79363</t>
  </si>
  <si>
    <t>0.72688</t>
  </si>
  <si>
    <t>0.66660</t>
  </si>
  <si>
    <t>0.68483</t>
  </si>
  <si>
    <t>0.82138</t>
  </si>
  <si>
    <t>0.74138</t>
  </si>
  <si>
    <t>0.70001</t>
  </si>
  <si>
    <t>0.71510</t>
  </si>
  <si>
    <t>0.75891</t>
  </si>
  <si>
    <t>0.65895</t>
  </si>
  <si>
    <t>0.57791</t>
  </si>
  <si>
    <t>0.58153</t>
  </si>
  <si>
    <t>0.74344</t>
  </si>
  <si>
    <t>0.68721</t>
  </si>
  <si>
    <t>0.57195</t>
  </si>
  <si>
    <t>0.57016</t>
  </si>
  <si>
    <t>hPBMC</t>
    <phoneticPr fontId="2" type="noConversion"/>
  </si>
  <si>
    <t>hpancreas</t>
    <phoneticPr fontId="2" type="noConversion"/>
  </si>
  <si>
    <t>Dataset</t>
    <phoneticPr fontId="2" type="noConversion"/>
  </si>
  <si>
    <t>Baron (Human)</t>
    <phoneticPr fontId="2" type="noConversion"/>
  </si>
  <si>
    <t>Muraro</t>
    <phoneticPr fontId="2" type="noConversion"/>
  </si>
  <si>
    <t>Segerstolpe</t>
    <phoneticPr fontId="2" type="noConversion"/>
  </si>
  <si>
    <t>Xin</t>
    <phoneticPr fontId="2" type="noConversion"/>
  </si>
  <si>
    <t>liver</t>
    <phoneticPr fontId="2" type="noConversion"/>
  </si>
  <si>
    <t>Wang</t>
    <phoneticPr fontId="2" type="noConversion"/>
  </si>
  <si>
    <t>ftp://ngs.sanger.ac.uk/production/teichmann/BBKNN/PBMC.merged.h5ad</t>
  </si>
  <si>
    <t>https://hemberg-lab.github.io/scRNA.seq.datasets/human/pancreas/</t>
  </si>
  <si>
    <t>No. of cells</t>
    <phoneticPr fontId="2" type="noConversion"/>
  </si>
  <si>
    <t>No. of genes</t>
    <phoneticPr fontId="2" type="noConversion"/>
  </si>
  <si>
    <t>Description</t>
    <phoneticPr fontId="2" type="noConversion"/>
  </si>
  <si>
    <t>Protocol</t>
    <phoneticPr fontId="2" type="noConversion"/>
  </si>
  <si>
    <t>Reference</t>
    <phoneticPr fontId="2" type="noConversion"/>
  </si>
  <si>
    <t>blood</t>
    <phoneticPr fontId="2" type="noConversion"/>
  </si>
  <si>
    <t>PBMC</t>
    <phoneticPr fontId="2" type="noConversion"/>
  </si>
  <si>
    <t>10x 5' v2</t>
    <phoneticPr fontId="2" type="noConversion"/>
  </si>
  <si>
    <t>10X CHROMIUM</t>
    <phoneticPr fontId="2" type="noConversion"/>
  </si>
  <si>
    <t>Human pancreas</t>
    <phoneticPr fontId="2" type="noConversion"/>
  </si>
  <si>
    <t>inDrop</t>
    <phoneticPr fontId="2" type="noConversion"/>
  </si>
  <si>
    <t>Baron et al.</t>
    <phoneticPr fontId="2" type="noConversion"/>
  </si>
  <si>
    <t>CEL-Seq2</t>
    <phoneticPr fontId="2" type="noConversion"/>
  </si>
  <si>
    <t>Muraro et al.</t>
    <phoneticPr fontId="2" type="noConversion"/>
  </si>
  <si>
    <t>SMART-Seq2</t>
    <phoneticPr fontId="2" type="noConversion"/>
  </si>
  <si>
    <t>Segerstolpe et al.</t>
    <phoneticPr fontId="2" type="noConversion"/>
  </si>
  <si>
    <t>SMARTer</t>
    <phoneticPr fontId="2" type="noConversion"/>
  </si>
  <si>
    <t>Xin et al.</t>
    <phoneticPr fontId="2" type="noConversion"/>
  </si>
  <si>
    <t>Wang et al.</t>
    <phoneticPr fontId="2" type="noConversion"/>
  </si>
  <si>
    <t>3' dataset</t>
    <phoneticPr fontId="2" type="noConversion"/>
  </si>
  <si>
    <t xml:space="preserve">Human Peripheral Blood Mononuclear Cell </t>
    <phoneticPr fontId="2" type="noConversion"/>
  </si>
  <si>
    <t>10X</t>
    <phoneticPr fontId="2" type="noConversion"/>
  </si>
  <si>
    <t>Zheng et al.</t>
    <phoneticPr fontId="2" type="noConversion"/>
  </si>
  <si>
    <t>5' dataset</t>
    <phoneticPr fontId="2" type="noConversion"/>
  </si>
  <si>
    <t xml:space="preserve">No. of cell type </t>
    <phoneticPr fontId="2" type="noConversion"/>
  </si>
  <si>
    <t>Inter-dataset</t>
    <phoneticPr fontId="2" type="noConversion"/>
  </si>
  <si>
    <t>Intra-dataset</t>
    <phoneticPr fontId="2" type="noConversion"/>
  </si>
  <si>
    <t>GSE80171</t>
    <phoneticPr fontId="2" type="noConversion"/>
  </si>
  <si>
    <t>Human Dendritic Cells</t>
    <phoneticPr fontId="2" type="noConversion"/>
  </si>
  <si>
    <t>SMART-seq</t>
    <phoneticPr fontId="2" type="noConversion"/>
  </si>
  <si>
    <t>Villani et al.</t>
    <phoneticPr fontId="2" type="noConversion"/>
  </si>
  <si>
    <t>https://www.ncbi.nlm.nih.gov/geo/query/acc.cgi?acc=GSE80171</t>
    <phoneticPr fontId="2" type="noConversion"/>
  </si>
  <si>
    <t>Type of dataset</t>
    <phoneticPr fontId="2" type="noConversion"/>
  </si>
  <si>
    <t>De Simone et al.</t>
  </si>
  <si>
    <t xml:space="preserve"> https://datasets.cellxgene.cziscience.com/14f56226-cbe4-4933-b1a7-d10cb44de300.h5ad</t>
    <phoneticPr fontId="2" type="noConversion"/>
  </si>
  <si>
    <t>10x 3' v2</t>
  </si>
  <si>
    <t>10x 3' v2 ;10x 3' v3</t>
    <phoneticPr fontId="2" type="noConversion"/>
  </si>
  <si>
    <t>10x 3' v1;10x 3' v2</t>
    <phoneticPr fontId="2" type="noConversion"/>
  </si>
  <si>
    <t>10x 3' v2 ;10x 5' v1</t>
    <phoneticPr fontId="2" type="noConversion"/>
  </si>
  <si>
    <t>10x 5' v1</t>
  </si>
  <si>
    <t>Source</t>
    <phoneticPr fontId="2" type="noConversion"/>
  </si>
  <si>
    <t>Model</t>
    <phoneticPr fontId="2" type="noConversion"/>
  </si>
  <si>
    <t>Data</t>
    <phoneticPr fontId="2" type="noConversion"/>
  </si>
  <si>
    <t>Cells</t>
    <phoneticPr fontId="2" type="noConversion"/>
  </si>
  <si>
    <t>30M</t>
  </si>
  <si>
    <t>33M</t>
  </si>
  <si>
    <t>50M</t>
  </si>
  <si>
    <t>Tissue/Organs</t>
    <phoneticPr fontId="2" type="noConversion"/>
  </si>
  <si>
    <t>Species</t>
    <phoneticPr fontId="2" type="noConversion"/>
  </si>
  <si>
    <t>Human</t>
    <phoneticPr fontId="2" type="noConversion"/>
  </si>
  <si>
    <t>Pretrained model</t>
    <phoneticPr fontId="2" type="noConversion"/>
  </si>
  <si>
    <t>Model size</t>
    <phoneticPr fontId="2" type="noConversion"/>
  </si>
  <si>
    <t>10, 288, 722</t>
  </si>
  <si>
    <t>51, 332, 098</t>
  </si>
  <si>
    <t>119,252, 285</t>
  </si>
  <si>
    <t>Architecture</t>
    <phoneticPr fontId="2" type="noConversion"/>
  </si>
  <si>
    <t>Performer</t>
  </si>
  <si>
    <t>Transformer</t>
  </si>
  <si>
    <t>Transformer Encoder 
/ Performer Decoder</t>
    <phoneticPr fontId="2" type="noConversion"/>
  </si>
  <si>
    <t>Encoder Only</t>
  </si>
  <si>
    <t>Asymmetric 
Encoder-Decoder</t>
    <phoneticPr fontId="2" type="noConversion"/>
  </si>
  <si>
    <t>Gene vocab</t>
    <phoneticPr fontId="2" type="noConversion"/>
  </si>
  <si>
    <t>Gene emb size</t>
    <phoneticPr fontId="2" type="noConversion"/>
  </si>
  <si>
    <t>Cell emb size</t>
    <phoneticPr fontId="2" type="noConversion"/>
  </si>
  <si>
    <t>Max seq len</t>
    <phoneticPr fontId="2" type="noConversion"/>
  </si>
  <si>
    <t>None-zero value 
/ 19264</t>
    <phoneticPr fontId="2" type="noConversion"/>
  </si>
  <si>
    <t>data preprocess</t>
    <phoneticPr fontId="2" type="noConversion"/>
  </si>
  <si>
    <t>log1p</t>
    <phoneticPr fontId="2" type="noConversion"/>
  </si>
  <si>
    <t>raw count</t>
    <phoneticPr fontId="2" type="noConversion"/>
  </si>
  <si>
    <t>Sorted input value</t>
    <phoneticPr fontId="2" type="noConversion"/>
  </si>
  <si>
    <t>False</t>
    <phoneticPr fontId="2" type="noConversion"/>
  </si>
  <si>
    <t>True</t>
    <phoneticPr fontId="2" type="noConversion"/>
  </si>
  <si>
    <t>Pretrained Task</t>
    <phoneticPr fontId="2" type="noConversion"/>
  </si>
  <si>
    <t>Masked value prediction</t>
    <phoneticPr fontId="2" type="noConversion"/>
  </si>
  <si>
    <t>Read-depth aware 
masked value prediction</t>
    <phoneticPr fontId="2" type="noConversion"/>
  </si>
  <si>
    <t>Public info</t>
    <phoneticPr fontId="2" type="noConversion"/>
  </si>
  <si>
    <t>Public date</t>
    <phoneticPr fontId="2" type="noConversion"/>
  </si>
  <si>
    <t>Journal</t>
    <phoneticPr fontId="2" type="noConversion"/>
  </si>
  <si>
    <t>Nature Machine Intelligence</t>
    <phoneticPr fontId="2" type="noConversion"/>
  </si>
  <si>
    <t>Nature</t>
    <phoneticPr fontId="2" type="noConversion"/>
  </si>
  <si>
    <t>Nature Method</t>
    <phoneticPr fontId="2" type="noConversion"/>
  </si>
  <si>
    <t>Open source</t>
    <phoneticPr fontId="2" type="noConversion"/>
  </si>
  <si>
    <t>Yes</t>
    <phoneticPr fontId="2" type="noConversion"/>
  </si>
  <si>
    <t>Yes</t>
  </si>
  <si>
    <t>celltypist</t>
    <phoneticPr fontId="2" type="noConversion"/>
  </si>
  <si>
    <t>scanvi</t>
    <phoneticPr fontId="2" type="noConversion"/>
  </si>
  <si>
    <t>singleR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</si>
</sst>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color rgb="FF038194"/>
      <name val="Source Sans Pro"/>
      <family val="2"/>
    </font>
    <font>
      <sz val="12"/>
      <color theme="1"/>
      <name val="Times New Roman"/>
      <family val="1"/>
    </font>
    <font>
      <sz val="9.8000000000000007"/>
      <color rgb="FF6AAB73"/>
      <name val="JetBrains Mono"/>
      <family val="3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8"/>
      <color rgb="FF333333"/>
      <name val="Georgia"/>
      <family val="1"/>
    </font>
    <font>
      <sz val="11"/>
      <color theme="1"/>
      <name val="Microsoft YaHei Light"/>
      <family val="2"/>
      <charset val="134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Times New Roman"/>
      <family val="1"/>
    </font>
    <font>
      <sz val="11"/>
      <color rgb="FF1F2329"/>
      <name val="等线"/>
      <family val="3"/>
      <charset val="134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0" borderId="2" xfId="0" applyFont="1" applyBorder="1" applyAlignment="1"/>
    <xf numFmtId="0" fontId="6" fillId="2" borderId="2" xfId="0" applyFont="1" applyFill="1" applyBorder="1" applyAlignment="1"/>
    <xf numFmtId="0" fontId="7" fillId="0" borderId="3" xfId="0" applyFont="1" applyBorder="1" applyAlignment="1">
      <alignment horizontal="center" vertical="top"/>
    </xf>
    <xf numFmtId="0" fontId="6" fillId="3" borderId="2" xfId="0" applyFont="1" applyFill="1" applyBorder="1" applyAlignment="1"/>
    <xf numFmtId="0" fontId="0" fillId="0" borderId="2" xfId="0" applyBorder="1">
      <alignment vertical="center"/>
    </xf>
    <xf numFmtId="0" fontId="8" fillId="2" borderId="2" xfId="0" applyFont="1" applyFill="1" applyBorder="1" applyAlignment="1"/>
    <xf numFmtId="0" fontId="5" fillId="0" borderId="2" xfId="0" applyFont="1" applyBorder="1">
      <alignment vertic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>
      <alignment vertical="center"/>
    </xf>
    <xf numFmtId="0" fontId="14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5" fillId="0" borderId="0" xfId="1" applyFont="1">
      <alignment vertical="center"/>
    </xf>
    <xf numFmtId="0" fontId="12" fillId="0" borderId="0" xfId="0" applyFont="1">
      <alignment vertical="center"/>
    </xf>
    <xf numFmtId="0" fontId="16" fillId="0" borderId="2" xfId="0" applyFont="1" applyBorder="1" applyAlignment="1"/>
    <xf numFmtId="0" fontId="16" fillId="2" borderId="2" xfId="0" applyFont="1" applyFill="1" applyBorder="1" applyAlignment="1"/>
    <xf numFmtId="0" fontId="1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8" fillId="0" borderId="0" xfId="0" applyFont="1" applyAlignment="1"/>
    <xf numFmtId="0" fontId="8" fillId="0" borderId="2" xfId="0" applyFont="1" applyBorder="1" applyAlignment="1"/>
    <xf numFmtId="0" fontId="17" fillId="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</cellXfs>
  <cellStyles count="3">
    <cellStyle name="常规" xfId="0" builtinId="0"/>
    <cellStyle name="常规 2" xfId="2" xr:uid="{B021A75A-FA7C-4F71-A838-1C12D5436E7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D684E-083A-4D13-8C0A-CDEA8802C029}">
  <dimension ref="A1:G5"/>
  <sheetViews>
    <sheetView workbookViewId="0">
      <selection activeCell="G12" sqref="G12"/>
    </sheetView>
  </sheetViews>
  <sheetFormatPr defaultRowHeight="13.8"/>
  <sheetData>
    <row r="1" spans="1:7">
      <c r="A1" t="s">
        <v>0</v>
      </c>
      <c r="B1" t="s">
        <v>14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ht="15.6">
      <c r="A2" t="s">
        <v>1</v>
      </c>
      <c r="B2">
        <v>1.1265799999999999</v>
      </c>
      <c r="C2">
        <v>839</v>
      </c>
      <c r="D2" s="2">
        <v>16906</v>
      </c>
      <c r="E2">
        <v>200</v>
      </c>
      <c r="F2">
        <v>200</v>
      </c>
      <c r="G2" s="2">
        <v>16906</v>
      </c>
    </row>
    <row r="3" spans="1:7" ht="15.6">
      <c r="A3" t="s">
        <v>3</v>
      </c>
      <c r="B3">
        <v>30</v>
      </c>
      <c r="C3">
        <v>1029</v>
      </c>
      <c r="D3" s="2">
        <v>25426</v>
      </c>
      <c r="E3">
        <v>256</v>
      </c>
      <c r="F3">
        <v>256</v>
      </c>
      <c r="G3">
        <v>2048</v>
      </c>
    </row>
    <row r="4" spans="1:7" ht="15.6">
      <c r="A4" t="s">
        <v>2</v>
      </c>
      <c r="B4">
        <v>33</v>
      </c>
      <c r="C4">
        <v>5133</v>
      </c>
      <c r="D4" s="2">
        <v>60697</v>
      </c>
      <c r="E4">
        <v>512</v>
      </c>
      <c r="F4">
        <v>512</v>
      </c>
      <c r="G4">
        <v>1200</v>
      </c>
    </row>
    <row r="5" spans="1:7" ht="15.6">
      <c r="A5" t="s">
        <v>4</v>
      </c>
      <c r="B5">
        <v>50</v>
      </c>
      <c r="C5">
        <v>11925</v>
      </c>
      <c r="D5" s="2">
        <v>19264</v>
      </c>
      <c r="E5">
        <v>768</v>
      </c>
      <c r="F5">
        <v>768</v>
      </c>
      <c r="G5">
        <v>19264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7CD4-0551-4EC4-8B84-E7CF79BB4D7A}">
  <dimension ref="A1:F13"/>
  <sheetViews>
    <sheetView workbookViewId="0">
      <selection activeCell="H12" sqref="H12"/>
    </sheetView>
  </sheetViews>
  <sheetFormatPr defaultRowHeight="13.8"/>
  <sheetData>
    <row r="1" spans="1:6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>
      <c r="A2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</row>
    <row r="3" spans="1:6">
      <c r="A3" t="s">
        <v>57</v>
      </c>
      <c r="B3" t="s">
        <v>63</v>
      </c>
      <c r="C3" t="s">
        <v>64</v>
      </c>
      <c r="D3" t="s">
        <v>65</v>
      </c>
      <c r="E3" t="s">
        <v>66</v>
      </c>
      <c r="F3" t="s">
        <v>67</v>
      </c>
    </row>
    <row r="4" spans="1:6">
      <c r="A4" t="s">
        <v>57</v>
      </c>
      <c r="B4" t="s">
        <v>68</v>
      </c>
      <c r="C4" t="s">
        <v>69</v>
      </c>
      <c r="D4" t="s">
        <v>70</v>
      </c>
      <c r="E4" t="s">
        <v>71</v>
      </c>
      <c r="F4" t="s">
        <v>72</v>
      </c>
    </row>
    <row r="5" spans="1:6">
      <c r="A5" t="s">
        <v>57</v>
      </c>
      <c r="B5" t="s">
        <v>73</v>
      </c>
      <c r="C5" t="s">
        <v>74</v>
      </c>
      <c r="D5" t="s">
        <v>75</v>
      </c>
      <c r="E5" t="s">
        <v>76</v>
      </c>
      <c r="F5" t="s">
        <v>77</v>
      </c>
    </row>
    <row r="6" spans="1:6">
      <c r="A6" t="s">
        <v>78</v>
      </c>
      <c r="B6" t="s">
        <v>58</v>
      </c>
      <c r="C6" t="s">
        <v>79</v>
      </c>
      <c r="D6" t="s">
        <v>80</v>
      </c>
      <c r="E6" t="s">
        <v>81</v>
      </c>
      <c r="F6" t="s">
        <v>82</v>
      </c>
    </row>
    <row r="7" spans="1:6">
      <c r="A7" t="s">
        <v>78</v>
      </c>
      <c r="B7" t="s">
        <v>63</v>
      </c>
      <c r="C7" t="s">
        <v>83</v>
      </c>
      <c r="D7" t="s">
        <v>84</v>
      </c>
      <c r="E7" t="s">
        <v>85</v>
      </c>
      <c r="F7" t="s">
        <v>86</v>
      </c>
    </row>
    <row r="8" spans="1:6">
      <c r="A8" t="s">
        <v>78</v>
      </c>
      <c r="B8" t="s">
        <v>68</v>
      </c>
      <c r="C8" t="s">
        <v>87</v>
      </c>
      <c r="D8" t="s">
        <v>88</v>
      </c>
      <c r="E8" t="s">
        <v>89</v>
      </c>
      <c r="F8" t="s">
        <v>90</v>
      </c>
    </row>
    <row r="9" spans="1:6">
      <c r="A9" t="s">
        <v>78</v>
      </c>
      <c r="B9" t="s">
        <v>73</v>
      </c>
      <c r="C9" t="s">
        <v>91</v>
      </c>
      <c r="D9" t="s">
        <v>92</v>
      </c>
      <c r="E9" t="s">
        <v>93</v>
      </c>
      <c r="F9" t="s">
        <v>94</v>
      </c>
    </row>
    <row r="10" spans="1:6">
      <c r="A10" t="s">
        <v>95</v>
      </c>
      <c r="B10" t="s">
        <v>58</v>
      </c>
      <c r="C10" t="s">
        <v>96</v>
      </c>
      <c r="D10" t="s">
        <v>97</v>
      </c>
      <c r="E10" t="s">
        <v>98</v>
      </c>
      <c r="F10" t="s">
        <v>99</v>
      </c>
    </row>
    <row r="11" spans="1:6">
      <c r="A11" t="s">
        <v>95</v>
      </c>
      <c r="B11" t="s">
        <v>63</v>
      </c>
      <c r="C11" t="s">
        <v>100</v>
      </c>
      <c r="D11" t="s">
        <v>101</v>
      </c>
      <c r="E11" t="s">
        <v>102</v>
      </c>
      <c r="F11" t="s">
        <v>103</v>
      </c>
    </row>
    <row r="12" spans="1:6">
      <c r="A12" t="s">
        <v>95</v>
      </c>
      <c r="B12" t="s">
        <v>68</v>
      </c>
      <c r="C12" t="s">
        <v>104</v>
      </c>
      <c r="D12" t="s">
        <v>105</v>
      </c>
      <c r="E12" t="s">
        <v>106</v>
      </c>
      <c r="F12" t="s">
        <v>107</v>
      </c>
    </row>
    <row r="13" spans="1:6">
      <c r="A13" t="s">
        <v>95</v>
      </c>
      <c r="B13" t="s">
        <v>73</v>
      </c>
      <c r="C13" t="s">
        <v>108</v>
      </c>
      <c r="D13" t="s">
        <v>109</v>
      </c>
      <c r="E13" t="s">
        <v>110</v>
      </c>
      <c r="F13" t="s">
        <v>111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26C0-70EA-49B8-BCE3-8DA0840391E3}">
  <dimension ref="A1:F17"/>
  <sheetViews>
    <sheetView workbookViewId="0">
      <selection activeCell="G23" sqref="G23"/>
    </sheetView>
  </sheetViews>
  <sheetFormatPr defaultRowHeight="13.8"/>
  <cols>
    <col min="1" max="1" width="18.6640625" customWidth="1"/>
    <col min="2" max="2" width="19.5546875" customWidth="1"/>
    <col min="3" max="3" width="24.88671875" customWidth="1"/>
    <col min="4" max="4" width="24.44140625" customWidth="1"/>
    <col min="5" max="5" width="24.88671875" customWidth="1"/>
    <col min="6" max="6" width="23.109375" customWidth="1"/>
  </cols>
  <sheetData>
    <row r="1" spans="1:6" ht="15.6">
      <c r="A1" s="20" t="s">
        <v>164</v>
      </c>
      <c r="B1" s="21"/>
      <c r="C1" s="20" t="s">
        <v>1</v>
      </c>
      <c r="D1" s="20" t="s">
        <v>3</v>
      </c>
      <c r="E1" s="20" t="s">
        <v>2</v>
      </c>
      <c r="F1" s="20" t="s">
        <v>4</v>
      </c>
    </row>
    <row r="2" spans="1:6" ht="15.6">
      <c r="A2" s="29" t="s">
        <v>165</v>
      </c>
      <c r="B2" s="22" t="s">
        <v>166</v>
      </c>
      <c r="C2" s="23">
        <v>1126580</v>
      </c>
      <c r="D2" s="2" t="s">
        <v>167</v>
      </c>
      <c r="E2" s="2" t="s">
        <v>168</v>
      </c>
      <c r="F2" s="2" t="s">
        <v>169</v>
      </c>
    </row>
    <row r="3" spans="1:6" ht="15.6">
      <c r="A3" s="29"/>
      <c r="B3" s="22" t="s">
        <v>170</v>
      </c>
      <c r="C3" s="2">
        <v>74</v>
      </c>
      <c r="D3" s="2">
        <v>39</v>
      </c>
      <c r="E3" s="2">
        <v>56</v>
      </c>
      <c r="F3" s="2">
        <v>264</v>
      </c>
    </row>
    <row r="4" spans="1:6" ht="15.6">
      <c r="A4" s="29"/>
      <c r="B4" s="22" t="s">
        <v>171</v>
      </c>
      <c r="C4" s="2" t="s">
        <v>172</v>
      </c>
      <c r="D4" s="2" t="s">
        <v>172</v>
      </c>
      <c r="E4" s="2" t="s">
        <v>172</v>
      </c>
      <c r="F4" s="2" t="s">
        <v>172</v>
      </c>
    </row>
    <row r="5" spans="1:6" ht="15.6">
      <c r="A5" s="29" t="s">
        <v>173</v>
      </c>
      <c r="B5" s="22" t="s">
        <v>174</v>
      </c>
      <c r="C5" s="23">
        <v>8388607</v>
      </c>
      <c r="D5" s="2" t="s">
        <v>175</v>
      </c>
      <c r="E5" s="2" t="s">
        <v>176</v>
      </c>
      <c r="F5" s="2" t="s">
        <v>177</v>
      </c>
    </row>
    <row r="6" spans="1:6" ht="52.8" customHeight="1">
      <c r="A6" s="29"/>
      <c r="B6" s="29" t="s">
        <v>178</v>
      </c>
      <c r="C6" s="2" t="s">
        <v>179</v>
      </c>
      <c r="D6" s="2" t="s">
        <v>180</v>
      </c>
      <c r="E6" s="2" t="s">
        <v>180</v>
      </c>
      <c r="F6" s="24" t="s">
        <v>181</v>
      </c>
    </row>
    <row r="7" spans="1:6" ht="36" customHeight="1">
      <c r="A7" s="29"/>
      <c r="B7" s="29"/>
      <c r="C7" s="2" t="s">
        <v>182</v>
      </c>
      <c r="D7" s="2" t="s">
        <v>182</v>
      </c>
      <c r="E7" s="2" t="s">
        <v>182</v>
      </c>
      <c r="F7" s="25" t="s">
        <v>183</v>
      </c>
    </row>
    <row r="8" spans="1:6" ht="15.6">
      <c r="A8" s="29"/>
      <c r="B8" s="22" t="s">
        <v>184</v>
      </c>
      <c r="C8" s="2">
        <v>16906</v>
      </c>
      <c r="D8" s="2">
        <v>25426</v>
      </c>
      <c r="E8" s="2">
        <v>60697</v>
      </c>
      <c r="F8" s="2">
        <v>19264</v>
      </c>
    </row>
    <row r="9" spans="1:6" ht="15.6">
      <c r="A9" s="29"/>
      <c r="B9" s="22" t="s">
        <v>185</v>
      </c>
      <c r="C9" s="2">
        <v>200</v>
      </c>
      <c r="D9" s="2">
        <v>256</v>
      </c>
      <c r="E9" s="2">
        <v>512</v>
      </c>
      <c r="F9" s="2">
        <v>768</v>
      </c>
    </row>
    <row r="10" spans="1:6" ht="15.6">
      <c r="A10" s="29"/>
      <c r="B10" s="22" t="s">
        <v>186</v>
      </c>
      <c r="C10" s="2">
        <v>200</v>
      </c>
      <c r="D10" s="2">
        <v>256</v>
      </c>
      <c r="E10" s="2">
        <v>512</v>
      </c>
      <c r="F10" s="2">
        <v>768</v>
      </c>
    </row>
    <row r="11" spans="1:6" ht="29.4" customHeight="1">
      <c r="A11" s="29"/>
      <c r="B11" s="22" t="s">
        <v>187</v>
      </c>
      <c r="C11" s="2">
        <v>16906</v>
      </c>
      <c r="D11" s="2">
        <v>2048</v>
      </c>
      <c r="E11" s="2">
        <v>1200</v>
      </c>
      <c r="F11" s="25" t="s">
        <v>188</v>
      </c>
    </row>
    <row r="12" spans="1:6" ht="15.6">
      <c r="A12" s="29"/>
      <c r="B12" s="22" t="s">
        <v>189</v>
      </c>
      <c r="C12" s="2" t="s">
        <v>190</v>
      </c>
      <c r="D12" s="2" t="s">
        <v>191</v>
      </c>
      <c r="E12" s="2" t="s">
        <v>190</v>
      </c>
      <c r="F12" s="25" t="s">
        <v>190</v>
      </c>
    </row>
    <row r="13" spans="1:6" ht="15.6">
      <c r="A13" s="29"/>
      <c r="B13" s="22" t="s">
        <v>192</v>
      </c>
      <c r="C13" s="26" t="s">
        <v>193</v>
      </c>
      <c r="D13" s="26" t="s">
        <v>194</v>
      </c>
      <c r="E13" s="26" t="s">
        <v>193</v>
      </c>
      <c r="F13" s="26" t="s">
        <v>193</v>
      </c>
    </row>
    <row r="14" spans="1:6" ht="40.200000000000003" customHeight="1">
      <c r="A14" s="29"/>
      <c r="B14" s="22" t="s">
        <v>195</v>
      </c>
      <c r="C14" s="2" t="s">
        <v>196</v>
      </c>
      <c r="D14" s="2" t="s">
        <v>196</v>
      </c>
      <c r="E14" s="2" t="s">
        <v>196</v>
      </c>
      <c r="F14" s="25" t="s">
        <v>197</v>
      </c>
    </row>
    <row r="15" spans="1:6" ht="15.6">
      <c r="A15" s="29" t="s">
        <v>198</v>
      </c>
      <c r="B15" s="22" t="s">
        <v>199</v>
      </c>
      <c r="C15" s="2">
        <v>2022.09</v>
      </c>
      <c r="D15" s="2">
        <v>2023.05</v>
      </c>
      <c r="E15" s="2">
        <v>2024.02</v>
      </c>
      <c r="F15" s="2">
        <v>2024.06</v>
      </c>
    </row>
    <row r="16" spans="1:6" ht="15.6">
      <c r="A16" s="29"/>
      <c r="B16" s="22" t="s">
        <v>200</v>
      </c>
      <c r="C16" s="2" t="s">
        <v>201</v>
      </c>
      <c r="D16" s="2" t="s">
        <v>202</v>
      </c>
      <c r="E16" s="2" t="s">
        <v>203</v>
      </c>
      <c r="F16" s="2" t="s">
        <v>203</v>
      </c>
    </row>
    <row r="17" spans="1:6" ht="15.6">
      <c r="A17" s="29"/>
      <c r="B17" s="22" t="s">
        <v>204</v>
      </c>
      <c r="C17" s="2" t="s">
        <v>205</v>
      </c>
      <c r="D17" s="2" t="s">
        <v>206</v>
      </c>
      <c r="E17" s="2" t="s">
        <v>206</v>
      </c>
      <c r="F17" s="2" t="s">
        <v>206</v>
      </c>
    </row>
  </sheetData>
  <mergeCells count="4">
    <mergeCell ref="A2:A4"/>
    <mergeCell ref="A5:A14"/>
    <mergeCell ref="B6:B7"/>
    <mergeCell ref="A15:A1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2C0A-EFFC-4898-B460-F21C55FADB53}">
  <dimension ref="A1:I26"/>
  <sheetViews>
    <sheetView workbookViewId="0">
      <selection activeCell="F32" sqref="F32"/>
    </sheetView>
  </sheetViews>
  <sheetFormatPr defaultRowHeight="13.8"/>
  <cols>
    <col min="1" max="1" width="14.6640625" customWidth="1"/>
    <col min="2" max="2" width="16.109375" customWidth="1"/>
    <col min="3" max="3" width="14.5546875" customWidth="1"/>
    <col min="4" max="4" width="13" customWidth="1"/>
    <col min="5" max="5" width="14.44140625" customWidth="1"/>
    <col min="6" max="6" width="12.109375" customWidth="1"/>
    <col min="7" max="7" width="14.44140625" customWidth="1"/>
    <col min="8" max="8" width="14.77734375" customWidth="1"/>
    <col min="9" max="9" width="15.44140625" customWidth="1"/>
  </cols>
  <sheetData>
    <row r="1" spans="1:9">
      <c r="A1" s="15" t="s">
        <v>155</v>
      </c>
      <c r="B1" s="15" t="s">
        <v>114</v>
      </c>
      <c r="C1" s="15" t="s">
        <v>123</v>
      </c>
      <c r="D1" s="15" t="s">
        <v>124</v>
      </c>
      <c r="E1" s="15" t="s">
        <v>147</v>
      </c>
      <c r="F1" s="15" t="s">
        <v>125</v>
      </c>
      <c r="G1" s="15" t="s">
        <v>126</v>
      </c>
      <c r="H1" s="15" t="s">
        <v>127</v>
      </c>
      <c r="I1" s="15" t="s">
        <v>163</v>
      </c>
    </row>
    <row r="2" spans="1:9">
      <c r="A2" s="30" t="s">
        <v>149</v>
      </c>
      <c r="B2" s="14" t="s">
        <v>128</v>
      </c>
      <c r="C2" s="14">
        <v>7750</v>
      </c>
      <c r="D2" s="14">
        <v>21231</v>
      </c>
      <c r="E2" s="14">
        <v>10</v>
      </c>
      <c r="F2" s="14" t="s">
        <v>129</v>
      </c>
      <c r="G2" s="14" t="s">
        <v>130</v>
      </c>
      <c r="H2" s="14" t="s">
        <v>156</v>
      </c>
      <c r="I2" s="14" t="s">
        <v>157</v>
      </c>
    </row>
    <row r="3" spans="1:9" ht="15.6">
      <c r="A3" s="30"/>
      <c r="B3" s="14" t="s">
        <v>119</v>
      </c>
      <c r="C3" s="14">
        <v>8444</v>
      </c>
      <c r="D3" s="14">
        <v>32922</v>
      </c>
      <c r="E3" s="14">
        <v>13</v>
      </c>
      <c r="F3" s="14"/>
      <c r="G3" s="14" t="s">
        <v>158</v>
      </c>
      <c r="H3" s="14"/>
      <c r="I3" s="13"/>
    </row>
    <row r="4" spans="1:9" ht="16.2" thickBot="1">
      <c r="A4" s="30"/>
      <c r="B4" s="14" t="s">
        <v>24</v>
      </c>
      <c r="C4" s="14">
        <v>6044</v>
      </c>
      <c r="D4" s="14">
        <v>32922</v>
      </c>
      <c r="E4" s="14">
        <v>21</v>
      </c>
      <c r="F4" s="14"/>
      <c r="G4" s="14" t="s">
        <v>158</v>
      </c>
      <c r="H4" s="14"/>
      <c r="I4" s="13"/>
    </row>
    <row r="5" spans="1:9" ht="14.4" thickBot="1">
      <c r="A5" s="30"/>
      <c r="B5" s="14" t="s">
        <v>26</v>
      </c>
      <c r="C5" s="14">
        <v>94256</v>
      </c>
      <c r="D5" s="14">
        <v>22300</v>
      </c>
      <c r="E5" s="14">
        <v>24</v>
      </c>
      <c r="F5" s="14"/>
      <c r="G5" s="14" t="s">
        <v>158</v>
      </c>
      <c r="H5" s="14"/>
      <c r="I5" s="18"/>
    </row>
    <row r="6" spans="1:9" ht="14.4" thickBot="1">
      <c r="A6" s="30"/>
      <c r="B6" s="14" t="s">
        <v>30</v>
      </c>
      <c r="C6" s="14">
        <v>89849</v>
      </c>
      <c r="D6" s="14">
        <v>32922</v>
      </c>
      <c r="E6" s="14">
        <v>26</v>
      </c>
      <c r="F6" s="14"/>
      <c r="G6" s="14" t="s">
        <v>158</v>
      </c>
      <c r="H6" s="14"/>
      <c r="I6" s="19"/>
    </row>
    <row r="7" spans="1:9" ht="14.4" thickBot="1">
      <c r="A7" s="30"/>
      <c r="B7" s="14" t="s">
        <v>25</v>
      </c>
      <c r="C7" s="14">
        <v>83451</v>
      </c>
      <c r="D7" s="14">
        <v>27370</v>
      </c>
      <c r="E7" s="14">
        <v>25</v>
      </c>
      <c r="F7" s="14"/>
      <c r="G7" s="14" t="s">
        <v>159</v>
      </c>
      <c r="H7" s="14"/>
      <c r="I7" s="18"/>
    </row>
    <row r="8" spans="1:9" ht="14.4" thickBot="1">
      <c r="A8" s="30"/>
      <c r="B8" s="14" t="s">
        <v>28</v>
      </c>
      <c r="C8" s="14">
        <v>28279</v>
      </c>
      <c r="D8" s="14">
        <v>19782</v>
      </c>
      <c r="E8" s="14">
        <v>22</v>
      </c>
      <c r="F8" s="14"/>
      <c r="G8" s="14" t="s">
        <v>161</v>
      </c>
      <c r="H8" s="14"/>
      <c r="I8" s="5"/>
    </row>
    <row r="9" spans="1:9" ht="14.4" thickBot="1">
      <c r="A9" s="30"/>
      <c r="B9" s="14" t="s">
        <v>23</v>
      </c>
      <c r="C9" s="14">
        <v>34723</v>
      </c>
      <c r="D9" s="14">
        <v>56445</v>
      </c>
      <c r="E9" s="14">
        <v>20</v>
      </c>
      <c r="F9" s="14"/>
      <c r="G9" s="14" t="s">
        <v>158</v>
      </c>
      <c r="H9" s="14"/>
      <c r="I9" s="5"/>
    </row>
    <row r="10" spans="1:9" ht="14.4" thickBot="1">
      <c r="A10" s="30"/>
      <c r="B10" s="14" t="s">
        <v>27</v>
      </c>
      <c r="C10" s="14">
        <v>87947</v>
      </c>
      <c r="D10" s="14">
        <v>23906</v>
      </c>
      <c r="E10" s="14">
        <v>15</v>
      </c>
      <c r="F10" s="14"/>
      <c r="G10" s="14" t="s">
        <v>158</v>
      </c>
      <c r="H10" s="14"/>
      <c r="I10" s="5"/>
    </row>
    <row r="11" spans="1:9" ht="14.4" thickBot="1">
      <c r="A11" s="30"/>
      <c r="B11" s="14" t="s">
        <v>24</v>
      </c>
      <c r="C11" s="14">
        <v>40268</v>
      </c>
      <c r="D11" s="14">
        <v>32922</v>
      </c>
      <c r="E11" s="14">
        <v>29</v>
      </c>
      <c r="F11" s="14"/>
      <c r="G11" s="14" t="s">
        <v>158</v>
      </c>
      <c r="H11" s="14"/>
      <c r="I11" s="18"/>
    </row>
    <row r="12" spans="1:9" ht="14.4" thickBot="1">
      <c r="A12" s="30"/>
      <c r="B12" s="14" t="s">
        <v>22</v>
      </c>
      <c r="C12" s="14">
        <v>34772</v>
      </c>
      <c r="D12" s="14">
        <v>60664</v>
      </c>
      <c r="E12" s="14">
        <v>22</v>
      </c>
      <c r="F12" s="14"/>
      <c r="G12" s="14" t="s">
        <v>160</v>
      </c>
      <c r="H12" s="14"/>
      <c r="I12" s="18"/>
    </row>
    <row r="13" spans="1:9" ht="14.4" thickBot="1">
      <c r="A13" s="30"/>
      <c r="B13" s="14" t="s">
        <v>29</v>
      </c>
      <c r="C13" s="14">
        <v>105918</v>
      </c>
      <c r="D13" s="14">
        <v>36403</v>
      </c>
      <c r="E13" s="14">
        <v>27</v>
      </c>
      <c r="F13" s="14"/>
      <c r="G13" s="14" t="s">
        <v>159</v>
      </c>
      <c r="H13" s="14"/>
      <c r="I13" s="18"/>
    </row>
    <row r="14" spans="1:9" ht="14.4" thickBot="1">
      <c r="A14" s="30"/>
      <c r="B14" s="14" t="s">
        <v>45</v>
      </c>
      <c r="C14" s="14">
        <v>71752</v>
      </c>
      <c r="D14" s="14">
        <v>26354</v>
      </c>
      <c r="E14" s="14">
        <v>11</v>
      </c>
      <c r="F14" s="14"/>
      <c r="G14" s="14" t="s">
        <v>162</v>
      </c>
      <c r="H14" s="14"/>
      <c r="I14" s="19"/>
    </row>
    <row r="15" spans="1:9" ht="15.6">
      <c r="A15" s="30"/>
      <c r="B15" s="14" t="s">
        <v>50</v>
      </c>
      <c r="C15" s="14">
        <v>65943</v>
      </c>
      <c r="D15" s="14">
        <v>20387</v>
      </c>
      <c r="E15" s="14">
        <v>11</v>
      </c>
      <c r="F15" s="14" t="s">
        <v>129</v>
      </c>
      <c r="G15" s="14" t="s">
        <v>131</v>
      </c>
      <c r="H15" s="14"/>
      <c r="I15" s="13"/>
    </row>
    <row r="16" spans="1:9">
      <c r="A16" s="30" t="s">
        <v>148</v>
      </c>
      <c r="B16" s="14" t="s">
        <v>115</v>
      </c>
      <c r="C16" s="14">
        <v>8569</v>
      </c>
      <c r="D16" s="14">
        <v>17499</v>
      </c>
      <c r="E16" s="14">
        <v>14</v>
      </c>
      <c r="F16" s="14" t="s">
        <v>132</v>
      </c>
      <c r="G16" s="14" t="s">
        <v>133</v>
      </c>
      <c r="H16" s="14" t="s">
        <v>134</v>
      </c>
      <c r="I16" s="16" t="s">
        <v>122</v>
      </c>
    </row>
    <row r="17" spans="1:9">
      <c r="A17" s="30"/>
      <c r="B17" s="14" t="s">
        <v>116</v>
      </c>
      <c r="C17" s="14">
        <v>2122</v>
      </c>
      <c r="D17" s="14">
        <v>18915</v>
      </c>
      <c r="E17" s="14">
        <v>9</v>
      </c>
      <c r="F17" s="14" t="s">
        <v>132</v>
      </c>
      <c r="G17" s="14" t="s">
        <v>135</v>
      </c>
      <c r="H17" s="14" t="s">
        <v>136</v>
      </c>
      <c r="I17" s="17"/>
    </row>
    <row r="18" spans="1:9">
      <c r="A18" s="30"/>
      <c r="B18" s="14" t="s">
        <v>117</v>
      </c>
      <c r="C18" s="14">
        <v>2133</v>
      </c>
      <c r="D18" s="14">
        <v>22757</v>
      </c>
      <c r="E18" s="14">
        <v>13</v>
      </c>
      <c r="F18" s="14" t="s">
        <v>132</v>
      </c>
      <c r="G18" s="14" t="s">
        <v>137</v>
      </c>
      <c r="H18" s="14" t="s">
        <v>138</v>
      </c>
      <c r="I18" s="17"/>
    </row>
    <row r="19" spans="1:9">
      <c r="A19" s="30"/>
      <c r="B19" s="14" t="s">
        <v>118</v>
      </c>
      <c r="C19" s="14">
        <v>1449</v>
      </c>
      <c r="D19" s="14">
        <v>33889</v>
      </c>
      <c r="F19" s="14" t="s">
        <v>132</v>
      </c>
      <c r="G19" s="14" t="s">
        <v>139</v>
      </c>
      <c r="H19" s="14" t="s">
        <v>140</v>
      </c>
      <c r="I19" s="17"/>
    </row>
    <row r="20" spans="1:9">
      <c r="A20" s="30"/>
      <c r="B20" s="14" t="s">
        <v>120</v>
      </c>
      <c r="C20" s="14">
        <v>457</v>
      </c>
      <c r="D20" s="14">
        <v>19950</v>
      </c>
      <c r="E20" s="14">
        <v>4</v>
      </c>
      <c r="F20" s="14" t="s">
        <v>132</v>
      </c>
      <c r="G20" s="14" t="s">
        <v>49</v>
      </c>
      <c r="H20" s="14" t="s">
        <v>141</v>
      </c>
      <c r="I20" s="17"/>
    </row>
    <row r="21" spans="1:9">
      <c r="A21" s="30" t="s">
        <v>148</v>
      </c>
      <c r="B21" s="14" t="s">
        <v>142</v>
      </c>
      <c r="C21" s="14">
        <v>8098</v>
      </c>
      <c r="D21" s="14">
        <v>33694</v>
      </c>
      <c r="E21" s="14">
        <v>9</v>
      </c>
      <c r="F21" s="14" t="s">
        <v>143</v>
      </c>
      <c r="G21" s="14" t="s">
        <v>144</v>
      </c>
      <c r="H21" s="14" t="s">
        <v>145</v>
      </c>
      <c r="I21" s="17" t="s">
        <v>121</v>
      </c>
    </row>
    <row r="22" spans="1:9" ht="15.6">
      <c r="A22" s="30"/>
      <c r="B22" s="14" t="s">
        <v>146</v>
      </c>
      <c r="C22" s="14">
        <v>7378</v>
      </c>
      <c r="D22" s="14">
        <v>33694</v>
      </c>
      <c r="E22" s="14">
        <v>9</v>
      </c>
      <c r="F22" s="14" t="s">
        <v>143</v>
      </c>
      <c r="G22" s="14" t="s">
        <v>144</v>
      </c>
      <c r="H22" s="14" t="s">
        <v>145</v>
      </c>
      <c r="I22" s="13"/>
    </row>
    <row r="23" spans="1:9">
      <c r="A23" s="14" t="s">
        <v>148</v>
      </c>
      <c r="B23" s="14" t="s">
        <v>150</v>
      </c>
      <c r="C23" s="14">
        <v>576</v>
      </c>
      <c r="D23" s="14">
        <v>26593</v>
      </c>
      <c r="E23" s="14">
        <v>4</v>
      </c>
      <c r="F23" s="14" t="s">
        <v>151</v>
      </c>
      <c r="G23" s="14" t="s">
        <v>152</v>
      </c>
      <c r="H23" s="14" t="s">
        <v>153</v>
      </c>
      <c r="I23" s="14" t="s">
        <v>154</v>
      </c>
    </row>
    <row r="25" spans="1:9">
      <c r="B25" s="12"/>
    </row>
    <row r="26" spans="1:9">
      <c r="B26" s="12"/>
    </row>
  </sheetData>
  <mergeCells count="3">
    <mergeCell ref="A2:A15"/>
    <mergeCell ref="A16:A20"/>
    <mergeCell ref="A21:A2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05DE-491F-41BC-AA31-827D6FF5F40B}">
  <dimension ref="A1:F21"/>
  <sheetViews>
    <sheetView workbookViewId="0">
      <selection activeCell="D24" sqref="D24"/>
    </sheetView>
  </sheetViews>
  <sheetFormatPr defaultRowHeight="13.8"/>
  <cols>
    <col min="1" max="1" width="38.21875" customWidth="1"/>
  </cols>
  <sheetData>
    <row r="1" spans="1:6">
      <c r="A1" t="s">
        <v>13</v>
      </c>
      <c r="B1" t="s">
        <v>12</v>
      </c>
      <c r="C1" t="s">
        <v>11</v>
      </c>
      <c r="D1" t="s">
        <v>8</v>
      </c>
      <c r="E1" t="s">
        <v>10</v>
      </c>
      <c r="F1" t="s">
        <v>14</v>
      </c>
    </row>
    <row r="2" spans="1:6">
      <c r="A2" t="s">
        <v>3</v>
      </c>
      <c r="B2">
        <v>1.94091796875</v>
      </c>
      <c r="C2">
        <v>210</v>
      </c>
      <c r="D2">
        <v>256</v>
      </c>
      <c r="E2">
        <v>3.19849646091461</v>
      </c>
      <c r="F2">
        <v>10000</v>
      </c>
    </row>
    <row r="3" spans="1:6">
      <c r="A3" t="s">
        <v>3</v>
      </c>
      <c r="B3">
        <v>1.94482421875</v>
      </c>
      <c r="C3">
        <v>213</v>
      </c>
      <c r="D3">
        <v>256</v>
      </c>
      <c r="E3">
        <v>3.2448317567507399</v>
      </c>
      <c r="F3">
        <v>15000</v>
      </c>
    </row>
    <row r="4" spans="1:6">
      <c r="A4" t="s">
        <v>3</v>
      </c>
      <c r="B4">
        <v>1.93310546875</v>
      </c>
      <c r="C4">
        <v>60</v>
      </c>
      <c r="D4">
        <v>256</v>
      </c>
      <c r="E4">
        <v>0.68659232457478803</v>
      </c>
      <c r="F4">
        <v>3000</v>
      </c>
    </row>
    <row r="5" spans="1:6">
      <c r="A5" t="s">
        <v>3</v>
      </c>
      <c r="B5">
        <v>1.93505859375</v>
      </c>
      <c r="C5">
        <v>119</v>
      </c>
      <c r="D5">
        <v>256</v>
      </c>
      <c r="E5">
        <v>1.6297250986099201</v>
      </c>
      <c r="F5">
        <v>5000</v>
      </c>
    </row>
    <row r="6" spans="1:6">
      <c r="A6" t="s">
        <v>3</v>
      </c>
      <c r="B6">
        <v>1.93896484375</v>
      </c>
      <c r="C6">
        <v>126</v>
      </c>
      <c r="D6">
        <v>256</v>
      </c>
      <c r="E6">
        <v>1.77578758796056</v>
      </c>
      <c r="F6">
        <v>8000</v>
      </c>
    </row>
    <row r="7" spans="1:6">
      <c r="A7" t="s">
        <v>1</v>
      </c>
      <c r="B7">
        <v>8.35302734375</v>
      </c>
      <c r="C7">
        <v>584</v>
      </c>
      <c r="D7">
        <v>200</v>
      </c>
      <c r="E7">
        <v>9.4365067402521703</v>
      </c>
      <c r="F7">
        <v>10000</v>
      </c>
    </row>
    <row r="8" spans="1:6">
      <c r="A8" t="s">
        <v>1</v>
      </c>
      <c r="B8">
        <v>8.35302734375</v>
      </c>
      <c r="C8">
        <v>848</v>
      </c>
      <c r="D8">
        <v>200</v>
      </c>
      <c r="E8">
        <v>13.8217438817024</v>
      </c>
      <c r="F8">
        <v>15000</v>
      </c>
    </row>
    <row r="9" spans="1:6">
      <c r="A9" t="s">
        <v>1</v>
      </c>
      <c r="B9">
        <v>8.35302734375</v>
      </c>
      <c r="C9">
        <v>209</v>
      </c>
      <c r="D9">
        <v>200</v>
      </c>
      <c r="E9">
        <v>3.18357804616292</v>
      </c>
      <c r="F9">
        <v>3000</v>
      </c>
    </row>
    <row r="10" spans="1:6">
      <c r="A10" t="s">
        <v>1</v>
      </c>
      <c r="B10">
        <v>8.35302734375</v>
      </c>
      <c r="C10">
        <v>317</v>
      </c>
      <c r="D10">
        <v>200</v>
      </c>
      <c r="E10">
        <v>4.9510750492413802</v>
      </c>
      <c r="F10">
        <v>5000</v>
      </c>
    </row>
    <row r="11" spans="1:6">
      <c r="A11" t="s">
        <v>1</v>
      </c>
      <c r="B11">
        <v>8.35302734375</v>
      </c>
      <c r="C11">
        <v>474</v>
      </c>
      <c r="D11">
        <v>200</v>
      </c>
      <c r="E11">
        <v>7.6001743952433198</v>
      </c>
      <c r="F11">
        <v>8000</v>
      </c>
    </row>
    <row r="12" spans="1:6">
      <c r="A12" t="s">
        <v>4</v>
      </c>
      <c r="B12">
        <v>23.20849609375</v>
      </c>
      <c r="C12">
        <v>764</v>
      </c>
      <c r="D12">
        <v>768</v>
      </c>
      <c r="E12">
        <v>12.393209763367899</v>
      </c>
      <c r="F12">
        <v>10000</v>
      </c>
    </row>
    <row r="13" spans="1:6">
      <c r="A13" t="s">
        <v>4</v>
      </c>
      <c r="B13">
        <v>23.20849609375</v>
      </c>
      <c r="C13">
        <v>1051</v>
      </c>
      <c r="D13">
        <v>768</v>
      </c>
      <c r="E13">
        <v>17.1822983702023</v>
      </c>
      <c r="F13">
        <v>15000</v>
      </c>
    </row>
    <row r="14" spans="1:6">
      <c r="A14" t="s">
        <v>4</v>
      </c>
      <c r="B14">
        <v>23.20849609375</v>
      </c>
      <c r="C14">
        <v>290</v>
      </c>
      <c r="D14">
        <v>768</v>
      </c>
      <c r="E14">
        <v>4.48589728275934</v>
      </c>
      <c r="F14">
        <v>3000</v>
      </c>
    </row>
    <row r="15" spans="1:6">
      <c r="A15" t="s">
        <v>4</v>
      </c>
      <c r="B15">
        <v>23.20849609375</v>
      </c>
      <c r="C15">
        <v>478</v>
      </c>
      <c r="D15">
        <v>768</v>
      </c>
      <c r="E15">
        <v>7.6344012737274101</v>
      </c>
      <c r="F15">
        <v>5000</v>
      </c>
    </row>
    <row r="16" spans="1:6">
      <c r="A16" t="s">
        <v>4</v>
      </c>
      <c r="B16">
        <v>23.20849609375</v>
      </c>
      <c r="C16">
        <v>643</v>
      </c>
      <c r="D16">
        <v>768</v>
      </c>
      <c r="E16">
        <v>10.3966812690099</v>
      </c>
      <c r="F16">
        <v>8000</v>
      </c>
    </row>
    <row r="17" spans="1:6">
      <c r="A17" t="s">
        <v>2</v>
      </c>
      <c r="B17">
        <v>3.36865234375</v>
      </c>
      <c r="C17">
        <v>132</v>
      </c>
      <c r="D17">
        <v>512</v>
      </c>
      <c r="E17">
        <v>1.8915115714073101</v>
      </c>
      <c r="F17">
        <v>10000</v>
      </c>
    </row>
    <row r="18" spans="1:6">
      <c r="A18" t="s">
        <v>2</v>
      </c>
      <c r="B18">
        <v>3.36865234375</v>
      </c>
      <c r="C18">
        <v>180</v>
      </c>
      <c r="D18">
        <v>512</v>
      </c>
      <c r="E18">
        <v>2.6308652917544002</v>
      </c>
      <c r="F18">
        <v>15000</v>
      </c>
    </row>
    <row r="19" spans="1:6">
      <c r="A19" t="s">
        <v>2</v>
      </c>
      <c r="B19">
        <v>3.33154296875</v>
      </c>
      <c r="C19">
        <v>57</v>
      </c>
      <c r="D19">
        <v>512</v>
      </c>
      <c r="E19">
        <v>0.62219137748082398</v>
      </c>
      <c r="F19">
        <v>3000</v>
      </c>
    </row>
    <row r="20" spans="1:6">
      <c r="A20" t="s">
        <v>2</v>
      </c>
      <c r="B20">
        <v>3.36865234375</v>
      </c>
      <c r="C20">
        <v>81</v>
      </c>
      <c r="D20">
        <v>512</v>
      </c>
      <c r="E20">
        <v>1.0264113942782001</v>
      </c>
      <c r="F20">
        <v>5000</v>
      </c>
    </row>
    <row r="21" spans="1:6">
      <c r="A21" t="s">
        <v>2</v>
      </c>
      <c r="B21">
        <v>3.36865234375</v>
      </c>
      <c r="C21">
        <v>108</v>
      </c>
      <c r="D21">
        <v>512</v>
      </c>
      <c r="E21">
        <v>1.4789084672927799</v>
      </c>
      <c r="F21">
        <v>8000</v>
      </c>
    </row>
  </sheetData>
  <sortState xmlns:xlrd2="http://schemas.microsoft.com/office/spreadsheetml/2017/richdata2" ref="A2:F21">
    <sortCondition ref="A2:A2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5A70-8C3D-4950-9225-356188604EF8}">
  <dimension ref="A1:E21"/>
  <sheetViews>
    <sheetView workbookViewId="0">
      <selection activeCell="D23" sqref="D23"/>
    </sheetView>
  </sheetViews>
  <sheetFormatPr defaultRowHeight="13.8"/>
  <cols>
    <col min="1" max="1" width="17.44140625" customWidth="1"/>
  </cols>
  <sheetData>
    <row r="1" spans="1:5">
      <c r="A1" t="s">
        <v>15</v>
      </c>
      <c r="B1" t="s">
        <v>11</v>
      </c>
      <c r="C1" t="s">
        <v>12</v>
      </c>
      <c r="D1" t="s">
        <v>8</v>
      </c>
      <c r="E1" t="s">
        <v>14</v>
      </c>
    </row>
    <row r="2" spans="1:5">
      <c r="A2" t="s">
        <v>3</v>
      </c>
      <c r="B2">
        <v>98</v>
      </c>
      <c r="C2">
        <v>1.89990234375</v>
      </c>
      <c r="D2">
        <v>256</v>
      </c>
      <c r="E2">
        <v>15000</v>
      </c>
    </row>
    <row r="3" spans="1:5">
      <c r="A3" t="s">
        <v>3</v>
      </c>
      <c r="B3">
        <v>80</v>
      </c>
      <c r="C3">
        <v>1.89990234375</v>
      </c>
      <c r="D3">
        <v>256</v>
      </c>
      <c r="E3">
        <v>8000</v>
      </c>
    </row>
    <row r="4" spans="1:5">
      <c r="A4" t="s">
        <v>3</v>
      </c>
      <c r="B4">
        <v>72</v>
      </c>
      <c r="C4">
        <v>1.89990234375</v>
      </c>
      <c r="D4">
        <v>256</v>
      </c>
      <c r="E4">
        <v>10000</v>
      </c>
    </row>
    <row r="5" spans="1:5">
      <c r="A5" t="s">
        <v>3</v>
      </c>
      <c r="B5">
        <v>49</v>
      </c>
      <c r="C5">
        <v>1.89990234375</v>
      </c>
      <c r="D5">
        <v>256</v>
      </c>
      <c r="E5">
        <v>5000</v>
      </c>
    </row>
    <row r="6" spans="1:5">
      <c r="A6" t="s">
        <v>3</v>
      </c>
      <c r="B6">
        <v>48</v>
      </c>
      <c r="C6">
        <v>1.89990234375</v>
      </c>
      <c r="D6">
        <v>256</v>
      </c>
      <c r="E6">
        <v>3000</v>
      </c>
    </row>
    <row r="7" spans="1:5">
      <c r="A7" t="s">
        <v>1</v>
      </c>
      <c r="B7">
        <v>799</v>
      </c>
      <c r="C7">
        <v>8.34716796875</v>
      </c>
      <c r="D7">
        <v>200</v>
      </c>
      <c r="E7">
        <v>15000</v>
      </c>
    </row>
    <row r="8" spans="1:5">
      <c r="A8" t="s">
        <v>1</v>
      </c>
      <c r="B8">
        <v>537</v>
      </c>
      <c r="C8">
        <v>8.34716796875</v>
      </c>
      <c r="D8">
        <v>200</v>
      </c>
      <c r="E8">
        <v>10000</v>
      </c>
    </row>
    <row r="9" spans="1:5">
      <c r="A9" t="s">
        <v>1</v>
      </c>
      <c r="B9">
        <v>441</v>
      </c>
      <c r="C9">
        <v>8.34716796875</v>
      </c>
      <c r="D9">
        <v>200</v>
      </c>
      <c r="E9">
        <v>8000</v>
      </c>
    </row>
    <row r="10" spans="1:5">
      <c r="A10" t="s">
        <v>1</v>
      </c>
      <c r="B10">
        <v>286</v>
      </c>
      <c r="C10">
        <v>8.34716796875</v>
      </c>
      <c r="D10">
        <v>200</v>
      </c>
      <c r="E10">
        <v>5000</v>
      </c>
    </row>
    <row r="11" spans="1:5">
      <c r="A11" t="s">
        <v>1</v>
      </c>
      <c r="B11">
        <v>184</v>
      </c>
      <c r="C11">
        <v>8.34716796875</v>
      </c>
      <c r="D11">
        <v>200</v>
      </c>
      <c r="E11">
        <v>3000</v>
      </c>
    </row>
    <row r="12" spans="1:5">
      <c r="A12" t="s">
        <v>4</v>
      </c>
      <c r="B12">
        <v>791</v>
      </c>
      <c r="C12">
        <v>9.36669921875</v>
      </c>
      <c r="D12">
        <v>512</v>
      </c>
      <c r="E12">
        <v>15000</v>
      </c>
    </row>
    <row r="13" spans="1:5">
      <c r="A13" t="s">
        <v>4</v>
      </c>
      <c r="B13">
        <v>535</v>
      </c>
      <c r="C13">
        <v>9.36669921875</v>
      </c>
      <c r="D13">
        <v>512</v>
      </c>
      <c r="E13">
        <v>10000</v>
      </c>
    </row>
    <row r="14" spans="1:5">
      <c r="A14" t="s">
        <v>4</v>
      </c>
      <c r="B14">
        <v>438</v>
      </c>
      <c r="C14">
        <v>9.36669921875</v>
      </c>
      <c r="D14">
        <v>512</v>
      </c>
      <c r="E14">
        <v>8000</v>
      </c>
    </row>
    <row r="15" spans="1:5">
      <c r="A15" t="s">
        <v>4</v>
      </c>
      <c r="B15">
        <v>287</v>
      </c>
      <c r="C15">
        <v>9.36669921875</v>
      </c>
      <c r="D15">
        <v>512</v>
      </c>
      <c r="E15">
        <v>5000</v>
      </c>
    </row>
    <row r="16" spans="1:5">
      <c r="A16" t="s">
        <v>4</v>
      </c>
      <c r="B16">
        <v>185</v>
      </c>
      <c r="C16">
        <v>9.36669921875</v>
      </c>
      <c r="D16">
        <v>512</v>
      </c>
      <c r="E16">
        <v>3000</v>
      </c>
    </row>
    <row r="17" spans="1:5">
      <c r="A17" t="s">
        <v>2</v>
      </c>
      <c r="B17">
        <v>1345</v>
      </c>
      <c r="C17">
        <v>2.33740234375</v>
      </c>
      <c r="D17">
        <v>512</v>
      </c>
      <c r="E17">
        <v>15000</v>
      </c>
    </row>
    <row r="18" spans="1:5">
      <c r="A18" t="s">
        <v>2</v>
      </c>
      <c r="B18">
        <v>875</v>
      </c>
      <c r="C18">
        <v>2.33740234375</v>
      </c>
      <c r="D18">
        <v>512</v>
      </c>
      <c r="E18">
        <v>10000</v>
      </c>
    </row>
    <row r="19" spans="1:5">
      <c r="A19" t="s">
        <v>2</v>
      </c>
      <c r="B19">
        <v>682</v>
      </c>
      <c r="C19">
        <v>2.33740234375</v>
      </c>
      <c r="D19">
        <v>512</v>
      </c>
      <c r="E19">
        <v>8000</v>
      </c>
    </row>
    <row r="20" spans="1:5">
      <c r="A20" t="s">
        <v>2</v>
      </c>
      <c r="B20">
        <v>459</v>
      </c>
      <c r="C20">
        <v>2.33740234375</v>
      </c>
      <c r="D20">
        <v>512</v>
      </c>
      <c r="E20">
        <v>5000</v>
      </c>
    </row>
    <row r="21" spans="1:5">
      <c r="A21" t="s">
        <v>2</v>
      </c>
      <c r="B21">
        <v>280</v>
      </c>
      <c r="C21">
        <v>2.33740234375</v>
      </c>
      <c r="D21">
        <v>512</v>
      </c>
      <c r="E21">
        <v>3000</v>
      </c>
    </row>
  </sheetData>
  <sortState xmlns:xlrd2="http://schemas.microsoft.com/office/spreadsheetml/2017/richdata2" ref="A2:E21">
    <sortCondition ref="A2:A21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C155-5A66-40BE-A3EF-5D917A8D8469}">
  <dimension ref="A1:O44"/>
  <sheetViews>
    <sheetView tabSelected="1" workbookViewId="0">
      <selection activeCell="F22" sqref="F22"/>
    </sheetView>
  </sheetViews>
  <sheetFormatPr defaultRowHeight="13.8"/>
  <sheetData>
    <row r="1" spans="1:15">
      <c r="A1" s="3" t="s">
        <v>21</v>
      </c>
      <c r="B1" t="s">
        <v>1</v>
      </c>
      <c r="C1" t="s">
        <v>2</v>
      </c>
      <c r="D1" t="s">
        <v>3</v>
      </c>
      <c r="E1" t="s">
        <v>4</v>
      </c>
      <c r="F1" t="s">
        <v>207</v>
      </c>
      <c r="G1" t="s">
        <v>208</v>
      </c>
      <c r="H1" t="s">
        <v>209</v>
      </c>
      <c r="I1" t="s">
        <v>1</v>
      </c>
      <c r="J1" t="s">
        <v>2</v>
      </c>
      <c r="K1" t="s">
        <v>3</v>
      </c>
      <c r="L1" t="s">
        <v>4</v>
      </c>
      <c r="M1" t="s">
        <v>207</v>
      </c>
      <c r="N1" t="s">
        <v>208</v>
      </c>
      <c r="O1" t="s">
        <v>209</v>
      </c>
    </row>
    <row r="2" spans="1:15">
      <c r="A2" t="s">
        <v>22</v>
      </c>
      <c r="B2">
        <v>0.46959000000000001</v>
      </c>
      <c r="C2">
        <v>0.93674000000000002</v>
      </c>
      <c r="D2">
        <v>0.92637999999999998</v>
      </c>
      <c r="E2">
        <v>0.90927000000000002</v>
      </c>
      <c r="F2">
        <v>0.91042415499999996</v>
      </c>
      <c r="G2">
        <v>0.95134015900000002</v>
      </c>
      <c r="H2">
        <v>0.81078360000000005</v>
      </c>
      <c r="I2">
        <v>0.10614</v>
      </c>
      <c r="J2">
        <v>0.64456000000000002</v>
      </c>
      <c r="K2">
        <v>0.38452999999999998</v>
      </c>
      <c r="L2">
        <v>0.44036999999999998</v>
      </c>
      <c r="M2">
        <v>0.57310556800000001</v>
      </c>
      <c r="N2">
        <v>0.23967987900000001</v>
      </c>
      <c r="O2">
        <v>0.61538459999999995</v>
      </c>
    </row>
    <row r="3" spans="1:15">
      <c r="A3" t="s">
        <v>23</v>
      </c>
      <c r="B3">
        <v>0.99582000000000004</v>
      </c>
      <c r="C3">
        <v>0.99755000000000005</v>
      </c>
      <c r="D3">
        <v>0.99524999999999997</v>
      </c>
      <c r="E3">
        <v>0.55061000000000004</v>
      </c>
      <c r="F3">
        <v>0.997552196</v>
      </c>
      <c r="G3">
        <v>0.99648647899999998</v>
      </c>
      <c r="H3">
        <v>0.98761699999999997</v>
      </c>
      <c r="I3">
        <v>0.93337000000000003</v>
      </c>
      <c r="J3">
        <v>0.97896000000000005</v>
      </c>
      <c r="K3">
        <v>0.97304000000000002</v>
      </c>
      <c r="L3">
        <v>0.31991999999999998</v>
      </c>
      <c r="M3">
        <v>0.97614752100000002</v>
      </c>
      <c r="N3">
        <v>0.83860828300000001</v>
      </c>
      <c r="O3">
        <v>0.98734180000000005</v>
      </c>
    </row>
    <row r="4" spans="1:15">
      <c r="A4" t="s">
        <v>24</v>
      </c>
      <c r="B4">
        <v>0.93371000000000004</v>
      </c>
      <c r="C4">
        <v>0.98050999999999999</v>
      </c>
      <c r="D4">
        <v>0.96238000000000001</v>
      </c>
      <c r="E4">
        <v>0.91893000000000002</v>
      </c>
      <c r="F4">
        <v>0.96908752300000001</v>
      </c>
      <c r="G4">
        <v>0.92984503799999996</v>
      </c>
      <c r="H4">
        <v>0.95145869999999999</v>
      </c>
      <c r="I4">
        <v>0.58733000000000002</v>
      </c>
      <c r="J4">
        <v>0.93333999999999995</v>
      </c>
      <c r="K4">
        <v>0.72804999999999997</v>
      </c>
      <c r="L4">
        <v>0.68318000000000001</v>
      </c>
      <c r="M4">
        <v>0.91580283200000001</v>
      </c>
      <c r="N4">
        <v>0.38539601400000001</v>
      </c>
      <c r="O4">
        <v>0.73578600000000005</v>
      </c>
    </row>
    <row r="5" spans="1:15">
      <c r="A5" t="s">
        <v>25</v>
      </c>
      <c r="B5">
        <v>0.84872000000000003</v>
      </c>
      <c r="C5">
        <v>0.90371999999999997</v>
      </c>
      <c r="D5">
        <v>0.88502999999999998</v>
      </c>
      <c r="E5">
        <v>0.84938000000000002</v>
      </c>
      <c r="F5">
        <v>0.883350309</v>
      </c>
      <c r="G5">
        <v>0.90620843399999995</v>
      </c>
      <c r="H5">
        <v>0.80546399999999996</v>
      </c>
      <c r="I5">
        <v>0.56481000000000003</v>
      </c>
      <c r="J5">
        <v>0.82820000000000005</v>
      </c>
      <c r="K5">
        <v>0.65544999999999998</v>
      </c>
      <c r="L5">
        <v>0.63043000000000005</v>
      </c>
      <c r="M5">
        <v>0.75090654999999995</v>
      </c>
      <c r="N5">
        <v>0.54804085599999997</v>
      </c>
      <c r="O5">
        <v>0.85243329999999995</v>
      </c>
    </row>
    <row r="6" spans="1:15">
      <c r="A6" t="s">
        <v>26</v>
      </c>
      <c r="B6">
        <v>0.80532999999999999</v>
      </c>
      <c r="C6">
        <v>0.87253000000000003</v>
      </c>
      <c r="D6">
        <v>0.84170999999999996</v>
      </c>
      <c r="E6">
        <v>0.80262</v>
      </c>
      <c r="F6">
        <v>0.859325271</v>
      </c>
      <c r="G6">
        <v>0.81959769100000002</v>
      </c>
      <c r="H6">
        <v>0.67483559999999998</v>
      </c>
      <c r="I6">
        <v>0.73526000000000002</v>
      </c>
      <c r="J6">
        <v>0.83396000000000003</v>
      </c>
      <c r="K6">
        <v>0.76973999999999998</v>
      </c>
      <c r="L6">
        <v>0.69765999999999995</v>
      </c>
      <c r="M6">
        <v>0.79472843400000004</v>
      </c>
      <c r="N6">
        <v>0.361129535</v>
      </c>
      <c r="O6">
        <v>0.8101119</v>
      </c>
    </row>
    <row r="7" spans="1:15">
      <c r="A7" t="s">
        <v>27</v>
      </c>
      <c r="B7">
        <v>0.93962999999999997</v>
      </c>
      <c r="C7">
        <v>0.95896000000000003</v>
      </c>
      <c r="D7">
        <v>0.95099999999999996</v>
      </c>
      <c r="E7">
        <v>0.91915999999999998</v>
      </c>
      <c r="F7">
        <v>0.94798476499999995</v>
      </c>
      <c r="G7">
        <v>0.95664434300000001</v>
      </c>
      <c r="H7">
        <v>0.86294130000000002</v>
      </c>
      <c r="I7">
        <v>0.89058999999999999</v>
      </c>
      <c r="J7">
        <v>0.94145999999999996</v>
      </c>
      <c r="K7">
        <v>0.85455999999999999</v>
      </c>
      <c r="L7">
        <v>0.81899</v>
      </c>
      <c r="M7">
        <v>0.88443617200000002</v>
      </c>
      <c r="N7">
        <v>0.39190768100000001</v>
      </c>
      <c r="O7">
        <v>0.97517730000000002</v>
      </c>
    </row>
    <row r="8" spans="1:15">
      <c r="A8" t="s">
        <v>28</v>
      </c>
      <c r="B8">
        <v>0.86248999999999998</v>
      </c>
      <c r="C8">
        <v>0.90097000000000005</v>
      </c>
      <c r="D8">
        <v>0.86202999999999996</v>
      </c>
      <c r="E8">
        <v>0.74919999999999998</v>
      </c>
      <c r="F8">
        <v>0.841943891</v>
      </c>
      <c r="G8">
        <v>0.85800595000000002</v>
      </c>
      <c r="H8">
        <v>0.71071589999999996</v>
      </c>
      <c r="I8">
        <v>0.65780000000000005</v>
      </c>
      <c r="J8">
        <v>0.88114000000000003</v>
      </c>
      <c r="K8">
        <v>0.61809999999999998</v>
      </c>
      <c r="L8">
        <v>0.55913999999999997</v>
      </c>
      <c r="M8">
        <v>0.76470645400000004</v>
      </c>
      <c r="N8">
        <v>0.363862409</v>
      </c>
      <c r="O8">
        <v>0.8768473</v>
      </c>
    </row>
    <row r="9" spans="1:15">
      <c r="A9" t="s">
        <v>29</v>
      </c>
      <c r="B9">
        <v>0.88807999999999998</v>
      </c>
      <c r="C9">
        <v>0.90908999999999995</v>
      </c>
      <c r="D9">
        <v>0.90380000000000005</v>
      </c>
      <c r="E9">
        <v>0.88156999999999996</v>
      </c>
      <c r="F9">
        <v>0.89218786900000002</v>
      </c>
      <c r="G9">
        <v>0.90993032299999999</v>
      </c>
      <c r="H9">
        <v>0.82034459999999998</v>
      </c>
      <c r="I9">
        <v>0.75992000000000004</v>
      </c>
      <c r="J9">
        <v>0.83177000000000001</v>
      </c>
      <c r="K9">
        <v>0.72797999999999996</v>
      </c>
      <c r="L9">
        <v>0.75448000000000004</v>
      </c>
      <c r="M9">
        <v>0.76795448700000002</v>
      </c>
      <c r="N9">
        <v>0.57914413899999995</v>
      </c>
      <c r="O9">
        <v>0.7030303</v>
      </c>
    </row>
    <row r="10" spans="1:15">
      <c r="A10" t="s">
        <v>30</v>
      </c>
      <c r="B10">
        <v>0.92125999999999997</v>
      </c>
      <c r="C10">
        <v>0.96560999999999997</v>
      </c>
      <c r="D10">
        <v>0.94035000000000002</v>
      </c>
      <c r="E10">
        <v>0.89344000000000001</v>
      </c>
      <c r="F10">
        <v>0.94530076200000002</v>
      </c>
      <c r="G10">
        <v>0.93415619500000002</v>
      </c>
      <c r="H10">
        <v>0.8473096</v>
      </c>
      <c r="I10">
        <v>0.81638999999999995</v>
      </c>
      <c r="J10">
        <v>0.93520999999999999</v>
      </c>
      <c r="K10">
        <v>0.73277000000000003</v>
      </c>
      <c r="L10">
        <v>0.75980999999999999</v>
      </c>
      <c r="M10">
        <v>0.87880256199999995</v>
      </c>
      <c r="N10">
        <v>0.46096095999999998</v>
      </c>
      <c r="O10">
        <v>0.76995309999999995</v>
      </c>
    </row>
    <row r="11" spans="1:15">
      <c r="A11" t="s">
        <v>31</v>
      </c>
      <c r="B11">
        <v>0.94759000000000004</v>
      </c>
      <c r="C11">
        <v>0.97118000000000004</v>
      </c>
      <c r="D11">
        <v>0.95001000000000002</v>
      </c>
      <c r="E11">
        <v>0.93330999999999997</v>
      </c>
      <c r="F11">
        <v>0.95434838099999997</v>
      </c>
      <c r="G11">
        <v>0.97668605200000003</v>
      </c>
      <c r="H11">
        <v>0.75121139999999997</v>
      </c>
      <c r="I11">
        <v>0.86155999999999999</v>
      </c>
      <c r="J11">
        <v>0.95164000000000004</v>
      </c>
      <c r="K11">
        <v>0.80620000000000003</v>
      </c>
      <c r="L11">
        <v>0.88566999999999996</v>
      </c>
      <c r="M11">
        <v>0.92893047799999995</v>
      </c>
      <c r="N11">
        <v>0.71281452000000001</v>
      </c>
      <c r="O11">
        <v>0.2368932</v>
      </c>
    </row>
    <row r="12" spans="1:15">
      <c r="A12" t="s">
        <v>50</v>
      </c>
      <c r="B12">
        <v>0.70552999999999999</v>
      </c>
      <c r="C12">
        <v>0.85762000000000005</v>
      </c>
      <c r="D12">
        <v>0.83077999999999996</v>
      </c>
      <c r="E12">
        <v>0.74343999999999999</v>
      </c>
      <c r="F12">
        <v>0.70735400000000004</v>
      </c>
      <c r="G12">
        <v>0.76193999999999995</v>
      </c>
      <c r="H12">
        <v>0.47111399999999998</v>
      </c>
      <c r="I12">
        <v>0.58855000000000002</v>
      </c>
      <c r="J12">
        <v>0.77688999999999997</v>
      </c>
      <c r="K12">
        <v>0.70631999999999995</v>
      </c>
      <c r="L12">
        <v>0.57016</v>
      </c>
      <c r="M12">
        <v>0.57074499999999995</v>
      </c>
      <c r="N12">
        <v>0.50526000000000004</v>
      </c>
      <c r="O12">
        <v>0.49667</v>
      </c>
    </row>
    <row r="13" spans="1:15">
      <c r="A13" t="s">
        <v>113</v>
      </c>
      <c r="B13">
        <v>0.97435000000000005</v>
      </c>
      <c r="C13">
        <v>0.80657000000000001</v>
      </c>
      <c r="D13">
        <v>0.88302000000000003</v>
      </c>
      <c r="E13">
        <v>0.82811999999999997</v>
      </c>
      <c r="F13">
        <v>0.93432499999999996</v>
      </c>
      <c r="G13">
        <v>0.961005</v>
      </c>
      <c r="H13">
        <v>0.96253999999999995</v>
      </c>
      <c r="I13">
        <v>0.63078000000000001</v>
      </c>
      <c r="J13">
        <v>0.38202999999999998</v>
      </c>
      <c r="K13">
        <v>0.47116000000000002</v>
      </c>
      <c r="L13">
        <v>0.37561</v>
      </c>
      <c r="M13">
        <v>0.50347399999999998</v>
      </c>
      <c r="N13">
        <v>0.56110099999999996</v>
      </c>
      <c r="O13">
        <v>0.55082900000000001</v>
      </c>
    </row>
    <row r="14" spans="1:15" ht="14.4" thickBot="1">
      <c r="A14" t="s">
        <v>112</v>
      </c>
      <c r="B14">
        <v>0.89698999999999995</v>
      </c>
      <c r="C14">
        <v>0.97560000000000002</v>
      </c>
      <c r="D14">
        <v>0.94225999999999999</v>
      </c>
      <c r="E14">
        <v>0.91271000000000002</v>
      </c>
      <c r="F14">
        <v>0.96950000000000003</v>
      </c>
      <c r="G14">
        <v>0.97045199999999998</v>
      </c>
      <c r="H14">
        <v>0.95947400000000005</v>
      </c>
      <c r="I14">
        <v>0.74944</v>
      </c>
      <c r="J14">
        <v>0.96777999999999997</v>
      </c>
      <c r="K14">
        <v>0.75502000000000002</v>
      </c>
      <c r="L14">
        <v>0.73746</v>
      </c>
      <c r="M14">
        <v>0.94957100000000005</v>
      </c>
      <c r="N14">
        <v>0.75246999999999997</v>
      </c>
      <c r="O14">
        <v>0.900065</v>
      </c>
    </row>
    <row r="15" spans="1:15" ht="14.4" thickBot="1">
      <c r="A15" t="s">
        <v>37</v>
      </c>
      <c r="B15" t="s">
        <v>32</v>
      </c>
      <c r="C15" t="s">
        <v>32</v>
      </c>
      <c r="D15" t="s">
        <v>32</v>
      </c>
      <c r="E15" t="s">
        <v>32</v>
      </c>
      <c r="F15" s="9" t="s">
        <v>32</v>
      </c>
      <c r="G15" s="9" t="s">
        <v>32</v>
      </c>
      <c r="H15" s="9" t="s">
        <v>32</v>
      </c>
      <c r="I15" t="s">
        <v>34</v>
      </c>
      <c r="J15" t="s">
        <v>34</v>
      </c>
      <c r="K15" t="s">
        <v>33</v>
      </c>
      <c r="L15" t="s">
        <v>33</v>
      </c>
      <c r="M15" s="9" t="s">
        <v>34</v>
      </c>
      <c r="N15" s="9" t="s">
        <v>33</v>
      </c>
      <c r="O15" s="9" t="s">
        <v>33</v>
      </c>
    </row>
    <row r="17" spans="3:8">
      <c r="C17" s="31"/>
      <c r="D17" s="31"/>
      <c r="E17" s="31"/>
      <c r="F17" s="31"/>
      <c r="G17" s="31"/>
      <c r="H17" s="31"/>
    </row>
    <row r="33" spans="11:11" ht="14.4" thickBot="1">
      <c r="K33" s="3"/>
    </row>
    <row r="34" spans="11:11" ht="14.4" thickBot="1">
      <c r="K34" s="10"/>
    </row>
    <row r="35" spans="11:11" ht="14.4" thickBot="1">
      <c r="K35" s="10"/>
    </row>
    <row r="36" spans="11:11" ht="14.4" thickBot="1">
      <c r="K36" s="10"/>
    </row>
    <row r="37" spans="11:11" ht="14.4" thickBot="1">
      <c r="K37" s="10"/>
    </row>
    <row r="38" spans="11:11" ht="14.4" thickBot="1">
      <c r="K38" s="27"/>
    </row>
    <row r="39" spans="11:11" ht="14.4" thickBot="1">
      <c r="K39" s="28"/>
    </row>
    <row r="40" spans="11:11" ht="14.4" thickBot="1">
      <c r="K40" s="28"/>
    </row>
    <row r="41" spans="11:11" ht="14.4" thickBot="1">
      <c r="K41" s="28"/>
    </row>
    <row r="42" spans="11:11" ht="14.4" thickBot="1">
      <c r="K42" s="28"/>
    </row>
    <row r="43" spans="11:11" ht="14.4" thickBot="1">
      <c r="K43" s="5"/>
    </row>
    <row r="44" spans="11:11" ht="14.4" thickBot="1">
      <c r="K44" s="11"/>
    </row>
  </sheetData>
  <mergeCells count="2">
    <mergeCell ref="C17:E17"/>
    <mergeCell ref="F17:H17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30DA-D98C-40FA-8637-C0904194A4C8}">
  <dimension ref="A1:I15"/>
  <sheetViews>
    <sheetView workbookViewId="0">
      <selection activeCell="N34" sqref="N34"/>
    </sheetView>
  </sheetViews>
  <sheetFormatPr defaultRowHeight="13.8"/>
  <sheetData>
    <row r="1" spans="1:9">
      <c r="A1" s="3" t="s">
        <v>21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</row>
    <row r="2" spans="1:9">
      <c r="A2" t="s">
        <v>22</v>
      </c>
      <c r="B2">
        <v>0.12023</v>
      </c>
      <c r="C2">
        <v>0.66008999999999995</v>
      </c>
      <c r="D2">
        <v>0.37456</v>
      </c>
      <c r="E2">
        <v>0.52215</v>
      </c>
      <c r="F2">
        <v>0.13768</v>
      </c>
      <c r="G2">
        <v>0.63936999999999999</v>
      </c>
      <c r="H2">
        <v>0.40416999999999997</v>
      </c>
      <c r="I2">
        <v>0.41526000000000002</v>
      </c>
    </row>
    <row r="3" spans="1:9">
      <c r="A3" t="s">
        <v>23</v>
      </c>
      <c r="B3">
        <v>0.92891000000000001</v>
      </c>
      <c r="C3">
        <v>0.98321999999999998</v>
      </c>
      <c r="D3">
        <v>0.98443999999999998</v>
      </c>
      <c r="E3">
        <v>0.50800000000000001</v>
      </c>
      <c r="F3">
        <v>0.94008000000000003</v>
      </c>
      <c r="G3">
        <v>0.97628000000000004</v>
      </c>
      <c r="H3">
        <v>0.9667</v>
      </c>
      <c r="I3">
        <v>0.39301000000000003</v>
      </c>
    </row>
    <row r="4" spans="1:9">
      <c r="A4" t="s">
        <v>24</v>
      </c>
      <c r="B4">
        <v>0.70145000000000002</v>
      </c>
      <c r="C4">
        <v>0.92920000000000003</v>
      </c>
      <c r="D4">
        <v>0.78349000000000002</v>
      </c>
      <c r="E4">
        <v>0.81457999999999997</v>
      </c>
      <c r="F4">
        <v>0.56413999999999997</v>
      </c>
      <c r="G4">
        <v>0.94696000000000002</v>
      </c>
      <c r="H4">
        <v>0.72899000000000003</v>
      </c>
      <c r="I4">
        <v>0.64298999999999995</v>
      </c>
    </row>
    <row r="5" spans="1:9">
      <c r="A5" t="s">
        <v>25</v>
      </c>
      <c r="B5">
        <v>0.62158999999999998</v>
      </c>
      <c r="C5">
        <v>0.82821999999999996</v>
      </c>
      <c r="D5">
        <v>0.69606000000000001</v>
      </c>
      <c r="E5">
        <v>0.78522000000000003</v>
      </c>
      <c r="F5">
        <v>0.56898000000000004</v>
      </c>
      <c r="G5">
        <v>0.83120000000000005</v>
      </c>
      <c r="H5">
        <v>0.66518999999999995</v>
      </c>
      <c r="I5">
        <v>0.60619000000000001</v>
      </c>
    </row>
    <row r="6" spans="1:9">
      <c r="A6" t="s">
        <v>26</v>
      </c>
      <c r="B6">
        <v>0.82052999999999998</v>
      </c>
      <c r="C6">
        <v>0.81384999999999996</v>
      </c>
      <c r="D6">
        <v>0.80213999999999996</v>
      </c>
      <c r="E6">
        <v>0.80864999999999998</v>
      </c>
      <c r="F6">
        <v>0.69213999999999998</v>
      </c>
      <c r="G6">
        <v>0.86087000000000002</v>
      </c>
      <c r="H6">
        <v>0.75151999999999997</v>
      </c>
      <c r="I6">
        <v>0.64771999999999996</v>
      </c>
    </row>
    <row r="7" spans="1:9">
      <c r="A7" t="s">
        <v>27</v>
      </c>
      <c r="B7">
        <v>0.91239000000000003</v>
      </c>
      <c r="C7">
        <v>0.94062999999999997</v>
      </c>
      <c r="D7">
        <v>0.89261000000000001</v>
      </c>
      <c r="E7">
        <v>0.87433000000000005</v>
      </c>
      <c r="F7">
        <v>0.87892999999999999</v>
      </c>
      <c r="G7">
        <v>0.94311</v>
      </c>
      <c r="H7">
        <v>0.83382000000000001</v>
      </c>
      <c r="I7">
        <v>0.79568000000000005</v>
      </c>
    </row>
    <row r="8" spans="1:9">
      <c r="A8" t="s">
        <v>28</v>
      </c>
      <c r="B8">
        <v>0.71667999999999998</v>
      </c>
      <c r="C8">
        <v>0.87924999999999998</v>
      </c>
      <c r="D8">
        <v>0.63797999999999999</v>
      </c>
      <c r="E8">
        <v>0.69527000000000005</v>
      </c>
      <c r="F8">
        <v>0.63519999999999999</v>
      </c>
      <c r="G8">
        <v>0.89097000000000004</v>
      </c>
      <c r="H8">
        <v>0.62402999999999997</v>
      </c>
      <c r="I8">
        <v>0.55742000000000003</v>
      </c>
    </row>
    <row r="9" spans="1:9">
      <c r="A9" t="s">
        <v>29</v>
      </c>
      <c r="B9">
        <v>0.78751000000000004</v>
      </c>
      <c r="C9">
        <v>0.81308999999999998</v>
      </c>
      <c r="D9">
        <v>0.74590999999999996</v>
      </c>
      <c r="E9">
        <v>0.81306</v>
      </c>
      <c r="F9">
        <v>0.75</v>
      </c>
      <c r="G9">
        <v>0.86012999999999995</v>
      </c>
      <c r="H9">
        <v>0.72906000000000004</v>
      </c>
      <c r="I9">
        <v>0.74865000000000004</v>
      </c>
    </row>
    <row r="10" spans="1:9">
      <c r="A10" t="s">
        <v>30</v>
      </c>
      <c r="B10">
        <v>0.90439999999999998</v>
      </c>
      <c r="C10">
        <v>0.92335999999999996</v>
      </c>
      <c r="D10">
        <v>0.76005</v>
      </c>
      <c r="E10">
        <v>0.88231999999999999</v>
      </c>
      <c r="F10">
        <v>0.79491000000000001</v>
      </c>
      <c r="G10">
        <v>0.95155999999999996</v>
      </c>
      <c r="H10">
        <v>0.72624</v>
      </c>
      <c r="I10">
        <v>0.73587999999999998</v>
      </c>
    </row>
    <row r="11" spans="1:9">
      <c r="A11" t="s">
        <v>31</v>
      </c>
      <c r="B11">
        <v>0.93767999999999996</v>
      </c>
      <c r="C11">
        <v>0.94467999999999996</v>
      </c>
      <c r="D11">
        <v>0.82169000000000003</v>
      </c>
      <c r="E11">
        <v>0.92110000000000003</v>
      </c>
      <c r="F11">
        <v>0.83311000000000002</v>
      </c>
      <c r="G11">
        <v>0.95955000000000001</v>
      </c>
      <c r="H11">
        <v>0.79557</v>
      </c>
      <c r="I11">
        <v>0.86826999999999999</v>
      </c>
    </row>
    <row r="12" spans="1:9">
      <c r="A12" t="s">
        <v>50</v>
      </c>
      <c r="B12">
        <v>0.6482</v>
      </c>
      <c r="C12">
        <v>0.76742999999999995</v>
      </c>
      <c r="D12">
        <v>0.72255999999999998</v>
      </c>
      <c r="E12">
        <v>0.68720999999999999</v>
      </c>
      <c r="F12">
        <v>0.57042999999999999</v>
      </c>
      <c r="G12">
        <v>0.79191</v>
      </c>
      <c r="H12">
        <v>0.69430000000000003</v>
      </c>
      <c r="I12">
        <v>0.57194999999999996</v>
      </c>
    </row>
    <row r="13" spans="1:9">
      <c r="A13" t="s">
        <v>113</v>
      </c>
      <c r="B13">
        <v>0.66137000000000001</v>
      </c>
      <c r="C13">
        <v>0.45151000000000002</v>
      </c>
      <c r="D13">
        <v>0.46012999999999998</v>
      </c>
      <c r="E13">
        <v>0.46449000000000001</v>
      </c>
      <c r="F13">
        <v>0.60823000000000005</v>
      </c>
      <c r="G13">
        <v>0.44091000000000002</v>
      </c>
      <c r="H13">
        <v>0.51234999999999997</v>
      </c>
      <c r="I13">
        <v>0.40103</v>
      </c>
    </row>
    <row r="14" spans="1:9">
      <c r="A14" t="s">
        <v>112</v>
      </c>
      <c r="B14">
        <v>0.87221000000000004</v>
      </c>
      <c r="C14">
        <v>0.96735000000000004</v>
      </c>
      <c r="D14">
        <v>0.83238000000000001</v>
      </c>
      <c r="E14">
        <v>0.83331</v>
      </c>
      <c r="F14">
        <v>0.72094999999999998</v>
      </c>
      <c r="G14">
        <v>0.96879000000000004</v>
      </c>
      <c r="H14">
        <v>0.75105</v>
      </c>
      <c r="I14">
        <v>0.78686</v>
      </c>
    </row>
    <row r="15" spans="1:9">
      <c r="A15" s="4" t="s">
        <v>37</v>
      </c>
      <c r="B15" t="s">
        <v>35</v>
      </c>
      <c r="C15" t="s">
        <v>35</v>
      </c>
      <c r="D15" t="s">
        <v>35</v>
      </c>
      <c r="E15" t="s">
        <v>35</v>
      </c>
      <c r="F15" t="s">
        <v>36</v>
      </c>
      <c r="G15" t="s">
        <v>36</v>
      </c>
      <c r="H15" t="s">
        <v>36</v>
      </c>
      <c r="I15" t="s">
        <v>36</v>
      </c>
    </row>
  </sheetData>
  <sortState xmlns:xlrd2="http://schemas.microsoft.com/office/spreadsheetml/2017/richdata2" ref="A2:G12">
    <sortCondition ref="A2:A12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B856-6F98-4464-8BAA-09B92F3B0E6C}">
  <dimension ref="A1:E5"/>
  <sheetViews>
    <sheetView workbookViewId="0">
      <selection activeCell="T7" sqref="T7"/>
    </sheetView>
  </sheetViews>
  <sheetFormatPr defaultRowHeight="13.8"/>
  <sheetData>
    <row r="1" spans="1:5">
      <c r="A1" t="s">
        <v>15</v>
      </c>
      <c r="B1" t="s">
        <v>5</v>
      </c>
      <c r="C1" t="s">
        <v>6</v>
      </c>
      <c r="D1" t="s">
        <v>7</v>
      </c>
      <c r="E1" t="s">
        <v>9</v>
      </c>
    </row>
    <row r="2" spans="1:5">
      <c r="A2" t="s">
        <v>1</v>
      </c>
      <c r="B2">
        <v>1.56396</v>
      </c>
      <c r="C2">
        <v>3.51789</v>
      </c>
      <c r="D2">
        <v>16906</v>
      </c>
      <c r="E2">
        <v>200</v>
      </c>
    </row>
    <row r="3" spans="1:5">
      <c r="A3" t="s">
        <v>2</v>
      </c>
      <c r="B3">
        <v>1.92334</v>
      </c>
      <c r="C3">
        <v>3.2612700000000001</v>
      </c>
      <c r="D3">
        <v>60697</v>
      </c>
      <c r="E3">
        <v>512</v>
      </c>
    </row>
    <row r="4" spans="1:5">
      <c r="A4" t="s">
        <v>3</v>
      </c>
      <c r="B4">
        <v>1.5737300000000001</v>
      </c>
      <c r="C4" s="1">
        <v>2.50936</v>
      </c>
      <c r="D4">
        <v>25426</v>
      </c>
      <c r="E4">
        <v>256</v>
      </c>
    </row>
    <row r="5" spans="1:5">
      <c r="A5" t="s">
        <v>4</v>
      </c>
      <c r="B5">
        <v>2.03857</v>
      </c>
      <c r="C5">
        <v>5.4563300000000003</v>
      </c>
      <c r="D5">
        <v>19264</v>
      </c>
      <c r="E5">
        <v>768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FE12-E46D-4274-893C-41077474C408}">
  <dimension ref="A1:H12"/>
  <sheetViews>
    <sheetView workbookViewId="0">
      <selection activeCell="C9" sqref="C9"/>
    </sheetView>
  </sheetViews>
  <sheetFormatPr defaultRowHeight="13.8"/>
  <cols>
    <col min="2" max="2" width="13.109375" customWidth="1"/>
    <col min="8" max="8" width="9.109375" bestFit="1" customWidth="1"/>
  </cols>
  <sheetData>
    <row r="1" spans="1:8" ht="14.4" thickBot="1">
      <c r="A1" s="7" t="s">
        <v>38</v>
      </c>
      <c r="B1" s="7" t="s">
        <v>39</v>
      </c>
      <c r="C1" t="s">
        <v>1</v>
      </c>
      <c r="D1" t="s">
        <v>2</v>
      </c>
      <c r="E1" t="s">
        <v>4</v>
      </c>
      <c r="F1" t="s">
        <v>3</v>
      </c>
    </row>
    <row r="2" spans="1:8" ht="14.4" thickBot="1">
      <c r="A2" s="6" t="s">
        <v>40</v>
      </c>
      <c r="B2" s="5">
        <v>34772</v>
      </c>
      <c r="C2">
        <v>8660</v>
      </c>
      <c r="D2">
        <v>2394</v>
      </c>
      <c r="E2">
        <f>1.5*3600</f>
        <v>5400</v>
      </c>
      <c r="F2">
        <v>1221</v>
      </c>
      <c r="H2">
        <f>C2/3600</f>
        <v>2.4055555555555554</v>
      </c>
    </row>
    <row r="3" spans="1:8" ht="14.4" thickBot="1">
      <c r="A3" s="6" t="s">
        <v>41</v>
      </c>
      <c r="B3" s="5">
        <v>87947</v>
      </c>
      <c r="C3">
        <v>22280</v>
      </c>
      <c r="D3">
        <v>5947</v>
      </c>
      <c r="E3">
        <f>3600*4+600</f>
        <v>15000</v>
      </c>
      <c r="F3">
        <v>4141</v>
      </c>
      <c r="H3">
        <f t="shared" ref="H3:H11" si="0">C3/3600</f>
        <v>6.1888888888888891</v>
      </c>
    </row>
    <row r="4" spans="1:8" ht="14.4" thickBot="1">
      <c r="A4" s="6" t="s">
        <v>42</v>
      </c>
      <c r="B4" s="5">
        <v>34723</v>
      </c>
      <c r="C4">
        <v>8125</v>
      </c>
      <c r="D4">
        <v>2404</v>
      </c>
      <c r="E4">
        <f>3600+50*60</f>
        <v>6600</v>
      </c>
      <c r="F4">
        <v>1610</v>
      </c>
      <c r="H4">
        <f t="shared" si="0"/>
        <v>2.2569444444444446</v>
      </c>
    </row>
    <row r="5" spans="1:8" ht="14.4" thickBot="1">
      <c r="A5" s="8" t="s">
        <v>43</v>
      </c>
      <c r="B5" s="5">
        <v>32607</v>
      </c>
      <c r="C5">
        <v>12000</v>
      </c>
      <c r="D5">
        <v>2269</v>
      </c>
      <c r="E5">
        <f>3600*2+360</f>
        <v>7560</v>
      </c>
      <c r="F5">
        <v>1344</v>
      </c>
      <c r="H5">
        <f t="shared" si="0"/>
        <v>3.3333333333333335</v>
      </c>
    </row>
    <row r="6" spans="1:8" ht="14.4" thickBot="1">
      <c r="A6" s="6" t="s">
        <v>44</v>
      </c>
      <c r="B6" s="5">
        <v>40268</v>
      </c>
      <c r="C6">
        <v>15072</v>
      </c>
      <c r="D6">
        <v>2751</v>
      </c>
      <c r="E6">
        <v>3720</v>
      </c>
      <c r="F6">
        <v>1285</v>
      </c>
      <c r="H6">
        <f t="shared" si="0"/>
        <v>4.1866666666666665</v>
      </c>
    </row>
    <row r="7" spans="1:8" ht="14.4" thickBot="1">
      <c r="A7" s="8" t="s">
        <v>45</v>
      </c>
      <c r="B7" s="6">
        <v>39204</v>
      </c>
      <c r="C7">
        <v>14435</v>
      </c>
      <c r="D7">
        <v>2747</v>
      </c>
      <c r="E7">
        <f>3.5*3600</f>
        <v>12600</v>
      </c>
      <c r="F7">
        <v>2314</v>
      </c>
      <c r="H7">
        <f t="shared" si="0"/>
        <v>4.009722222222222</v>
      </c>
    </row>
    <row r="8" spans="1:8" ht="14.4" thickBot="1">
      <c r="A8" s="6" t="s">
        <v>29</v>
      </c>
      <c r="B8" s="5">
        <v>105918</v>
      </c>
      <c r="C8">
        <v>23813</v>
      </c>
      <c r="E8">
        <f>6.5*3600</f>
        <v>23400</v>
      </c>
      <c r="F8">
        <v>3518</v>
      </c>
      <c r="H8">
        <f t="shared" si="0"/>
        <v>6.6147222222222224</v>
      </c>
    </row>
    <row r="9" spans="1:8" ht="14.4" thickBot="1">
      <c r="A9" s="6" t="s">
        <v>46</v>
      </c>
      <c r="B9" s="5">
        <v>83451</v>
      </c>
      <c r="C9">
        <v>32260</v>
      </c>
      <c r="D9">
        <v>5703</v>
      </c>
      <c r="E9">
        <f>3600*3</f>
        <v>10800</v>
      </c>
      <c r="F9">
        <v>3815</v>
      </c>
      <c r="H9">
        <f t="shared" si="0"/>
        <v>8.9611111111111104</v>
      </c>
    </row>
    <row r="10" spans="1:8" ht="14.4" thickBot="1">
      <c r="A10" s="6" t="s">
        <v>47</v>
      </c>
      <c r="B10" s="6">
        <v>89849</v>
      </c>
      <c r="C10">
        <v>22800</v>
      </c>
      <c r="E10">
        <f>3600+24*60</f>
        <v>5040</v>
      </c>
      <c r="F10">
        <v>2074</v>
      </c>
      <c r="H10">
        <f t="shared" si="0"/>
        <v>6.333333333333333</v>
      </c>
    </row>
    <row r="11" spans="1:8" ht="14.4" thickBot="1">
      <c r="A11" s="6" t="s">
        <v>48</v>
      </c>
      <c r="B11" s="5">
        <v>94256</v>
      </c>
      <c r="C11">
        <v>23835</v>
      </c>
      <c r="D11">
        <v>6338</v>
      </c>
      <c r="E11">
        <f>3600*2+480</f>
        <v>7680</v>
      </c>
      <c r="F11">
        <v>2589</v>
      </c>
      <c r="H11">
        <f t="shared" si="0"/>
        <v>6.6208333333333336</v>
      </c>
    </row>
    <row r="12" spans="1:8">
      <c r="H12">
        <f>SUM(H2:H11)</f>
        <v>50.911111111111111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fig1</vt:lpstr>
      <vt:lpstr>table1</vt:lpstr>
      <vt:lpstr>dataset_info</vt:lpstr>
      <vt:lpstr>fig2-cell_resource</vt:lpstr>
      <vt:lpstr>fig2-gene-exp_resource</vt:lpstr>
      <vt:lpstr>fig3-anno-state</vt:lpstr>
      <vt:lpstr>fig3-anno-pre-recall</vt:lpstr>
      <vt:lpstr>fig4-gene_resource</vt:lpstr>
      <vt:lpstr>fig4b</vt:lpstr>
      <vt:lpstr>fig6-anno-hvg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邱萍(Ping Qiu)</dc:creator>
  <cp:lastModifiedBy>邱萍(Ping Qiu)</cp:lastModifiedBy>
  <dcterms:created xsi:type="dcterms:W3CDTF">2024-07-17T06:42:56Z</dcterms:created>
  <dcterms:modified xsi:type="dcterms:W3CDTF">2024-08-16T07:04:30Z</dcterms:modified>
</cp:coreProperties>
</file>