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9"/>
  <workbookPr saveExternalLinkValues="0" codeName="ThisWorkbook"/>
  <mc:AlternateContent xmlns:mc="http://schemas.openxmlformats.org/markup-compatibility/2006">
    <mc:Choice Requires="x15">
      <x15ac:absPath xmlns:x15ac="http://schemas.microsoft.com/office/spreadsheetml/2010/11/ac" url="D:\TempUserProfiles\NetworkService\AppData\OICE_16_974FA576_32C1D314_10F7\"/>
    </mc:Choice>
  </mc:AlternateContent>
  <xr:revisionPtr revIDLastSave="131" documentId="8_{F2B19D7B-39B2-40C7-97A5-4AEE00FF642D}" xr6:coauthVersionLast="45" xr6:coauthVersionMax="45" xr10:uidLastSave="{91E468A0-B5AC-4A4A-93B8-4BABC6EBACBA}"/>
  <bookViews>
    <workbookView xWindow="-120" yWindow="-120" windowWidth="15600" windowHeight="11760" firstSheet="2" activeTab="2" xr2:uid="{00000000-000D-0000-FFFF-FFFF00000000}"/>
  </bookViews>
  <sheets>
    <sheet name="Description" sheetId="12" r:id="rId1"/>
    <sheet name="Process" sheetId="13" r:id="rId2"/>
    <sheet name="Assignment" sheetId="1" r:id="rId3"/>
    <sheet name="Historical Data" sheetId="6" r:id="rId4"/>
  </sheets>
  <definedNames>
    <definedName name="CodeChecklist">Assignment!$A$894</definedName>
    <definedName name="ConceptualDesign" localSheetId="1">Assignment!#REF!</definedName>
    <definedName name="ConceptualDesign">Assignment!#REF!</definedName>
    <definedName name="DefectLog1A">#REF!</definedName>
    <definedName name="DefectLog2A">#REF!</definedName>
    <definedName name="DefectLog4A" localSheetId="3">'Historical Data'!#REF!</definedName>
    <definedName name="DefectLog4A">Assignment!$A$204</definedName>
    <definedName name="FunctionalSpecification">Assignment!$A$594</definedName>
    <definedName name="FunctionalSpecification6A" localSheetId="3">'Historical Data'!#REF!</definedName>
    <definedName name="FunctionalSpecification6A">Assignment!$A$594</definedName>
    <definedName name="go_to">#REF!</definedName>
    <definedName name="HistoricalData4A" localSheetId="3">'Historical Data'!#REF!</definedName>
    <definedName name="HistoricalData4A">Assignment!$A$296</definedName>
    <definedName name="InstructorAssessment1A">#REF!</definedName>
    <definedName name="InstructorAssessment2A">#REF!</definedName>
    <definedName name="InstructorAssessment4A" localSheetId="3">'Historical Data'!#REF!</definedName>
    <definedName name="InstructorAssessment4A">Assignment!$A$41</definedName>
    <definedName name="LessonLearned4A" localSheetId="3">'Historical Data'!#REF!</definedName>
    <definedName name="LessonLearned4A">Assignment!$A$1168</definedName>
    <definedName name="Lessons1A">#REF!</definedName>
    <definedName name="LessonsLearned2A">#REF!</definedName>
    <definedName name="OperationalSpecification">Assignment!$A$542</definedName>
    <definedName name="OperationalSpecification6A" localSheetId="3">'Historical Data'!#REF!</definedName>
    <definedName name="OperationalSpecification6A">Assignment!$A$542</definedName>
    <definedName name="PlanSummary1A">#REF!</definedName>
    <definedName name="_xlnm.Print_Area" localSheetId="0">Description!$A$1:$G$7</definedName>
    <definedName name="ProjectPlan2A">#REF!</definedName>
    <definedName name="ProjectPlanSummary4A" localSheetId="3">'Historical Data'!$A$96</definedName>
    <definedName name="ProjectPlanSummary4A">Assignment!$A$96</definedName>
    <definedName name="Schedule6A" localSheetId="3">'Historical Data'!#REF!</definedName>
    <definedName name="Schedule6A">Assignment!$A$505</definedName>
    <definedName name="SizeEstimate4A" localSheetId="3">'Historical Data'!#REF!</definedName>
    <definedName name="SizeEstimate4A">Assignment!$A$238</definedName>
    <definedName name="Source1A">#REF!</definedName>
    <definedName name="SourceCode2A">#REF!</definedName>
    <definedName name="SourceCode4A" localSheetId="3">'Historical Data'!#REF!</definedName>
    <definedName name="SourceCode4A">Assignment!$A$1188</definedName>
    <definedName name="Standards1A">#REF!</definedName>
    <definedName name="TaskPlan">Assignment!$A$386</definedName>
    <definedName name="TaskPlan6A" localSheetId="3">'Historical Data'!#REF!</definedName>
    <definedName name="TaskPlan6A">Assignment!$A$468</definedName>
    <definedName name="TestReport1A">#REF!</definedName>
    <definedName name="TestReport2A">#REF!</definedName>
    <definedName name="TestReport4A" localSheetId="3">'Historical Data'!#REF!</definedName>
    <definedName name="TestReport4A">Assignment!$A$930</definedName>
    <definedName name="TimeLog1A">#REF!</definedName>
    <definedName name="TimeLog4A" localSheetId="3">'Historical Data'!#REF!</definedName>
    <definedName name="TimeLog4A">Assignment!$A$157</definedName>
    <definedName name="TimeRecordingLog2A">#REF!</definedName>
    <definedName name="toc6A" localSheetId="3">'Historical Data'!#REF!</definedName>
    <definedName name="toc6A">Assignment!$A$14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9" i="1" l="1"/>
  <c r="E160" i="1"/>
  <c r="E161" i="1"/>
  <c r="E162" i="1"/>
  <c r="E163" i="1"/>
  <c r="E164" i="1"/>
  <c r="E165" i="1"/>
  <c r="E166" i="1"/>
  <c r="F341" i="1" l="1"/>
  <c r="F342" i="1"/>
  <c r="F343" i="1"/>
  <c r="F344" i="1"/>
  <c r="F345" i="1"/>
  <c r="F346" i="1"/>
  <c r="F347" i="1"/>
  <c r="F348" i="1"/>
  <c r="F349" i="1"/>
  <c r="F350" i="1"/>
  <c r="F351" i="1"/>
  <c r="F352" i="1"/>
  <c r="F353" i="1"/>
  <c r="F354" i="1"/>
  <c r="F355" i="1"/>
  <c r="F356" i="1"/>
  <c r="F357" i="1"/>
  <c r="F358" i="1"/>
  <c r="F359" i="1"/>
  <c r="F360" i="1"/>
  <c r="D333" i="1"/>
  <c r="D332" i="1"/>
  <c r="D334" i="1" s="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F382" i="1"/>
  <c r="F381" i="1"/>
  <c r="F380" i="1"/>
  <c r="F379" i="1"/>
  <c r="F378" i="1"/>
  <c r="F377" i="1"/>
  <c r="F376" i="1"/>
  <c r="F375" i="1"/>
  <c r="F374" i="1"/>
  <c r="F373" i="1"/>
  <c r="F372" i="1"/>
  <c r="F371" i="1"/>
  <c r="F370" i="1"/>
  <c r="F369" i="1"/>
  <c r="F368" i="1"/>
  <c r="F367" i="1"/>
  <c r="F366" i="1"/>
  <c r="F365" i="1"/>
  <c r="F364" i="1"/>
  <c r="F363" i="1"/>
  <c r="F362" i="1"/>
  <c r="F361" i="1"/>
  <c r="B299" i="1"/>
  <c r="C299" i="1"/>
  <c r="D299" i="1"/>
  <c r="A302" i="1"/>
  <c r="A300" i="1"/>
  <c r="A301" i="1"/>
  <c r="F262" i="1"/>
  <c r="E299" i="1"/>
  <c r="F263" i="1"/>
  <c r="F264" i="1"/>
  <c r="F265" i="1"/>
  <c r="F266" i="1"/>
  <c r="F267" i="1"/>
  <c r="F268" i="1"/>
  <c r="F269" i="1"/>
  <c r="F270" i="1"/>
  <c r="F271" i="1"/>
  <c r="F261" i="1"/>
  <c r="F247" i="1"/>
  <c r="F248" i="1"/>
  <c r="F249" i="1"/>
  <c r="F250" i="1"/>
  <c r="F251" i="1"/>
  <c r="F252" i="1"/>
  <c r="F253" i="1"/>
  <c r="F254" i="1"/>
  <c r="F255" i="1"/>
  <c r="F256" i="1"/>
  <c r="F257" i="1"/>
  <c r="F246" i="1"/>
  <c r="C3" i="6"/>
  <c r="C4" i="6"/>
  <c r="D4" i="6"/>
  <c r="C54"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D331" i="1"/>
  <c r="D330" i="1"/>
  <c r="D327" i="1"/>
  <c r="D326" i="1"/>
  <c r="D10" i="1"/>
  <c r="B6" i="12"/>
  <c r="C12" i="1"/>
  <c r="C10" i="1"/>
  <c r="C9" i="1"/>
  <c r="D116" i="1"/>
  <c r="D118" i="1"/>
  <c r="D328" i="1"/>
  <c r="D324" i="1"/>
  <c r="G324" i="1"/>
  <c r="D325" i="1" s="1"/>
  <c r="G325" i="1" s="1"/>
  <c r="D320" i="1"/>
  <c r="G320" i="1"/>
  <c r="F290" i="1"/>
  <c r="C120" i="1"/>
  <c r="F282" i="1"/>
  <c r="C117" i="1"/>
  <c r="C115" i="1"/>
  <c r="C114" i="1"/>
  <c r="C113" i="1"/>
  <c r="E119" i="1"/>
  <c r="D126" i="1"/>
  <c r="E126" i="1"/>
  <c r="D128" i="1"/>
  <c r="E128" i="1"/>
  <c r="D124" i="1"/>
  <c r="D125" i="1"/>
  <c r="D127" i="1"/>
  <c r="D129" i="1"/>
  <c r="D130" i="1"/>
  <c r="D131" i="1"/>
  <c r="D135" i="1"/>
  <c r="E135" i="1"/>
  <c r="D136" i="1"/>
  <c r="D137" i="1"/>
  <c r="E137" i="1"/>
  <c r="D138" i="1"/>
  <c r="D139" i="1"/>
  <c r="E139" i="1"/>
  <c r="D140" i="1"/>
  <c r="E140" i="1"/>
  <c r="D141" i="1"/>
  <c r="E141" i="1"/>
  <c r="D142" i="1"/>
  <c r="D323" i="1"/>
  <c r="D322"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330" i="1"/>
  <c r="F331" i="1"/>
  <c r="F326" i="1"/>
  <c r="F327" i="1"/>
  <c r="F323" i="1"/>
  <c r="F322"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C99" i="1"/>
  <c r="E120" i="1"/>
  <c r="D146" i="1"/>
  <c r="E146" i="1"/>
  <c r="D147" i="1"/>
  <c r="D148" i="1"/>
  <c r="E148" i="1"/>
  <c r="D149" i="1"/>
  <c r="E149" i="1"/>
  <c r="D150" i="1"/>
  <c r="E150" i="1"/>
  <c r="D151" i="1"/>
  <c r="E151" i="1"/>
  <c r="D152" i="1"/>
  <c r="E152" i="1"/>
  <c r="D153" i="1"/>
  <c r="E153" i="1"/>
  <c r="E136" i="1"/>
  <c r="E138" i="1"/>
  <c r="E142" i="1"/>
  <c r="E125" i="1"/>
  <c r="E127" i="1"/>
  <c r="E129" i="1"/>
  <c r="E130" i="1"/>
  <c r="E131" i="1"/>
  <c r="E124" i="1"/>
  <c r="F299" i="1"/>
  <c r="A303" i="1"/>
  <c r="A304"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D3" i="6"/>
  <c r="E147" i="1"/>
  <c r="D329" i="1"/>
  <c r="G329" i="1"/>
  <c r="G328" i="1"/>
  <c r="D143" i="1"/>
  <c r="E143" i="1"/>
  <c r="D154" i="1"/>
  <c r="E154" i="1"/>
  <c r="D321" i="1"/>
  <c r="G321" i="1"/>
  <c r="F258" i="1"/>
  <c r="F272" i="1"/>
  <c r="C116" i="1"/>
  <c r="F285" i="1"/>
  <c r="F288" i="1"/>
  <c r="F289" i="1"/>
  <c r="C119" i="1"/>
  <c r="C118" i="1"/>
  <c r="C132" i="1"/>
  <c r="C125" i="1"/>
  <c r="C100" i="1"/>
  <c r="C124" i="1"/>
  <c r="C127" i="1"/>
  <c r="C128" i="1"/>
  <c r="C129" i="1"/>
  <c r="C126" i="1"/>
  <c r="C131" i="1"/>
  <c r="C130" i="1"/>
  <c r="D106" i="1"/>
  <c r="E118" i="1"/>
  <c r="D105" i="1"/>
  <c r="D104" i="1"/>
  <c r="D132" i="1"/>
  <c r="D107" i="1"/>
  <c r="E132" i="1"/>
  <c r="D100" i="1"/>
  <c r="D102" i="1"/>
  <c r="D99" i="1"/>
  <c r="D108" i="1"/>
  <c r="D109" i="1"/>
  <c r="F131" i="1"/>
  <c r="F128" i="1"/>
  <c r="F126" i="1"/>
  <c r="F124" i="1"/>
  <c r="F129" i="1"/>
  <c r="F130" i="1"/>
  <c r="F127" i="1"/>
  <c r="F132" i="1"/>
  <c r="F1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D113" authorId="0" shapeId="0" xr:uid="{00000000-0006-0000-0200-000001000000}">
      <text>
        <r>
          <rPr>
            <sz val="8"/>
            <color indexed="8"/>
            <rFont val="Tahoma"/>
            <family val="2"/>
          </rPr>
          <t>Measured -- for new development, this will be zero</t>
        </r>
      </text>
    </comment>
    <comment ref="D114" authorId="0" shapeId="0" xr:uid="{00000000-0006-0000-0200-000002000000}">
      <text>
        <r>
          <rPr>
            <b/>
            <sz val="8"/>
            <color indexed="81"/>
            <rFont val="Tahoma"/>
            <family val="2"/>
          </rPr>
          <t xml:space="preserve">Counted.  This is the number of lines you plan to delete from the base. </t>
        </r>
      </text>
    </comment>
    <comment ref="D115" authorId="0" shapeId="0" xr:uid="{00000000-0006-0000-0200-000003000000}">
      <text>
        <r>
          <rPr>
            <b/>
            <sz val="8"/>
            <color indexed="81"/>
            <rFont val="Tahoma"/>
            <family val="2"/>
          </rPr>
          <t>Counted.  This is the number of lines you plan to modify from the base code.</t>
        </r>
        <r>
          <rPr>
            <sz val="8"/>
            <color indexed="81"/>
            <rFont val="Tahoma"/>
            <family val="2"/>
          </rPr>
          <t xml:space="preserve">
</t>
        </r>
      </text>
    </comment>
    <comment ref="D116" authorId="0" shapeId="0" xr:uid="{00000000-0006-0000-0200-000004000000}">
      <text>
        <r>
          <rPr>
            <b/>
            <sz val="8"/>
            <color indexed="81"/>
            <rFont val="Tahoma"/>
            <family val="2"/>
          </rPr>
          <t xml:space="preserve">T-B+D-R.  This is calculated as the total product size adjusted for base code and reused code. </t>
        </r>
        <r>
          <rPr>
            <sz val="8"/>
            <color indexed="81"/>
            <rFont val="Tahoma"/>
            <family val="2"/>
          </rPr>
          <t xml:space="preserve">
</t>
        </r>
      </text>
    </comment>
    <comment ref="D117" authorId="0" shapeId="0" xr:uid="{00000000-0006-0000-0200-000005000000}">
      <text>
        <r>
          <rPr>
            <b/>
            <sz val="8"/>
            <color indexed="81"/>
            <rFont val="Tahoma"/>
            <family val="2"/>
          </rPr>
          <t>Counted.  This is a count of the lines of source code that you included from a reuse library.</t>
        </r>
        <r>
          <rPr>
            <sz val="8"/>
            <color indexed="81"/>
            <rFont val="Tahoma"/>
            <family val="2"/>
          </rPr>
          <t xml:space="preserve">
</t>
        </r>
      </text>
    </comment>
    <comment ref="D118" authorId="0" shapeId="0" xr:uid="{00000000-0006-0000-0200-000006000000}">
      <text>
        <r>
          <rPr>
            <b/>
            <sz val="8"/>
            <color indexed="81"/>
            <rFont val="Tahoma"/>
            <family val="2"/>
          </rPr>
          <t>A+M.  This is calculated as the number of added lines of code plus the number of lines of code modified from the base.</t>
        </r>
      </text>
    </comment>
    <comment ref="D119" authorId="0" shapeId="0" xr:uid="{00000000-0006-0000-0200-000007000000}">
      <text>
        <r>
          <rPr>
            <sz val="8"/>
            <color indexed="81"/>
            <rFont val="Tahoma"/>
            <family val="2"/>
          </rPr>
          <t>Measured.  This is the total lines of code at the completion of the assignment.</t>
        </r>
      </text>
    </comment>
    <comment ref="D120" authorId="0" shapeId="0" xr:uid="{00000000-0006-0000-0200-000008000000}">
      <text>
        <r>
          <rPr>
            <b/>
            <sz val="8"/>
            <color indexed="81"/>
            <rFont val="Tahoma"/>
            <family val="2"/>
          </rPr>
          <t>Counted.    This is a count of the lines of code in the assignment that have been placed into a reuse library.</t>
        </r>
      </text>
    </comment>
    <comment ref="F285" authorId="0" shapeId="0" xr:uid="{00000000-0006-0000-0200-000009000000}">
      <text>
        <r>
          <rPr>
            <b/>
            <sz val="8"/>
            <color indexed="81"/>
            <rFont val="Tahoma"/>
            <family val="2"/>
          </rPr>
          <t>BA + NO</t>
        </r>
        <r>
          <rPr>
            <sz val="8"/>
            <color indexed="81"/>
            <rFont val="Tahoma"/>
            <family val="2"/>
          </rPr>
          <t xml:space="preserve">
</t>
        </r>
      </text>
    </comment>
    <comment ref="F286" authorId="0" shapeId="0" xr:uid="{00000000-0006-0000-0200-00000A000000}">
      <text>
        <r>
          <rPr>
            <b/>
            <sz val="8"/>
            <color indexed="81"/>
            <rFont val="Tahoma"/>
            <family val="2"/>
          </rPr>
          <t>Ensure actual LOC significantly correlates with estimated LOC.  If not, use 0.</t>
        </r>
      </text>
    </comment>
    <comment ref="F287" authorId="0" shapeId="0" xr:uid="{00000000-0006-0000-0200-00000B000000}">
      <text>
        <r>
          <rPr>
            <b/>
            <sz val="8"/>
            <color indexed="81"/>
            <rFont val="Tahoma"/>
            <family val="2"/>
          </rPr>
          <t>Ensure actual LOC significantly correlates with estimated LOC.  If not, use 1.</t>
        </r>
      </text>
    </comment>
    <comment ref="F288" authorId="0" shapeId="0" xr:uid="{00000000-0006-0000-0200-00000C000000}">
      <text>
        <r>
          <rPr>
            <b/>
            <sz val="8"/>
            <color indexed="81"/>
            <rFont val="Tahoma"/>
            <family val="2"/>
          </rPr>
          <t>B0 + B1*(P+M)</t>
        </r>
      </text>
    </comment>
    <comment ref="F289" authorId="0" shapeId="0" xr:uid="{00000000-0006-0000-0200-00000D000000}">
      <text>
        <r>
          <rPr>
            <b/>
            <sz val="8"/>
            <color indexed="81"/>
            <rFont val="Tahoma"/>
            <family val="2"/>
          </rPr>
          <t>N+B-D-M+R</t>
        </r>
        <r>
          <rPr>
            <sz val="8"/>
            <color indexed="81"/>
            <rFont val="Tahoma"/>
            <family val="2"/>
          </rPr>
          <t xml:space="preserve">
</t>
        </r>
      </text>
    </comment>
    <comment ref="F291" authorId="0" shapeId="0" xr:uid="{00000000-0006-0000-0200-00000E000000}">
      <text>
        <r>
          <rPr>
            <b/>
            <sz val="8"/>
            <color indexed="81"/>
            <rFont val="Tahoma"/>
            <family val="2"/>
          </rPr>
          <t>Not applicable if actual LOC is not significantly correlated with estimated LOC</t>
        </r>
      </text>
    </comment>
    <comment ref="A997" authorId="0" shapeId="0" xr:uid="{00000000-0006-0000-0200-00000F000000}">
      <text>
        <r>
          <rPr>
            <b/>
            <sz val="8"/>
            <color indexed="81"/>
            <rFont val="Tahoma"/>
            <family val="2"/>
          </rPr>
          <t>Identifying name for this design class or function.</t>
        </r>
      </text>
    </comment>
    <comment ref="A998" authorId="0" shapeId="0" xr:uid="{00000000-0006-0000-0200-000010000000}">
      <text>
        <r>
          <rPr>
            <b/>
            <sz val="8"/>
            <color indexed="81"/>
            <rFont val="Tahoma"/>
            <family val="2"/>
          </rPr>
          <t>Indicate if this design component will follow an object-oriented approach or a functional approach.</t>
        </r>
      </text>
    </comment>
    <comment ref="A999" authorId="0" shapeId="0" xr:uid="{00000000-0006-0000-0200-000011000000}">
      <text>
        <r>
          <rPr>
            <b/>
            <sz val="8"/>
            <color indexed="81"/>
            <rFont val="Tahoma"/>
            <family val="2"/>
          </rPr>
          <t>Superclass of this design component.  Leave blank if no superclass.</t>
        </r>
      </text>
    </comment>
    <comment ref="A1000" authorId="0" shapeId="0" xr:uid="{00000000-0006-0000-0200-000012000000}">
      <text>
        <r>
          <rPr>
            <b/>
            <sz val="8"/>
            <color indexed="81"/>
            <rFont val="Tahoma"/>
            <family val="2"/>
          </rPr>
          <t>Attributes associated with this design component.  OPTIONAL</t>
        </r>
      </text>
    </comment>
    <comment ref="A1001" authorId="0" shapeId="0" xr:uid="{00000000-0006-0000-0200-000013000000}">
      <text>
        <r>
          <rPr>
            <b/>
            <sz val="8"/>
            <color indexed="81"/>
            <rFont val="Tahoma"/>
            <family val="2"/>
          </rPr>
          <t>Standard category of the design component.</t>
        </r>
      </text>
    </comment>
    <comment ref="A1002" authorId="0" shapeId="0" xr:uid="{00000000-0006-0000-0200-000014000000}">
      <text>
        <r>
          <rPr>
            <b/>
            <sz val="8"/>
            <color indexed="81"/>
            <rFont val="Tahoma"/>
            <family val="2"/>
          </rPr>
          <t>Description of the operations of this design component.  
If your are taking an object-oriented approach, list the methods associated with this object in the "operation" column, together with any objects (separated by commas) that the method may need to call upon in the "collaborator" column.
If you are taking a functional approach, list the proxy name in the "operation" column.  list all functions called by your function in the "collaborator" column
Note: an object-oriented approach may result in multiple operations; a functional approach will have only one operation listed.</t>
        </r>
      </text>
    </comment>
  </commentList>
</comments>
</file>

<file path=xl/sharedStrings.xml><?xml version="1.0" encoding="utf-8"?>
<sst xmlns="http://schemas.openxmlformats.org/spreadsheetml/2006/main" count="945" uniqueCount="452">
  <si>
    <t>CS 312-- Software Engineering</t>
  </si>
  <si>
    <t>Assignment:</t>
  </si>
  <si>
    <t>Due date:</t>
  </si>
  <si>
    <t>12:00pm</t>
  </si>
  <si>
    <t>Name of this  file:</t>
  </si>
  <si>
    <t>Objective:</t>
  </si>
  <si>
    <t>to gain experience with project tracking</t>
  </si>
  <si>
    <t xml:space="preserve">Write a program to calculate a linear regression prediction interval from a set of n pairs of data. </t>
  </si>
  <si>
    <t>Notes:</t>
  </si>
  <si>
    <t xml:space="preserve"> - The formula for calculating the prediction interval is as explained in the lab.  Use your previous code to calculate the B0, B1, and p.</t>
  </si>
  <si>
    <t xml:space="preserve"> - Your program should accept as input a raw estimate the following LOC values:</t>
  </si>
  <si>
    <t>and should output the adjusted estimate together with 70% and 90% prediction intervals.  Your output should be of the general format below.  Please do not obscure the output with extraneous information.</t>
  </si>
  <si>
    <t>Raw Estimate</t>
  </si>
  <si>
    <t>Unregressed value -- entered by the user</t>
  </si>
  <si>
    <t>Projected Value</t>
  </si>
  <si>
    <t>calculated as b0+b1×Raw estimate</t>
  </si>
  <si>
    <t>70% UPI</t>
  </si>
  <si>
    <t xml:space="preserve">70% Upper Prediction Interval </t>
  </si>
  <si>
    <t>70% LPI</t>
  </si>
  <si>
    <t>70% Lower Prediction Interval</t>
  </si>
  <si>
    <t>90% UPI</t>
  </si>
  <si>
    <t xml:space="preserve">90% Upper Prediction Interval </t>
  </si>
  <si>
    <t>90% LPI</t>
  </si>
  <si>
    <t xml:space="preserve">90% Lower Prediction Interval </t>
  </si>
  <si>
    <t xml:space="preserve"> - Use the data below as the basis of your regression calculations.  You may assume that it is significantly correlated.</t>
  </si>
  <si>
    <t>LOCe</t>
  </si>
  <si>
    <t>Da</t>
  </si>
  <si>
    <t xml:space="preserve"> - This homework assignment is be accomplished individually</t>
  </si>
  <si>
    <t xml:space="preserve"> - Be honest in your data.  Your grade depends on how you follow the process, not on the speed of your work or the number of defects found.</t>
  </si>
  <si>
    <t>Deliverables:</t>
  </si>
  <si>
    <t xml:space="preserve"> - Complete all cells highlighted in yellow.  When submitting your assignment, please upload the entire spreadsheet to your homework submission area on OneDrive.   The name you should give your uploaded file is given above.</t>
  </si>
  <si>
    <t xml:space="preserve"> - Paste your source code and test results in the appropriately marked areas herein.</t>
  </si>
  <si>
    <t xml:space="preserve"> - When complete, upload the spreadsheet to OneDrive:</t>
  </si>
  <si>
    <t>Special Instructions:</t>
  </si>
  <si>
    <t>Process Script</t>
  </si>
  <si>
    <r>
      <t xml:space="preserve">Note:  changes are highlighted in </t>
    </r>
    <r>
      <rPr>
        <b/>
        <sz val="10"/>
        <rFont val="Arial"/>
        <family val="2"/>
      </rPr>
      <t>bold font</t>
    </r>
  </si>
  <si>
    <t>Entry</t>
  </si>
  <si>
    <t xml:space="preserve"> - Problem description</t>
  </si>
  <si>
    <t xml:space="preserve"> - Defect standard type</t>
  </si>
  <si>
    <t>Type:</t>
  </si>
  <si>
    <t>Defects resulting from problems with:</t>
  </si>
  <si>
    <t>Documentation</t>
  </si>
  <si>
    <t>comments, message</t>
  </si>
  <si>
    <t>Syntax</t>
  </si>
  <si>
    <t>spelling, punctuation, typos, improper programming language grammar</t>
  </si>
  <si>
    <t>Build, package</t>
  </si>
  <si>
    <t>change management, library, version control</t>
  </si>
  <si>
    <t>Assignment</t>
  </si>
  <si>
    <t>declaration, duplicate names, scope, limits</t>
  </si>
  <si>
    <t>Interface</t>
  </si>
  <si>
    <t>module calls and references, user formats</t>
  </si>
  <si>
    <t>Checking</t>
  </si>
  <si>
    <t>error messages, inadequate bound/type/format checking</t>
  </si>
  <si>
    <t>Data</t>
  </si>
  <si>
    <t>structure, content</t>
  </si>
  <si>
    <t>Function</t>
  </si>
  <si>
    <t>logic, pointers, loops, recursion, computation, functional defects</t>
  </si>
  <si>
    <t>System</t>
  </si>
  <si>
    <t>configuration, timing, memory</t>
  </si>
  <si>
    <t>Environment</t>
  </si>
  <si>
    <t>programming tools</t>
  </si>
  <si>
    <t>Tasks</t>
  </si>
  <si>
    <t xml:space="preserve"> 1.  Planning</t>
  </si>
  <si>
    <t>1.  Record historical data</t>
  </si>
  <si>
    <t xml:space="preserve">   a.  Copy historical process information onto "Historical Data" worksheet</t>
  </si>
  <si>
    <t xml:space="preserve">   b.  Build size history</t>
  </si>
  <si>
    <t xml:space="preserve">      i.  Record historical proxies on the "Historical Size Data" section of the "Assignment" worksheet</t>
  </si>
  <si>
    <t xml:space="preserve">       ii.  Disregard the standard component type of historical proxies.  Determine the VS, S, M, L, and VL sizes from the historical data (as if all proxies were the same type).  Record the VS, S, M, L, and VL sizes in the appropriate columns of every row of the size matrix.  Each row should be have the same series of data.</t>
  </si>
  <si>
    <t xml:space="preserve">      iii.  Record historical LOCe, LOCa, and actual duration of previous assignments</t>
  </si>
  <si>
    <t xml:space="preserve">      iv.  Identify and record the appropriate duration estimation technique</t>
  </si>
  <si>
    <t xml:space="preserve">2.  Determine and record initial expected results </t>
  </si>
  <si>
    <t>3.  Prepare and record conceptual design</t>
  </si>
  <si>
    <t>4.  Estimate size</t>
  </si>
  <si>
    <t xml:space="preserve">   a.  Identify base code </t>
  </si>
  <si>
    <t xml:space="preserve">   b.  Determine deletions and modfications to base</t>
  </si>
  <si>
    <t xml:space="preserve">   c.  Identify the name, methods, and relative size of base additions and new objects</t>
  </si>
  <si>
    <t xml:space="preserve">   d.  Record intent to reuse new objects.</t>
  </si>
  <si>
    <t xml:space="preserve">   e.  Record name and size of reused components.</t>
  </si>
  <si>
    <t xml:space="preserve">   f.  Calculate and record the values of B0 and B1; use B0=0 and B1=1 when data is not correlated.</t>
  </si>
  <si>
    <t xml:space="preserve">   g.  Calculate and record the size range (at 70% confidence) if appropriate; record "NA" otherwise.</t>
  </si>
  <si>
    <t>5.  Determine and record tasks ("Task Plan" portion of the "Assignment" worksheet)</t>
  </si>
  <si>
    <t xml:space="preserve">   a.  Select lifecycle model and record phases as tasks</t>
  </si>
  <si>
    <t xml:space="preserve">   b.  Record estimated duration of each task and estimated date of task completion</t>
  </si>
  <si>
    <t xml:space="preserve">   c.  Calculate Planned Value of each task as (Task duration/Total project duration)*100.  Record PV.  Initialize each task's Earned Value to 0.</t>
  </si>
  <si>
    <t>6.  Determine and record project schedule ("Schedule" portion of the "Assignment" worksheet)</t>
  </si>
  <si>
    <t xml:space="preserve">   a.  Enumerate and record dates (one per line) starting with the project assignment date and ending with its due date.</t>
  </si>
  <si>
    <t xml:space="preserve">   b.  Record for each date the amount of time available to work that day.</t>
  </si>
  <si>
    <t xml:space="preserve">   c.  Calculate the Planned Value expected to be achieved at the end of each day by tallying the individual PVs of tasks that are expected to reach completion that day.  Record PV on the schedule.  Initialize each day's Earned Value to 0.</t>
  </si>
  <si>
    <t>7.  Build a code review checklist by recording commonly occuring defects from previous defect logs</t>
  </si>
  <si>
    <t>n.  Record time spent planning</t>
  </si>
  <si>
    <t>2.  Development</t>
  </si>
  <si>
    <t xml:space="preserve"> - Design; log time spent</t>
  </si>
  <si>
    <t xml:space="preserve"> - Code; fix and log all defects found; log time spent</t>
  </si>
  <si>
    <t xml:space="preserve"> - Perform a code review; log time spent and defects found</t>
  </si>
  <si>
    <t xml:space="preserve"> - Compile; fix and log all defects found; log time spent</t>
  </si>
  <si>
    <t xml:space="preserve"> - Test; update expected results as necessary; fix and log all defects found; log time spent</t>
  </si>
  <si>
    <t xml:space="preserve"> - Record the completion time and date of each task in the "Task Plan" portion of the worksheet.  Upon task completion, set the task's Earned Value to its Planned Value. </t>
  </si>
  <si>
    <t xml:space="preserve"> - Record the amount of project time spent per day in the "Schedule" portion of the worksheet.  Record as Earned Value the EVs of tasks completed that day.</t>
  </si>
  <si>
    <t xml:space="preserve"> n. Record actual results; attach source code</t>
  </si>
  <si>
    <t>3.  Post Mortem</t>
  </si>
  <si>
    <t xml:space="preserve"> - Calculate and record "actual" process statistics</t>
  </si>
  <si>
    <t>Exit</t>
  </si>
  <si>
    <t xml:space="preserve"> - tested program</t>
  </si>
  <si>
    <t xml:space="preserve"> - completed worksheet</t>
  </si>
  <si>
    <t>Quality checks</t>
  </si>
  <si>
    <t>General</t>
  </si>
  <si>
    <t>Are all regions highlighted in yellow complete?</t>
  </si>
  <si>
    <t>Does the worksheet reflect a faithful record of information?</t>
  </si>
  <si>
    <t>Has this assignment been uploaded to OneDrive as a single file with the appropriate file name?</t>
  </si>
  <si>
    <t>Project Plan Summary</t>
  </si>
  <si>
    <t>Was the planned time and size determined before development and not altered after development?</t>
  </si>
  <si>
    <t>Were initial "expected results" calculated before coding began?</t>
  </si>
  <si>
    <t>Is the actual size calculated according to your counting standard?</t>
  </si>
  <si>
    <t>Time Recording Log</t>
  </si>
  <si>
    <t>Does the log reflect a faithful record of time spent?</t>
  </si>
  <si>
    <t>Do no times span midnight?</t>
  </si>
  <si>
    <t>Does the log reflect the following process phases:plan, code, compile, test, post mortem?  (All other phases are optional.)</t>
  </si>
  <si>
    <t>Is post mortem the final phase?</t>
  </si>
  <si>
    <t>Does the time recording log reflect the actual lifecycle used?</t>
  </si>
  <si>
    <t>Defect Log</t>
  </si>
  <si>
    <t>Is each defect accompanied by a description in the "comment" field?</t>
  </si>
  <si>
    <t>Are defects recorded against the appropriate phase in which they were injected and removed?</t>
  </si>
  <si>
    <t>Does the "removed" count equal the "injected" count?</t>
  </si>
  <si>
    <t>Are the dates and times in the defect log consistent with the dates and times in the time recording log?</t>
  </si>
  <si>
    <t>Size Estimate</t>
  </si>
  <si>
    <t>Is base code vs reuse code identified correctly?</t>
  </si>
  <si>
    <t>Do the base additions and the new objects reflect the conceptual design?</t>
  </si>
  <si>
    <t>Are the base additions and new objects sized according to historical proxies?</t>
  </si>
  <si>
    <t>Is information on the historical proxies included?</t>
  </si>
  <si>
    <t>Is the size matrix built appropriately?</t>
  </si>
  <si>
    <t>Is the duration estimation method the most appropriate given the circumstances of the historical data?</t>
  </si>
  <si>
    <t>Test Report</t>
  </si>
  <si>
    <t>Are the expected results correct?</t>
  </si>
  <si>
    <t>Are actual results included in a readable format?  (Exact formatting is not required.)</t>
  </si>
  <si>
    <t xml:space="preserve">Do actual results support expected results?  </t>
  </si>
  <si>
    <t>Do expected/actual results fulfill the assignment requirements?</t>
  </si>
  <si>
    <t>Conceptual Design</t>
  </si>
  <si>
    <t>Was the conceptual design performed during the planning phase?</t>
  </si>
  <si>
    <t>Does the conceptual design reflect an initial understanding of the solution?</t>
  </si>
  <si>
    <t>Does the conceptual design exhibit "good" design characteristics, such as appropriate levels of coupling, cohesion, etc.?</t>
  </si>
  <si>
    <t>Can the components in the conceptual design be clearly identified as one of the standard component types?</t>
  </si>
  <si>
    <t>Task Plan</t>
  </si>
  <si>
    <t>Does the task plan reflect your lifecycle model?</t>
  </si>
  <si>
    <t>Does the task plan include all project tasks?</t>
  </si>
  <si>
    <t>Are the estimates of time for the tasks consistent with planned phase times?</t>
  </si>
  <si>
    <t>Is the overal estimate of time for the project in the task plan consistent with the calculated duration?</t>
  </si>
  <si>
    <t>Are the planned completion dates of tasks in the task plan consistent with the schedule?</t>
  </si>
  <si>
    <t>Are actual times recorded for each task?  Is the sum of the actual times consistent with the time log?</t>
  </si>
  <si>
    <t>Is each task's PV calculated as (task duration/total project duration)*100?</t>
  </si>
  <si>
    <t>Is the cumulative PV of the final task 100?</t>
  </si>
  <si>
    <t>Do the EVs of each completed task match the task's PV?</t>
  </si>
  <si>
    <t>Schedule Plan</t>
  </si>
  <si>
    <t>Does the schedule list all days from the time the project from its assignment date to its due date?</t>
  </si>
  <si>
    <t>Are actual times recorded for each day?</t>
  </si>
  <si>
    <t>Does each day's PV match the sum of the PVs of the tasks that are to reach completion on that day?</t>
  </si>
  <si>
    <t>Does each day's EV reflect the EVs of the tasks completed that day?</t>
  </si>
  <si>
    <t>Is the cumulative PV of the schedule 100?</t>
  </si>
  <si>
    <t xml:space="preserve">Does the schedule corroborate the task plan, and visa versa?  </t>
  </si>
  <si>
    <t>Code Review Checklist</t>
  </si>
  <si>
    <t>Does the checklist ennumerate defects that have commonly occurred in previous assignments?</t>
  </si>
  <si>
    <t>Are at least half the checklist items measurable?</t>
  </si>
  <si>
    <t>Source Code</t>
  </si>
  <si>
    <t>Is source code attached?</t>
  </si>
  <si>
    <t>Does the code reflect your coding standard?</t>
  </si>
  <si>
    <t>Will the code compile without change when copied from the spreadsheet?</t>
  </si>
  <si>
    <t>Does the code take into consideration error conditions?</t>
  </si>
  <si>
    <t>Does the code fulfill the assignment requirements?</t>
  </si>
  <si>
    <t>Historical Data</t>
  </si>
  <si>
    <t>Is the historical data complete?</t>
  </si>
  <si>
    <t>Have previously noted problems in process measurements been corrected?</t>
  </si>
  <si>
    <t>Process Information</t>
  </si>
  <si>
    <t>Name:</t>
  </si>
  <si>
    <t>Bandaru Hrithik</t>
  </si>
  <si>
    <t>Roll No:</t>
  </si>
  <si>
    <t>17XJ1A0508</t>
  </si>
  <si>
    <t>Language:</t>
  </si>
  <si>
    <t>C</t>
  </si>
  <si>
    <t xml:space="preserve">Changes have been made to 1.xls since the last homework submission:  </t>
  </si>
  <si>
    <t>Due Date:</t>
  </si>
  <si>
    <t>Name of file:</t>
  </si>
  <si>
    <t>Table of Contents</t>
  </si>
  <si>
    <t xml:space="preserve">go to </t>
  </si>
  <si>
    <t>Instructor Assessment:</t>
  </si>
  <si>
    <t>Time Log</t>
  </si>
  <si>
    <t>Size Estimation</t>
  </si>
  <si>
    <t>go to</t>
  </si>
  <si>
    <t>Schedule</t>
  </si>
  <si>
    <t>Operational Scenario</t>
  </si>
  <si>
    <t>Functional Specification</t>
  </si>
  <si>
    <t>Lessons Learned</t>
  </si>
  <si>
    <t>LOC Counting Std</t>
  </si>
  <si>
    <t>LOC Coding Std</t>
  </si>
  <si>
    <t>Review Checklists</t>
  </si>
  <si>
    <t>Operational Spec</t>
  </si>
  <si>
    <t>Functional Spec</t>
  </si>
  <si>
    <t>Logic Spec</t>
  </si>
  <si>
    <t>State spec</t>
  </si>
  <si>
    <t>Instructor Assessment</t>
  </si>
  <si>
    <t>Aspect</t>
  </si>
  <si>
    <t>Criteria</t>
  </si>
  <si>
    <t>Possible Score</t>
  </si>
  <si>
    <t>Score</t>
  </si>
  <si>
    <t>Comment</t>
  </si>
  <si>
    <t>Process</t>
  </si>
  <si>
    <t>Project Plan</t>
  </si>
  <si>
    <t>Logs</t>
  </si>
  <si>
    <t>Size Est</t>
  </si>
  <si>
    <t>Duration Est</t>
  </si>
  <si>
    <t>Design</t>
  </si>
  <si>
    <t>Tasks/Sched</t>
  </si>
  <si>
    <t>Code Checklist</t>
  </si>
  <si>
    <t>Source</t>
  </si>
  <si>
    <t>Product</t>
  </si>
  <si>
    <t>Rqmts met</t>
  </si>
  <si>
    <t>Total</t>
  </si>
  <si>
    <t>Standards</t>
  </si>
  <si>
    <t>Start date:</t>
  </si>
  <si>
    <t>End date:</t>
  </si>
  <si>
    <t>Phases:</t>
  </si>
  <si>
    <t>Planning</t>
  </si>
  <si>
    <t>Code</t>
  </si>
  <si>
    <t>Compile</t>
  </si>
  <si>
    <t>Test</t>
  </si>
  <si>
    <t>Postmortem</t>
  </si>
  <si>
    <t>Design Review</t>
  </si>
  <si>
    <t>Code Review</t>
  </si>
  <si>
    <t>Defect Types:</t>
  </si>
  <si>
    <t>Build, Package</t>
  </si>
  <si>
    <t>Y/N:</t>
  </si>
  <si>
    <t>Yes</t>
  </si>
  <si>
    <t>No</t>
  </si>
  <si>
    <t>Proxy Types:</t>
  </si>
  <si>
    <t>Calculation</t>
  </si>
  <si>
    <t>I/O</t>
  </si>
  <si>
    <t>Logic</t>
  </si>
  <si>
    <t>Setup</t>
  </si>
  <si>
    <t>Text</t>
  </si>
  <si>
    <t>Sizes:</t>
  </si>
  <si>
    <t>VS</t>
  </si>
  <si>
    <t>S</t>
  </si>
  <si>
    <t>M</t>
  </si>
  <si>
    <t>L</t>
  </si>
  <si>
    <t>VL</t>
  </si>
  <si>
    <t>Duration:</t>
  </si>
  <si>
    <t>LOCe x T</t>
  </si>
  <si>
    <t>LOCa x T</t>
  </si>
  <si>
    <t>Productivity</t>
  </si>
  <si>
    <t>Plan</t>
  </si>
  <si>
    <t>Actual</t>
  </si>
  <si>
    <t>Summary</t>
  </si>
  <si>
    <t>Loc/hour</t>
  </si>
  <si>
    <t>Duration (min)</t>
  </si>
  <si>
    <t>Actual Duration</t>
  </si>
  <si>
    <t>Cost-Performance Index</t>
  </si>
  <si>
    <t>% Reused</t>
  </si>
  <si>
    <t>Test Defects/KLOC</t>
  </si>
  <si>
    <t>Total Defects/KLOC</t>
  </si>
  <si>
    <t>Appraisal COQ</t>
  </si>
  <si>
    <t>Failure COQ</t>
  </si>
  <si>
    <t>A/F COQ Ratio</t>
  </si>
  <si>
    <t>To Date</t>
  </si>
  <si>
    <t>Program Size (LOC)</t>
  </si>
  <si>
    <t>Base (B)</t>
  </si>
  <si>
    <t xml:space="preserve">   Deleted (D)</t>
  </si>
  <si>
    <t xml:space="preserve">   Modified (M)</t>
  </si>
  <si>
    <t xml:space="preserve">   Added (A)</t>
  </si>
  <si>
    <t xml:space="preserve">   Reused (R)</t>
  </si>
  <si>
    <t>Total New&amp;Changed (N)</t>
  </si>
  <si>
    <t>Total LOC(T)</t>
  </si>
  <si>
    <t>Total New Reused</t>
  </si>
  <si>
    <t>To Date %</t>
  </si>
  <si>
    <t>Time In Phase (minutes)</t>
  </si>
  <si>
    <t>TOTAL</t>
  </si>
  <si>
    <t>Defects Injected</t>
  </si>
  <si>
    <t>TOTAL DEVELOPMENT</t>
  </si>
  <si>
    <t>Defects Removed</t>
  </si>
  <si>
    <t>AFTER DEVELOPMENT</t>
  </si>
  <si>
    <t>go to Table of Contents</t>
  </si>
  <si>
    <t>Date</t>
  </si>
  <si>
    <t>Start</t>
  </si>
  <si>
    <t>Stop</t>
  </si>
  <si>
    <t>Interrupt</t>
  </si>
  <si>
    <t>Delta</t>
  </si>
  <si>
    <t>Phase</t>
  </si>
  <si>
    <t>Comments</t>
  </si>
  <si>
    <t>Took time to understand the problem and thought of a process to arrive at the solution</t>
  </si>
  <si>
    <t>Used previous code and put together the main structure of the code</t>
  </si>
  <si>
    <t>compiled the program and twerked the program to get the expected output</t>
  </si>
  <si>
    <t>Final optimization</t>
  </si>
  <si>
    <t>Number</t>
  </si>
  <si>
    <t>Type</t>
  </si>
  <si>
    <t>Inject</t>
  </si>
  <si>
    <t>Remove</t>
  </si>
  <si>
    <t>Fix Time</t>
  </si>
  <si>
    <t>Fix Defect</t>
  </si>
  <si>
    <t>Description</t>
  </si>
  <si>
    <t>Got very different and varying output there was a problem with the plan i intially implemented</t>
  </si>
  <si>
    <t>Had some problems changing the names of variables and reusing the code</t>
  </si>
  <si>
    <t>Base Program</t>
  </si>
  <si>
    <t>LOC</t>
  </si>
  <si>
    <t>Base Size (B)</t>
  </si>
  <si>
    <t>LOC Deleted (D)</t>
  </si>
  <si>
    <t>LOC Modified (M)</t>
  </si>
  <si>
    <t>Projected LOC</t>
  </si>
  <si>
    <t>Base Addition</t>
  </si>
  <si>
    <t>Methods</t>
  </si>
  <si>
    <t>Rel Size</t>
  </si>
  <si>
    <t>binary search</t>
  </si>
  <si>
    <t>p_d</t>
  </si>
  <si>
    <t>Total Base Additions (BA)</t>
  </si>
  <si>
    <t>New Objects</t>
  </si>
  <si>
    <t>New Reuse?</t>
  </si>
  <si>
    <t>Total New Objects (NO)</t>
  </si>
  <si>
    <t>Reused Programs</t>
  </si>
  <si>
    <t>mean</t>
  </si>
  <si>
    <t>meand</t>
  </si>
  <si>
    <t>integ</t>
  </si>
  <si>
    <t>t_c</t>
  </si>
  <si>
    <t>Reused Total (R)</t>
  </si>
  <si>
    <t>Calculations</t>
  </si>
  <si>
    <r>
      <t>Regression Parm (B</t>
    </r>
    <r>
      <rPr>
        <vertAlign val="subscript"/>
        <sz val="10"/>
        <rFont val="Arial"/>
        <family val="2"/>
      </rPr>
      <t>0</t>
    </r>
    <r>
      <rPr>
        <sz val="10"/>
        <rFont val="Arial"/>
      </rPr>
      <t>)</t>
    </r>
  </si>
  <si>
    <r>
      <t>Regression Parm (B</t>
    </r>
    <r>
      <rPr>
        <vertAlign val="subscript"/>
        <sz val="10"/>
        <rFont val="Arial"/>
        <family val="2"/>
      </rPr>
      <t>1</t>
    </r>
    <r>
      <rPr>
        <sz val="10"/>
        <rFont val="Arial"/>
      </rPr>
      <t>)</t>
    </r>
  </si>
  <si>
    <t>Estimated New and Changed LOC (N)</t>
  </si>
  <si>
    <t>Estimated Total LOC (T)</t>
  </si>
  <si>
    <t>Estimated Total New Reused</t>
  </si>
  <si>
    <t>Prediction Range</t>
  </si>
  <si>
    <t>Upper Prediction Interval</t>
  </si>
  <si>
    <t>Lower Prediction Interval</t>
  </si>
  <si>
    <t>Prediction Interval Percent</t>
  </si>
  <si>
    <t>Historical Size Data</t>
  </si>
  <si>
    <t>Size Matrix (LOC/Method)</t>
  </si>
  <si>
    <t>Project History</t>
  </si>
  <si>
    <t>Project Name</t>
  </si>
  <si>
    <t>LOCE</t>
  </si>
  <si>
    <t>LOCA</t>
  </si>
  <si>
    <t>1.xls</t>
  </si>
  <si>
    <t>2.xls</t>
  </si>
  <si>
    <t>3.xls</t>
  </si>
  <si>
    <t>4.xls</t>
  </si>
  <si>
    <t>6.xls</t>
  </si>
  <si>
    <t>8.xls</t>
  </si>
  <si>
    <t>LOCE x LOC A</t>
  </si>
  <si>
    <r>
      <t>r</t>
    </r>
    <r>
      <rPr>
        <vertAlign val="superscript"/>
        <sz val="10"/>
        <rFont val="Arial"/>
        <family val="2"/>
      </rPr>
      <t xml:space="preserve"> </t>
    </r>
    <r>
      <rPr>
        <sz val="10"/>
        <rFont val="Arial"/>
      </rPr>
      <t>=</t>
    </r>
  </si>
  <si>
    <r>
      <t>r</t>
    </r>
    <r>
      <rPr>
        <vertAlign val="superscript"/>
        <sz val="10"/>
        <rFont val="Arial"/>
        <family val="2"/>
      </rPr>
      <t xml:space="preserve">2 </t>
    </r>
    <r>
      <rPr>
        <sz val="10"/>
        <rFont val="Arial"/>
      </rPr>
      <t>=</t>
    </r>
  </si>
  <si>
    <t>t =</t>
  </si>
  <si>
    <t>sig =</t>
  </si>
  <si>
    <r>
      <t>B</t>
    </r>
    <r>
      <rPr>
        <vertAlign val="subscript"/>
        <sz val="10"/>
        <rFont val="Arial"/>
        <family val="2"/>
      </rPr>
      <t>0</t>
    </r>
    <r>
      <rPr>
        <sz val="10"/>
        <rFont val="Arial"/>
      </rPr>
      <t xml:space="preserve"> =</t>
    </r>
  </si>
  <si>
    <r>
      <t>B</t>
    </r>
    <r>
      <rPr>
        <vertAlign val="subscript"/>
        <sz val="10"/>
        <rFont val="Arial"/>
        <family val="2"/>
      </rPr>
      <t>1</t>
    </r>
    <r>
      <rPr>
        <sz val="10"/>
        <rFont val="Arial"/>
      </rPr>
      <t xml:space="preserve"> =</t>
    </r>
  </si>
  <si>
    <t>LOCE x DA</t>
  </si>
  <si>
    <t>LOCA x DA</t>
  </si>
  <si>
    <t>sum(LOCA) =</t>
  </si>
  <si>
    <t>sum(DA) =</t>
  </si>
  <si>
    <t>Productivity =</t>
  </si>
  <si>
    <t>Duration Calculation Method:</t>
  </si>
  <si>
    <t>Proxy History</t>
  </si>
  <si>
    <t>Proxy Name</t>
  </si>
  <si>
    <t>Total LOC</t>
  </si>
  <si>
    <t>LOC/method</t>
  </si>
  <si>
    <t>Task</t>
  </si>
  <si>
    <t>#</t>
  </si>
  <si>
    <t>Name</t>
  </si>
  <si>
    <t>Planned Minutes</t>
  </si>
  <si>
    <t>Cumulative Planned Minutes</t>
  </si>
  <si>
    <t>Planned Value</t>
  </si>
  <si>
    <t>Cumulative Planned Value</t>
  </si>
  <si>
    <t>Planned Completion Date</t>
  </si>
  <si>
    <t>Actual Completion Date</t>
  </si>
  <si>
    <t>Earned Value</t>
  </si>
  <si>
    <t>Cumulative Earned Value</t>
  </si>
  <si>
    <t>pplanning</t>
  </si>
  <si>
    <t>design phase</t>
  </si>
  <si>
    <t>coding phase</t>
  </si>
  <si>
    <t>Day #</t>
  </si>
  <si>
    <t>Available Minutes</t>
  </si>
  <si>
    <t>Cumulative Minutes</t>
  </si>
  <si>
    <t>Actual Minutes</t>
  </si>
  <si>
    <t xml:space="preserve">Plan </t>
  </si>
  <si>
    <t>Planned Duration (minutes)</t>
  </si>
  <si>
    <t>Cumulative Duration</t>
  </si>
  <si>
    <t>Planned Finish Date</t>
  </si>
  <si>
    <t>Actual Finish Date</t>
  </si>
  <si>
    <t>Planned Availability (minutes)</t>
  </si>
  <si>
    <t>Actual Availability (minutes)</t>
  </si>
  <si>
    <t>Operational Specification</t>
  </si>
  <si>
    <t>Step</t>
  </si>
  <si>
    <t>Action</t>
  </si>
  <si>
    <t>Proxie Name:</t>
  </si>
  <si>
    <t>Parent:</t>
  </si>
  <si>
    <t>Attributes:</t>
  </si>
  <si>
    <t>Method Declaration:</t>
  </si>
  <si>
    <t>Method External Specification</t>
  </si>
  <si>
    <t>Logic Specification</t>
  </si>
  <si>
    <t>Module Name:</t>
  </si>
  <si>
    <t>Includes:</t>
  </si>
  <si>
    <t>Declarations:</t>
  </si>
  <si>
    <t>Pseudocode</t>
  </si>
  <si>
    <t>Checklist Items</t>
  </si>
  <si>
    <t>Expected Results:</t>
  </si>
  <si>
    <t>Actual results:</t>
  </si>
  <si>
    <t>End Test Report</t>
  </si>
  <si>
    <t>Design:</t>
  </si>
  <si>
    <t>Object-oriented</t>
  </si>
  <si>
    <t>Functional</t>
  </si>
  <si>
    <t>Proxy Name:</t>
  </si>
  <si>
    <t>t_s</t>
  </si>
  <si>
    <t>Design approach:</t>
  </si>
  <si>
    <t>Parent proxy:</t>
  </si>
  <si>
    <t>Attributes (optional):</t>
  </si>
  <si>
    <t>double a, double l, double u</t>
  </si>
  <si>
    <t>Component Type:</t>
  </si>
  <si>
    <t>Operations:</t>
  </si>
  <si>
    <t>Operation Name</t>
  </si>
  <si>
    <t>Collaborator</t>
  </si>
  <si>
    <t>mod</t>
  </si>
  <si>
    <t>binary_search_t</t>
  </si>
  <si>
    <t>double t, int dof, int tails</t>
  </si>
  <si>
    <t>integrate</t>
  </si>
  <si>
    <t>t-function</t>
  </si>
  <si>
    <t>find_sum</t>
  </si>
  <si>
    <t>c_b0</t>
  </si>
  <si>
    <t>process_data</t>
  </si>
  <si>
    <t>int l, int x[l], int y[l]</t>
  </si>
  <si>
    <t>calculate b0</t>
  </si>
  <si>
    <t>c_b1</t>
  </si>
  <si>
    <t>calculate b1</t>
  </si>
  <si>
    <t>find_mean</t>
  </si>
  <si>
    <t>Problems of Importance</t>
  </si>
  <si>
    <t xml:space="preserve">I had to use my friends data for lines of code </t>
  </si>
  <si>
    <t>Proposal for Improvements</t>
  </si>
  <si>
    <t>Have to get better at planning.</t>
  </si>
  <si>
    <t>have to start understanding the problem faster</t>
  </si>
  <si>
    <t>Notes and Comments</t>
  </si>
  <si>
    <t>Paste source code here.  (1) copy your code to the clipboard, 2) click on the "PASTE ME" cell, 3) paste.)</t>
  </si>
  <si>
    <t>#include&lt;stdio.h&gt;
#include&lt;stdlib.h&gt;
#include&lt;math.h&gt;
double mean(int l, int ar[l])
{
	int i;
	double s=0;
	for(i=0; i&lt;l; i++)
		s += ar[i];
	return s/l;
}
double meand(int l, int ar[l], double m)
{
	int i;
	double s=0;
	for(i=0; i&lt;l; i++)
		s += pow(ar[i]-m, 2);
	return s;
}
double c_b1(int l, int x[l], int y[l])
{
	int i;
	double s1=0, s2=0;
	double xm=mean(l,x);
	double ym= mean(l,y);
	for(i=0; i&lt;l; i++)
	{
		s1+=(x[i]*y[i]);
		s2+=(x[i]*x[i]);
	}
	s1-=(l)*(xm)*(ym);
	s2-=(l)*(xm)*(xm);
	return(s1/s2);
}
double c_b0(int l, int x_a[l], int y_a[l])
{
	double x_m = mean(l,x_a);
	double y_m = mean(l,y_a);
	double b1 = c_b1(l, x_a, y_a);
	return y_m-(b1*x_m);
}
double c_sd(double b0, double b1, int l, int x[l], int y[l])
{
	int i;
	double s=0;
	for(i=0; i&lt;l; i++)
		s+= pow((y[i]-(b1*x[i])-b0),2);
	return(sqrt(s/l));
}
double g_f(double v)
{
	if(v&lt;=0)
	{
		printf("Please provide a proper input. \n");
		exit(0);
	}
	if(v == 1)
		return 1;
	else if(v == 0.5)
		return sqrt(M_PI);
	else
		return((v-1)*g_f(v-1));
}
double c_T(double t, int dof)
{
	double v1=(dof+1)/2.0; 
	double v2=dof/2.0;
	double n = g_f(v1);
	double d = (sqrt(dof*M_PI)*g_f(v2));
	double p = pow((1+((t*t*1.0)/dof)), (-1*v1));
	return(n/d)*p;
}
double c_sum(int n, double ar[n])
{
	int i;
	double s=0.0;
	for(i=0; i&lt;n; i++)
		{
			if(i==0)
				s+=ar[i];
			else if(i==n-1)
	  			s+=ar[i];
			else if(i%2==1 &amp;&amp; i!=n-1)
				s+=4*ar[i];
			else
				s+=2*ar[i];
		}
		return s;
}
double c_v(int e,int l, int ar[l])
{
	double m = mean(l, ar);
	double d = meand(l, ar, m);
	return sqrt(1+(1/l)+((e-m)/d));
}
double integ(double t, int dof, int tails)
{
	int i1=4, i2=8, i;
	double s1=0, s2=0;
	while(1)
	{
		double n1[i1];
		double n2[i2];
		double h1=t/(i1-1); 
		double x1=0;
		double h2=t/(i2-1); 
		double x2=0; 
		double er=0;
		n1[0]=c_T(0,dof);
		n2[0]=c_T(0,dof);
		for(i=1; i&lt;i1;i++)
		{
			x1=x1+h1;
			n1[i]=c_T(x1,dof);
		}
		s1 =(h1/3)*c_sum(i1,n1);
		for(i=1; i&lt;i2;i++)
		{
			x2=x2+h2;
			n2[i]=c_T(x2,dof);
		}
		s2 =(h2/3)*c_sum(i2,n2);
		if(s1&gt;=s2)
			er= s1-s2;	
		else
			er=s2-s1;
		if(er&lt;0.01)
			break;
		else
		{
			i1=i2;
			i2=2*i1;
		}
	}
	if(tails==1)
		return 0.5+s2;
	else if(tails == 2)
		return 2*s2;
	else return -1;
}
double ts(double A, double l, double u)
{
	double m = l+(u-l)/2.0;
	double temp;
	if (integ(m, 19, 2)&gt;=A)
		temp = integ(m, 19, 2)-A;
	else
		temp = -1* (integ(m, 19, 2)-A);
	if(temp&lt;=0.001) 
		return m;
	if  (integ(m, 19, 2)&gt;A)
		return ts(A, l, m);
	if(A-integ(m, 19, 2)&lt;A)
    	return ts(A, m, u); 
    return -1;
}
void	Calculate(int l, int locs[l], int d[l])
{
	int rls, pl, r70, r90;
	double b0 = c_b0(l, locs, d);
	double b1 = c_b1(l, locs, d);
	double sd = c_sd(b0, b1, l, locs, d);
	double v;
	double t;
	printf("Raw LOC count: ");
	scanf("%d", &amp;rls);
	int rl[rls];
	for(int i=0; i&lt;rls; i++)
	{
		printf("\n#####################################\n");
		printf("Raw Lines of Code  %d  :- ", i+1);
		scanf("%d", &amp;rl[i]);
	}
	for(int i=0; i&lt;rls;i++)
	{
		if(rl[i]&gt;0)
		{
			pl  = (int)((b1*rl[i])+b0);
			v   = c_v(rl[i], l,locs);
			t   = ts(0.70, 0, 10);
			r70 = (int)(t*sd*v);
			t   = ts(0.90, 0, 10);
			r90 = (int)(t*sd*v);
		}
		else
		{
			pl=0;
			r90=0;
			r70=0;
		}
		printf("\n#####################################\n");
		printf("Raw Lines of Code  :- %d\n ##################################### \n predicted Lines of Code  :-%d70%% LPI:%d\n70%% UPI:%d\n90%% LPI:%d\n90%% UPI:%d\n \n ##################################### \n ", rl[i],pl,pl-r70,pl+r70,pl-r90,pl+r90);
	}
}
int main()
{
	printf("\n###############17XJ1A0508###############\n");
	int locs[20] = {255,475,362,341,469,255,248,195,223,310,191,449,258,233,347,284,339,135,280,303};
	int d[20] = {600,1440,300,780,1440,600,780,420,780,780,360,900,660,720,780,1020,960,300,660,420};
	int l = 20;
	Calculate(l, locs, d);
	return 0;
}</t>
  </si>
  <si>
    <t xml:space="preserve">  </t>
  </si>
  <si>
    <t xml:space="preserve">       </t>
  </si>
  <si>
    <t xml:space="preserve">             </t>
  </si>
  <si>
    <t xml:space="preserve"> </t>
  </si>
  <si>
    <t xml:space="preserve">   </t>
  </si>
  <si>
    <t xml:space="preserve">          </t>
  </si>
  <si>
    <t xml:space="preserve">      </t>
  </si>
  <si>
    <t xml:space="preserve">    </t>
  </si>
  <si>
    <t xml:space="preserve">     </t>
  </si>
  <si>
    <t>Current Assignment:</t>
  </si>
  <si>
    <t>Immediate Past Assignment:</t>
  </si>
  <si>
    <t>Copy your historical data from the previous assignment to this spreadsheet.  You may do so in one of two ways:</t>
  </si>
  <si>
    <t>Alternative 1:</t>
  </si>
  <si>
    <t>Manually copy the "To date" information from the previous assignment to the highlighted cells below.   OR</t>
  </si>
  <si>
    <t>Alternative 2:</t>
  </si>
  <si>
    <t>a.  Open both the current assignment and the previous assignment in Excel.</t>
  </si>
  <si>
    <t>b.  Push this button to activate a macro which will copy the relevant information</t>
  </si>
  <si>
    <t>Please note:  You are responsible for completing this sheet with accurate data whether the "Copy Historical Data" works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</si>
</sst>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4">
    <font>
      <sz val="10"/>
      <name val="Arial"/>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vertAlign val="subscript"/>
      <sz val="10"/>
      <name val="Arial"/>
      <family val="2"/>
    </font>
    <font>
      <vertAlign val="superscript"/>
      <sz val="10"/>
      <name val="Arial"/>
      <family val="2"/>
    </font>
    <font>
      <sz val="11"/>
      <name val="Arial"/>
      <family val="2"/>
    </font>
    <font>
      <sz val="8"/>
      <name val="Arial"/>
      <family val="2"/>
    </font>
    <font>
      <i/>
      <sz val="10"/>
      <name val="Arial"/>
      <family val="2"/>
    </font>
    <font>
      <sz val="8"/>
      <color indexed="8"/>
      <name val="Tahoma"/>
      <family val="2"/>
    </font>
  </fonts>
  <fills count="4">
    <fill>
      <patternFill patternType="none"/>
    </fill>
    <fill>
      <patternFill patternType="gray125"/>
    </fill>
    <fill>
      <patternFill patternType="solid">
        <fgColor indexed="43"/>
        <bgColor indexed="64"/>
      </patternFill>
    </fill>
    <fill>
      <patternFill patternType="solid">
        <fgColor indexed="4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00">
    <xf numFmtId="0" fontId="0" fillId="0" borderId="0" xfId="0"/>
    <xf numFmtId="0" fontId="3" fillId="0" borderId="0" xfId="0" applyFont="1" applyProtection="1"/>
    <xf numFmtId="0" fontId="0" fillId="0" borderId="0" xfId="0" applyBorder="1" applyProtection="1"/>
    <xf numFmtId="0" fontId="2" fillId="0" borderId="0" xfId="0" applyFont="1" applyAlignment="1" applyProtection="1"/>
    <xf numFmtId="0" fontId="0" fillId="0" borderId="0" xfId="0" applyAlignment="1" applyProtection="1"/>
    <xf numFmtId="0" fontId="3" fillId="0" borderId="0" xfId="0" applyFont="1" applyAlignment="1" applyProtection="1"/>
    <xf numFmtId="0" fontId="3" fillId="0" borderId="0" xfId="0" applyFont="1" applyFill="1" applyBorder="1" applyAlignment="1" applyProtection="1"/>
    <xf numFmtId="0" fontId="3" fillId="2" borderId="1" xfId="0" applyFont="1" applyFill="1" applyBorder="1" applyAlignment="1" applyProtection="1">
      <protection locked="0"/>
    </xf>
    <xf numFmtId="0" fontId="3"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3" fillId="0" borderId="0" xfId="0" applyFont="1" applyBorder="1" applyAlignment="1" applyProtection="1">
      <alignment horizontal="left"/>
    </xf>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0" borderId="2" xfId="0" applyBorder="1" applyAlignment="1" applyProtection="1">
      <protection locked="0"/>
    </xf>
    <xf numFmtId="0" fontId="3" fillId="0" borderId="0" xfId="0" applyFont="1" applyAlignment="1" applyProtection="1">
      <protection locked="0"/>
    </xf>
    <xf numFmtId="0" fontId="3" fillId="2" borderId="3" xfId="0" applyFont="1" applyFill="1" applyBorder="1" applyAlignment="1" applyProtection="1">
      <protection locked="0"/>
    </xf>
    <xf numFmtId="0" fontId="3" fillId="2" borderId="0" xfId="0" applyFont="1" applyFill="1" applyBorder="1" applyAlignment="1" applyProtection="1">
      <protection locked="0"/>
    </xf>
    <xf numFmtId="0" fontId="3" fillId="2" borderId="4" xfId="0" applyFont="1" applyFill="1" applyBorder="1" applyAlignment="1" applyProtection="1">
      <protection locked="0"/>
    </xf>
    <xf numFmtId="0" fontId="3" fillId="2" borderId="5" xfId="0" applyFont="1" applyFill="1" applyBorder="1" applyAlignment="1" applyProtection="1">
      <protection locked="0"/>
    </xf>
    <xf numFmtId="0" fontId="3" fillId="2" borderId="6" xfId="0" applyFont="1" applyFill="1" applyBorder="1" applyAlignment="1" applyProtection="1">
      <protection locked="0"/>
    </xf>
    <xf numFmtId="0" fontId="3" fillId="2" borderId="7" xfId="0" applyFont="1" applyFill="1" applyBorder="1" applyAlignment="1" applyProtection="1">
      <protection locked="0"/>
    </xf>
    <xf numFmtId="0" fontId="5" fillId="0" borderId="0" xfId="0" applyFont="1" applyAlignment="1" applyProtection="1">
      <alignment horizontal="left"/>
      <protection locked="0"/>
    </xf>
    <xf numFmtId="0" fontId="3" fillId="0" borderId="0" xfId="0" applyFont="1" applyAlignment="1" applyProtection="1">
      <alignment horizontal="right"/>
      <protection locked="0"/>
    </xf>
    <xf numFmtId="0" fontId="1" fillId="0" borderId="0" xfId="0" applyFont="1" applyAlignment="1" applyProtection="1">
      <protection locked="0"/>
    </xf>
    <xf numFmtId="0" fontId="0" fillId="2" borderId="0" xfId="0" applyFill="1" applyAlignment="1" applyProtection="1">
      <protection locked="0"/>
    </xf>
    <xf numFmtId="15" fontId="0" fillId="0" borderId="0" xfId="0" applyNumberFormat="1" applyAlignment="1" applyProtection="1"/>
    <xf numFmtId="0" fontId="4" fillId="0" borderId="0" xfId="1" applyAlignment="1" applyProtection="1"/>
    <xf numFmtId="0" fontId="0" fillId="0" borderId="2" xfId="0" applyBorder="1" applyAlignment="1" applyProtection="1"/>
    <xf numFmtId="0" fontId="2" fillId="0" borderId="1" xfId="0" applyFont="1" applyBorder="1" applyAlignment="1" applyProtection="1">
      <alignment horizontal="center" wrapText="1"/>
    </xf>
    <xf numFmtId="0" fontId="0" fillId="0" borderId="8" xfId="0" applyBorder="1" applyProtection="1"/>
    <xf numFmtId="0" fontId="0" fillId="0" borderId="1" xfId="0" applyBorder="1" applyProtection="1"/>
    <xf numFmtId="0" fontId="0" fillId="0" borderId="1" xfId="0" applyBorder="1" applyAlignment="1" applyProtection="1">
      <alignment horizontal="right"/>
    </xf>
    <xf numFmtId="14" fontId="0" fillId="0" borderId="0" xfId="0" applyNumberFormat="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2" fillId="0" borderId="4" xfId="0" applyFont="1" applyBorder="1" applyAlignment="1">
      <alignment horizontal="right"/>
    </xf>
    <xf numFmtId="0" fontId="2" fillId="0" borderId="4" xfId="0" applyFont="1" applyBorder="1" applyAlignment="1">
      <alignment horizontal="right" vertical="top"/>
    </xf>
    <xf numFmtId="0" fontId="2" fillId="0" borderId="4" xfId="0" applyFont="1" applyBorder="1" applyAlignment="1">
      <alignment horizontal="right" vertical="top" wrapText="1"/>
    </xf>
    <xf numFmtId="0" fontId="2" fillId="0" borderId="0" xfId="0" applyFont="1" applyAlignment="1">
      <alignment horizontal="right"/>
    </xf>
    <xf numFmtId="0" fontId="0" fillId="0" borderId="4" xfId="0" applyBorder="1"/>
    <xf numFmtId="0" fontId="3" fillId="2" borderId="1" xfId="0" applyFont="1" applyFill="1" applyBorder="1" applyProtection="1">
      <protection locked="0"/>
    </xf>
    <xf numFmtId="15" fontId="0" fillId="0" borderId="0" xfId="0" applyNumberFormat="1" applyProtection="1"/>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0" fontId="3" fillId="0" borderId="1" xfId="0" applyFont="1" applyBorder="1" applyProtection="1"/>
    <xf numFmtId="0" fontId="0" fillId="2" borderId="1" xfId="0" applyFill="1" applyBorder="1" applyProtection="1">
      <protection locked="0"/>
    </xf>
    <xf numFmtId="0" fontId="1" fillId="0" borderId="0" xfId="0" applyFont="1" applyAlignment="1" applyProtection="1">
      <alignment horizontal="left"/>
      <protection locked="0"/>
    </xf>
    <xf numFmtId="2" fontId="3" fillId="0" borderId="0" xfId="0" applyNumberFormat="1" applyFont="1" applyFill="1" applyBorder="1" applyAlignment="1" applyProtection="1"/>
    <xf numFmtId="2" fontId="3" fillId="0" borderId="0" xfId="0" applyNumberFormat="1" applyFont="1" applyAlignment="1" applyProtection="1"/>
    <xf numFmtId="1" fontId="3" fillId="0" borderId="0" xfId="0" applyNumberFormat="1" applyFont="1" applyFill="1" applyBorder="1" applyAlignment="1" applyProtection="1"/>
    <xf numFmtId="165" fontId="0" fillId="0" borderId="0" xfId="0" applyNumberFormat="1" applyAlignment="1" applyProtection="1"/>
    <xf numFmtId="0" fontId="0" fillId="2" borderId="3" xfId="0" applyFill="1" applyBorder="1" applyAlignment="1" applyProtection="1">
      <protection locked="0"/>
    </xf>
    <xf numFmtId="0" fontId="4" fillId="0" borderId="2" xfId="1" applyFont="1" applyBorder="1" applyAlignment="1" applyProtection="1"/>
    <xf numFmtId="0" fontId="0" fillId="2" borderId="0" xfId="0" applyFill="1" applyBorder="1" applyAlignment="1" applyProtection="1">
      <protection locked="0"/>
    </xf>
    <xf numFmtId="15" fontId="0" fillId="0" borderId="3" xfId="0" applyNumberFormat="1" applyBorder="1" applyAlignment="1">
      <alignment horizontal="right"/>
    </xf>
    <xf numFmtId="15" fontId="0" fillId="0" borderId="0" xfId="0" applyNumberFormat="1" applyAlignment="1" applyProtection="1">
      <alignment horizontal="right"/>
    </xf>
    <xf numFmtId="0" fontId="4" fillId="0" borderId="2" xfId="1" applyFont="1" applyBorder="1" applyAlignment="1" applyProtection="1">
      <protection locked="0"/>
    </xf>
    <xf numFmtId="0" fontId="3" fillId="0" borderId="0" xfId="0" applyFont="1" applyFill="1" applyBorder="1" applyProtection="1">
      <protection locked="0"/>
    </xf>
    <xf numFmtId="0" fontId="0" fillId="0" borderId="0" xfId="0" applyBorder="1" applyAlignment="1">
      <alignment horizontal="center"/>
    </xf>
    <xf numFmtId="0" fontId="0" fillId="0" borderId="0" xfId="0" applyFill="1" applyBorder="1" applyAlignment="1" applyProtection="1">
      <alignment horizontal="left"/>
      <protection locked="0"/>
    </xf>
    <xf numFmtId="0" fontId="0" fillId="3" borderId="0" xfId="0" applyFill="1" applyBorder="1" applyAlignment="1" applyProtection="1"/>
    <xf numFmtId="15" fontId="0" fillId="3" borderId="0" xfId="0" applyNumberFormat="1" applyFill="1" applyBorder="1" applyAlignment="1" applyProtection="1"/>
    <xf numFmtId="0" fontId="4" fillId="3" borderId="0" xfId="1" applyFill="1" applyBorder="1" applyAlignment="1" applyProtection="1"/>
    <xf numFmtId="0" fontId="0" fillId="2" borderId="1" xfId="0" applyFill="1" applyBorder="1" applyAlignment="1" applyProtection="1"/>
    <xf numFmtId="1" fontId="0" fillId="0" borderId="0" xfId="0" applyNumberFormat="1" applyFill="1" applyBorder="1" applyAlignment="1" applyProtection="1">
      <protection locked="0"/>
    </xf>
    <xf numFmtId="0" fontId="0" fillId="0" borderId="0" xfId="0" applyFill="1" applyAlignment="1" applyProtection="1"/>
    <xf numFmtId="0" fontId="3" fillId="0" borderId="0" xfId="0" applyFont="1" applyFill="1" applyBorder="1" applyProtection="1"/>
    <xf numFmtId="1" fontId="3" fillId="0" borderId="0" xfId="0" applyNumberFormat="1" applyFont="1" applyFill="1" applyBorder="1" applyAlignment="1" applyProtection="1">
      <protection locked="0"/>
    </xf>
    <xf numFmtId="1" fontId="0" fillId="0" borderId="0" xfId="0" applyNumberFormat="1" applyBorder="1" applyAlignment="1" applyProtection="1"/>
    <xf numFmtId="0" fontId="3" fillId="2" borderId="1" xfId="0" applyFont="1" applyFill="1" applyBorder="1" applyAlignment="1" applyProtection="1"/>
    <xf numFmtId="1" fontId="0" fillId="2" borderId="1" xfId="0" applyNumberFormat="1" applyFill="1" applyBorder="1" applyAlignment="1" applyProtection="1"/>
    <xf numFmtId="0" fontId="0" fillId="0" borderId="0" xfId="0" applyBorder="1" applyAlignment="1" applyProtection="1">
      <alignment horizontal="right"/>
    </xf>
    <xf numFmtId="0" fontId="0" fillId="0" borderId="0" xfId="0" applyBorder="1" applyAlignment="1" applyProtection="1">
      <alignment horizontal="left"/>
    </xf>
    <xf numFmtId="1" fontId="3" fillId="0" borderId="0" xfId="0" applyNumberFormat="1" applyFont="1" applyAlignment="1" applyProtection="1"/>
    <xf numFmtId="0" fontId="1" fillId="0" borderId="0" xfId="0" applyFont="1" applyFill="1" applyAlignment="1" applyProtection="1">
      <alignment horizontal="left"/>
    </xf>
    <xf numFmtId="0" fontId="2" fillId="0" borderId="0" xfId="0" applyFont="1" applyProtection="1"/>
    <xf numFmtId="0" fontId="0" fillId="0" borderId="0" xfId="0" applyProtection="1"/>
    <xf numFmtId="0" fontId="0" fillId="0" borderId="0" xfId="0" applyFill="1" applyBorder="1" applyProtection="1"/>
    <xf numFmtId="0" fontId="2" fillId="0" borderId="0" xfId="0" applyFont="1" applyAlignment="1" applyProtection="1">
      <alignment horizontal="center"/>
    </xf>
    <xf numFmtId="0" fontId="0" fillId="0" borderId="0" xfId="0" applyAlignment="1" applyProtection="1">
      <alignment horizontal="center"/>
    </xf>
    <xf numFmtId="0" fontId="0" fillId="0" borderId="0" xfId="0" applyFill="1" applyProtection="1"/>
    <xf numFmtId="0" fontId="4" fillId="0" borderId="2" xfId="1" applyBorder="1" applyAlignment="1" applyProtection="1"/>
    <xf numFmtId="0" fontId="2" fillId="0" borderId="0" xfId="0" applyFont="1" applyFill="1" applyBorder="1" applyProtection="1"/>
    <xf numFmtId="0" fontId="0" fillId="0" borderId="0" xfId="0" applyFill="1" applyBorder="1" applyAlignment="1" applyProtection="1">
      <alignment horizontal="right"/>
    </xf>
    <xf numFmtId="1" fontId="0" fillId="2" borderId="9" xfId="0" applyNumberFormat="1" applyFill="1" applyBorder="1" applyAlignment="1" applyProtection="1"/>
    <xf numFmtId="165" fontId="0" fillId="2" borderId="1" xfId="0" applyNumberFormat="1" applyFill="1" applyBorder="1" applyAlignment="1" applyProtection="1"/>
    <xf numFmtId="0" fontId="0" fillId="0" borderId="1" xfId="0" applyBorder="1" applyAlignment="1" applyProtection="1">
      <alignment horizontal="center" vertical="top" wrapText="1"/>
    </xf>
    <xf numFmtId="0" fontId="0" fillId="0" borderId="0" xfId="0" applyAlignment="1" applyProtection="1">
      <alignment horizontal="center" wrapText="1"/>
    </xf>
    <xf numFmtId="0" fontId="0" fillId="0" borderId="0" xfId="0" applyBorder="1" applyAlignment="1" applyProtection="1">
      <alignment vertical="top"/>
    </xf>
    <xf numFmtId="0" fontId="0" fillId="0" borderId="0" xfId="0" applyAlignment="1" applyProtection="1">
      <alignment vertical="top"/>
    </xf>
    <xf numFmtId="0" fontId="0" fillId="0" borderId="0" xfId="0" applyAlignment="1" applyProtection="1">
      <alignment vertical="top" wrapText="1"/>
    </xf>
    <xf numFmtId="0" fontId="0" fillId="0" borderId="10" xfId="0" applyFill="1" applyBorder="1" applyProtection="1"/>
    <xf numFmtId="0" fontId="0" fillId="0" borderId="11" xfId="0" applyBorder="1" applyProtection="1"/>
    <xf numFmtId="0" fontId="0" fillId="0" borderId="11" xfId="0" applyBorder="1" applyAlignment="1" applyProtection="1">
      <alignment horizontal="right"/>
    </xf>
    <xf numFmtId="0" fontId="0" fillId="0" borderId="11" xfId="0" applyBorder="1" applyAlignment="1" applyProtection="1">
      <alignment horizontal="left"/>
    </xf>
    <xf numFmtId="0" fontId="0" fillId="0" borderId="3" xfId="0" applyBorder="1" applyProtection="1"/>
    <xf numFmtId="0" fontId="0" fillId="0" borderId="4" xfId="0" applyBorder="1" applyProtection="1"/>
    <xf numFmtId="0" fontId="0" fillId="0" borderId="5" xfId="0" applyBorder="1" applyProtection="1"/>
    <xf numFmtId="0" fontId="0" fillId="0" borderId="6" xfId="0" applyBorder="1" applyProtection="1"/>
    <xf numFmtId="0" fontId="0" fillId="0" borderId="6" xfId="0" applyFill="1" applyBorder="1" applyAlignment="1" applyProtection="1">
      <alignment horizontal="right"/>
    </xf>
    <xf numFmtId="0" fontId="0" fillId="0" borderId="7" xfId="0" applyBorder="1" applyProtection="1"/>
    <xf numFmtId="0" fontId="0" fillId="0" borderId="10" xfId="0" applyBorder="1" applyProtection="1"/>
    <xf numFmtId="2" fontId="0" fillId="0" borderId="11" xfId="0" applyNumberFormat="1" applyBorder="1" applyProtection="1"/>
    <xf numFmtId="2" fontId="0" fillId="0" borderId="12" xfId="0" applyNumberFormat="1" applyBorder="1" applyProtection="1"/>
    <xf numFmtId="2" fontId="0" fillId="0" borderId="0" xfId="0" applyNumberFormat="1" applyBorder="1" applyProtection="1"/>
    <xf numFmtId="2" fontId="0" fillId="0" borderId="4" xfId="0" applyNumberFormat="1" applyBorder="1" applyProtection="1"/>
    <xf numFmtId="2" fontId="0" fillId="0" borderId="6" xfId="0" applyNumberFormat="1" applyBorder="1" applyProtection="1"/>
    <xf numFmtId="0" fontId="0" fillId="2" borderId="1" xfId="0" applyFill="1" applyBorder="1" applyAlignment="1" applyProtection="1">
      <alignment horizontal="right"/>
      <protection locked="0"/>
    </xf>
    <xf numFmtId="1" fontId="0" fillId="2" borderId="1" xfId="0" applyNumberFormat="1" applyFill="1" applyBorder="1" applyProtection="1">
      <protection locked="0"/>
    </xf>
    <xf numFmtId="1" fontId="0" fillId="2" borderId="1" xfId="0" applyNumberFormat="1" applyFill="1" applyBorder="1" applyAlignment="1" applyProtection="1">
      <alignment horizontal="right"/>
      <protection locked="0"/>
    </xf>
    <xf numFmtId="1" fontId="0" fillId="2" borderId="1" xfId="0" applyNumberFormat="1" applyFill="1" applyBorder="1" applyAlignment="1" applyProtection="1">
      <alignment vertical="top"/>
      <protection locked="0"/>
    </xf>
    <xf numFmtId="0" fontId="0" fillId="0" borderId="1" xfId="0" applyBorder="1" applyAlignment="1" applyProtection="1">
      <alignment horizontal="center" wrapText="1"/>
    </xf>
    <xf numFmtId="0" fontId="0" fillId="0" borderId="1" xfId="0" applyBorder="1" applyAlignment="1" applyProtection="1">
      <alignment vertical="top" wrapText="1"/>
    </xf>
    <xf numFmtId="0" fontId="0" fillId="0" borderId="0" xfId="0" applyAlignment="1" applyProtection="1">
      <alignment horizontal="center" vertical="top" wrapText="1"/>
    </xf>
    <xf numFmtId="0" fontId="0" fillId="0" borderId="1" xfId="0" applyBorder="1" applyAlignment="1" applyProtection="1">
      <alignment vertical="top"/>
    </xf>
    <xf numFmtId="0" fontId="0" fillId="0" borderId="8" xfId="0" applyBorder="1" applyAlignment="1" applyProtection="1">
      <alignment horizontal="center" vertical="top" wrapText="1"/>
    </xf>
    <xf numFmtId="1" fontId="0" fillId="0" borderId="1" xfId="0" applyNumberFormat="1" applyBorder="1" applyAlignment="1" applyProtection="1">
      <alignment vertical="top"/>
    </xf>
    <xf numFmtId="1" fontId="0" fillId="0" borderId="1" xfId="0" applyNumberFormat="1" applyFill="1" applyBorder="1" applyAlignment="1" applyProtection="1">
      <alignment vertical="top"/>
    </xf>
    <xf numFmtId="1" fontId="0" fillId="0" borderId="1" xfId="0" applyNumberFormat="1" applyBorder="1" applyProtection="1"/>
    <xf numFmtId="1" fontId="0" fillId="0" borderId="1" xfId="0" applyNumberFormat="1" applyFill="1" applyBorder="1" applyProtection="1"/>
    <xf numFmtId="0" fontId="0" fillId="2" borderId="1" xfId="0" applyFill="1" applyBorder="1" applyAlignment="1" applyProtection="1">
      <alignment vertical="top" wrapText="1"/>
    </xf>
    <xf numFmtId="0" fontId="0" fillId="0" borderId="0" xfId="0" applyFill="1" applyBorder="1" applyAlignment="1" applyProtection="1">
      <alignment horizontal="left" vertical="top" wrapText="1"/>
    </xf>
    <xf numFmtId="164" fontId="0" fillId="2" borderId="1" xfId="0" applyNumberFormat="1" applyFill="1" applyBorder="1" applyProtection="1">
      <protection locked="0"/>
    </xf>
    <xf numFmtId="164" fontId="0" fillId="2" borderId="1" xfId="0" applyNumberFormat="1" applyFill="1" applyBorder="1" applyAlignment="1" applyProtection="1">
      <alignment vertical="top"/>
      <protection locked="0"/>
    </xf>
    <xf numFmtId="0" fontId="0" fillId="0" borderId="1" xfId="0" applyBorder="1" applyAlignment="1" applyProtection="1">
      <alignment wrapText="1"/>
    </xf>
    <xf numFmtId="0" fontId="0" fillId="0" borderId="0" xfId="0" applyFill="1" applyBorder="1" applyAlignment="1" applyProtection="1">
      <alignment horizontal="center"/>
      <protection locked="0"/>
    </xf>
    <xf numFmtId="0" fontId="4" fillId="0" borderId="0" xfId="1" applyFont="1" applyAlignment="1" applyProtection="1"/>
    <xf numFmtId="0" fontId="0" fillId="2" borderId="1" xfId="0" applyFill="1" applyBorder="1" applyAlignment="1" applyProtection="1">
      <alignment vertical="top"/>
      <protection locked="0"/>
    </xf>
    <xf numFmtId="0" fontId="3" fillId="0" borderId="0" xfId="0" applyFont="1" applyAlignment="1" applyProtection="1">
      <alignment horizontal="left"/>
    </xf>
    <xf numFmtId="0" fontId="0" fillId="2" borderId="3" xfId="0" applyFill="1" applyBorder="1" applyAlignment="1" applyProtection="1">
      <alignment vertical="top"/>
      <protection locked="0"/>
    </xf>
    <xf numFmtId="0" fontId="0" fillId="2" borderId="0" xfId="0" applyFill="1" applyBorder="1" applyAlignment="1" applyProtection="1">
      <alignment vertical="top"/>
      <protection locked="0"/>
    </xf>
    <xf numFmtId="0" fontId="0" fillId="0" borderId="0" xfId="0" applyFill="1" applyBorder="1" applyAlignment="1" applyProtection="1">
      <alignment vertical="top" wrapText="1"/>
      <protection locked="0"/>
    </xf>
    <xf numFmtId="0" fontId="3" fillId="0" borderId="0" xfId="0" applyFont="1" applyFill="1" applyBorder="1" applyAlignment="1" applyProtection="1">
      <protection locked="0"/>
    </xf>
    <xf numFmtId="0" fontId="3" fillId="2" borderId="1" xfId="0" applyFont="1" applyFill="1" applyBorder="1" applyProtection="1"/>
    <xf numFmtId="0" fontId="0" fillId="2" borderId="10" xfId="0" applyFill="1" applyBorder="1" applyAlignment="1" applyProtection="1">
      <alignment vertical="top"/>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0" fillId="2" borderId="4" xfId="0" applyFill="1" applyBorder="1" applyAlignment="1" applyProtection="1">
      <protection locked="0"/>
    </xf>
    <xf numFmtId="0" fontId="0" fillId="2" borderId="3" xfId="0" applyFill="1" applyBorder="1" applyAlignment="1" applyProtection="1">
      <alignment wrapText="1"/>
      <protection locked="0"/>
    </xf>
    <xf numFmtId="0" fontId="0" fillId="2" borderId="0" xfId="0" applyFill="1" applyBorder="1" applyAlignment="1" applyProtection="1">
      <alignment wrapText="1"/>
      <protection locked="0"/>
    </xf>
    <xf numFmtId="0" fontId="0" fillId="2" borderId="4" xfId="0" applyFill="1" applyBorder="1" applyAlignment="1" applyProtection="1">
      <alignment wrapText="1"/>
      <protection locked="0"/>
    </xf>
    <xf numFmtId="0" fontId="0" fillId="2" borderId="0" xfId="0" applyFill="1" applyBorder="1" applyAlignment="1" applyProtection="1">
      <alignment horizontal="center" vertical="top"/>
      <protection locked="0"/>
    </xf>
    <xf numFmtId="0" fontId="0" fillId="2" borderId="5" xfId="0" applyFill="1" applyBorder="1" applyAlignment="1" applyProtection="1">
      <alignment wrapText="1"/>
      <protection locked="0"/>
    </xf>
    <xf numFmtId="0" fontId="0" fillId="2" borderId="6" xfId="0" applyFill="1" applyBorder="1" applyAlignment="1" applyProtection="1">
      <alignment wrapText="1"/>
      <protection locked="0"/>
    </xf>
    <xf numFmtId="0" fontId="0" fillId="2" borderId="7" xfId="0" applyFill="1" applyBorder="1" applyAlignment="1" applyProtection="1">
      <alignment wrapText="1"/>
      <protection locked="0"/>
    </xf>
    <xf numFmtId="0" fontId="2" fillId="0" borderId="4" xfId="0" applyFont="1" applyBorder="1"/>
    <xf numFmtId="0" fontId="0" fillId="0" borderId="1" xfId="0" applyFill="1" applyBorder="1" applyAlignment="1" applyProtection="1">
      <alignment horizontal="center" vertical="top" wrapText="1"/>
    </xf>
    <xf numFmtId="0" fontId="0" fillId="0" borderId="1" xfId="0" applyFill="1" applyBorder="1" applyProtection="1"/>
    <xf numFmtId="0" fontId="0" fillId="0" borderId="9" xfId="0" applyBorder="1" applyAlignment="1" applyProtection="1">
      <alignment horizontal="center" vertical="top" wrapText="1"/>
    </xf>
    <xf numFmtId="0" fontId="2" fillId="0" borderId="0" xfId="0" applyFont="1" applyFill="1" applyBorder="1" applyAlignment="1" applyProtection="1">
      <alignment vertical="top"/>
    </xf>
    <xf numFmtId="0" fontId="0" fillId="0" borderId="0" xfId="0" applyFill="1" applyBorder="1" applyAlignment="1" applyProtection="1">
      <alignment horizontal="center" vertical="top" wrapText="1"/>
    </xf>
    <xf numFmtId="0" fontId="0" fillId="0" borderId="1" xfId="0" applyFill="1" applyBorder="1" applyAlignment="1" applyProtection="1">
      <alignment vertical="top"/>
    </xf>
    <xf numFmtId="0" fontId="0" fillId="0" borderId="0" xfId="0" applyFill="1" applyBorder="1" applyAlignment="1" applyProtection="1">
      <alignment vertical="top"/>
    </xf>
    <xf numFmtId="0" fontId="2" fillId="0" borderId="0" xfId="0" applyFont="1" applyBorder="1" applyAlignment="1" applyProtection="1">
      <alignment vertical="top"/>
    </xf>
    <xf numFmtId="0" fontId="0" fillId="0" borderId="9" xfId="0" applyFill="1" applyBorder="1" applyAlignment="1" applyProtection="1">
      <alignment vertical="top"/>
    </xf>
    <xf numFmtId="1" fontId="0" fillId="0" borderId="0" xfId="0" applyNumberFormat="1" applyFill="1" applyBorder="1" applyAlignment="1" applyProtection="1"/>
    <xf numFmtId="0" fontId="2" fillId="0" borderId="4" xfId="0" applyFont="1" applyBorder="1" applyAlignment="1">
      <alignment horizontal="left" vertical="top" wrapText="1"/>
    </xf>
    <xf numFmtId="0" fontId="10" fillId="0" borderId="0" xfId="0" applyFont="1" applyBorder="1" applyAlignment="1">
      <alignment horizontal="center" vertical="top" wrapText="1"/>
    </xf>
    <xf numFmtId="164" fontId="0" fillId="2" borderId="0" xfId="0" applyNumberFormat="1" applyFill="1" applyBorder="1" applyAlignment="1" applyProtection="1">
      <alignment wrapText="1"/>
      <protection locked="0"/>
    </xf>
    <xf numFmtId="0" fontId="0" fillId="2" borderId="0" xfId="0" applyFill="1" applyAlignment="1" applyProtection="1">
      <alignment wrapText="1"/>
      <protection locked="0"/>
    </xf>
    <xf numFmtId="0" fontId="10" fillId="0" borderId="6" xfId="0" applyFont="1" applyBorder="1" applyAlignment="1">
      <alignment horizontal="center" vertical="top" wrapText="1"/>
    </xf>
    <xf numFmtId="0" fontId="10" fillId="0" borderId="5" xfId="0" applyFont="1" applyBorder="1" applyAlignment="1">
      <alignment horizontal="center" vertical="top" wrapText="1"/>
    </xf>
    <xf numFmtId="0" fontId="3" fillId="0" borderId="0" xfId="0" applyFont="1"/>
    <xf numFmtId="0" fontId="3" fillId="0" borderId="10" xfId="0" applyFont="1" applyBorder="1"/>
    <xf numFmtId="0" fontId="12" fillId="0" borderId="12" xfId="0" applyFont="1" applyBorder="1"/>
    <xf numFmtId="0" fontId="3" fillId="0" borderId="9" xfId="0" applyFont="1" applyBorder="1"/>
    <xf numFmtId="0" fontId="3" fillId="0" borderId="13" xfId="0" applyFont="1" applyBorder="1" applyAlignment="1" applyProtection="1"/>
    <xf numFmtId="0" fontId="3" fillId="0" borderId="1" xfId="0" applyFont="1" applyBorder="1" applyAlignment="1"/>
    <xf numFmtId="0" fontId="0" fillId="0" borderId="0" xfId="0" applyBorder="1" applyAlignment="1"/>
    <xf numFmtId="0" fontId="12" fillId="0" borderId="0" xfId="0" applyFont="1" applyBorder="1"/>
    <xf numFmtId="164" fontId="0" fillId="0" borderId="1" xfId="0" applyNumberFormat="1" applyBorder="1" applyProtection="1"/>
    <xf numFmtId="1" fontId="0" fillId="0" borderId="1" xfId="0" applyNumberFormat="1" applyFill="1" applyBorder="1" applyAlignment="1" applyProtection="1">
      <alignment vertical="top"/>
      <protection locked="0"/>
    </xf>
    <xf numFmtId="14" fontId="0" fillId="0" borderId="1" xfId="0" applyNumberFormat="1" applyFill="1" applyBorder="1" applyAlignment="1" applyProtection="1"/>
    <xf numFmtId="2" fontId="3" fillId="2" borderId="1" xfId="0" applyNumberFormat="1" applyFont="1" applyFill="1" applyBorder="1" applyAlignment="1" applyProtection="1"/>
    <xf numFmtId="1" fontId="0" fillId="0" borderId="11" xfId="0" applyNumberFormat="1" applyBorder="1" applyAlignment="1" applyProtection="1">
      <alignment horizontal="right"/>
    </xf>
    <xf numFmtId="1" fontId="0" fillId="0" borderId="0" xfId="0" applyNumberFormat="1" applyBorder="1" applyAlignment="1" applyProtection="1">
      <alignment horizontal="right"/>
    </xf>
    <xf numFmtId="166" fontId="0" fillId="0" borderId="0" xfId="0" applyNumberFormat="1" applyAlignment="1">
      <alignment horizontal="left" vertical="top" wrapText="1"/>
    </xf>
    <xf numFmtId="0" fontId="0" fillId="2" borderId="0" xfId="0" applyFill="1" applyBorder="1" applyAlignment="1" applyProtection="1">
      <alignment horizontal="left" vertical="top" wrapText="1"/>
      <protection locked="0"/>
    </xf>
    <xf numFmtId="0" fontId="0" fillId="2" borderId="0" xfId="0" applyFill="1" applyBorder="1" applyAlignment="1" applyProtection="1">
      <alignment vertical="top" wrapText="1"/>
      <protection locked="0"/>
    </xf>
    <xf numFmtId="0" fontId="0" fillId="2" borderId="0" xfId="0" applyFill="1" applyAlignment="1" applyProtection="1">
      <alignment horizontal="left" vertical="top"/>
      <protection locked="0"/>
    </xf>
    <xf numFmtId="0" fontId="0" fillId="2" borderId="0" xfId="0" applyFill="1" applyBorder="1" applyAlignment="1" applyProtection="1">
      <alignment horizontal="center" vertical="top" wrapText="1"/>
      <protection locked="0"/>
    </xf>
    <xf numFmtId="0" fontId="0" fillId="0" borderId="11" xfId="0" applyFill="1" applyBorder="1" applyAlignment="1" applyProtection="1">
      <alignment horizontal="right"/>
    </xf>
    <xf numFmtId="0" fontId="0" fillId="0" borderId="12" xfId="0" applyBorder="1" applyProtection="1"/>
    <xf numFmtId="2" fontId="0" fillId="0" borderId="6" xfId="0" applyNumberFormat="1" applyBorder="1" applyAlignment="1" applyProtection="1">
      <alignment horizontal="right"/>
    </xf>
    <xf numFmtId="0" fontId="2" fillId="0" borderId="0" xfId="0" applyFont="1" applyBorder="1"/>
    <xf numFmtId="0" fontId="2" fillId="0" borderId="0" xfId="0" applyFont="1"/>
    <xf numFmtId="15" fontId="3" fillId="0" borderId="0" xfId="0" applyNumberFormat="1" applyFont="1"/>
    <xf numFmtId="0" fontId="3" fillId="0" borderId="0" xfId="0" applyFont="1" applyFill="1" applyAlignment="1" applyProtection="1"/>
    <xf numFmtId="164" fontId="0" fillId="0" borderId="0" xfId="0" applyNumberFormat="1" applyFill="1" applyProtection="1"/>
    <xf numFmtId="164" fontId="3" fillId="0" borderId="0" xfId="0" applyNumberFormat="1" applyFont="1" applyFill="1" applyBorder="1" applyAlignment="1" applyProtection="1"/>
    <xf numFmtId="165" fontId="0" fillId="2" borderId="1" xfId="0" applyNumberFormat="1" applyFill="1" applyBorder="1" applyAlignment="1" applyProtection="1">
      <protection locked="0"/>
    </xf>
    <xf numFmtId="0" fontId="0" fillId="0" borderId="0" xfId="0" applyAlignment="1">
      <alignment horizontal="left" vertical="top" wrapText="1"/>
    </xf>
    <xf numFmtId="0" fontId="0" fillId="0" borderId="0" xfId="0" applyBorder="1" applyAlignment="1">
      <alignment horizontal="left"/>
    </xf>
    <xf numFmtId="0" fontId="1" fillId="0" borderId="0" xfId="0" applyFont="1" applyAlignment="1" applyProtection="1">
      <alignment horizontal="left"/>
    </xf>
    <xf numFmtId="0" fontId="0" fillId="2" borderId="1" xfId="0" applyFill="1" applyBorder="1" applyAlignment="1" applyProtection="1">
      <alignment horizontal="left"/>
      <protection locked="0"/>
    </xf>
    <xf numFmtId="0" fontId="0" fillId="2" borderId="9" xfId="0" applyFill="1" applyBorder="1" applyAlignment="1" applyProtection="1">
      <alignment horizontal="left"/>
      <protection locked="0"/>
    </xf>
    <xf numFmtId="0" fontId="2" fillId="0" borderId="1" xfId="0" applyFont="1" applyBorder="1" applyAlignment="1" applyProtection="1">
      <alignment horizontal="center" vertical="top"/>
    </xf>
    <xf numFmtId="0" fontId="0" fillId="0" borderId="1" xfId="0" applyBorder="1" applyAlignment="1" applyProtection="1">
      <alignment horizontal="center"/>
    </xf>
    <xf numFmtId="0" fontId="0" fillId="0" borderId="0" xfId="0" applyAlignment="1" applyProtection="1">
      <alignment horizontal="left" vertical="top" wrapText="1"/>
    </xf>
    <xf numFmtId="0" fontId="3" fillId="0" borderId="0" xfId="0" applyFont="1" applyAlignment="1" applyProtection="1">
      <alignment horizontal="left"/>
      <protection locked="0"/>
    </xf>
    <xf numFmtId="0" fontId="0" fillId="0" borderId="1" xfId="0" applyBorder="1" applyAlignment="1" applyProtection="1"/>
    <xf numFmtId="0" fontId="0" fillId="0" borderId="0" xfId="0" applyAlignment="1">
      <alignment horizontal="left" vertical="top" wrapText="1"/>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0" fillId="0" borderId="3" xfId="0" applyBorder="1" applyAlignment="1">
      <alignment horizontal="left" vertical="top" wrapText="1"/>
    </xf>
    <xf numFmtId="0" fontId="1" fillId="0" borderId="0" xfId="0" applyFont="1" applyAlignment="1" applyProtection="1">
      <alignment horizontal="left"/>
    </xf>
    <xf numFmtId="0" fontId="3" fillId="0" borderId="9" xfId="0" applyFont="1" applyBorder="1" applyAlignment="1">
      <alignment horizontal="left"/>
    </xf>
    <xf numFmtId="0" fontId="3" fillId="0" borderId="14" xfId="0" applyFont="1" applyBorder="1" applyAlignment="1">
      <alignment horizontal="left"/>
    </xf>
    <xf numFmtId="0" fontId="3" fillId="0" borderId="13" xfId="0" applyFont="1" applyBorder="1" applyAlignment="1">
      <alignment horizontal="left"/>
    </xf>
    <xf numFmtId="0" fontId="2" fillId="0" borderId="6" xfId="0" applyFont="1" applyBorder="1" applyAlignment="1">
      <alignment horizontal="left"/>
    </xf>
    <xf numFmtId="0" fontId="3" fillId="0" borderId="1" xfId="0" applyFont="1" applyBorder="1" applyAlignment="1">
      <alignment horizontal="left"/>
    </xf>
    <xf numFmtId="0" fontId="0" fillId="0" borderId="0" xfId="0" applyBorder="1" applyAlignment="1">
      <alignment horizontal="left"/>
    </xf>
    <xf numFmtId="0" fontId="12" fillId="0" borderId="0" xfId="0" applyFont="1" applyBorder="1" applyAlignment="1">
      <alignment horizontal="left"/>
    </xf>
    <xf numFmtId="0" fontId="2" fillId="0" borderId="9" xfId="0" applyFont="1" applyBorder="1" applyAlignment="1">
      <alignment horizontal="left" wrapText="1"/>
    </xf>
    <xf numFmtId="0" fontId="2" fillId="0" borderId="14" xfId="0" applyFont="1" applyBorder="1" applyAlignment="1">
      <alignment horizontal="left" wrapText="1"/>
    </xf>
    <xf numFmtId="0" fontId="2" fillId="0" borderId="13" xfId="0" applyFont="1" applyBorder="1" applyAlignment="1">
      <alignment horizontal="left" wrapText="1"/>
    </xf>
    <xf numFmtId="0" fontId="3" fillId="0" borderId="0" xfId="0" applyFont="1" applyBorder="1" applyAlignment="1">
      <alignment horizontal="left"/>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9" xfId="0" applyFont="1" applyBorder="1" applyAlignment="1">
      <alignment horizontal="left" wrapText="1"/>
    </xf>
    <xf numFmtId="0" fontId="3" fillId="0" borderId="14" xfId="0" applyFont="1" applyBorder="1" applyAlignment="1">
      <alignment horizontal="left" wrapText="1"/>
    </xf>
    <xf numFmtId="0" fontId="3" fillId="0" borderId="13" xfId="0" applyFont="1" applyBorder="1" applyAlignment="1">
      <alignment horizontal="left" wrapText="1"/>
    </xf>
    <xf numFmtId="0" fontId="2" fillId="0" borderId="9"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12" fillId="0" borderId="13" xfId="0" applyFont="1" applyBorder="1" applyAlignment="1">
      <alignment horizontal="left"/>
    </xf>
    <xf numFmtId="0" fontId="12" fillId="0" borderId="1" xfId="0" applyFont="1" applyBorder="1" applyAlignment="1">
      <alignment horizontal="left"/>
    </xf>
    <xf numFmtId="0" fontId="3" fillId="0" borderId="0" xfId="0" applyFont="1" applyAlignment="1" applyProtection="1">
      <alignment horizontal="left" vertical="top"/>
      <protection locked="0"/>
    </xf>
    <xf numFmtId="0" fontId="3" fillId="0" borderId="4" xfId="0" applyFont="1" applyBorder="1" applyAlignment="1" applyProtection="1">
      <alignment horizontal="left" vertical="top"/>
      <protection locked="0"/>
    </xf>
    <xf numFmtId="0" fontId="3" fillId="2" borderId="9" xfId="0" applyFont="1" applyFill="1" applyBorder="1" applyAlignment="1" applyProtection="1">
      <alignment wrapText="1"/>
      <protection locked="0"/>
    </xf>
    <xf numFmtId="0" fontId="3" fillId="2" borderId="14" xfId="0" applyFont="1" applyFill="1" applyBorder="1" applyAlignment="1" applyProtection="1">
      <alignment wrapText="1"/>
      <protection locked="0"/>
    </xf>
    <xf numFmtId="0" fontId="3" fillId="2" borderId="13" xfId="0" applyFont="1" applyFill="1" applyBorder="1" applyAlignment="1" applyProtection="1">
      <alignment wrapText="1"/>
      <protection locked="0"/>
    </xf>
    <xf numFmtId="0" fontId="3" fillId="0" borderId="9" xfId="0" applyFont="1" applyFill="1" applyBorder="1" applyAlignment="1" applyProtection="1">
      <alignment horizontal="center" wrapText="1"/>
      <protection locked="0"/>
    </xf>
    <xf numFmtId="0" fontId="3" fillId="0" borderId="14" xfId="0" applyFont="1" applyFill="1" applyBorder="1" applyAlignment="1" applyProtection="1">
      <alignment horizontal="center" wrapText="1"/>
      <protection locked="0"/>
    </xf>
    <xf numFmtId="0" fontId="3" fillId="0" borderId="13" xfId="0" applyFont="1" applyFill="1" applyBorder="1" applyAlignment="1" applyProtection="1">
      <alignment horizontal="center" wrapText="1"/>
      <protection locked="0"/>
    </xf>
    <xf numFmtId="0" fontId="3" fillId="2" borderId="9" xfId="0" applyFont="1" applyFill="1" applyBorder="1" applyAlignment="1" applyProtection="1">
      <alignment horizontal="left" wrapText="1"/>
      <protection locked="0"/>
    </xf>
    <xf numFmtId="0" fontId="3" fillId="2" borderId="14" xfId="0" applyFont="1" applyFill="1" applyBorder="1" applyAlignment="1" applyProtection="1">
      <alignment horizontal="left" wrapText="1"/>
      <protection locked="0"/>
    </xf>
    <xf numFmtId="0" fontId="3" fillId="2" borderId="13" xfId="0" applyFont="1" applyFill="1" applyBorder="1" applyAlignment="1" applyProtection="1">
      <alignment horizontal="left" wrapText="1"/>
      <protection locked="0"/>
    </xf>
    <xf numFmtId="0" fontId="3" fillId="0" borderId="0" xfId="0" applyFont="1" applyAlignment="1" applyProtection="1">
      <alignment horizontal="left"/>
      <protection locked="0"/>
    </xf>
    <xf numFmtId="0" fontId="3" fillId="2" borderId="1" xfId="0" applyFont="1" applyFill="1" applyBorder="1" applyAlignment="1" applyProtection="1">
      <alignment wrapText="1"/>
      <protection locked="0"/>
    </xf>
    <xf numFmtId="0" fontId="3" fillId="0" borderId="4" xfId="0" applyFont="1" applyBorder="1" applyAlignment="1" applyProtection="1">
      <alignment horizontal="left"/>
      <protection locked="0"/>
    </xf>
    <xf numFmtId="0" fontId="0" fillId="0" borderId="1" xfId="0" applyBorder="1" applyAlignment="1" applyProtection="1"/>
    <xf numFmtId="0" fontId="0" fillId="0" borderId="9" xfId="0" applyBorder="1" applyAlignment="1" applyProtection="1"/>
    <xf numFmtId="0" fontId="0" fillId="0" borderId="14" xfId="0" applyBorder="1" applyAlignment="1" applyProtection="1"/>
    <xf numFmtId="0" fontId="0" fillId="0" borderId="13" xfId="0" applyBorder="1" applyAlignment="1" applyProtection="1"/>
    <xf numFmtId="0" fontId="0" fillId="2" borderId="9" xfId="0" applyFill="1" applyBorder="1" applyAlignment="1" applyProtection="1">
      <alignment horizontal="left"/>
      <protection locked="0"/>
    </xf>
    <xf numFmtId="0" fontId="0" fillId="2" borderId="14" xfId="0" applyFill="1" applyBorder="1" applyAlignment="1" applyProtection="1">
      <alignment horizontal="left"/>
      <protection locked="0"/>
    </xf>
    <xf numFmtId="0" fontId="0" fillId="2" borderId="13" xfId="0" applyFill="1" applyBorder="1" applyAlignment="1" applyProtection="1">
      <alignment horizontal="left"/>
      <protection locked="0"/>
    </xf>
    <xf numFmtId="0" fontId="3"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2" fillId="0" borderId="9" xfId="0" applyFont="1" applyFill="1" applyBorder="1" applyAlignment="1" applyProtection="1">
      <alignment horizontal="center" wrapText="1"/>
    </xf>
    <xf numFmtId="0" fontId="2" fillId="0" borderId="14" xfId="0" applyFont="1" applyFill="1" applyBorder="1" applyAlignment="1" applyProtection="1">
      <alignment horizontal="center" wrapText="1"/>
    </xf>
    <xf numFmtId="0" fontId="2" fillId="0" borderId="13" xfId="0" applyFont="1" applyFill="1" applyBorder="1" applyAlignment="1" applyProtection="1">
      <alignment horizontal="center" wrapText="1"/>
    </xf>
    <xf numFmtId="0" fontId="0" fillId="0" borderId="0" xfId="0" applyAlignment="1" applyProtection="1">
      <alignment horizontal="left" vertical="top" wrapText="1"/>
    </xf>
    <xf numFmtId="0" fontId="0" fillId="2" borderId="9" xfId="0" applyFill="1" applyBorder="1" applyAlignment="1" applyProtection="1">
      <alignment horizontal="center"/>
      <protection locked="0"/>
    </xf>
    <xf numFmtId="0" fontId="0" fillId="2" borderId="13" xfId="0" applyFill="1" applyBorder="1" applyAlignment="1" applyProtection="1">
      <alignment horizontal="center"/>
      <protection locked="0"/>
    </xf>
    <xf numFmtId="0" fontId="0" fillId="0" borderId="0" xfId="0" applyAlignment="1" applyProtection="1">
      <alignment horizontal="left"/>
    </xf>
    <xf numFmtId="0" fontId="3" fillId="2" borderId="1" xfId="0" applyFont="1" applyFill="1" applyBorder="1" applyAlignment="1" applyProtection="1">
      <alignment horizontal="left" vertical="top" wrapText="1"/>
      <protection locked="0"/>
    </xf>
    <xf numFmtId="0" fontId="2" fillId="0" borderId="14" xfId="0" applyFont="1" applyBorder="1" applyAlignment="1" applyProtection="1">
      <alignment horizontal="center" vertical="top"/>
    </xf>
    <xf numFmtId="0" fontId="2" fillId="0" borderId="13" xfId="0" applyFont="1" applyBorder="1" applyAlignment="1" applyProtection="1">
      <alignment horizontal="center" vertical="top"/>
    </xf>
    <xf numFmtId="0" fontId="2" fillId="0" borderId="1" xfId="0" applyFont="1" applyBorder="1" applyAlignment="1" applyProtection="1">
      <alignment horizontal="center" vertical="top"/>
    </xf>
    <xf numFmtId="0" fontId="0" fillId="2" borderId="1" xfId="0" applyFill="1" applyBorder="1" applyAlignment="1" applyProtection="1">
      <alignment horizontal="left" wrapText="1"/>
      <protection locked="0"/>
    </xf>
    <xf numFmtId="0" fontId="0" fillId="2" borderId="9" xfId="0" applyFill="1" applyBorder="1" applyAlignment="1" applyProtection="1">
      <alignment horizontal="left" vertical="top"/>
      <protection locked="0"/>
    </xf>
    <xf numFmtId="0" fontId="0" fillId="2" borderId="14" xfId="0" applyFill="1" applyBorder="1" applyAlignment="1" applyProtection="1">
      <alignment horizontal="left" vertical="top"/>
      <protection locked="0"/>
    </xf>
    <xf numFmtId="0" fontId="0" fillId="2" borderId="13" xfId="0" applyFill="1" applyBorder="1" applyAlignment="1" applyProtection="1">
      <alignment horizontal="left" vertical="top"/>
      <protection locked="0"/>
    </xf>
    <xf numFmtId="0" fontId="2" fillId="0" borderId="9" xfId="0" applyFont="1" applyBorder="1" applyAlignment="1" applyProtection="1">
      <alignment horizontal="center" vertical="top"/>
    </xf>
    <xf numFmtId="0" fontId="1" fillId="0" borderId="17" xfId="0" applyFont="1" applyBorder="1" applyAlignment="1" applyProtection="1">
      <alignment horizontal="left"/>
    </xf>
    <xf numFmtId="0" fontId="0" fillId="0" borderId="13" xfId="0" applyBorder="1" applyAlignment="1" applyProtection="1">
      <alignment horizontal="center"/>
    </xf>
    <xf numFmtId="0" fontId="0" fillId="0" borderId="1" xfId="0" applyBorder="1" applyAlignment="1" applyProtection="1">
      <alignment horizontal="center"/>
    </xf>
    <xf numFmtId="0" fontId="0" fillId="2" borderId="1" xfId="0" applyFill="1" applyBorder="1" applyAlignment="1" applyProtection="1">
      <alignment horizontal="left" vertical="top"/>
      <protection locked="0"/>
    </xf>
    <xf numFmtId="0" fontId="0" fillId="0" borderId="9" xfId="0" applyBorder="1" applyAlignment="1" applyProtection="1">
      <alignment horizontal="center" vertical="top"/>
    </xf>
    <xf numFmtId="0" fontId="0" fillId="0" borderId="13" xfId="0" applyBorder="1" applyAlignment="1" applyProtection="1">
      <alignment horizontal="center" vertical="top"/>
    </xf>
    <xf numFmtId="0" fontId="0" fillId="0" borderId="14" xfId="0" applyBorder="1" applyAlignment="1" applyProtection="1">
      <alignment horizontal="center" vertical="top"/>
    </xf>
    <xf numFmtId="0" fontId="0" fillId="2" borderId="9" xfId="0" applyFill="1" applyBorder="1" applyAlignment="1" applyProtection="1">
      <alignment horizontal="left" vertical="top" wrapText="1"/>
    </xf>
    <xf numFmtId="0" fontId="0" fillId="2" borderId="14" xfId="0" applyFill="1" applyBorder="1" applyAlignment="1" applyProtection="1">
      <alignment horizontal="left" vertical="top" wrapText="1"/>
    </xf>
    <xf numFmtId="0" fontId="0" fillId="2" borderId="13" xfId="0" applyFill="1" applyBorder="1" applyAlignment="1" applyProtection="1">
      <alignment horizontal="left" vertical="top" wrapText="1"/>
    </xf>
    <xf numFmtId="0" fontId="0" fillId="0" borderId="9" xfId="0" applyBorder="1" applyAlignment="1" applyProtection="1">
      <alignment horizontal="left" vertical="top" wrapText="1"/>
    </xf>
    <xf numFmtId="0" fontId="0" fillId="0" borderId="14" xfId="0" applyBorder="1" applyAlignment="1" applyProtection="1">
      <alignment horizontal="left" vertical="top" wrapText="1"/>
    </xf>
    <xf numFmtId="0" fontId="0" fillId="0" borderId="13" xfId="0" applyBorder="1" applyAlignment="1" applyProtection="1">
      <alignment horizontal="left" vertical="top" wrapText="1"/>
    </xf>
    <xf numFmtId="0" fontId="1" fillId="0" borderId="0" xfId="0" applyFont="1" applyBorder="1" applyAlignment="1" applyProtection="1">
      <alignment horizontal="center"/>
    </xf>
    <xf numFmtId="0" fontId="0" fillId="2" borderId="1" xfId="0" applyFill="1" applyBorder="1" applyAlignment="1" applyProtection="1">
      <alignment horizontal="left" vertical="top" wrapText="1"/>
    </xf>
    <xf numFmtId="0" fontId="0" fillId="2" borderId="1" xfId="0" applyFill="1" applyBorder="1" applyAlignment="1" applyProtection="1">
      <alignment wrapText="1"/>
      <protection locked="0"/>
    </xf>
  </cellXfs>
  <cellStyles count="2">
    <cellStyle name="Hyperlink" xfId="1" builtinId="8"/>
    <cellStyle name="Normal" xfId="0" builtinId="0"/>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200025</xdr:colOff>
      <xdr:row>13</xdr:row>
      <xdr:rowOff>85725</xdr:rowOff>
    </xdr:from>
    <xdr:to>
      <xdr:col>4</xdr:col>
      <xdr:colOff>561975</xdr:colOff>
      <xdr:row>16</xdr:row>
      <xdr:rowOff>47625</xdr:rowOff>
    </xdr:to>
    <xdr:sp macro="" textlink="">
      <xdr:nvSpPr>
        <xdr:cNvPr id="8210" name="Button 18" hidden="1">
          <a:extLst>
            <a:ext uri="{63B3BB69-23CF-44E3-9099-C40C66FF867C}">
              <a14:compatExt xmlns:a14="http://schemas.microsoft.com/office/drawing/2010/main" spid="_x0000_s8210"/>
            </a:ext>
            <a:ext uri="{FF2B5EF4-FFF2-40B4-BE49-F238E27FC236}">
              <a16:creationId xmlns:a16="http://schemas.microsoft.com/office/drawing/2014/main" id="{F33F089A-7CC5-45D5-9664-FFD5973857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Copy Historical Data</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L53"/>
  <sheetViews>
    <sheetView showGridLines="0" topLeftCell="A7" zoomScaleNormal="100" workbookViewId="0">
      <selection activeCell="L14" sqref="L14"/>
    </sheetView>
  </sheetViews>
  <sheetFormatPr defaultColWidth="8.85546875" defaultRowHeight="12.75"/>
  <cols>
    <col min="1" max="1" width="18.7109375" style="43" customWidth="1"/>
    <col min="2" max="2" width="11" bestFit="1" customWidth="1"/>
    <col min="3" max="3" width="10.140625" customWidth="1"/>
    <col min="4" max="4" width="11.28515625" customWidth="1"/>
    <col min="5" max="5" width="11.42578125" customWidth="1"/>
    <col min="6" max="6" width="12.42578125" customWidth="1"/>
    <col min="7" max="7" width="10.42578125" customWidth="1"/>
    <col min="8" max="8" width="10.7109375" customWidth="1"/>
    <col min="9" max="10" width="8.85546875" customWidth="1"/>
    <col min="11" max="11" width="11.7109375" customWidth="1"/>
  </cols>
  <sheetData>
    <row r="1" spans="1:9" ht="20.25">
      <c r="A1" s="209" t="s">
        <v>0</v>
      </c>
      <c r="B1" s="209"/>
      <c r="C1" s="209"/>
      <c r="D1" s="209"/>
      <c r="E1" s="209"/>
      <c r="F1" s="209"/>
      <c r="G1" s="209"/>
    </row>
    <row r="3" spans="1:9">
      <c r="A3" s="40" t="s">
        <v>1</v>
      </c>
      <c r="B3" s="38">
        <v>7</v>
      </c>
    </row>
    <row r="4" spans="1:9">
      <c r="A4" s="40" t="s">
        <v>2</v>
      </c>
      <c r="B4" s="12">
        <v>43936</v>
      </c>
      <c r="C4" s="193" t="s">
        <v>3</v>
      </c>
    </row>
    <row r="5" spans="1:9">
      <c r="A5" s="40"/>
      <c r="B5" s="12"/>
      <c r="C5" s="12"/>
    </row>
    <row r="6" spans="1:9">
      <c r="A6" s="43" t="s">
        <v>4</v>
      </c>
      <c r="B6" s="61" t="str">
        <f>CONCATENATE(B3,".xls")</f>
        <v>7.xls</v>
      </c>
    </row>
    <row r="7" spans="1:9">
      <c r="A7" s="40"/>
    </row>
    <row r="8" spans="1:9">
      <c r="A8" s="40" t="s">
        <v>5</v>
      </c>
      <c r="B8" s="210" t="s">
        <v>6</v>
      </c>
      <c r="C8" s="210"/>
      <c r="D8" s="210"/>
      <c r="E8" s="210"/>
      <c r="F8" s="210"/>
      <c r="G8" s="210"/>
      <c r="H8" s="210"/>
      <c r="I8" s="210"/>
    </row>
    <row r="9" spans="1:9">
      <c r="A9" s="40"/>
    </row>
    <row r="10" spans="1:9" ht="23.25" customHeight="1">
      <c r="A10" s="41" t="s">
        <v>1</v>
      </c>
      <c r="B10" s="208" t="s">
        <v>7</v>
      </c>
      <c r="C10" s="208"/>
      <c r="D10" s="208"/>
      <c r="E10" s="208"/>
      <c r="F10" s="208"/>
      <c r="G10" s="208"/>
      <c r="H10" s="208"/>
      <c r="I10" s="208"/>
    </row>
    <row r="11" spans="1:9" ht="44.25" customHeight="1">
      <c r="A11" s="42" t="s">
        <v>8</v>
      </c>
      <c r="B11" s="211" t="s">
        <v>9</v>
      </c>
      <c r="C11" s="208"/>
      <c r="D11" s="208"/>
      <c r="E11" s="208"/>
      <c r="F11" s="208"/>
      <c r="G11" s="208"/>
      <c r="H11" s="208"/>
      <c r="I11" s="208"/>
    </row>
    <row r="12" spans="1:9" ht="15.75" customHeight="1">
      <c r="A12" s="163"/>
      <c r="B12" s="208" t="s">
        <v>10</v>
      </c>
      <c r="C12" s="208"/>
      <c r="D12" s="208"/>
      <c r="E12" s="208"/>
      <c r="F12" s="208"/>
      <c r="G12" s="208"/>
      <c r="H12" s="208"/>
      <c r="I12" s="208"/>
    </row>
    <row r="13" spans="1:9" ht="15.75" customHeight="1">
      <c r="A13" s="163"/>
      <c r="B13" s="198"/>
      <c r="C13" s="198">
        <v>275</v>
      </c>
      <c r="D13" s="198"/>
      <c r="E13" s="198"/>
      <c r="F13" s="198"/>
      <c r="G13" s="198"/>
      <c r="H13" s="198"/>
      <c r="I13" s="198"/>
    </row>
    <row r="14" spans="1:9" ht="14.25" customHeight="1">
      <c r="A14" s="163"/>
      <c r="B14" s="198"/>
      <c r="C14" s="198">
        <v>400</v>
      </c>
      <c r="D14" s="198"/>
      <c r="E14" s="198"/>
      <c r="F14" s="198"/>
      <c r="G14" s="198"/>
      <c r="H14" s="198"/>
      <c r="I14" s="198"/>
    </row>
    <row r="15" spans="1:9" ht="14.25" customHeight="1">
      <c r="A15" s="163"/>
      <c r="B15" s="198"/>
      <c r="C15" s="198">
        <v>-75</v>
      </c>
      <c r="D15" s="198"/>
      <c r="E15" s="198"/>
      <c r="F15" s="198"/>
      <c r="G15" s="198"/>
      <c r="H15" s="198"/>
      <c r="I15" s="198"/>
    </row>
    <row r="16" spans="1:9" ht="42" customHeight="1">
      <c r="A16" s="163"/>
      <c r="B16" s="208" t="s">
        <v>11</v>
      </c>
      <c r="C16" s="208"/>
      <c r="D16" s="208"/>
      <c r="E16" s="208"/>
      <c r="F16" s="208"/>
      <c r="G16" s="208"/>
      <c r="H16" s="208"/>
      <c r="I16" s="208"/>
    </row>
    <row r="17" spans="1:11" ht="14.25" customHeight="1">
      <c r="A17" s="152"/>
      <c r="B17" s="198"/>
      <c r="C17" s="208" t="s">
        <v>12</v>
      </c>
      <c r="D17" s="208"/>
      <c r="E17" s="208" t="s">
        <v>13</v>
      </c>
      <c r="F17" s="208"/>
      <c r="G17" s="208"/>
      <c r="H17" s="208"/>
      <c r="I17" s="198"/>
    </row>
    <row r="18" spans="1:11" ht="13.5" customHeight="1">
      <c r="A18" s="152"/>
      <c r="B18" s="198"/>
      <c r="C18" s="208" t="s">
        <v>14</v>
      </c>
      <c r="D18" s="208"/>
      <c r="E18" s="208" t="s">
        <v>15</v>
      </c>
      <c r="F18" s="208"/>
      <c r="G18" s="208"/>
      <c r="H18" s="208"/>
      <c r="I18" s="198"/>
    </row>
    <row r="19" spans="1:11" ht="13.5" customHeight="1">
      <c r="A19" s="152"/>
      <c r="B19" s="198"/>
      <c r="C19" s="208" t="s">
        <v>16</v>
      </c>
      <c r="D19" s="208"/>
      <c r="E19" s="211" t="s">
        <v>17</v>
      </c>
      <c r="F19" s="208"/>
      <c r="G19" s="208"/>
      <c r="H19" s="208"/>
      <c r="I19" s="208"/>
    </row>
    <row r="20" spans="1:11" ht="13.5" customHeight="1">
      <c r="A20" s="152"/>
      <c r="B20" s="198"/>
      <c r="C20" s="208" t="s">
        <v>18</v>
      </c>
      <c r="D20" s="208"/>
      <c r="E20" s="211" t="s">
        <v>19</v>
      </c>
      <c r="F20" s="208"/>
      <c r="G20" s="208"/>
      <c r="H20" s="208"/>
      <c r="I20" s="208"/>
    </row>
    <row r="21" spans="1:11" ht="13.5" customHeight="1">
      <c r="A21" s="152"/>
      <c r="B21" s="198"/>
      <c r="C21" s="208" t="s">
        <v>20</v>
      </c>
      <c r="D21" s="208"/>
      <c r="E21" s="211" t="s">
        <v>21</v>
      </c>
      <c r="F21" s="208"/>
      <c r="G21" s="208"/>
      <c r="H21" s="208"/>
      <c r="I21" s="208"/>
    </row>
    <row r="22" spans="1:11" ht="13.5" customHeight="1">
      <c r="A22" s="152"/>
      <c r="B22" s="198"/>
      <c r="C22" s="208" t="s">
        <v>22</v>
      </c>
      <c r="D22" s="208"/>
      <c r="E22" s="211" t="s">
        <v>23</v>
      </c>
      <c r="F22" s="208"/>
      <c r="G22" s="208"/>
      <c r="H22" s="208"/>
      <c r="I22" s="208"/>
    </row>
    <row r="23" spans="1:11" ht="13.5" customHeight="1">
      <c r="A23" s="152"/>
      <c r="B23" s="198"/>
      <c r="C23" s="198"/>
      <c r="D23" s="198"/>
      <c r="E23" s="198"/>
      <c r="F23" s="198"/>
      <c r="G23" s="198"/>
      <c r="H23" s="198"/>
      <c r="I23" s="198"/>
    </row>
    <row r="24" spans="1:11" ht="33" customHeight="1">
      <c r="A24" s="152"/>
      <c r="B24" s="208" t="s">
        <v>24</v>
      </c>
      <c r="C24" s="208"/>
      <c r="D24" s="208"/>
      <c r="E24" s="208"/>
      <c r="F24" s="208"/>
      <c r="G24" s="208"/>
      <c r="H24" s="208"/>
      <c r="I24" s="208"/>
    </row>
    <row r="25" spans="1:11" ht="16.5" customHeight="1">
      <c r="A25" s="152"/>
      <c r="B25" s="198"/>
      <c r="C25" s="167" t="s">
        <v>25</v>
      </c>
      <c r="D25" s="168" t="s">
        <v>26</v>
      </c>
      <c r="E25" s="164"/>
      <c r="I25" s="164"/>
      <c r="J25" s="164"/>
      <c r="K25" s="39"/>
    </row>
    <row r="26" spans="1:11" ht="14.25" customHeight="1">
      <c r="A26" s="163"/>
      <c r="B26" s="198"/>
      <c r="C26" s="49">
        <v>255</v>
      </c>
      <c r="D26" s="181">
        <v>600</v>
      </c>
      <c r="E26" s="198"/>
      <c r="F26" s="198"/>
      <c r="G26" s="183"/>
      <c r="H26" s="183"/>
      <c r="I26" s="198"/>
    </row>
    <row r="27" spans="1:11" ht="14.25" customHeight="1">
      <c r="A27" s="163"/>
      <c r="B27" s="198"/>
      <c r="C27" s="49">
        <v>475</v>
      </c>
      <c r="D27" s="182">
        <v>1440</v>
      </c>
      <c r="E27" s="198"/>
      <c r="F27" s="198"/>
      <c r="G27" s="183"/>
      <c r="H27" s="183"/>
      <c r="I27" s="198"/>
    </row>
    <row r="28" spans="1:11" ht="14.25" customHeight="1">
      <c r="A28" s="163"/>
      <c r="B28" s="198"/>
      <c r="C28" s="49">
        <v>362</v>
      </c>
      <c r="D28" s="182">
        <v>300</v>
      </c>
      <c r="E28" s="198"/>
      <c r="F28" s="198"/>
      <c r="G28" s="183"/>
      <c r="H28" s="183"/>
      <c r="I28" s="198"/>
    </row>
    <row r="29" spans="1:11" ht="14.25" customHeight="1">
      <c r="A29" s="163"/>
      <c r="B29" s="198"/>
      <c r="C29" s="49">
        <v>341</v>
      </c>
      <c r="D29" s="182">
        <v>780</v>
      </c>
      <c r="E29" s="198"/>
      <c r="F29" s="198"/>
      <c r="G29" s="183"/>
      <c r="H29" s="183"/>
      <c r="I29" s="198"/>
    </row>
    <row r="30" spans="1:11" ht="14.25" customHeight="1">
      <c r="A30" s="163"/>
      <c r="B30" s="198"/>
      <c r="C30" s="49">
        <v>469</v>
      </c>
      <c r="D30" s="182">
        <v>1440</v>
      </c>
      <c r="E30" s="198"/>
      <c r="F30" s="198"/>
      <c r="G30" s="183"/>
      <c r="H30" s="183"/>
      <c r="I30" s="198"/>
    </row>
    <row r="31" spans="1:11" ht="14.25" customHeight="1">
      <c r="A31" s="163"/>
      <c r="B31" s="198"/>
      <c r="C31" s="49">
        <v>255</v>
      </c>
      <c r="D31" s="182">
        <v>600</v>
      </c>
      <c r="E31" s="198"/>
      <c r="F31" s="198"/>
      <c r="G31" s="183"/>
      <c r="H31" s="183"/>
      <c r="I31" s="198"/>
    </row>
    <row r="32" spans="1:11" ht="14.25" customHeight="1">
      <c r="A32" s="163"/>
      <c r="B32" s="198"/>
      <c r="C32" s="49">
        <v>248</v>
      </c>
      <c r="D32" s="182">
        <v>780</v>
      </c>
      <c r="E32" s="198"/>
      <c r="F32" s="198"/>
      <c r="G32" s="183"/>
      <c r="H32" s="183"/>
      <c r="I32" s="198"/>
    </row>
    <row r="33" spans="1:12" ht="14.25" customHeight="1">
      <c r="A33" s="163"/>
      <c r="B33" s="198"/>
      <c r="C33" s="49">
        <v>195</v>
      </c>
      <c r="D33" s="182">
        <v>420</v>
      </c>
      <c r="E33" s="198"/>
      <c r="F33" s="198"/>
      <c r="G33" s="183"/>
      <c r="H33" s="183"/>
      <c r="I33" s="198"/>
    </row>
    <row r="34" spans="1:12" ht="14.25" customHeight="1">
      <c r="A34" s="163"/>
      <c r="B34" s="198"/>
      <c r="C34" s="49">
        <v>223</v>
      </c>
      <c r="D34" s="182">
        <v>780</v>
      </c>
      <c r="E34" s="198"/>
      <c r="F34" s="198"/>
      <c r="G34" s="183"/>
      <c r="H34" s="183"/>
      <c r="I34" s="198"/>
    </row>
    <row r="35" spans="1:12" ht="14.25" customHeight="1">
      <c r="A35" s="163"/>
      <c r="B35" s="198"/>
      <c r="C35" s="49">
        <v>310</v>
      </c>
      <c r="D35" s="182">
        <v>780</v>
      </c>
      <c r="E35" s="198"/>
      <c r="F35" s="198"/>
      <c r="G35" s="183"/>
      <c r="H35" s="183"/>
      <c r="I35" s="198"/>
    </row>
    <row r="36" spans="1:12" ht="14.25" customHeight="1">
      <c r="A36" s="163"/>
      <c r="B36" s="198"/>
      <c r="C36" s="49">
        <v>191</v>
      </c>
      <c r="D36" s="182">
        <v>360</v>
      </c>
      <c r="E36" s="198"/>
      <c r="F36" s="198"/>
      <c r="G36" s="183"/>
      <c r="H36" s="183"/>
      <c r="I36" s="198"/>
    </row>
    <row r="37" spans="1:12" ht="14.25" customHeight="1">
      <c r="A37" s="163"/>
      <c r="B37" s="198"/>
      <c r="C37" s="49">
        <v>449</v>
      </c>
      <c r="D37" s="182">
        <v>900</v>
      </c>
      <c r="E37" s="198"/>
      <c r="F37" s="198"/>
      <c r="G37" s="183"/>
      <c r="H37" s="183"/>
      <c r="I37" s="198"/>
    </row>
    <row r="38" spans="1:12" ht="14.25" customHeight="1">
      <c r="A38" s="163"/>
      <c r="B38" s="198"/>
      <c r="C38" s="49">
        <v>258</v>
      </c>
      <c r="D38" s="182">
        <v>660</v>
      </c>
      <c r="E38" s="198"/>
      <c r="F38" s="198"/>
      <c r="G38" s="183"/>
      <c r="H38" s="183"/>
      <c r="I38" s="198"/>
    </row>
    <row r="39" spans="1:12" ht="14.25" customHeight="1">
      <c r="A39" s="163"/>
      <c r="B39" s="198"/>
      <c r="C39" s="49">
        <v>233</v>
      </c>
      <c r="D39" s="182">
        <v>720</v>
      </c>
      <c r="E39" s="198"/>
      <c r="F39" s="198"/>
      <c r="G39" s="183"/>
      <c r="H39" s="183"/>
      <c r="I39" s="198"/>
    </row>
    <row r="40" spans="1:12" ht="14.25" customHeight="1">
      <c r="A40" s="163"/>
      <c r="B40" s="198"/>
      <c r="C40" s="49">
        <v>347</v>
      </c>
      <c r="D40" s="182">
        <v>780</v>
      </c>
      <c r="E40" s="198"/>
      <c r="F40" s="198"/>
      <c r="G40" s="183"/>
      <c r="H40" s="183"/>
      <c r="I40" s="198"/>
    </row>
    <row r="41" spans="1:12" ht="14.25" customHeight="1">
      <c r="A41" s="163"/>
      <c r="B41" s="198"/>
      <c r="C41" s="49">
        <v>284</v>
      </c>
      <c r="D41" s="182">
        <v>1020</v>
      </c>
      <c r="E41" s="198"/>
      <c r="F41" s="198"/>
      <c r="G41" s="183"/>
      <c r="H41" s="183"/>
      <c r="I41" s="198"/>
    </row>
    <row r="42" spans="1:12" ht="14.25" customHeight="1">
      <c r="A42" s="163"/>
      <c r="B42" s="198"/>
      <c r="C42" s="49">
        <v>339</v>
      </c>
      <c r="D42" s="182">
        <v>960</v>
      </c>
      <c r="E42" s="198"/>
      <c r="F42" s="198"/>
      <c r="G42" s="183"/>
      <c r="H42" s="183"/>
      <c r="I42" s="198"/>
    </row>
    <row r="43" spans="1:12" ht="14.25" customHeight="1">
      <c r="A43" s="163"/>
      <c r="B43" s="198"/>
      <c r="C43" s="49">
        <v>135</v>
      </c>
      <c r="D43" s="182">
        <v>300</v>
      </c>
      <c r="E43" s="198"/>
      <c r="F43" s="198"/>
      <c r="G43" s="183"/>
      <c r="H43" s="183"/>
      <c r="I43" s="198"/>
    </row>
    <row r="44" spans="1:12" ht="14.25" customHeight="1">
      <c r="A44" s="163"/>
      <c r="B44" s="198"/>
      <c r="C44" s="49">
        <v>280</v>
      </c>
      <c r="D44" s="182">
        <v>660</v>
      </c>
      <c r="E44" s="198"/>
      <c r="F44" s="198"/>
      <c r="G44" s="183"/>
      <c r="H44" s="183"/>
      <c r="I44" s="198"/>
    </row>
    <row r="45" spans="1:12" ht="14.25" customHeight="1">
      <c r="A45" s="163"/>
      <c r="B45" s="198"/>
      <c r="C45" s="49">
        <v>303</v>
      </c>
      <c r="D45" s="182">
        <v>420</v>
      </c>
      <c r="E45" s="198"/>
      <c r="F45" s="198"/>
      <c r="G45" s="183"/>
      <c r="H45" s="183"/>
      <c r="I45" s="198"/>
    </row>
    <row r="46" spans="1:12" ht="16.5" customHeight="1">
      <c r="A46" s="152"/>
      <c r="B46" s="198"/>
      <c r="C46" s="164"/>
      <c r="D46" s="164"/>
      <c r="E46" s="164"/>
      <c r="F46" s="164"/>
      <c r="J46" s="164"/>
      <c r="K46" s="164"/>
      <c r="L46" s="39"/>
    </row>
    <row r="47" spans="1:12">
      <c r="A47" s="42"/>
      <c r="B47" s="208" t="s">
        <v>27</v>
      </c>
      <c r="C47" s="208"/>
      <c r="D47" s="208"/>
      <c r="E47" s="208"/>
      <c r="F47" s="208"/>
      <c r="G47" s="208"/>
      <c r="H47" s="208"/>
      <c r="I47" s="208"/>
    </row>
    <row r="48" spans="1:12" ht="27.75" customHeight="1">
      <c r="A48" s="40"/>
      <c r="B48" s="208" t="s">
        <v>28</v>
      </c>
      <c r="C48" s="208"/>
      <c r="D48" s="208"/>
      <c r="E48" s="208"/>
      <c r="F48" s="208"/>
      <c r="G48" s="208"/>
      <c r="H48" s="208"/>
      <c r="I48" s="208"/>
    </row>
    <row r="49" spans="1:9">
      <c r="A49" s="40"/>
      <c r="C49" s="39"/>
      <c r="D49" s="39"/>
      <c r="E49" s="65"/>
      <c r="F49" s="65"/>
      <c r="G49" s="65"/>
      <c r="H49" s="65"/>
      <c r="I49" s="39"/>
    </row>
    <row r="50" spans="1:9" ht="41.25" customHeight="1">
      <c r="A50" s="41" t="s">
        <v>29</v>
      </c>
      <c r="B50" s="212" t="s">
        <v>30</v>
      </c>
      <c r="C50" s="208"/>
      <c r="D50" s="208"/>
      <c r="E50" s="208"/>
      <c r="F50" s="208"/>
      <c r="G50" s="208"/>
      <c r="H50" s="208"/>
      <c r="I50" s="208"/>
    </row>
    <row r="51" spans="1:9" ht="15" customHeight="1">
      <c r="A51" s="41"/>
      <c r="B51" s="213" t="s">
        <v>31</v>
      </c>
      <c r="C51" s="208"/>
      <c r="D51" s="208"/>
      <c r="E51" s="208"/>
      <c r="F51" s="208"/>
      <c r="G51" s="208"/>
      <c r="H51" s="208"/>
      <c r="I51" s="208"/>
    </row>
    <row r="52" spans="1:9" ht="12.75" customHeight="1">
      <c r="A52" s="44"/>
      <c r="B52" s="211" t="s">
        <v>32</v>
      </c>
      <c r="C52" s="208"/>
      <c r="D52" s="208"/>
      <c r="E52" s="208"/>
      <c r="F52" s="208"/>
      <c r="G52" s="208"/>
    </row>
    <row r="53" spans="1:9" s="48" customFormat="1" ht="49.5" customHeight="1">
      <c r="A53" s="42" t="s">
        <v>33</v>
      </c>
      <c r="B53" s="208"/>
      <c r="C53" s="208"/>
      <c r="D53" s="208"/>
      <c r="E53" s="208"/>
      <c r="F53" s="208"/>
      <c r="G53" s="208"/>
      <c r="H53" s="208"/>
      <c r="I53" s="208"/>
    </row>
  </sheetData>
  <mergeCells count="25">
    <mergeCell ref="B53:I53"/>
    <mergeCell ref="B52:G52"/>
    <mergeCell ref="B50:I50"/>
    <mergeCell ref="B51:I51"/>
    <mergeCell ref="C20:D20"/>
    <mergeCell ref="C21:D21"/>
    <mergeCell ref="E20:I20"/>
    <mergeCell ref="E21:I21"/>
    <mergeCell ref="B48:I48"/>
    <mergeCell ref="B47:I47"/>
    <mergeCell ref="C22:D22"/>
    <mergeCell ref="B24:I24"/>
    <mergeCell ref="E22:I22"/>
    <mergeCell ref="C17:D17"/>
    <mergeCell ref="E17:H17"/>
    <mergeCell ref="C18:D18"/>
    <mergeCell ref="E18:H18"/>
    <mergeCell ref="C19:D19"/>
    <mergeCell ref="E19:I19"/>
    <mergeCell ref="B16:I16"/>
    <mergeCell ref="A1:G1"/>
    <mergeCell ref="B8:I8"/>
    <mergeCell ref="B10:I10"/>
    <mergeCell ref="B11:I11"/>
    <mergeCell ref="B12:I12"/>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0"/>
  <sheetViews>
    <sheetView showGridLines="0" topLeftCell="A79" workbookViewId="0">
      <selection activeCell="O33" sqref="O33"/>
    </sheetView>
  </sheetViews>
  <sheetFormatPr defaultColWidth="8.85546875" defaultRowHeight="12.75"/>
  <cols>
    <col min="1" max="1" width="8.85546875" customWidth="1"/>
    <col min="2" max="2" width="14.7109375" customWidth="1"/>
    <col min="3" max="3" width="8.85546875" customWidth="1"/>
    <col min="4" max="4" width="18.28515625" customWidth="1"/>
  </cols>
  <sheetData>
    <row r="1" spans="1:12" s="4" customFormat="1" ht="20.25">
      <c r="A1" s="214" t="s">
        <v>34</v>
      </c>
      <c r="B1" s="214"/>
      <c r="C1" s="200"/>
      <c r="D1" s="200"/>
      <c r="E1" s="200"/>
      <c r="F1" s="200"/>
      <c r="G1" s="200"/>
      <c r="H1" s="200"/>
    </row>
    <row r="2" spans="1:12">
      <c r="A2" s="218"/>
      <c r="B2" s="218"/>
      <c r="C2" t="s">
        <v>35</v>
      </c>
    </row>
    <row r="3" spans="1:12" s="169" customFormat="1">
      <c r="A3" s="238" t="s">
        <v>36</v>
      </c>
      <c r="B3" s="238"/>
      <c r="C3" s="219" t="s">
        <v>37</v>
      </c>
      <c r="D3" s="219"/>
      <c r="E3" s="219"/>
      <c r="F3" s="219"/>
      <c r="G3" s="219"/>
      <c r="H3" s="219"/>
      <c r="I3" s="219"/>
      <c r="J3" s="219"/>
      <c r="K3" s="219"/>
      <c r="L3" s="219"/>
    </row>
    <row r="4" spans="1:12" s="169" customFormat="1">
      <c r="A4" s="238"/>
      <c r="B4" s="238"/>
      <c r="C4" s="241" t="s">
        <v>38</v>
      </c>
      <c r="D4" s="242"/>
      <c r="E4" s="216"/>
      <c r="F4" s="216"/>
      <c r="G4" s="216"/>
      <c r="H4" s="216"/>
      <c r="I4" s="216"/>
      <c r="J4" s="216"/>
      <c r="K4" s="216"/>
      <c r="L4" s="217"/>
    </row>
    <row r="5" spans="1:12" s="169" customFormat="1">
      <c r="A5" s="238"/>
      <c r="B5" s="239"/>
      <c r="C5" s="170"/>
      <c r="D5" s="171" t="s">
        <v>39</v>
      </c>
      <c r="E5" s="243" t="s">
        <v>40</v>
      </c>
      <c r="F5" s="244"/>
      <c r="G5" s="244"/>
      <c r="H5" s="244"/>
      <c r="I5" s="244"/>
      <c r="J5" s="244"/>
      <c r="K5" s="244"/>
      <c r="L5" s="244"/>
    </row>
    <row r="6" spans="1:12" s="169" customFormat="1">
      <c r="A6" s="238"/>
      <c r="B6" s="239"/>
      <c r="C6" s="172"/>
      <c r="D6" s="173" t="s">
        <v>41</v>
      </c>
      <c r="E6" s="217" t="s">
        <v>42</v>
      </c>
      <c r="F6" s="219"/>
      <c r="G6" s="219"/>
      <c r="H6" s="219"/>
      <c r="I6" s="219"/>
      <c r="J6" s="219"/>
      <c r="K6" s="219"/>
      <c r="L6" s="219"/>
    </row>
    <row r="7" spans="1:12" s="169" customFormat="1">
      <c r="A7" s="238"/>
      <c r="B7" s="239"/>
      <c r="C7" s="172"/>
      <c r="D7" s="173" t="s">
        <v>43</v>
      </c>
      <c r="E7" s="217" t="s">
        <v>44</v>
      </c>
      <c r="F7" s="219"/>
      <c r="G7" s="219"/>
      <c r="H7" s="219"/>
      <c r="I7" s="219"/>
      <c r="J7" s="219"/>
      <c r="K7" s="219"/>
      <c r="L7" s="219"/>
    </row>
    <row r="8" spans="1:12" s="169" customFormat="1">
      <c r="A8" s="238"/>
      <c r="B8" s="239"/>
      <c r="C8" s="172"/>
      <c r="D8" s="173" t="s">
        <v>45</v>
      </c>
      <c r="E8" s="217" t="s">
        <v>46</v>
      </c>
      <c r="F8" s="219"/>
      <c r="G8" s="219"/>
      <c r="H8" s="219"/>
      <c r="I8" s="219"/>
      <c r="J8" s="219"/>
      <c r="K8" s="219"/>
      <c r="L8" s="219"/>
    </row>
    <row r="9" spans="1:12" s="169" customFormat="1">
      <c r="A9" s="238"/>
      <c r="B9" s="239"/>
      <c r="C9" s="172"/>
      <c r="D9" s="173" t="s">
        <v>47</v>
      </c>
      <c r="E9" s="217" t="s">
        <v>48</v>
      </c>
      <c r="F9" s="219"/>
      <c r="G9" s="219"/>
      <c r="H9" s="219"/>
      <c r="I9" s="219"/>
      <c r="J9" s="219"/>
      <c r="K9" s="219"/>
      <c r="L9" s="219"/>
    </row>
    <row r="10" spans="1:12" s="169" customFormat="1">
      <c r="A10" s="238"/>
      <c r="B10" s="239"/>
      <c r="C10" s="172"/>
      <c r="D10" s="173" t="s">
        <v>49</v>
      </c>
      <c r="E10" s="217" t="s">
        <v>50</v>
      </c>
      <c r="F10" s="219"/>
      <c r="G10" s="219"/>
      <c r="H10" s="219"/>
      <c r="I10" s="219"/>
      <c r="J10" s="219"/>
      <c r="K10" s="219"/>
      <c r="L10" s="219"/>
    </row>
    <row r="11" spans="1:12" s="169" customFormat="1">
      <c r="A11" s="238"/>
      <c r="B11" s="239"/>
      <c r="C11" s="172"/>
      <c r="D11" s="173" t="s">
        <v>51</v>
      </c>
      <c r="E11" s="217" t="s">
        <v>52</v>
      </c>
      <c r="F11" s="219"/>
      <c r="G11" s="219"/>
      <c r="H11" s="219"/>
      <c r="I11" s="219"/>
      <c r="J11" s="219"/>
      <c r="K11" s="219"/>
      <c r="L11" s="219"/>
    </row>
    <row r="12" spans="1:12" s="169" customFormat="1">
      <c r="A12" s="238"/>
      <c r="B12" s="239"/>
      <c r="C12" s="172"/>
      <c r="D12" s="173" t="s">
        <v>53</v>
      </c>
      <c r="E12" s="217" t="s">
        <v>54</v>
      </c>
      <c r="F12" s="219"/>
      <c r="G12" s="219"/>
      <c r="H12" s="219"/>
      <c r="I12" s="219"/>
      <c r="J12" s="219"/>
      <c r="K12" s="219"/>
      <c r="L12" s="219"/>
    </row>
    <row r="13" spans="1:12" s="169" customFormat="1">
      <c r="A13" s="238"/>
      <c r="B13" s="239"/>
      <c r="C13" s="172"/>
      <c r="D13" s="173" t="s">
        <v>55</v>
      </c>
      <c r="E13" s="217" t="s">
        <v>56</v>
      </c>
      <c r="F13" s="219"/>
      <c r="G13" s="219"/>
      <c r="H13" s="219"/>
      <c r="I13" s="219"/>
      <c r="J13" s="219"/>
      <c r="K13" s="219"/>
      <c r="L13" s="219"/>
    </row>
    <row r="14" spans="1:12" s="169" customFormat="1">
      <c r="A14" s="238"/>
      <c r="B14" s="239"/>
      <c r="C14" s="172"/>
      <c r="D14" s="173" t="s">
        <v>57</v>
      </c>
      <c r="E14" s="217" t="s">
        <v>58</v>
      </c>
      <c r="F14" s="219"/>
      <c r="G14" s="219"/>
      <c r="H14" s="219"/>
      <c r="I14" s="219"/>
      <c r="J14" s="219"/>
      <c r="K14" s="219"/>
      <c r="L14" s="219"/>
    </row>
    <row r="15" spans="1:12" s="169" customFormat="1">
      <c r="A15" s="238"/>
      <c r="B15" s="239"/>
      <c r="C15" s="172"/>
      <c r="D15" s="173" t="s">
        <v>59</v>
      </c>
      <c r="E15" s="217" t="s">
        <v>60</v>
      </c>
      <c r="F15" s="219"/>
      <c r="G15" s="219"/>
      <c r="H15" s="219"/>
      <c r="I15" s="219"/>
      <c r="J15" s="219"/>
      <c r="K15" s="219"/>
      <c r="L15" s="219"/>
    </row>
    <row r="16" spans="1:12" s="169" customFormat="1" ht="12.75" customHeight="1">
      <c r="A16" s="226" t="s">
        <v>61</v>
      </c>
      <c r="B16" s="230" t="s">
        <v>62</v>
      </c>
      <c r="C16" s="232" t="s">
        <v>63</v>
      </c>
      <c r="D16" s="233"/>
      <c r="E16" s="233"/>
      <c r="F16" s="233"/>
      <c r="G16" s="233"/>
      <c r="H16" s="233"/>
      <c r="I16" s="233"/>
      <c r="J16" s="233"/>
      <c r="K16" s="233"/>
      <c r="L16" s="234"/>
    </row>
    <row r="17" spans="1:12" s="169" customFormat="1">
      <c r="A17" s="227"/>
      <c r="B17" s="231"/>
      <c r="C17" s="215" t="s">
        <v>64</v>
      </c>
      <c r="D17" s="216"/>
      <c r="E17" s="216"/>
      <c r="F17" s="216"/>
      <c r="G17" s="216"/>
      <c r="H17" s="216"/>
      <c r="I17" s="216"/>
      <c r="J17" s="216"/>
      <c r="K17" s="216"/>
      <c r="L17" s="217"/>
    </row>
    <row r="18" spans="1:12" s="169" customFormat="1">
      <c r="A18" s="227"/>
      <c r="B18" s="231"/>
      <c r="C18" s="215" t="s">
        <v>65</v>
      </c>
      <c r="D18" s="216"/>
      <c r="E18" s="216"/>
      <c r="F18" s="216"/>
      <c r="G18" s="216"/>
      <c r="H18" s="216"/>
      <c r="I18" s="216"/>
      <c r="J18" s="216"/>
      <c r="K18" s="216"/>
      <c r="L18" s="217"/>
    </row>
    <row r="19" spans="1:12" s="169" customFormat="1">
      <c r="A19" s="227"/>
      <c r="B19" s="231"/>
      <c r="C19" s="215" t="s">
        <v>66</v>
      </c>
      <c r="D19" s="216"/>
      <c r="E19" s="216"/>
      <c r="F19" s="216"/>
      <c r="G19" s="216"/>
      <c r="H19" s="216"/>
      <c r="I19" s="216"/>
      <c r="J19" s="216"/>
      <c r="K19" s="216"/>
      <c r="L19" s="217"/>
    </row>
    <row r="20" spans="1:12" s="169" customFormat="1" ht="40.5" customHeight="1">
      <c r="A20" s="227"/>
      <c r="B20" s="231"/>
      <c r="C20" s="232" t="s">
        <v>67</v>
      </c>
      <c r="D20" s="233"/>
      <c r="E20" s="233"/>
      <c r="F20" s="233"/>
      <c r="G20" s="233"/>
      <c r="H20" s="233"/>
      <c r="I20" s="233"/>
      <c r="J20" s="233"/>
      <c r="K20" s="233"/>
      <c r="L20" s="234"/>
    </row>
    <row r="21" spans="1:12" s="169" customFormat="1">
      <c r="A21" s="227"/>
      <c r="B21" s="231"/>
      <c r="C21" s="215" t="s">
        <v>68</v>
      </c>
      <c r="D21" s="216"/>
      <c r="E21" s="216"/>
      <c r="F21" s="216"/>
      <c r="G21" s="216"/>
      <c r="H21" s="216"/>
      <c r="I21" s="216"/>
      <c r="J21" s="216"/>
      <c r="K21" s="216"/>
      <c r="L21" s="217"/>
    </row>
    <row r="22" spans="1:12" s="169" customFormat="1">
      <c r="A22" s="227"/>
      <c r="B22" s="231"/>
      <c r="C22" s="215" t="s">
        <v>69</v>
      </c>
      <c r="D22" s="216"/>
      <c r="E22" s="216"/>
      <c r="F22" s="216"/>
      <c r="G22" s="216"/>
      <c r="H22" s="216"/>
      <c r="I22" s="216"/>
      <c r="J22" s="216"/>
      <c r="K22" s="216"/>
      <c r="L22" s="217"/>
    </row>
    <row r="23" spans="1:12" s="169" customFormat="1">
      <c r="A23" s="227"/>
      <c r="B23" s="231"/>
      <c r="C23" s="215" t="s">
        <v>70</v>
      </c>
      <c r="D23" s="216"/>
      <c r="E23" s="216"/>
      <c r="F23" s="216"/>
      <c r="G23" s="216"/>
      <c r="H23" s="216"/>
      <c r="I23" s="216"/>
      <c r="J23" s="216"/>
      <c r="K23" s="216"/>
      <c r="L23" s="217"/>
    </row>
    <row r="24" spans="1:12" s="169" customFormat="1">
      <c r="A24" s="227"/>
      <c r="B24" s="231"/>
      <c r="C24" s="219" t="s">
        <v>71</v>
      </c>
      <c r="D24" s="219"/>
      <c r="E24" s="219"/>
      <c r="F24" s="219"/>
      <c r="G24" s="219"/>
      <c r="H24" s="219"/>
      <c r="I24" s="219"/>
      <c r="J24" s="219"/>
      <c r="K24" s="219"/>
      <c r="L24" s="219"/>
    </row>
    <row r="25" spans="1:12" s="169" customFormat="1">
      <c r="A25" s="227"/>
      <c r="B25" s="231"/>
      <c r="C25" s="215" t="s">
        <v>72</v>
      </c>
      <c r="D25" s="216"/>
      <c r="E25" s="216"/>
      <c r="F25" s="216"/>
      <c r="G25" s="216"/>
      <c r="H25" s="216"/>
      <c r="I25" s="216"/>
      <c r="J25" s="216"/>
      <c r="K25" s="216"/>
      <c r="L25" s="217"/>
    </row>
    <row r="26" spans="1:12" s="169" customFormat="1">
      <c r="A26" s="227"/>
      <c r="B26" s="231"/>
      <c r="C26" s="215" t="s">
        <v>73</v>
      </c>
      <c r="D26" s="216"/>
      <c r="E26" s="216"/>
      <c r="F26" s="216"/>
      <c r="G26" s="216"/>
      <c r="H26" s="216"/>
      <c r="I26" s="216"/>
      <c r="J26" s="216"/>
      <c r="K26" s="216"/>
      <c r="L26" s="217"/>
    </row>
    <row r="27" spans="1:12" s="169" customFormat="1">
      <c r="A27" s="227"/>
      <c r="B27" s="231"/>
      <c r="C27" s="215" t="s">
        <v>74</v>
      </c>
      <c r="D27" s="216"/>
      <c r="E27" s="216"/>
      <c r="F27" s="216"/>
      <c r="G27" s="216"/>
      <c r="H27" s="216"/>
      <c r="I27" s="216"/>
      <c r="J27" s="216"/>
      <c r="K27" s="216"/>
      <c r="L27" s="217"/>
    </row>
    <row r="28" spans="1:12" s="169" customFormat="1">
      <c r="A28" s="227"/>
      <c r="B28" s="231"/>
      <c r="C28" s="215" t="s">
        <v>75</v>
      </c>
      <c r="D28" s="216"/>
      <c r="E28" s="216"/>
      <c r="F28" s="216"/>
      <c r="G28" s="216"/>
      <c r="H28" s="216"/>
      <c r="I28" s="216"/>
      <c r="J28" s="216"/>
      <c r="K28" s="216"/>
      <c r="L28" s="217"/>
    </row>
    <row r="29" spans="1:12" s="169" customFormat="1">
      <c r="A29" s="227"/>
      <c r="B29" s="231"/>
      <c r="C29" s="215" t="s">
        <v>76</v>
      </c>
      <c r="D29" s="216"/>
      <c r="E29" s="216"/>
      <c r="F29" s="216"/>
      <c r="G29" s="216"/>
      <c r="H29" s="216"/>
      <c r="I29" s="216"/>
      <c r="J29" s="216"/>
      <c r="K29" s="216"/>
      <c r="L29" s="217"/>
    </row>
    <row r="30" spans="1:12" s="169" customFormat="1">
      <c r="A30" s="227"/>
      <c r="B30" s="231"/>
      <c r="C30" s="215" t="s">
        <v>77</v>
      </c>
      <c r="D30" s="216"/>
      <c r="E30" s="216"/>
      <c r="F30" s="216"/>
      <c r="G30" s="216"/>
      <c r="H30" s="216"/>
      <c r="I30" s="216"/>
      <c r="J30" s="216"/>
      <c r="K30" s="216"/>
      <c r="L30" s="217"/>
    </row>
    <row r="31" spans="1:12" s="169" customFormat="1">
      <c r="A31" s="227"/>
      <c r="B31" s="231"/>
      <c r="C31" s="215" t="s">
        <v>78</v>
      </c>
      <c r="D31" s="216"/>
      <c r="E31" s="216"/>
      <c r="F31" s="216"/>
      <c r="G31" s="216"/>
      <c r="H31" s="216"/>
      <c r="I31" s="216"/>
      <c r="J31" s="216"/>
      <c r="K31" s="216"/>
      <c r="L31" s="217"/>
    </row>
    <row r="32" spans="1:12" s="169" customFormat="1">
      <c r="A32" s="227"/>
      <c r="B32" s="231"/>
      <c r="C32" s="215" t="s">
        <v>79</v>
      </c>
      <c r="D32" s="216"/>
      <c r="E32" s="216"/>
      <c r="F32" s="216"/>
      <c r="G32" s="216"/>
      <c r="H32" s="216"/>
      <c r="I32" s="216"/>
      <c r="J32" s="216"/>
      <c r="K32" s="216"/>
      <c r="L32" s="217"/>
    </row>
    <row r="33" spans="1:12" s="169" customFormat="1">
      <c r="A33" s="227"/>
      <c r="B33" s="231"/>
      <c r="C33" s="215" t="s">
        <v>80</v>
      </c>
      <c r="D33" s="216"/>
      <c r="E33" s="216"/>
      <c r="F33" s="216"/>
      <c r="G33" s="216"/>
      <c r="H33" s="216"/>
      <c r="I33" s="216"/>
      <c r="J33" s="216"/>
      <c r="K33" s="216"/>
      <c r="L33" s="217"/>
    </row>
    <row r="34" spans="1:12" s="169" customFormat="1">
      <c r="A34" s="227"/>
      <c r="B34" s="231"/>
      <c r="C34" s="215" t="s">
        <v>81</v>
      </c>
      <c r="D34" s="216"/>
      <c r="E34" s="216"/>
      <c r="F34" s="216"/>
      <c r="G34" s="216"/>
      <c r="H34" s="216"/>
      <c r="I34" s="216"/>
      <c r="J34" s="216"/>
      <c r="K34" s="216"/>
      <c r="L34" s="217"/>
    </row>
    <row r="35" spans="1:12" s="169" customFormat="1">
      <c r="A35" s="227"/>
      <c r="B35" s="231"/>
      <c r="C35" s="215" t="s">
        <v>82</v>
      </c>
      <c r="D35" s="216"/>
      <c r="E35" s="216"/>
      <c r="F35" s="216"/>
      <c r="G35" s="216"/>
      <c r="H35" s="216"/>
      <c r="I35" s="216"/>
      <c r="J35" s="216"/>
      <c r="K35" s="216"/>
      <c r="L35" s="217"/>
    </row>
    <row r="36" spans="1:12" s="169" customFormat="1" ht="24.75" customHeight="1">
      <c r="A36" s="227"/>
      <c r="B36" s="231"/>
      <c r="C36" s="222" t="s">
        <v>83</v>
      </c>
      <c r="D36" s="223"/>
      <c r="E36" s="223"/>
      <c r="F36" s="223"/>
      <c r="G36" s="223"/>
      <c r="H36" s="223"/>
      <c r="I36" s="223"/>
      <c r="J36" s="223"/>
      <c r="K36" s="223"/>
      <c r="L36" s="224"/>
    </row>
    <row r="37" spans="1:12" s="169" customFormat="1">
      <c r="A37" s="227"/>
      <c r="B37" s="231"/>
      <c r="C37" s="215" t="s">
        <v>84</v>
      </c>
      <c r="D37" s="216"/>
      <c r="E37" s="216"/>
      <c r="F37" s="216"/>
      <c r="G37" s="216"/>
      <c r="H37" s="216"/>
      <c r="I37" s="216"/>
      <c r="J37" s="216"/>
      <c r="K37" s="216"/>
      <c r="L37" s="217"/>
    </row>
    <row r="38" spans="1:12" s="169" customFormat="1">
      <c r="A38" s="227"/>
      <c r="B38" s="231"/>
      <c r="C38" s="215" t="s">
        <v>85</v>
      </c>
      <c r="D38" s="216"/>
      <c r="E38" s="216"/>
      <c r="F38" s="216"/>
      <c r="G38" s="216"/>
      <c r="H38" s="216"/>
      <c r="I38" s="216"/>
      <c r="J38" s="216"/>
      <c r="K38" s="216"/>
      <c r="L38" s="217"/>
    </row>
    <row r="39" spans="1:12" s="169" customFormat="1">
      <c r="A39" s="227"/>
      <c r="B39" s="231"/>
      <c r="C39" s="215" t="s">
        <v>86</v>
      </c>
      <c r="D39" s="216"/>
      <c r="E39" s="216"/>
      <c r="F39" s="216"/>
      <c r="G39" s="216"/>
      <c r="H39" s="216"/>
      <c r="I39" s="216"/>
      <c r="J39" s="216"/>
      <c r="K39" s="216"/>
      <c r="L39" s="217"/>
    </row>
    <row r="40" spans="1:12" s="169" customFormat="1" ht="40.5" customHeight="1">
      <c r="A40" s="227"/>
      <c r="B40" s="231"/>
      <c r="C40" s="222" t="s">
        <v>87</v>
      </c>
      <c r="D40" s="223"/>
      <c r="E40" s="223"/>
      <c r="F40" s="223"/>
      <c r="G40" s="223"/>
      <c r="H40" s="223"/>
      <c r="I40" s="223"/>
      <c r="J40" s="223"/>
      <c r="K40" s="223"/>
      <c r="L40" s="224"/>
    </row>
    <row r="41" spans="1:12" s="169" customFormat="1">
      <c r="A41" s="227"/>
      <c r="B41" s="231"/>
      <c r="C41" s="235" t="s">
        <v>88</v>
      </c>
      <c r="D41" s="236"/>
      <c r="E41" s="236"/>
      <c r="F41" s="236"/>
      <c r="G41" s="236"/>
      <c r="H41" s="236"/>
      <c r="I41" s="236"/>
      <c r="J41" s="236"/>
      <c r="K41" s="236"/>
      <c r="L41" s="237"/>
    </row>
    <row r="42" spans="1:12" s="169" customFormat="1">
      <c r="A42" s="227"/>
      <c r="B42" s="231"/>
      <c r="C42" s="215" t="s">
        <v>89</v>
      </c>
      <c r="D42" s="216"/>
      <c r="E42" s="216"/>
      <c r="F42" s="216"/>
      <c r="G42" s="216"/>
      <c r="H42" s="216"/>
      <c r="I42" s="216"/>
      <c r="J42" s="216"/>
      <c r="K42" s="216"/>
      <c r="L42" s="217"/>
    </row>
    <row r="43" spans="1:12" s="169" customFormat="1">
      <c r="A43" s="227"/>
      <c r="B43" s="229" t="s">
        <v>90</v>
      </c>
      <c r="C43" s="219" t="s">
        <v>91</v>
      </c>
      <c r="D43" s="219"/>
      <c r="E43" s="219"/>
      <c r="F43" s="219"/>
      <c r="G43" s="219"/>
      <c r="H43" s="219"/>
      <c r="I43" s="219"/>
      <c r="J43" s="219"/>
      <c r="K43" s="219"/>
      <c r="L43" s="219"/>
    </row>
    <row r="44" spans="1:12" s="169" customFormat="1">
      <c r="A44" s="227"/>
      <c r="B44" s="229"/>
      <c r="C44" s="219" t="s">
        <v>92</v>
      </c>
      <c r="D44" s="219"/>
      <c r="E44" s="219"/>
      <c r="F44" s="219"/>
      <c r="G44" s="219"/>
      <c r="H44" s="219"/>
      <c r="I44" s="219"/>
      <c r="J44" s="219"/>
      <c r="K44" s="219"/>
      <c r="L44" s="219"/>
    </row>
    <row r="45" spans="1:12" s="169" customFormat="1">
      <c r="A45" s="227"/>
      <c r="B45" s="229"/>
      <c r="C45" s="235" t="s">
        <v>93</v>
      </c>
      <c r="D45" s="236"/>
      <c r="E45" s="236"/>
      <c r="F45" s="236"/>
      <c r="G45" s="236"/>
      <c r="H45" s="236"/>
      <c r="I45" s="236"/>
      <c r="J45" s="236"/>
      <c r="K45" s="236"/>
      <c r="L45" s="237"/>
    </row>
    <row r="46" spans="1:12" s="169" customFormat="1">
      <c r="A46" s="227"/>
      <c r="B46" s="229"/>
      <c r="C46" s="219" t="s">
        <v>94</v>
      </c>
      <c r="D46" s="219"/>
      <c r="E46" s="219"/>
      <c r="F46" s="219"/>
      <c r="G46" s="219"/>
      <c r="H46" s="219"/>
      <c r="I46" s="219"/>
      <c r="J46" s="219"/>
      <c r="K46" s="219"/>
      <c r="L46" s="219"/>
    </row>
    <row r="47" spans="1:12" s="169" customFormat="1">
      <c r="A47" s="227"/>
      <c r="B47" s="229"/>
      <c r="C47" s="219" t="s">
        <v>95</v>
      </c>
      <c r="D47" s="219"/>
      <c r="E47" s="219"/>
      <c r="F47" s="219"/>
      <c r="G47" s="219"/>
      <c r="H47" s="219"/>
      <c r="I47" s="219"/>
      <c r="J47" s="219"/>
      <c r="K47" s="219"/>
      <c r="L47" s="219"/>
    </row>
    <row r="48" spans="1:12" s="169" customFormat="1" ht="24.75" customHeight="1">
      <c r="A48" s="227"/>
      <c r="B48" s="229"/>
      <c r="C48" s="222" t="s">
        <v>96</v>
      </c>
      <c r="D48" s="223"/>
      <c r="E48" s="223"/>
      <c r="F48" s="223"/>
      <c r="G48" s="223"/>
      <c r="H48" s="223"/>
      <c r="I48" s="223"/>
      <c r="J48" s="223"/>
      <c r="K48" s="223"/>
      <c r="L48" s="224"/>
    </row>
    <row r="49" spans="1:12" s="169" customFormat="1" ht="25.5" customHeight="1">
      <c r="A49" s="227"/>
      <c r="B49" s="229"/>
      <c r="C49" s="222" t="s">
        <v>97</v>
      </c>
      <c r="D49" s="223"/>
      <c r="E49" s="223"/>
      <c r="F49" s="223"/>
      <c r="G49" s="223"/>
      <c r="H49" s="223"/>
      <c r="I49" s="223"/>
      <c r="J49" s="223"/>
      <c r="K49" s="223"/>
      <c r="L49" s="224"/>
    </row>
    <row r="50" spans="1:12" s="169" customFormat="1">
      <c r="A50" s="227"/>
      <c r="B50" s="229"/>
      <c r="C50" s="219" t="s">
        <v>98</v>
      </c>
      <c r="D50" s="219"/>
      <c r="E50" s="219"/>
      <c r="F50" s="219"/>
      <c r="G50" s="219"/>
      <c r="H50" s="219"/>
      <c r="I50" s="219"/>
      <c r="J50" s="219"/>
      <c r="K50" s="219"/>
      <c r="L50" s="219"/>
    </row>
    <row r="51" spans="1:12" s="169" customFormat="1">
      <c r="A51" s="228"/>
      <c r="B51" s="174" t="s">
        <v>99</v>
      </c>
      <c r="C51" s="219" t="s">
        <v>100</v>
      </c>
      <c r="D51" s="219"/>
      <c r="E51" s="219"/>
      <c r="F51" s="219"/>
      <c r="G51" s="219"/>
      <c r="H51" s="219"/>
      <c r="I51" s="219"/>
      <c r="J51" s="219"/>
      <c r="K51" s="219"/>
      <c r="L51" s="219"/>
    </row>
    <row r="52" spans="1:12" s="169" customFormat="1">
      <c r="A52" s="238" t="s">
        <v>101</v>
      </c>
      <c r="B52" s="238"/>
      <c r="C52" s="219" t="s">
        <v>102</v>
      </c>
      <c r="D52" s="219"/>
      <c r="E52" s="219"/>
      <c r="F52" s="219"/>
      <c r="G52" s="219"/>
      <c r="H52" s="219"/>
      <c r="I52" s="219"/>
      <c r="J52" s="219"/>
      <c r="K52" s="219"/>
      <c r="L52" s="219"/>
    </row>
    <row r="53" spans="1:12" s="169" customFormat="1">
      <c r="A53" s="238"/>
      <c r="B53" s="238"/>
      <c r="C53" s="219" t="s">
        <v>103</v>
      </c>
      <c r="D53" s="219"/>
      <c r="E53" s="219"/>
      <c r="F53" s="219"/>
      <c r="G53" s="219"/>
      <c r="H53" s="219"/>
      <c r="I53" s="219"/>
      <c r="J53" s="219"/>
      <c r="K53" s="219"/>
      <c r="L53" s="219"/>
    </row>
    <row r="57" spans="1:12">
      <c r="A57" s="240" t="s">
        <v>104</v>
      </c>
      <c r="B57" s="240"/>
    </row>
    <row r="58" spans="1:12">
      <c r="A58" s="221" t="s">
        <v>105</v>
      </c>
      <c r="B58" s="221"/>
      <c r="C58" s="221"/>
      <c r="D58" s="221"/>
      <c r="E58" s="221"/>
      <c r="F58" s="221"/>
      <c r="G58" s="221"/>
      <c r="H58" s="221"/>
      <c r="I58" s="221"/>
      <c r="J58" s="221"/>
      <c r="K58" s="221"/>
      <c r="L58" s="221"/>
    </row>
    <row r="59" spans="1:12">
      <c r="A59" s="39"/>
      <c r="B59" s="220" t="s">
        <v>106</v>
      </c>
      <c r="C59" s="220"/>
      <c r="D59" s="220"/>
      <c r="E59" s="220"/>
      <c r="F59" s="220"/>
      <c r="G59" s="220"/>
      <c r="H59" s="220"/>
      <c r="I59" s="220"/>
      <c r="J59" s="220"/>
      <c r="K59" s="220"/>
      <c r="L59" s="220"/>
    </row>
    <row r="60" spans="1:12">
      <c r="A60" s="39"/>
      <c r="B60" s="220" t="s">
        <v>107</v>
      </c>
      <c r="C60" s="220"/>
      <c r="D60" s="220"/>
      <c r="E60" s="220"/>
      <c r="F60" s="220"/>
      <c r="G60" s="220"/>
      <c r="H60" s="220"/>
      <c r="I60" s="220"/>
      <c r="J60" s="220"/>
      <c r="K60" s="220"/>
      <c r="L60" s="220"/>
    </row>
    <row r="61" spans="1:12">
      <c r="A61" s="39"/>
      <c r="B61" s="225" t="s">
        <v>108</v>
      </c>
      <c r="C61" s="220"/>
      <c r="D61" s="220"/>
      <c r="E61" s="220"/>
      <c r="F61" s="220"/>
      <c r="G61" s="220"/>
      <c r="H61" s="220"/>
      <c r="I61" s="220"/>
      <c r="J61" s="220"/>
      <c r="K61" s="220"/>
      <c r="L61" s="220"/>
    </row>
    <row r="62" spans="1:12">
      <c r="A62" s="221" t="s">
        <v>109</v>
      </c>
      <c r="B62" s="221"/>
      <c r="C62" s="221"/>
      <c r="D62" s="221"/>
      <c r="E62" s="221"/>
      <c r="F62" s="221"/>
      <c r="G62" s="221"/>
      <c r="H62" s="221"/>
      <c r="I62" s="221"/>
      <c r="J62" s="221"/>
      <c r="K62" s="221"/>
      <c r="L62" s="221"/>
    </row>
    <row r="63" spans="1:12">
      <c r="A63" s="39"/>
      <c r="B63" s="220" t="s">
        <v>110</v>
      </c>
      <c r="C63" s="220"/>
      <c r="D63" s="220"/>
      <c r="E63" s="220"/>
      <c r="F63" s="220"/>
      <c r="G63" s="220"/>
      <c r="H63" s="220"/>
      <c r="I63" s="220"/>
      <c r="J63" s="220"/>
      <c r="K63" s="220"/>
      <c r="L63" s="220"/>
    </row>
    <row r="64" spans="1:12">
      <c r="A64" s="39"/>
      <c r="B64" s="220" t="s">
        <v>111</v>
      </c>
      <c r="C64" s="220"/>
      <c r="D64" s="220"/>
      <c r="E64" s="220"/>
      <c r="F64" s="220"/>
      <c r="G64" s="220"/>
      <c r="H64" s="220"/>
      <c r="I64" s="220"/>
      <c r="J64" s="220"/>
      <c r="K64" s="220"/>
      <c r="L64" s="220"/>
    </row>
    <row r="65" spans="1:12">
      <c r="A65" s="39"/>
      <c r="B65" s="220" t="s">
        <v>112</v>
      </c>
      <c r="C65" s="220"/>
      <c r="D65" s="220"/>
      <c r="E65" s="220"/>
      <c r="F65" s="220"/>
      <c r="G65" s="220"/>
      <c r="H65" s="220"/>
      <c r="I65" s="220"/>
      <c r="J65" s="220"/>
      <c r="K65" s="220"/>
      <c r="L65" s="220"/>
    </row>
    <row r="66" spans="1:12">
      <c r="A66" s="221" t="s">
        <v>113</v>
      </c>
      <c r="B66" s="221"/>
      <c r="C66" s="221"/>
      <c r="D66" s="221"/>
      <c r="E66" s="221"/>
      <c r="F66" s="221"/>
      <c r="G66" s="221"/>
      <c r="H66" s="221"/>
      <c r="I66" s="221"/>
      <c r="J66" s="221"/>
      <c r="K66" s="221"/>
      <c r="L66" s="221"/>
    </row>
    <row r="67" spans="1:12">
      <c r="A67" s="39"/>
      <c r="B67" s="220" t="s">
        <v>114</v>
      </c>
      <c r="C67" s="220"/>
      <c r="D67" s="220"/>
      <c r="E67" s="220"/>
      <c r="F67" s="220"/>
      <c r="G67" s="220"/>
      <c r="H67" s="220"/>
      <c r="I67" s="220"/>
      <c r="J67" s="220"/>
      <c r="K67" s="220"/>
      <c r="L67" s="220"/>
    </row>
    <row r="68" spans="1:12">
      <c r="A68" s="39"/>
      <c r="B68" s="220" t="s">
        <v>115</v>
      </c>
      <c r="C68" s="220"/>
      <c r="D68" s="220"/>
      <c r="E68" s="220"/>
      <c r="F68" s="220"/>
      <c r="G68" s="220"/>
      <c r="H68" s="220"/>
      <c r="I68" s="220"/>
      <c r="J68" s="220"/>
      <c r="K68" s="220"/>
      <c r="L68" s="220"/>
    </row>
    <row r="69" spans="1:12">
      <c r="A69" s="39"/>
      <c r="B69" s="220" t="s">
        <v>116</v>
      </c>
      <c r="C69" s="220"/>
      <c r="D69" s="220"/>
      <c r="E69" s="220"/>
      <c r="F69" s="220"/>
      <c r="G69" s="220"/>
      <c r="H69" s="220"/>
      <c r="I69" s="220"/>
      <c r="J69" s="220"/>
      <c r="K69" s="220"/>
      <c r="L69" s="220"/>
    </row>
    <row r="70" spans="1:12">
      <c r="A70" s="39"/>
      <c r="B70" s="220" t="s">
        <v>117</v>
      </c>
      <c r="C70" s="220"/>
      <c r="D70" s="220"/>
      <c r="E70" s="220"/>
      <c r="F70" s="220"/>
      <c r="G70" s="220"/>
      <c r="H70" s="220"/>
      <c r="I70" s="220"/>
      <c r="J70" s="220"/>
      <c r="K70" s="220"/>
      <c r="L70" s="220"/>
    </row>
    <row r="71" spans="1:12">
      <c r="A71" s="39"/>
      <c r="B71" s="220" t="s">
        <v>118</v>
      </c>
      <c r="C71" s="220"/>
      <c r="D71" s="220"/>
      <c r="E71" s="220"/>
      <c r="F71" s="220"/>
      <c r="G71" s="220"/>
      <c r="H71" s="220"/>
      <c r="I71" s="220"/>
      <c r="J71" s="220"/>
      <c r="K71" s="220"/>
      <c r="L71" s="220"/>
    </row>
    <row r="72" spans="1:12">
      <c r="A72" s="221" t="s">
        <v>119</v>
      </c>
      <c r="B72" s="221"/>
      <c r="C72" s="175"/>
      <c r="D72" s="175"/>
      <c r="E72" s="175"/>
      <c r="F72" s="175"/>
      <c r="G72" s="175"/>
      <c r="H72" s="175"/>
      <c r="I72" s="175"/>
      <c r="J72" s="175"/>
      <c r="K72" s="175"/>
      <c r="L72" s="175"/>
    </row>
    <row r="73" spans="1:12">
      <c r="A73" s="39"/>
      <c r="B73" s="220" t="s">
        <v>120</v>
      </c>
      <c r="C73" s="220"/>
      <c r="D73" s="220"/>
      <c r="E73" s="220"/>
      <c r="F73" s="220"/>
      <c r="G73" s="220"/>
      <c r="H73" s="220"/>
      <c r="I73" s="220"/>
      <c r="J73" s="220"/>
      <c r="K73" s="220"/>
      <c r="L73" s="220"/>
    </row>
    <row r="74" spans="1:12">
      <c r="A74" s="39"/>
      <c r="B74" s="220" t="s">
        <v>121</v>
      </c>
      <c r="C74" s="220"/>
      <c r="D74" s="220"/>
      <c r="E74" s="220"/>
      <c r="F74" s="220"/>
      <c r="G74" s="220"/>
      <c r="H74" s="220"/>
      <c r="I74" s="220"/>
      <c r="J74" s="220"/>
      <c r="K74" s="220"/>
      <c r="L74" s="220"/>
    </row>
    <row r="75" spans="1:12">
      <c r="A75" s="39"/>
      <c r="B75" s="220" t="s">
        <v>122</v>
      </c>
      <c r="C75" s="220"/>
      <c r="D75" s="220"/>
      <c r="E75" s="220"/>
      <c r="F75" s="220"/>
      <c r="G75" s="220"/>
      <c r="H75" s="220"/>
      <c r="I75" s="220"/>
      <c r="J75" s="220"/>
      <c r="K75" s="220"/>
      <c r="L75" s="220"/>
    </row>
    <row r="76" spans="1:12">
      <c r="A76" s="39"/>
      <c r="B76" s="220" t="s">
        <v>123</v>
      </c>
      <c r="C76" s="220"/>
      <c r="D76" s="220"/>
      <c r="E76" s="220"/>
      <c r="F76" s="220"/>
      <c r="G76" s="220"/>
      <c r="H76" s="220"/>
      <c r="I76" s="220"/>
      <c r="J76" s="220"/>
      <c r="K76" s="220"/>
      <c r="L76" s="220"/>
    </row>
    <row r="77" spans="1:12">
      <c r="A77" s="221" t="s">
        <v>124</v>
      </c>
      <c r="B77" s="221"/>
      <c r="C77" s="175"/>
      <c r="D77" s="175"/>
      <c r="E77" s="175"/>
      <c r="F77" s="175"/>
      <c r="G77" s="175"/>
      <c r="H77" s="175"/>
      <c r="I77" s="175"/>
      <c r="J77" s="175"/>
      <c r="K77" s="175"/>
      <c r="L77" s="175"/>
    </row>
    <row r="78" spans="1:12">
      <c r="A78" s="39"/>
      <c r="B78" s="220" t="s">
        <v>125</v>
      </c>
      <c r="C78" s="220"/>
      <c r="D78" s="220"/>
      <c r="E78" s="220"/>
      <c r="F78" s="220"/>
      <c r="G78" s="220"/>
      <c r="H78" s="220"/>
      <c r="I78" s="220"/>
      <c r="J78" s="220"/>
      <c r="K78" s="220"/>
      <c r="L78" s="220"/>
    </row>
    <row r="79" spans="1:12">
      <c r="A79" s="39"/>
      <c r="B79" s="220" t="s">
        <v>126</v>
      </c>
      <c r="C79" s="220"/>
      <c r="D79" s="220"/>
      <c r="E79" s="220"/>
      <c r="F79" s="220"/>
      <c r="G79" s="220"/>
      <c r="H79" s="220"/>
      <c r="I79" s="220"/>
      <c r="J79" s="220"/>
      <c r="K79" s="220"/>
      <c r="L79" s="220"/>
    </row>
    <row r="80" spans="1:12">
      <c r="A80" s="39"/>
      <c r="B80" s="220" t="s">
        <v>127</v>
      </c>
      <c r="C80" s="220"/>
      <c r="D80" s="220"/>
      <c r="E80" s="220"/>
      <c r="F80" s="220"/>
      <c r="G80" s="220"/>
      <c r="H80" s="220"/>
      <c r="I80" s="220"/>
      <c r="J80" s="220"/>
      <c r="K80" s="220"/>
      <c r="L80" s="220"/>
    </row>
    <row r="81" spans="1:12">
      <c r="A81" s="39"/>
      <c r="B81" s="220" t="s">
        <v>128</v>
      </c>
      <c r="C81" s="220"/>
      <c r="D81" s="220"/>
      <c r="E81" s="220"/>
      <c r="F81" s="220"/>
      <c r="G81" s="220"/>
      <c r="H81" s="220"/>
      <c r="I81" s="220"/>
      <c r="J81" s="220"/>
      <c r="K81" s="220"/>
      <c r="L81" s="220"/>
    </row>
    <row r="82" spans="1:12">
      <c r="A82" s="39"/>
      <c r="B82" s="220" t="s">
        <v>129</v>
      </c>
      <c r="C82" s="220"/>
      <c r="D82" s="220"/>
      <c r="E82" s="220"/>
      <c r="F82" s="220"/>
      <c r="G82" s="220"/>
      <c r="H82" s="220"/>
      <c r="I82" s="220"/>
      <c r="J82" s="220"/>
      <c r="K82" s="220"/>
      <c r="L82" s="220"/>
    </row>
    <row r="83" spans="1:12">
      <c r="A83" s="39"/>
      <c r="B83" s="220" t="s">
        <v>130</v>
      </c>
      <c r="C83" s="220"/>
      <c r="D83" s="220"/>
      <c r="E83" s="220"/>
      <c r="F83" s="220"/>
      <c r="G83" s="220"/>
      <c r="H83" s="220"/>
      <c r="I83" s="220"/>
      <c r="J83" s="220"/>
      <c r="K83" s="220"/>
      <c r="L83" s="220"/>
    </row>
    <row r="84" spans="1:12">
      <c r="A84" s="221" t="s">
        <v>131</v>
      </c>
      <c r="B84" s="221"/>
      <c r="C84" s="175"/>
      <c r="D84" s="175"/>
      <c r="E84" s="175"/>
      <c r="F84" s="175"/>
      <c r="G84" s="175"/>
      <c r="H84" s="175"/>
      <c r="I84" s="175"/>
      <c r="J84" s="175"/>
      <c r="K84" s="175"/>
      <c r="L84" s="175"/>
    </row>
    <row r="85" spans="1:12">
      <c r="A85" s="39"/>
      <c r="B85" s="220" t="s">
        <v>132</v>
      </c>
      <c r="C85" s="220"/>
      <c r="D85" s="220"/>
      <c r="E85" s="220"/>
      <c r="F85" s="220"/>
      <c r="G85" s="220"/>
      <c r="H85" s="220"/>
      <c r="I85" s="220"/>
      <c r="J85" s="220"/>
      <c r="K85" s="199"/>
      <c r="L85" s="199"/>
    </row>
    <row r="86" spans="1:12">
      <c r="A86" s="39"/>
      <c r="B86" s="220" t="s">
        <v>133</v>
      </c>
      <c r="C86" s="220"/>
      <c r="D86" s="220"/>
      <c r="E86" s="220"/>
      <c r="F86" s="220"/>
      <c r="G86" s="220"/>
      <c r="H86" s="220"/>
      <c r="I86" s="220"/>
      <c r="J86" s="220"/>
      <c r="K86" s="199"/>
      <c r="L86" s="199"/>
    </row>
    <row r="87" spans="1:12">
      <c r="A87" s="39"/>
      <c r="B87" s="220" t="s">
        <v>134</v>
      </c>
      <c r="C87" s="220"/>
      <c r="D87" s="220"/>
      <c r="E87" s="220"/>
      <c r="F87" s="220"/>
      <c r="G87" s="220"/>
      <c r="H87" s="220"/>
      <c r="I87" s="220"/>
      <c r="J87" s="220"/>
      <c r="K87" s="220"/>
      <c r="L87" s="220"/>
    </row>
    <row r="88" spans="1:12" s="192" customFormat="1">
      <c r="A88" s="191"/>
      <c r="B88" s="225" t="s">
        <v>135</v>
      </c>
      <c r="C88" s="225"/>
      <c r="D88" s="225"/>
      <c r="E88" s="225"/>
      <c r="F88" s="225"/>
      <c r="G88" s="225"/>
      <c r="H88" s="225"/>
      <c r="I88" s="225"/>
      <c r="J88" s="225"/>
      <c r="K88" s="225"/>
      <c r="L88" s="225"/>
    </row>
    <row r="89" spans="1:12">
      <c r="A89" s="221" t="s">
        <v>136</v>
      </c>
      <c r="B89" s="221"/>
      <c r="C89" s="175"/>
      <c r="D89" s="175"/>
      <c r="E89" s="175"/>
      <c r="F89" s="175"/>
      <c r="G89" s="175"/>
      <c r="H89" s="175"/>
      <c r="I89" s="175"/>
      <c r="J89" s="175"/>
      <c r="K89" s="175"/>
      <c r="L89" s="175"/>
    </row>
    <row r="90" spans="1:12">
      <c r="A90" s="39"/>
      <c r="B90" s="220" t="s">
        <v>137</v>
      </c>
      <c r="C90" s="220"/>
      <c r="D90" s="220"/>
      <c r="E90" s="220"/>
      <c r="F90" s="220"/>
      <c r="G90" s="220"/>
      <c r="H90" s="220"/>
      <c r="I90" s="220"/>
      <c r="J90" s="220"/>
      <c r="K90" s="220"/>
      <c r="L90" s="220"/>
    </row>
    <row r="91" spans="1:12">
      <c r="A91" s="39"/>
      <c r="B91" s="220" t="s">
        <v>138</v>
      </c>
      <c r="C91" s="220"/>
      <c r="D91" s="220"/>
      <c r="E91" s="220"/>
      <c r="F91" s="220"/>
      <c r="G91" s="220"/>
      <c r="H91" s="220"/>
      <c r="I91" s="220"/>
      <c r="J91" s="220"/>
      <c r="K91" s="220"/>
      <c r="L91" s="220"/>
    </row>
    <row r="92" spans="1:12">
      <c r="A92" s="39"/>
      <c r="B92" s="220" t="s">
        <v>139</v>
      </c>
      <c r="C92" s="220"/>
      <c r="D92" s="220"/>
      <c r="E92" s="220"/>
      <c r="F92" s="220"/>
      <c r="G92" s="220"/>
      <c r="H92" s="220"/>
      <c r="I92" s="220"/>
      <c r="J92" s="220"/>
      <c r="K92" s="220"/>
      <c r="L92" s="220"/>
    </row>
    <row r="93" spans="1:12">
      <c r="A93" s="39"/>
      <c r="B93" s="220" t="s">
        <v>140</v>
      </c>
      <c r="C93" s="220"/>
      <c r="D93" s="220"/>
      <c r="E93" s="220"/>
      <c r="F93" s="220"/>
      <c r="G93" s="220"/>
      <c r="H93" s="220"/>
      <c r="I93" s="220"/>
      <c r="J93" s="220"/>
      <c r="K93" s="220"/>
      <c r="L93" s="220"/>
    </row>
    <row r="94" spans="1:12">
      <c r="A94" s="176" t="s">
        <v>141</v>
      </c>
      <c r="B94" s="199"/>
      <c r="C94" s="199"/>
      <c r="D94" s="199"/>
      <c r="E94" s="199"/>
      <c r="F94" s="199"/>
      <c r="G94" s="199"/>
      <c r="H94" s="199"/>
      <c r="I94" s="199"/>
      <c r="J94" s="199"/>
      <c r="K94" s="199"/>
      <c r="L94" s="199"/>
    </row>
    <row r="95" spans="1:12">
      <c r="A95" s="39"/>
      <c r="B95" s="220" t="s">
        <v>142</v>
      </c>
      <c r="C95" s="220"/>
      <c r="D95" s="220"/>
      <c r="E95" s="220"/>
      <c r="F95" s="220"/>
      <c r="G95" s="220"/>
      <c r="H95" s="220"/>
      <c r="I95" s="220"/>
      <c r="J95" s="220"/>
      <c r="K95" s="220"/>
      <c r="L95" s="220"/>
    </row>
    <row r="96" spans="1:12">
      <c r="A96" s="39"/>
      <c r="B96" s="220" t="s">
        <v>143</v>
      </c>
      <c r="C96" s="220"/>
      <c r="D96" s="220"/>
      <c r="E96" s="220"/>
      <c r="F96" s="220"/>
      <c r="G96" s="220"/>
      <c r="H96" s="220"/>
      <c r="I96" s="220"/>
      <c r="J96" s="220"/>
      <c r="K96" s="220"/>
      <c r="L96" s="220"/>
    </row>
    <row r="97" spans="1:12">
      <c r="A97" s="39"/>
      <c r="B97" s="220" t="s">
        <v>144</v>
      </c>
      <c r="C97" s="220"/>
      <c r="D97" s="220"/>
      <c r="E97" s="220"/>
      <c r="F97" s="220"/>
      <c r="G97" s="220"/>
      <c r="H97" s="220"/>
      <c r="I97" s="220"/>
      <c r="J97" s="220"/>
      <c r="K97" s="220"/>
      <c r="L97" s="220"/>
    </row>
    <row r="98" spans="1:12">
      <c r="A98" s="39"/>
      <c r="B98" s="220" t="s">
        <v>145</v>
      </c>
      <c r="C98" s="220"/>
      <c r="D98" s="220"/>
      <c r="E98" s="220"/>
      <c r="F98" s="220"/>
      <c r="G98" s="220"/>
      <c r="H98" s="220"/>
      <c r="I98" s="220"/>
      <c r="J98" s="220"/>
      <c r="K98" s="220"/>
      <c r="L98" s="220"/>
    </row>
    <row r="99" spans="1:12">
      <c r="A99" s="39"/>
      <c r="B99" s="220" t="s">
        <v>146</v>
      </c>
      <c r="C99" s="220"/>
      <c r="D99" s="220"/>
      <c r="E99" s="220"/>
      <c r="F99" s="220"/>
      <c r="G99" s="220"/>
      <c r="H99" s="220"/>
      <c r="I99" s="220"/>
      <c r="J99" s="220"/>
      <c r="K99" s="220"/>
      <c r="L99" s="220"/>
    </row>
    <row r="100" spans="1:12">
      <c r="A100" s="39"/>
      <c r="B100" s="220" t="s">
        <v>147</v>
      </c>
      <c r="C100" s="220"/>
      <c r="D100" s="220"/>
      <c r="E100" s="220"/>
      <c r="F100" s="220"/>
      <c r="G100" s="220"/>
      <c r="H100" s="220"/>
      <c r="I100" s="220"/>
      <c r="J100" s="220"/>
      <c r="K100" s="220"/>
      <c r="L100" s="220"/>
    </row>
    <row r="101" spans="1:12">
      <c r="A101" s="39"/>
      <c r="B101" s="220" t="s">
        <v>148</v>
      </c>
      <c r="C101" s="220"/>
      <c r="D101" s="220"/>
      <c r="E101" s="220"/>
      <c r="F101" s="220"/>
      <c r="G101" s="220"/>
      <c r="H101" s="220"/>
      <c r="I101" s="220"/>
      <c r="J101" s="220"/>
      <c r="K101" s="220"/>
      <c r="L101" s="220"/>
    </row>
    <row r="102" spans="1:12">
      <c r="A102" s="39"/>
      <c r="B102" s="220" t="s">
        <v>149</v>
      </c>
      <c r="C102" s="220"/>
      <c r="D102" s="220"/>
      <c r="E102" s="220"/>
      <c r="F102" s="220"/>
      <c r="G102" s="220"/>
      <c r="H102" s="220"/>
      <c r="I102" s="220"/>
      <c r="J102" s="220"/>
      <c r="K102" s="220"/>
      <c r="L102" s="220"/>
    </row>
    <row r="103" spans="1:12">
      <c r="A103" s="39"/>
      <c r="B103" s="220" t="s">
        <v>150</v>
      </c>
      <c r="C103" s="220"/>
      <c r="D103" s="220"/>
      <c r="E103" s="220"/>
      <c r="F103" s="220"/>
      <c r="G103" s="220"/>
      <c r="H103" s="220"/>
      <c r="I103" s="220"/>
      <c r="J103" s="220"/>
      <c r="K103" s="220"/>
      <c r="L103" s="220"/>
    </row>
    <row r="104" spans="1:12">
      <c r="A104" s="176" t="s">
        <v>151</v>
      </c>
      <c r="B104" s="199"/>
      <c r="C104" s="199"/>
      <c r="D104" s="199"/>
      <c r="E104" s="199"/>
      <c r="F104" s="199"/>
      <c r="G104" s="199"/>
      <c r="H104" s="199"/>
      <c r="I104" s="199"/>
      <c r="J104" s="199"/>
      <c r="K104" s="199"/>
      <c r="L104" s="199"/>
    </row>
    <row r="105" spans="1:12">
      <c r="A105" s="39"/>
      <c r="B105" s="220" t="s">
        <v>152</v>
      </c>
      <c r="C105" s="220"/>
      <c r="D105" s="220"/>
      <c r="E105" s="220"/>
      <c r="F105" s="220"/>
      <c r="G105" s="220"/>
      <c r="H105" s="220"/>
      <c r="I105" s="220"/>
      <c r="J105" s="220"/>
      <c r="K105" s="220"/>
      <c r="L105" s="220"/>
    </row>
    <row r="106" spans="1:12">
      <c r="A106" s="39"/>
      <c r="B106" s="220" t="s">
        <v>153</v>
      </c>
      <c r="C106" s="220"/>
      <c r="D106" s="220"/>
      <c r="E106" s="220"/>
      <c r="F106" s="220"/>
      <c r="G106" s="220"/>
      <c r="H106" s="220"/>
      <c r="I106" s="220"/>
      <c r="J106" s="220"/>
      <c r="K106" s="220"/>
      <c r="L106" s="220"/>
    </row>
    <row r="107" spans="1:12">
      <c r="A107" s="39"/>
      <c r="B107" s="220" t="s">
        <v>154</v>
      </c>
      <c r="C107" s="220"/>
      <c r="D107" s="220"/>
      <c r="E107" s="220"/>
      <c r="F107" s="220"/>
      <c r="G107" s="220"/>
      <c r="H107" s="220"/>
      <c r="I107" s="220"/>
      <c r="J107" s="220"/>
      <c r="K107" s="220"/>
      <c r="L107" s="220"/>
    </row>
    <row r="108" spans="1:12">
      <c r="A108" s="39"/>
      <c r="B108" s="220" t="s">
        <v>155</v>
      </c>
      <c r="C108" s="220"/>
      <c r="D108" s="220"/>
      <c r="E108" s="220"/>
      <c r="F108" s="220"/>
      <c r="G108" s="220"/>
      <c r="H108" s="220"/>
      <c r="I108" s="220"/>
      <c r="J108" s="220"/>
      <c r="K108" s="220"/>
      <c r="L108" s="220"/>
    </row>
    <row r="109" spans="1:12">
      <c r="A109" s="39"/>
      <c r="B109" s="220" t="s">
        <v>156</v>
      </c>
      <c r="C109" s="220"/>
      <c r="D109" s="220"/>
      <c r="E109" s="220"/>
      <c r="F109" s="220"/>
      <c r="G109" s="220"/>
      <c r="H109" s="220"/>
      <c r="I109" s="220"/>
      <c r="J109" s="220"/>
      <c r="K109" s="220"/>
      <c r="L109" s="220"/>
    </row>
    <row r="110" spans="1:12">
      <c r="A110" s="39"/>
      <c r="B110" s="220" t="s">
        <v>157</v>
      </c>
      <c r="C110" s="220"/>
      <c r="D110" s="220"/>
      <c r="E110" s="220"/>
      <c r="F110" s="220"/>
      <c r="G110" s="220"/>
      <c r="H110" s="220"/>
      <c r="I110" s="220"/>
      <c r="J110" s="220"/>
      <c r="K110" s="220"/>
      <c r="L110" s="220"/>
    </row>
    <row r="111" spans="1:12">
      <c r="A111" s="176" t="s">
        <v>158</v>
      </c>
      <c r="B111" s="199"/>
      <c r="C111" s="199"/>
      <c r="D111" s="199"/>
      <c r="E111" s="199"/>
      <c r="F111" s="199"/>
      <c r="G111" s="199"/>
      <c r="H111" s="199"/>
      <c r="I111" s="199"/>
      <c r="J111" s="199"/>
      <c r="K111" s="199"/>
      <c r="L111" s="199"/>
    </row>
    <row r="112" spans="1:12">
      <c r="A112" s="39"/>
      <c r="B112" s="220" t="s">
        <v>159</v>
      </c>
      <c r="C112" s="220"/>
      <c r="D112" s="220"/>
      <c r="E112" s="220"/>
      <c r="F112" s="220"/>
      <c r="G112" s="220"/>
      <c r="H112" s="220"/>
      <c r="I112" s="220"/>
      <c r="J112" s="220"/>
      <c r="K112" s="220"/>
      <c r="L112" s="220"/>
    </row>
    <row r="113" spans="1:12">
      <c r="A113" s="39"/>
      <c r="B113" s="220" t="s">
        <v>160</v>
      </c>
      <c r="C113" s="220"/>
      <c r="D113" s="220"/>
      <c r="E113" s="220"/>
      <c r="F113" s="220"/>
      <c r="G113" s="220"/>
      <c r="H113" s="220"/>
      <c r="I113" s="220"/>
      <c r="J113" s="220"/>
      <c r="K113" s="220"/>
      <c r="L113" s="220"/>
    </row>
    <row r="114" spans="1:12">
      <c r="A114" s="221" t="s">
        <v>161</v>
      </c>
      <c r="B114" s="221"/>
      <c r="C114" s="175"/>
      <c r="D114" s="175"/>
      <c r="E114" s="175"/>
      <c r="F114" s="175"/>
      <c r="G114" s="175"/>
      <c r="H114" s="175"/>
      <c r="I114" s="175"/>
      <c r="J114" s="175"/>
      <c r="K114" s="175"/>
      <c r="L114" s="175"/>
    </row>
    <row r="115" spans="1:12">
      <c r="A115" s="39"/>
      <c r="B115" s="220" t="s">
        <v>162</v>
      </c>
      <c r="C115" s="220"/>
      <c r="D115" s="220"/>
      <c r="E115" s="220"/>
      <c r="F115" s="220"/>
      <c r="G115" s="220"/>
      <c r="H115" s="220"/>
      <c r="I115" s="220"/>
      <c r="J115" s="220"/>
      <c r="K115" s="220"/>
      <c r="L115" s="220"/>
    </row>
    <row r="116" spans="1:12">
      <c r="A116" s="39"/>
      <c r="B116" s="220" t="s">
        <v>163</v>
      </c>
      <c r="C116" s="220"/>
      <c r="D116" s="220"/>
      <c r="E116" s="220"/>
      <c r="F116" s="220"/>
      <c r="G116" s="220"/>
      <c r="H116" s="220"/>
      <c r="I116" s="220"/>
      <c r="J116" s="220"/>
      <c r="K116" s="220"/>
      <c r="L116" s="220"/>
    </row>
    <row r="117" spans="1:12">
      <c r="A117" s="39"/>
      <c r="B117" s="220" t="s">
        <v>164</v>
      </c>
      <c r="C117" s="220"/>
      <c r="D117" s="220"/>
      <c r="E117" s="220"/>
      <c r="F117" s="220"/>
      <c r="G117" s="220"/>
      <c r="H117" s="220"/>
      <c r="I117" s="220"/>
      <c r="J117" s="220"/>
      <c r="K117" s="220"/>
      <c r="L117" s="220"/>
    </row>
    <row r="118" spans="1:12">
      <c r="A118" s="39"/>
      <c r="B118" s="220" t="s">
        <v>165</v>
      </c>
      <c r="C118" s="220"/>
      <c r="D118" s="220"/>
      <c r="E118" s="220"/>
      <c r="F118" s="220"/>
      <c r="G118" s="220"/>
      <c r="H118" s="220"/>
      <c r="I118" s="220"/>
      <c r="J118" s="220"/>
      <c r="K118" s="220"/>
      <c r="L118" s="220"/>
    </row>
    <row r="119" spans="1:12">
      <c r="A119" s="39"/>
      <c r="B119" s="220" t="s">
        <v>166</v>
      </c>
      <c r="C119" s="220"/>
      <c r="D119" s="220"/>
      <c r="E119" s="220"/>
      <c r="F119" s="220"/>
      <c r="G119" s="220"/>
      <c r="H119" s="220"/>
      <c r="I119" s="220"/>
      <c r="J119" s="220"/>
      <c r="K119" s="220"/>
      <c r="L119" s="220"/>
    </row>
    <row r="120" spans="1:12">
      <c r="A120" s="221" t="s">
        <v>167</v>
      </c>
      <c r="B120" s="221"/>
      <c r="C120" s="175"/>
      <c r="D120" s="175"/>
      <c r="E120" s="175"/>
      <c r="F120" s="175"/>
      <c r="G120" s="175"/>
      <c r="H120" s="175"/>
      <c r="I120" s="175"/>
      <c r="J120" s="175"/>
      <c r="K120" s="175"/>
      <c r="L120" s="175"/>
    </row>
    <row r="121" spans="1:12">
      <c r="A121" s="39"/>
      <c r="B121" s="220" t="s">
        <v>168</v>
      </c>
      <c r="C121" s="220"/>
      <c r="D121" s="220"/>
      <c r="E121" s="220"/>
      <c r="F121" s="220"/>
      <c r="G121" s="220"/>
      <c r="H121" s="220"/>
      <c r="I121" s="220"/>
      <c r="J121" s="220"/>
      <c r="K121" s="220"/>
      <c r="L121" s="220"/>
    </row>
    <row r="122" spans="1:12">
      <c r="A122" s="39"/>
      <c r="B122" s="220" t="s">
        <v>169</v>
      </c>
      <c r="C122" s="220"/>
      <c r="D122" s="220"/>
      <c r="E122" s="220"/>
      <c r="F122" s="220"/>
      <c r="G122" s="220"/>
      <c r="H122" s="220"/>
      <c r="I122" s="220"/>
      <c r="J122" s="220"/>
      <c r="K122" s="220"/>
      <c r="L122" s="220"/>
    </row>
    <row r="123" spans="1:12">
      <c r="A123" s="39"/>
      <c r="B123" s="220"/>
      <c r="C123" s="220"/>
      <c r="D123" s="220"/>
      <c r="E123" s="220"/>
      <c r="F123" s="220"/>
      <c r="G123" s="220"/>
      <c r="H123" s="220"/>
      <c r="I123" s="220"/>
      <c r="J123" s="220"/>
      <c r="K123" s="220"/>
      <c r="L123" s="220"/>
    </row>
    <row r="124" spans="1:12">
      <c r="A124" s="39"/>
      <c r="B124" s="220"/>
      <c r="C124" s="220"/>
      <c r="D124" s="220"/>
      <c r="E124" s="220"/>
      <c r="F124" s="220"/>
      <c r="G124" s="220"/>
      <c r="H124" s="220"/>
      <c r="I124" s="220"/>
      <c r="J124" s="220"/>
      <c r="K124" s="220"/>
      <c r="L124" s="220"/>
    </row>
    <row r="125" spans="1:12">
      <c r="A125" s="39"/>
      <c r="B125" s="220"/>
      <c r="C125" s="220"/>
      <c r="D125" s="220"/>
      <c r="E125" s="220"/>
      <c r="F125" s="220"/>
      <c r="G125" s="220"/>
      <c r="H125" s="220"/>
      <c r="I125" s="220"/>
      <c r="J125" s="220"/>
      <c r="K125" s="220"/>
      <c r="L125" s="220"/>
    </row>
    <row r="126" spans="1:12">
      <c r="A126" s="39"/>
      <c r="B126" s="220"/>
      <c r="C126" s="220"/>
      <c r="D126" s="220"/>
      <c r="E126" s="220"/>
      <c r="F126" s="220"/>
      <c r="G126" s="220"/>
      <c r="H126" s="220"/>
      <c r="I126" s="220"/>
      <c r="J126" s="220"/>
      <c r="K126" s="220"/>
      <c r="L126" s="220"/>
    </row>
    <row r="127" spans="1:12">
      <c r="A127" s="39"/>
      <c r="B127" s="220"/>
      <c r="C127" s="220"/>
      <c r="D127" s="220"/>
      <c r="E127" s="220"/>
      <c r="F127" s="220"/>
      <c r="G127" s="220"/>
      <c r="H127" s="220"/>
      <c r="I127" s="220"/>
      <c r="J127" s="220"/>
      <c r="K127" s="220"/>
      <c r="L127" s="220"/>
    </row>
    <row r="128" spans="1:12">
      <c r="A128" s="39"/>
      <c r="B128" s="220"/>
      <c r="C128" s="220"/>
      <c r="D128" s="220"/>
      <c r="E128" s="220"/>
      <c r="F128" s="220"/>
      <c r="G128" s="220"/>
      <c r="H128" s="220"/>
      <c r="I128" s="220"/>
      <c r="J128" s="220"/>
      <c r="K128" s="220"/>
      <c r="L128" s="220"/>
    </row>
    <row r="129" spans="1:12">
      <c r="A129" s="39"/>
      <c r="B129" s="220"/>
      <c r="C129" s="220"/>
      <c r="D129" s="220"/>
      <c r="E129" s="220"/>
      <c r="F129" s="220"/>
      <c r="G129" s="220"/>
      <c r="H129" s="220"/>
      <c r="I129" s="220"/>
      <c r="J129" s="220"/>
      <c r="K129" s="220"/>
      <c r="L129" s="220"/>
    </row>
    <row r="130" spans="1:12">
      <c r="A130" s="39"/>
      <c r="B130" s="220"/>
      <c r="C130" s="220"/>
      <c r="D130" s="220"/>
      <c r="E130" s="220"/>
      <c r="F130" s="220"/>
      <c r="G130" s="220"/>
      <c r="H130" s="220"/>
      <c r="I130" s="220"/>
      <c r="J130" s="220"/>
      <c r="K130" s="220"/>
      <c r="L130" s="220"/>
    </row>
  </sheetData>
  <mergeCells count="129">
    <mergeCell ref="B92:L92"/>
    <mergeCell ref="B98:L98"/>
    <mergeCell ref="B95:L95"/>
    <mergeCell ref="B96:L96"/>
    <mergeCell ref="A72:B72"/>
    <mergeCell ref="A84:B84"/>
    <mergeCell ref="B80:L80"/>
    <mergeCell ref="B81:L81"/>
    <mergeCell ref="B82:L82"/>
    <mergeCell ref="B73:L73"/>
    <mergeCell ref="B74:L74"/>
    <mergeCell ref="B79:L79"/>
    <mergeCell ref="B71:L71"/>
    <mergeCell ref="B115:L115"/>
    <mergeCell ref="B100:L100"/>
    <mergeCell ref="B88:L88"/>
    <mergeCell ref="B83:L83"/>
    <mergeCell ref="B93:L93"/>
    <mergeCell ref="B112:L112"/>
    <mergeCell ref="B113:L113"/>
    <mergeCell ref="B107:L107"/>
    <mergeCell ref="B108:L108"/>
    <mergeCell ref="B110:L110"/>
    <mergeCell ref="B101:L101"/>
    <mergeCell ref="B103:L103"/>
    <mergeCell ref="B109:L109"/>
    <mergeCell ref="A89:B89"/>
    <mergeCell ref="B90:L90"/>
    <mergeCell ref="B91:L91"/>
    <mergeCell ref="C35:L35"/>
    <mergeCell ref="C37:L37"/>
    <mergeCell ref="C38:L38"/>
    <mergeCell ref="C39:L39"/>
    <mergeCell ref="C18:L18"/>
    <mergeCell ref="C19:L19"/>
    <mergeCell ref="A77:B77"/>
    <mergeCell ref="B78:L78"/>
    <mergeCell ref="B75:L75"/>
    <mergeCell ref="B76:L76"/>
    <mergeCell ref="C45:L45"/>
    <mergeCell ref="B106:L106"/>
    <mergeCell ref="B122:L122"/>
    <mergeCell ref="A120:B120"/>
    <mergeCell ref="B121:L121"/>
    <mergeCell ref="B118:L118"/>
    <mergeCell ref="B119:L119"/>
    <mergeCell ref="A3:B15"/>
    <mergeCell ref="A52:B53"/>
    <mergeCell ref="B60:L60"/>
    <mergeCell ref="A58:L58"/>
    <mergeCell ref="E8:L8"/>
    <mergeCell ref="E9:L9"/>
    <mergeCell ref="E10:L10"/>
    <mergeCell ref="B59:L59"/>
    <mergeCell ref="A57:B57"/>
    <mergeCell ref="C4:L4"/>
    <mergeCell ref="C22:L22"/>
    <mergeCell ref="E14:L14"/>
    <mergeCell ref="E15:L15"/>
    <mergeCell ref="C16:L16"/>
    <mergeCell ref="E5:L5"/>
    <mergeCell ref="E7:L7"/>
    <mergeCell ref="C33:L33"/>
    <mergeCell ref="C34:L34"/>
    <mergeCell ref="C40:L40"/>
    <mergeCell ref="C41:L41"/>
    <mergeCell ref="C36:L36"/>
    <mergeCell ref="C23:L23"/>
    <mergeCell ref="C32:L32"/>
    <mergeCell ref="C17:L17"/>
    <mergeCell ref="B130:L130"/>
    <mergeCell ref="B86:J86"/>
    <mergeCell ref="B85:J85"/>
    <mergeCell ref="B129:L129"/>
    <mergeCell ref="B126:L126"/>
    <mergeCell ref="B127:L127"/>
    <mergeCell ref="B87:L87"/>
    <mergeCell ref="B128:L128"/>
    <mergeCell ref="B124:L124"/>
    <mergeCell ref="B125:L125"/>
    <mergeCell ref="B123:L123"/>
    <mergeCell ref="B116:L116"/>
    <mergeCell ref="B117:L117"/>
    <mergeCell ref="B97:L97"/>
    <mergeCell ref="A114:B114"/>
    <mergeCell ref="B105:L105"/>
    <mergeCell ref="B102:L102"/>
    <mergeCell ref="B99:L99"/>
    <mergeCell ref="B69:L69"/>
    <mergeCell ref="B70:L70"/>
    <mergeCell ref="B68:L68"/>
    <mergeCell ref="C42:L42"/>
    <mergeCell ref="B65:L65"/>
    <mergeCell ref="B64:L64"/>
    <mergeCell ref="A66:L66"/>
    <mergeCell ref="B67:L67"/>
    <mergeCell ref="C43:L43"/>
    <mergeCell ref="C46:L46"/>
    <mergeCell ref="B63:L63"/>
    <mergeCell ref="C48:L48"/>
    <mergeCell ref="C49:L49"/>
    <mergeCell ref="A62:L62"/>
    <mergeCell ref="B61:L61"/>
    <mergeCell ref="C52:L52"/>
    <mergeCell ref="C47:L47"/>
    <mergeCell ref="C50:L50"/>
    <mergeCell ref="C51:L51"/>
    <mergeCell ref="C53:L53"/>
    <mergeCell ref="C44:L44"/>
    <mergeCell ref="A16:A51"/>
    <mergeCell ref="B43:B50"/>
    <mergeCell ref="B16:B42"/>
    <mergeCell ref="A1:B1"/>
    <mergeCell ref="C31:L31"/>
    <mergeCell ref="C29:L29"/>
    <mergeCell ref="C30:L30"/>
    <mergeCell ref="A2:B2"/>
    <mergeCell ref="C3:L3"/>
    <mergeCell ref="C24:L24"/>
    <mergeCell ref="E11:L11"/>
    <mergeCell ref="E12:L12"/>
    <mergeCell ref="E13:L13"/>
    <mergeCell ref="E6:L6"/>
    <mergeCell ref="C20:L20"/>
    <mergeCell ref="C21:L21"/>
    <mergeCell ref="C25:L25"/>
    <mergeCell ref="C26:L26"/>
    <mergeCell ref="C27:L27"/>
    <mergeCell ref="C28:L28"/>
  </mergeCells>
  <phoneticPr fontId="11"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Y1463"/>
  <sheetViews>
    <sheetView showGridLines="0" tabSelected="1" topLeftCell="A1162" workbookViewId="0">
      <selection activeCell="L1177" sqref="L1177"/>
    </sheetView>
  </sheetViews>
  <sheetFormatPr defaultRowHeight="12.75"/>
  <cols>
    <col min="1" max="1" width="12.7109375" style="16" customWidth="1"/>
    <col min="2" max="2" width="13.28515625" style="16" customWidth="1"/>
    <col min="3" max="5" width="12.7109375" style="16" customWidth="1"/>
    <col min="6" max="6" width="14.140625" style="16" customWidth="1"/>
    <col min="7" max="8" width="12.7109375" style="16" customWidth="1"/>
    <col min="9" max="9" width="10.28515625" style="16" customWidth="1"/>
    <col min="10" max="10" width="10.85546875" style="16" customWidth="1"/>
    <col min="11" max="256" width="11.42578125" style="16" customWidth="1"/>
    <col min="257" max="16384" width="9.140625" style="16"/>
  </cols>
  <sheetData>
    <row r="1" spans="1:8" customFormat="1" ht="20.25">
      <c r="A1" s="209" t="s">
        <v>170</v>
      </c>
      <c r="B1" s="209"/>
      <c r="C1" s="209"/>
      <c r="D1" s="209"/>
      <c r="E1" s="209"/>
      <c r="F1" s="209"/>
      <c r="G1" s="209"/>
    </row>
    <row r="2" spans="1:8" s="4" customFormat="1">
      <c r="A2" s="4" t="s">
        <v>171</v>
      </c>
      <c r="B2" s="50"/>
      <c r="C2" s="267" t="s">
        <v>172</v>
      </c>
      <c r="D2" s="267"/>
      <c r="E2" s="267"/>
    </row>
    <row r="3" spans="1:8" s="4" customFormat="1">
      <c r="A3" s="5" t="s">
        <v>173</v>
      </c>
      <c r="B3" s="50"/>
      <c r="C3" s="263" t="s">
        <v>174</v>
      </c>
      <c r="D3" s="264"/>
      <c r="E3" s="265"/>
    </row>
    <row r="4" spans="1:8" s="4" customFormat="1">
      <c r="A4" s="4" t="s">
        <v>175</v>
      </c>
      <c r="B4" s="50"/>
      <c r="C4" s="263" t="s">
        <v>176</v>
      </c>
      <c r="D4" s="264"/>
      <c r="E4" s="265"/>
    </row>
    <row r="5" spans="1:8" s="4" customFormat="1" ht="15.75" hidden="1" customHeight="1">
      <c r="A5" s="271" t="s">
        <v>177</v>
      </c>
      <c r="B5" s="271"/>
    </row>
    <row r="6" spans="1:8" s="4" customFormat="1" hidden="1">
      <c r="A6" s="271"/>
      <c r="B6" s="271"/>
    </row>
    <row r="7" spans="1:8" s="4" customFormat="1" ht="14.25" hidden="1" customHeight="1">
      <c r="A7" s="271"/>
      <c r="B7" s="271"/>
      <c r="C7" s="272"/>
      <c r="D7" s="273"/>
    </row>
    <row r="8" spans="1:8" s="4" customFormat="1">
      <c r="A8" s="205"/>
      <c r="B8" s="205"/>
    </row>
    <row r="9" spans="1:8" s="4" customFormat="1">
      <c r="A9" s="4" t="s">
        <v>1</v>
      </c>
      <c r="C9" s="4">
        <f>Description!B3</f>
        <v>7</v>
      </c>
    </row>
    <row r="10" spans="1:8" s="4" customFormat="1">
      <c r="A10" s="5" t="s">
        <v>178</v>
      </c>
      <c r="C10" s="29">
        <f>Description!B4</f>
        <v>43936</v>
      </c>
      <c r="D10" s="29" t="str">
        <f>Description!C4</f>
        <v>12:00pm</v>
      </c>
    </row>
    <row r="11" spans="1:8" s="4" customFormat="1">
      <c r="A11" s="10"/>
      <c r="C11" s="46"/>
      <c r="D11" s="29"/>
    </row>
    <row r="12" spans="1:8" s="4" customFormat="1">
      <c r="A12" s="10" t="s">
        <v>179</v>
      </c>
      <c r="C12" s="62" t="str">
        <f>Description!B6</f>
        <v>7.xls</v>
      </c>
    </row>
    <row r="13" spans="1:8" s="4" customFormat="1"/>
    <row r="14" spans="1:8" s="4" customFormat="1" ht="20.25">
      <c r="A14" s="200" t="s">
        <v>180</v>
      </c>
      <c r="B14" s="200"/>
      <c r="C14" s="200"/>
      <c r="D14" s="200"/>
      <c r="E14" s="200"/>
      <c r="F14" s="200"/>
      <c r="G14" s="200"/>
      <c r="H14" s="200"/>
    </row>
    <row r="15" spans="1:8" s="4" customFormat="1">
      <c r="A15" s="30" t="s">
        <v>181</v>
      </c>
      <c r="B15" s="4" t="s">
        <v>182</v>
      </c>
    </row>
    <row r="16" spans="1:8" s="4" customFormat="1">
      <c r="A16" s="30" t="s">
        <v>181</v>
      </c>
      <c r="B16" s="4" t="s">
        <v>109</v>
      </c>
    </row>
    <row r="17" spans="1:8" s="4" customFormat="1">
      <c r="A17" s="30" t="s">
        <v>181</v>
      </c>
      <c r="B17" s="4" t="s">
        <v>183</v>
      </c>
      <c r="C17" s="30"/>
      <c r="D17" s="30"/>
      <c r="E17" s="30"/>
      <c r="F17" s="30"/>
      <c r="G17" s="30"/>
      <c r="H17" s="30"/>
    </row>
    <row r="18" spans="1:8" s="4" customFormat="1">
      <c r="A18" s="30" t="s">
        <v>181</v>
      </c>
      <c r="B18" s="4" t="s">
        <v>119</v>
      </c>
    </row>
    <row r="19" spans="1:8" s="4" customFormat="1">
      <c r="A19" s="133" t="s">
        <v>181</v>
      </c>
      <c r="B19" s="4" t="s">
        <v>184</v>
      </c>
    </row>
    <row r="20" spans="1:8" s="4" customFormat="1" hidden="1">
      <c r="A20" s="30" t="s">
        <v>185</v>
      </c>
      <c r="B20" s="4" t="s">
        <v>141</v>
      </c>
    </row>
    <row r="21" spans="1:8" s="4" customFormat="1" hidden="1">
      <c r="A21" s="30" t="s">
        <v>185</v>
      </c>
      <c r="B21" s="4" t="s">
        <v>186</v>
      </c>
    </row>
    <row r="22" spans="1:8" s="4" customFormat="1" hidden="1">
      <c r="A22" s="30" t="s">
        <v>185</v>
      </c>
      <c r="B22" s="4" t="s">
        <v>187</v>
      </c>
    </row>
    <row r="23" spans="1:8" s="4" customFormat="1" hidden="1">
      <c r="A23" s="30" t="s">
        <v>185</v>
      </c>
      <c r="B23" s="4" t="s">
        <v>188</v>
      </c>
    </row>
    <row r="24" spans="1:8" s="4" customFormat="1">
      <c r="A24" s="30" t="s">
        <v>181</v>
      </c>
      <c r="B24" s="4" t="s">
        <v>141</v>
      </c>
    </row>
    <row r="25" spans="1:8" s="4" customFormat="1">
      <c r="A25" s="30" t="s">
        <v>181</v>
      </c>
      <c r="B25" s="4" t="s">
        <v>158</v>
      </c>
    </row>
    <row r="26" spans="1:8" s="4" customFormat="1">
      <c r="A26" s="30" t="s">
        <v>181</v>
      </c>
      <c r="B26" s="4" t="s">
        <v>131</v>
      </c>
    </row>
    <row r="27" spans="1:8" s="4" customFormat="1">
      <c r="A27" s="30" t="s">
        <v>181</v>
      </c>
      <c r="B27" s="4" t="s">
        <v>189</v>
      </c>
    </row>
    <row r="28" spans="1:8" s="4" customFormat="1" hidden="1">
      <c r="A28" s="4" t="s">
        <v>181</v>
      </c>
      <c r="B28" s="4" t="s">
        <v>190</v>
      </c>
    </row>
    <row r="29" spans="1:8" s="4" customFormat="1" hidden="1">
      <c r="A29" s="4" t="s">
        <v>181</v>
      </c>
      <c r="B29" s="4" t="s">
        <v>191</v>
      </c>
    </row>
    <row r="30" spans="1:8" s="4" customFormat="1" hidden="1">
      <c r="A30" s="4" t="s">
        <v>181</v>
      </c>
      <c r="B30" s="4" t="s">
        <v>184</v>
      </c>
    </row>
    <row r="31" spans="1:8" s="4" customFormat="1" hidden="1">
      <c r="A31" s="4" t="s">
        <v>181</v>
      </c>
      <c r="B31" s="4" t="s">
        <v>136</v>
      </c>
    </row>
    <row r="32" spans="1:8" s="4" customFormat="1" hidden="1">
      <c r="A32" s="4" t="s">
        <v>181</v>
      </c>
      <c r="B32" s="4" t="s">
        <v>192</v>
      </c>
    </row>
    <row r="33" spans="1:11" s="4" customFormat="1" hidden="1">
      <c r="A33" s="4" t="s">
        <v>181</v>
      </c>
      <c r="B33" s="4" t="s">
        <v>141</v>
      </c>
    </row>
    <row r="34" spans="1:11" s="4" customFormat="1" hidden="1">
      <c r="A34" s="4" t="s">
        <v>181</v>
      </c>
      <c r="B34" s="4" t="s">
        <v>186</v>
      </c>
    </row>
    <row r="35" spans="1:11" s="4" customFormat="1" hidden="1">
      <c r="A35" s="30" t="s">
        <v>181</v>
      </c>
      <c r="B35" s="4" t="s">
        <v>193</v>
      </c>
    </row>
    <row r="36" spans="1:11" s="4" customFormat="1" hidden="1">
      <c r="A36" s="30" t="s">
        <v>181</v>
      </c>
      <c r="B36" s="4" t="s">
        <v>194</v>
      </c>
    </row>
    <row r="37" spans="1:11" s="4" customFormat="1" hidden="1">
      <c r="A37" s="4" t="s">
        <v>181</v>
      </c>
      <c r="B37" s="4" t="s">
        <v>195</v>
      </c>
    </row>
    <row r="38" spans="1:11" s="4" customFormat="1" hidden="1">
      <c r="A38" s="4" t="s">
        <v>181</v>
      </c>
      <c r="B38" s="4" t="s">
        <v>196</v>
      </c>
    </row>
    <row r="39" spans="1:11" s="4" customFormat="1">
      <c r="A39" s="30" t="s">
        <v>181</v>
      </c>
      <c r="B39" s="4" t="s">
        <v>161</v>
      </c>
    </row>
    <row r="40" spans="1:11" s="4" customFormat="1" ht="13.5" thickBot="1">
      <c r="A40" s="88" t="s">
        <v>181</v>
      </c>
      <c r="B40" s="31" t="s">
        <v>136</v>
      </c>
      <c r="C40" s="31"/>
      <c r="D40" s="31"/>
      <c r="E40" s="31"/>
      <c r="F40" s="31"/>
      <c r="G40" s="31"/>
      <c r="H40" s="31"/>
      <c r="I40" s="31"/>
      <c r="J40" s="31"/>
      <c r="K40" s="31"/>
    </row>
    <row r="41" spans="1:11" s="4" customFormat="1" ht="20.25">
      <c r="A41" s="200" t="s">
        <v>197</v>
      </c>
      <c r="B41" s="200"/>
      <c r="C41" s="200"/>
      <c r="D41" s="200"/>
      <c r="E41" s="200"/>
      <c r="F41" s="200"/>
      <c r="G41" s="200"/>
      <c r="H41" s="200"/>
    </row>
    <row r="42" spans="1:11" s="4" customFormat="1" ht="25.5">
      <c r="A42" s="32" t="s">
        <v>198</v>
      </c>
      <c r="B42" s="32" t="s">
        <v>199</v>
      </c>
      <c r="C42" s="32" t="s">
        <v>200</v>
      </c>
      <c r="D42" s="32" t="s">
        <v>201</v>
      </c>
      <c r="E42" s="268" t="s">
        <v>202</v>
      </c>
      <c r="F42" s="269"/>
      <c r="G42" s="269"/>
      <c r="H42" s="269"/>
      <c r="I42" s="269"/>
      <c r="J42" s="269"/>
      <c r="K42" s="270"/>
    </row>
    <row r="43" spans="1:11" s="4" customFormat="1">
      <c r="A43" s="33" t="s">
        <v>203</v>
      </c>
      <c r="B43" s="131" t="s">
        <v>204</v>
      </c>
      <c r="C43" s="34">
        <v>2</v>
      </c>
      <c r="D43" s="207"/>
      <c r="E43" s="260"/>
      <c r="F43" s="261"/>
      <c r="G43" s="261"/>
      <c r="H43" s="261"/>
      <c r="I43" s="261"/>
      <c r="J43" s="261"/>
      <c r="K43" s="262"/>
    </row>
    <row r="44" spans="1:11" s="4" customFormat="1">
      <c r="A44" s="34"/>
      <c r="B44" s="34" t="s">
        <v>205</v>
      </c>
      <c r="C44" s="34">
        <v>2</v>
      </c>
      <c r="D44" s="207"/>
      <c r="E44" s="259"/>
      <c r="F44" s="259"/>
      <c r="G44" s="259"/>
      <c r="H44" s="259"/>
      <c r="I44" s="259"/>
      <c r="J44" s="259"/>
      <c r="K44" s="259"/>
    </row>
    <row r="45" spans="1:11" s="4" customFormat="1">
      <c r="A45" s="34"/>
      <c r="B45" s="34" t="s">
        <v>206</v>
      </c>
      <c r="C45" s="34">
        <v>2</v>
      </c>
      <c r="D45" s="207"/>
      <c r="E45" s="259"/>
      <c r="F45" s="259"/>
      <c r="G45" s="259"/>
      <c r="H45" s="259"/>
      <c r="I45" s="259"/>
      <c r="J45" s="259"/>
      <c r="K45" s="259"/>
    </row>
    <row r="46" spans="1:11" s="4" customFormat="1">
      <c r="A46" s="34"/>
      <c r="B46" s="34" t="s">
        <v>207</v>
      </c>
      <c r="C46" s="34">
        <v>1</v>
      </c>
      <c r="D46" s="207"/>
      <c r="E46" s="259"/>
      <c r="F46" s="259"/>
      <c r="G46" s="259"/>
      <c r="H46" s="259"/>
      <c r="I46" s="259"/>
      <c r="J46" s="259"/>
      <c r="K46" s="259"/>
    </row>
    <row r="47" spans="1:11" s="4" customFormat="1">
      <c r="A47" s="34"/>
      <c r="B47" s="34" t="s">
        <v>208</v>
      </c>
      <c r="C47" s="34">
        <v>2</v>
      </c>
      <c r="D47" s="207"/>
      <c r="E47" s="259"/>
      <c r="F47" s="259"/>
      <c r="G47" s="259"/>
      <c r="H47" s="259"/>
      <c r="I47" s="259"/>
      <c r="J47" s="259"/>
      <c r="K47" s="259"/>
    </row>
    <row r="48" spans="1:11" s="4" customFormat="1" ht="12.75" customHeight="1">
      <c r="A48" s="34"/>
      <c r="B48" s="131" t="s">
        <v>209</v>
      </c>
      <c r="C48" s="34">
        <v>3</v>
      </c>
      <c r="D48" s="207"/>
      <c r="E48" s="259"/>
      <c r="F48" s="259"/>
      <c r="G48" s="259"/>
      <c r="H48" s="259"/>
      <c r="I48" s="259"/>
      <c r="J48" s="259"/>
      <c r="K48" s="259"/>
    </row>
    <row r="49" spans="1:11" s="4" customFormat="1" ht="12.75" customHeight="1">
      <c r="A49" s="34"/>
      <c r="B49" s="131" t="s">
        <v>210</v>
      </c>
      <c r="C49" s="34">
        <v>2</v>
      </c>
      <c r="D49" s="207"/>
      <c r="E49" s="260"/>
      <c r="F49" s="261"/>
      <c r="G49" s="261"/>
      <c r="H49" s="261"/>
      <c r="I49" s="261"/>
      <c r="J49" s="261"/>
      <c r="K49" s="262"/>
    </row>
    <row r="50" spans="1:11" s="4" customFormat="1">
      <c r="A50" s="34"/>
      <c r="B50" s="131" t="s">
        <v>131</v>
      </c>
      <c r="C50" s="34">
        <v>2</v>
      </c>
      <c r="D50" s="207"/>
      <c r="E50" s="260"/>
      <c r="F50" s="261"/>
      <c r="G50" s="261"/>
      <c r="H50" s="261"/>
      <c r="I50" s="261"/>
      <c r="J50" s="261"/>
      <c r="K50" s="262"/>
    </row>
    <row r="51" spans="1:11" s="4" customFormat="1">
      <c r="A51" s="34"/>
      <c r="B51" s="34" t="s">
        <v>211</v>
      </c>
      <c r="C51" s="34">
        <v>2</v>
      </c>
      <c r="D51" s="207"/>
      <c r="E51" s="260"/>
      <c r="F51" s="261"/>
      <c r="G51" s="261"/>
      <c r="H51" s="261"/>
      <c r="I51" s="261"/>
      <c r="J51" s="261"/>
      <c r="K51" s="262"/>
    </row>
    <row r="52" spans="1:11" s="4" customFormat="1">
      <c r="A52" s="34"/>
      <c r="B52" s="34"/>
      <c r="C52" s="34"/>
      <c r="D52" s="207"/>
      <c r="E52" s="259"/>
      <c r="F52" s="259"/>
      <c r="G52" s="259"/>
      <c r="H52" s="259"/>
      <c r="I52" s="259"/>
      <c r="J52" s="259"/>
      <c r="K52" s="259"/>
    </row>
    <row r="53" spans="1:11" s="4" customFormat="1">
      <c r="A53" s="34" t="s">
        <v>212</v>
      </c>
      <c r="B53" s="34" t="s">
        <v>213</v>
      </c>
      <c r="C53" s="34">
        <v>2</v>
      </c>
      <c r="D53" s="207"/>
      <c r="E53" s="259"/>
      <c r="F53" s="259"/>
      <c r="G53" s="259"/>
      <c r="H53" s="259"/>
      <c r="I53" s="259"/>
      <c r="J53" s="259"/>
      <c r="K53" s="259"/>
    </row>
    <row r="54" spans="1:11" s="4" customFormat="1">
      <c r="A54" s="2"/>
      <c r="B54" s="35" t="s">
        <v>214</v>
      </c>
      <c r="C54" s="35">
        <f>SUM(C43:C53)</f>
        <v>20</v>
      </c>
      <c r="D54" s="207"/>
      <c r="E54" s="259"/>
      <c r="F54" s="259"/>
      <c r="G54" s="259"/>
      <c r="H54" s="259"/>
      <c r="I54" s="259"/>
      <c r="J54" s="259"/>
      <c r="K54" s="259"/>
    </row>
    <row r="55" spans="1:11" s="4" customFormat="1">
      <c r="A55" s="2"/>
      <c r="B55" s="78"/>
      <c r="C55" s="78"/>
      <c r="D55" s="47"/>
      <c r="E55" s="79"/>
      <c r="F55" s="79"/>
      <c r="G55" s="79"/>
      <c r="H55" s="79"/>
      <c r="I55" s="79"/>
      <c r="J55" s="79"/>
      <c r="K55" s="79"/>
    </row>
    <row r="56" spans="1:11" s="4" customFormat="1" ht="13.5" hidden="1" thickBot="1">
      <c r="A56" s="31"/>
      <c r="B56" s="31"/>
      <c r="C56" s="31"/>
      <c r="D56" s="31"/>
      <c r="E56" s="31"/>
      <c r="F56" s="31"/>
      <c r="G56" s="31"/>
      <c r="H56" s="31"/>
      <c r="I56" s="31"/>
      <c r="J56" s="31"/>
      <c r="K56" s="31"/>
    </row>
    <row r="57" spans="1:11" s="4" customFormat="1" ht="20.25" hidden="1">
      <c r="A57" s="200" t="s">
        <v>215</v>
      </c>
    </row>
    <row r="58" spans="1:11" s="4" customFormat="1" hidden="1">
      <c r="A58" s="4" t="s">
        <v>216</v>
      </c>
      <c r="B58" s="36">
        <v>41871</v>
      </c>
    </row>
    <row r="59" spans="1:11" s="4" customFormat="1" hidden="1">
      <c r="A59" s="4" t="s">
        <v>217</v>
      </c>
      <c r="B59" s="36">
        <v>44168</v>
      </c>
    </row>
    <row r="60" spans="1:11" s="4" customFormat="1" hidden="1">
      <c r="A60" s="10" t="s">
        <v>218</v>
      </c>
      <c r="B60" s="1" t="s">
        <v>219</v>
      </c>
    </row>
    <row r="61" spans="1:11" s="4" customFormat="1" hidden="1">
      <c r="B61" s="1" t="s">
        <v>208</v>
      </c>
    </row>
    <row r="62" spans="1:11" s="4" customFormat="1" hidden="1">
      <c r="B62" s="1" t="s">
        <v>220</v>
      </c>
    </row>
    <row r="63" spans="1:11" s="4" customFormat="1" hidden="1">
      <c r="B63" s="1" t="s">
        <v>221</v>
      </c>
    </row>
    <row r="64" spans="1:11" s="4" customFormat="1" hidden="1">
      <c r="B64" s="1" t="s">
        <v>222</v>
      </c>
    </row>
    <row r="65" spans="1:11" s="4" customFormat="1" hidden="1">
      <c r="B65" s="1" t="s">
        <v>223</v>
      </c>
    </row>
    <row r="66" spans="1:11" s="4" customFormat="1" hidden="1">
      <c r="B66" s="1" t="s">
        <v>224</v>
      </c>
    </row>
    <row r="67" spans="1:11" s="4" customFormat="1" hidden="1">
      <c r="B67" s="1" t="s">
        <v>225</v>
      </c>
    </row>
    <row r="68" spans="1:11" s="4" customFormat="1" hidden="1">
      <c r="A68" s="4" t="s">
        <v>226</v>
      </c>
      <c r="B68" s="4" t="s">
        <v>41</v>
      </c>
    </row>
    <row r="69" spans="1:11" s="4" customFormat="1" hidden="1">
      <c r="B69" s="4" t="s">
        <v>43</v>
      </c>
    </row>
    <row r="70" spans="1:11" s="4" customFormat="1" hidden="1">
      <c r="B70" s="4" t="s">
        <v>227</v>
      </c>
    </row>
    <row r="71" spans="1:11" s="4" customFormat="1" hidden="1">
      <c r="B71" s="4" t="s">
        <v>47</v>
      </c>
    </row>
    <row r="72" spans="1:11" s="4" customFormat="1" hidden="1">
      <c r="B72" s="4" t="s">
        <v>49</v>
      </c>
    </row>
    <row r="73" spans="1:11" s="4" customFormat="1" hidden="1">
      <c r="B73" s="4" t="s">
        <v>51</v>
      </c>
    </row>
    <row r="74" spans="1:11" s="4" customFormat="1" hidden="1">
      <c r="B74" s="4" t="s">
        <v>53</v>
      </c>
    </row>
    <row r="75" spans="1:11" s="4" customFormat="1" hidden="1">
      <c r="B75" s="4" t="s">
        <v>55</v>
      </c>
    </row>
    <row r="76" spans="1:11" s="4" customFormat="1" hidden="1">
      <c r="B76" s="4" t="s">
        <v>57</v>
      </c>
    </row>
    <row r="77" spans="1:11" s="4" customFormat="1" hidden="1">
      <c r="B77" s="4" t="s">
        <v>59</v>
      </c>
    </row>
    <row r="78" spans="1:11" s="4" customFormat="1" hidden="1">
      <c r="A78" s="4" t="s">
        <v>228</v>
      </c>
      <c r="B78" s="4" t="s">
        <v>229</v>
      </c>
    </row>
    <row r="79" spans="1:11" s="47" customFormat="1" hidden="1">
      <c r="B79" s="47" t="s">
        <v>230</v>
      </c>
    </row>
    <row r="80" spans="1:11" s="4" customFormat="1" hidden="1">
      <c r="A80" s="47" t="s">
        <v>231</v>
      </c>
      <c r="B80" s="10" t="s">
        <v>232</v>
      </c>
      <c r="C80" s="47"/>
      <c r="D80" s="47"/>
      <c r="E80" s="47"/>
      <c r="F80" s="47"/>
      <c r="G80" s="47"/>
      <c r="H80" s="47"/>
      <c r="I80" s="47"/>
      <c r="J80" s="47"/>
      <c r="K80" s="47"/>
    </row>
    <row r="81" spans="1:11" s="4" customFormat="1" hidden="1">
      <c r="A81" s="47"/>
      <c r="B81" s="10" t="s">
        <v>53</v>
      </c>
      <c r="C81" s="47"/>
      <c r="D81" s="47"/>
      <c r="E81" s="47"/>
      <c r="F81" s="47"/>
      <c r="G81" s="47"/>
      <c r="H81" s="47"/>
      <c r="I81" s="47"/>
      <c r="J81" s="47"/>
      <c r="K81" s="47"/>
    </row>
    <row r="82" spans="1:11" s="4" customFormat="1" hidden="1">
      <c r="A82" s="47"/>
      <c r="B82" s="10" t="s">
        <v>233</v>
      </c>
      <c r="C82" s="47"/>
      <c r="D82" s="47"/>
      <c r="E82" s="47"/>
      <c r="F82" s="47"/>
      <c r="G82" s="47"/>
      <c r="H82" s="47"/>
      <c r="I82" s="47"/>
      <c r="J82" s="47"/>
      <c r="K82" s="47"/>
    </row>
    <row r="83" spans="1:11" s="4" customFormat="1" hidden="1">
      <c r="A83" s="47"/>
      <c r="B83" s="10" t="s">
        <v>234</v>
      </c>
      <c r="C83" s="47"/>
      <c r="D83" s="47"/>
      <c r="E83" s="47"/>
      <c r="F83" s="47"/>
      <c r="G83" s="47"/>
      <c r="H83" s="47"/>
      <c r="I83" s="47"/>
      <c r="J83" s="47"/>
      <c r="K83" s="47"/>
    </row>
    <row r="84" spans="1:11" s="4" customFormat="1" hidden="1">
      <c r="A84" s="47"/>
      <c r="B84" s="10" t="s">
        <v>235</v>
      </c>
      <c r="C84" s="47"/>
      <c r="D84" s="47"/>
      <c r="E84" s="47"/>
      <c r="F84" s="47"/>
      <c r="G84" s="47"/>
      <c r="H84" s="47"/>
      <c r="I84" s="47"/>
      <c r="J84" s="47"/>
      <c r="K84" s="47"/>
    </row>
    <row r="85" spans="1:11" s="4" customFormat="1" hidden="1">
      <c r="A85" s="47"/>
      <c r="B85" s="10" t="s">
        <v>236</v>
      </c>
      <c r="C85" s="47"/>
      <c r="D85" s="47"/>
      <c r="E85" s="47"/>
      <c r="F85" s="47"/>
      <c r="G85" s="47"/>
      <c r="H85" s="47"/>
      <c r="I85" s="47"/>
      <c r="J85" s="47"/>
      <c r="K85" s="47"/>
    </row>
    <row r="86" spans="1:11" s="4" customFormat="1" hidden="1">
      <c r="A86" s="47" t="s">
        <v>237</v>
      </c>
      <c r="B86" s="10" t="s">
        <v>238</v>
      </c>
      <c r="C86" s="47"/>
      <c r="D86" s="47"/>
      <c r="E86" s="47"/>
      <c r="F86" s="47"/>
      <c r="G86" s="47"/>
      <c r="H86" s="47"/>
      <c r="I86" s="47"/>
      <c r="J86" s="47"/>
      <c r="K86" s="47"/>
    </row>
    <row r="87" spans="1:11" s="4" customFormat="1" hidden="1">
      <c r="A87" s="47"/>
      <c r="B87" s="10" t="s">
        <v>239</v>
      </c>
      <c r="C87" s="47"/>
      <c r="D87" s="47"/>
      <c r="E87" s="47"/>
      <c r="F87" s="47"/>
      <c r="G87" s="47"/>
      <c r="H87" s="47"/>
      <c r="I87" s="47"/>
      <c r="J87" s="47"/>
      <c r="K87" s="47"/>
    </row>
    <row r="88" spans="1:11" s="4" customFormat="1" hidden="1">
      <c r="A88" s="47"/>
      <c r="B88" s="10" t="s">
        <v>240</v>
      </c>
      <c r="C88" s="47"/>
      <c r="D88" s="47"/>
      <c r="E88" s="47"/>
      <c r="F88" s="47"/>
      <c r="G88" s="47"/>
      <c r="H88" s="47"/>
      <c r="I88" s="47"/>
      <c r="J88" s="47"/>
      <c r="K88" s="47"/>
    </row>
    <row r="89" spans="1:11" s="4" customFormat="1" hidden="1">
      <c r="A89" s="47"/>
      <c r="B89" s="10" t="s">
        <v>241</v>
      </c>
      <c r="C89" s="47"/>
      <c r="D89" s="47"/>
      <c r="E89" s="47"/>
      <c r="F89" s="47"/>
      <c r="G89" s="47"/>
      <c r="H89" s="47"/>
      <c r="I89" s="47"/>
      <c r="J89" s="47"/>
      <c r="K89" s="47"/>
    </row>
    <row r="90" spans="1:11" s="4" customFormat="1" hidden="1">
      <c r="A90" s="47"/>
      <c r="B90" s="10" t="s">
        <v>242</v>
      </c>
      <c r="C90" s="47"/>
      <c r="D90" s="47"/>
      <c r="E90" s="47"/>
      <c r="F90" s="47"/>
      <c r="G90" s="47"/>
      <c r="H90" s="47"/>
      <c r="I90" s="47"/>
      <c r="J90" s="47"/>
      <c r="K90" s="47"/>
    </row>
    <row r="91" spans="1:11" s="4" customFormat="1" hidden="1">
      <c r="A91" s="47" t="s">
        <v>243</v>
      </c>
      <c r="B91" s="10" t="s">
        <v>244</v>
      </c>
      <c r="C91" s="47"/>
      <c r="D91" s="47"/>
      <c r="E91" s="47"/>
      <c r="F91" s="47"/>
      <c r="G91" s="47"/>
      <c r="H91" s="47"/>
      <c r="I91" s="47"/>
      <c r="J91" s="47"/>
      <c r="K91" s="47"/>
    </row>
    <row r="92" spans="1:11" s="4" customFormat="1" hidden="1">
      <c r="A92" s="47"/>
      <c r="B92" s="10" t="s">
        <v>245</v>
      </c>
      <c r="C92" s="47"/>
      <c r="D92" s="47"/>
      <c r="E92" s="47"/>
      <c r="F92" s="47"/>
      <c r="G92" s="47"/>
      <c r="H92" s="47"/>
      <c r="I92" s="47"/>
      <c r="J92" s="47"/>
      <c r="K92" s="47"/>
    </row>
    <row r="93" spans="1:11" s="4" customFormat="1" hidden="1">
      <c r="A93" s="47"/>
      <c r="B93" s="10" t="s">
        <v>246</v>
      </c>
      <c r="C93" s="47"/>
      <c r="D93" s="47"/>
      <c r="E93" s="47"/>
      <c r="F93" s="47"/>
      <c r="G93" s="47"/>
      <c r="H93" s="47"/>
      <c r="I93" s="47"/>
      <c r="J93" s="47"/>
      <c r="K93" s="47"/>
    </row>
    <row r="94" spans="1:11" s="4" customFormat="1" hidden="1">
      <c r="A94" s="47"/>
      <c r="B94" s="10"/>
      <c r="C94" s="47"/>
      <c r="D94" s="47"/>
      <c r="E94" s="47"/>
      <c r="F94" s="47"/>
      <c r="G94" s="47"/>
      <c r="H94" s="47"/>
      <c r="I94" s="47"/>
      <c r="J94" s="47"/>
      <c r="K94" s="47"/>
    </row>
    <row r="95" spans="1:11" s="4" customFormat="1" ht="13.5" hidden="1" thickBot="1">
      <c r="A95" s="31"/>
      <c r="B95" s="31"/>
      <c r="C95" s="31"/>
      <c r="D95" s="31"/>
      <c r="E95" s="31"/>
      <c r="F95" s="31"/>
      <c r="G95" s="31"/>
      <c r="H95" s="31"/>
      <c r="I95" s="31"/>
      <c r="J95" s="31"/>
      <c r="K95" s="31"/>
    </row>
    <row r="96" spans="1:11" s="4" customFormat="1" ht="20.25">
      <c r="A96" s="200" t="s">
        <v>109</v>
      </c>
      <c r="B96" s="200"/>
      <c r="C96" s="200"/>
      <c r="D96" s="200"/>
      <c r="E96" s="200"/>
      <c r="F96" s="200"/>
      <c r="G96" s="200"/>
      <c r="H96" s="200"/>
    </row>
    <row r="97" spans="1:8" s="4" customFormat="1">
      <c r="A97" s="3"/>
      <c r="B97" s="3"/>
      <c r="C97" s="3" t="s">
        <v>247</v>
      </c>
      <c r="D97" s="3" t="s">
        <v>248</v>
      </c>
      <c r="E97" s="3"/>
      <c r="G97" s="3"/>
      <c r="H97" s="3"/>
    </row>
    <row r="98" spans="1:8" s="4" customFormat="1">
      <c r="A98" s="3" t="s">
        <v>249</v>
      </c>
      <c r="B98" s="3"/>
      <c r="C98" s="3"/>
      <c r="D98" s="3"/>
      <c r="E98" s="3"/>
      <c r="G98" s="3"/>
      <c r="H98" s="3"/>
    </row>
    <row r="99" spans="1:8" s="4" customFormat="1">
      <c r="A99" s="5" t="s">
        <v>250</v>
      </c>
      <c r="B99" s="5"/>
      <c r="C99" s="56">
        <f>IF('Historical Data'!E132=0,0,'Historical Data'!E118/('Historical Data'!E132/60))</f>
        <v>0</v>
      </c>
      <c r="D99" s="80">
        <f ca="1">IF(D132=0,0,D118/(D132/60))</f>
        <v>17.333333333333332</v>
      </c>
      <c r="E99" s="5"/>
      <c r="G99" s="5"/>
      <c r="H99" s="5"/>
    </row>
    <row r="100" spans="1:8" s="4" customFormat="1">
      <c r="A100" s="5" t="s">
        <v>251</v>
      </c>
      <c r="B100" s="5"/>
      <c r="C100" s="55">
        <f>C132</f>
        <v>240.89671833988871</v>
      </c>
      <c r="D100" s="55">
        <f ca="1">D132</f>
        <v>225</v>
      </c>
      <c r="E100" s="5"/>
      <c r="G100" s="5"/>
      <c r="H100" s="5"/>
    </row>
    <row r="101" spans="1:8" s="4" customFormat="1" hidden="1">
      <c r="A101" s="5" t="s">
        <v>252</v>
      </c>
      <c r="B101" s="5"/>
      <c r="C101" s="55"/>
      <c r="D101" s="55"/>
      <c r="E101" s="5"/>
      <c r="G101" s="5"/>
      <c r="H101" s="5"/>
    </row>
    <row r="102" spans="1:8" s="4" customFormat="1">
      <c r="A102" s="6" t="s">
        <v>253</v>
      </c>
      <c r="B102" s="6"/>
      <c r="C102" s="54">
        <v>1</v>
      </c>
      <c r="D102" s="54">
        <f ca="1">IF(D100=0,0,C100/D100)</f>
        <v>1.0706520815106164</v>
      </c>
      <c r="E102" s="6"/>
      <c r="G102" s="6"/>
      <c r="H102" s="6"/>
    </row>
    <row r="103" spans="1:8" s="4" customFormat="1" hidden="1">
      <c r="A103" s="5"/>
      <c r="B103" s="5"/>
      <c r="C103" s="5"/>
      <c r="D103" s="5"/>
      <c r="E103" s="5"/>
      <c r="G103" s="5"/>
      <c r="H103" s="5"/>
    </row>
    <row r="104" spans="1:8" s="4" customFormat="1" hidden="1">
      <c r="A104" s="6" t="s">
        <v>254</v>
      </c>
      <c r="B104" s="6"/>
      <c r="C104" s="6"/>
      <c r="D104" s="6">
        <f>IF(D118=0,0,D117/D118)</f>
        <v>2.4615384615384617</v>
      </c>
      <c r="E104" s="6"/>
      <c r="G104" s="6"/>
      <c r="H104" s="6"/>
    </row>
    <row r="105" spans="1:8" s="4" customFormat="1" hidden="1">
      <c r="A105" s="6" t="s">
        <v>255</v>
      </c>
      <c r="B105" s="6"/>
      <c r="C105" s="6"/>
      <c r="D105" s="6">
        <f>IF(D118=0,0,D141/(D118/1000))</f>
        <v>0</v>
      </c>
      <c r="E105" s="6"/>
      <c r="G105" s="6"/>
      <c r="H105" s="6"/>
    </row>
    <row r="106" spans="1:8" s="4" customFormat="1" hidden="1">
      <c r="A106" s="6" t="s">
        <v>256</v>
      </c>
      <c r="B106" s="6"/>
      <c r="C106" s="6"/>
      <c r="D106" s="6">
        <f>IF(D118=0,0,D143/(D118/1000))</f>
        <v>30.769230769230766</v>
      </c>
      <c r="E106" s="6"/>
      <c r="G106" s="6"/>
      <c r="H106" s="6"/>
    </row>
    <row r="107" spans="1:8" s="4" customFormat="1" hidden="1">
      <c r="A107" s="6" t="s">
        <v>257</v>
      </c>
      <c r="B107" s="6"/>
      <c r="C107" s="6"/>
      <c r="D107" s="6">
        <f ca="1">IF(D132=0,0,(D128+D126)/D132)</f>
        <v>6.6666666666667138E-2</v>
      </c>
      <c r="E107" s="6"/>
      <c r="G107" s="6"/>
      <c r="H107" s="6"/>
    </row>
    <row r="108" spans="1:8" s="4" customFormat="1" hidden="1">
      <c r="A108" s="6" t="s">
        <v>258</v>
      </c>
      <c r="B108" s="6"/>
      <c r="C108" s="6"/>
      <c r="D108" s="6">
        <f ca="1">IF(D132=0,0,(D129+D130)/D132)</f>
        <v>0.26666666666666644</v>
      </c>
      <c r="E108" s="6"/>
      <c r="G108" s="6"/>
      <c r="H108" s="6"/>
    </row>
    <row r="109" spans="1:8" s="4" customFormat="1" hidden="1">
      <c r="A109" s="6" t="s">
        <v>259</v>
      </c>
      <c r="B109" s="6"/>
      <c r="C109" s="6"/>
      <c r="D109" s="6">
        <f ca="1">IF(D108=0,0,D107/D108)</f>
        <v>0.250000000000002</v>
      </c>
      <c r="E109" s="6"/>
      <c r="G109" s="6"/>
      <c r="H109" s="6"/>
    </row>
    <row r="110" spans="1:8" s="4" customFormat="1" hidden="1">
      <c r="A110" s="6"/>
      <c r="B110" s="6"/>
      <c r="C110" s="6"/>
      <c r="D110" s="6"/>
      <c r="E110" s="6"/>
      <c r="F110" s="6"/>
      <c r="G110" s="6"/>
      <c r="H110" s="6"/>
    </row>
    <row r="111" spans="1:8" s="4" customFormat="1">
      <c r="C111" s="3" t="s">
        <v>247</v>
      </c>
      <c r="D111" s="3" t="s">
        <v>248</v>
      </c>
      <c r="E111" s="3" t="s">
        <v>260</v>
      </c>
    </row>
    <row r="112" spans="1:8" s="4" customFormat="1">
      <c r="A112" s="3" t="s">
        <v>261</v>
      </c>
      <c r="B112" s="3"/>
      <c r="C112" s="3"/>
      <c r="D112" s="3"/>
      <c r="E112" s="3"/>
      <c r="G112" s="3"/>
      <c r="H112" s="3"/>
    </row>
    <row r="113" spans="1:8" s="4" customFormat="1">
      <c r="A113" s="5" t="s">
        <v>262</v>
      </c>
      <c r="B113" s="5"/>
      <c r="C113" s="56">
        <f>F240</f>
        <v>0</v>
      </c>
      <c r="D113" s="45"/>
      <c r="E113" s="5"/>
      <c r="G113" s="5"/>
      <c r="H113" s="5"/>
    </row>
    <row r="114" spans="1:8" s="4" customFormat="1">
      <c r="A114" s="5" t="s">
        <v>263</v>
      </c>
      <c r="B114" s="5"/>
      <c r="C114" s="56">
        <f>F241</f>
        <v>0</v>
      </c>
      <c r="D114" s="45"/>
      <c r="E114" s="5"/>
      <c r="G114" s="5"/>
      <c r="H114" s="5"/>
    </row>
    <row r="115" spans="1:8" s="4" customFormat="1">
      <c r="A115" s="5" t="s">
        <v>264</v>
      </c>
      <c r="B115" s="5"/>
      <c r="C115" s="56">
        <f>F242</f>
        <v>0</v>
      </c>
      <c r="D115" s="45"/>
      <c r="E115" s="5"/>
      <c r="G115" s="5"/>
      <c r="H115" s="5"/>
    </row>
    <row r="116" spans="1:8" s="4" customFormat="1">
      <c r="A116" s="5" t="s">
        <v>265</v>
      </c>
      <c r="B116" s="5"/>
      <c r="C116" s="56">
        <f>F258</f>
        <v>0</v>
      </c>
      <c r="D116" s="51">
        <f>D119-D113+D114-D117</f>
        <v>65</v>
      </c>
      <c r="E116" s="5"/>
      <c r="G116" s="5"/>
      <c r="H116" s="5"/>
    </row>
    <row r="117" spans="1:8" s="4" customFormat="1">
      <c r="A117" s="5" t="s">
        <v>266</v>
      </c>
      <c r="B117" s="5"/>
      <c r="C117" s="56">
        <f>F282</f>
        <v>138</v>
      </c>
      <c r="D117" s="45">
        <v>160</v>
      </c>
      <c r="E117" s="5"/>
      <c r="G117" s="5"/>
      <c r="H117" s="5"/>
    </row>
    <row r="118" spans="1:8" s="4" customFormat="1">
      <c r="A118" s="5" t="s">
        <v>267</v>
      </c>
      <c r="B118" s="5"/>
      <c r="C118" s="56">
        <f>F288</f>
        <v>0</v>
      </c>
      <c r="D118" s="51">
        <f>D116+D115</f>
        <v>65</v>
      </c>
      <c r="E118" s="5">
        <f>D118+'Historical Data'!E118</f>
        <v>65</v>
      </c>
      <c r="G118" s="5"/>
      <c r="H118" s="5"/>
    </row>
    <row r="119" spans="1:8" s="4" customFormat="1">
      <c r="A119" s="5" t="s">
        <v>268</v>
      </c>
      <c r="B119" s="5"/>
      <c r="C119" s="56">
        <f>F289</f>
        <v>138</v>
      </c>
      <c r="D119" s="45">
        <v>225</v>
      </c>
      <c r="E119" s="5">
        <f>D119+'Historical Data'!E119</f>
        <v>225</v>
      </c>
      <c r="G119" s="5"/>
      <c r="H119" s="5"/>
    </row>
    <row r="120" spans="1:8" s="4" customFormat="1">
      <c r="A120" s="5" t="s">
        <v>269</v>
      </c>
      <c r="B120" s="5"/>
      <c r="C120" s="56">
        <f>F290</f>
        <v>0</v>
      </c>
      <c r="D120" s="140">
        <v>0</v>
      </c>
      <c r="E120" s="5">
        <f>D120+'Historical Data'!E120</f>
        <v>0</v>
      </c>
      <c r="G120" s="5"/>
      <c r="H120" s="5"/>
    </row>
    <row r="121" spans="1:8" s="4" customFormat="1">
      <c r="A121" s="5"/>
      <c r="B121" s="5"/>
      <c r="C121" s="5"/>
      <c r="D121" s="5"/>
      <c r="E121" s="5"/>
      <c r="F121" s="5"/>
      <c r="G121" s="5"/>
      <c r="H121" s="5"/>
    </row>
    <row r="122" spans="1:8" s="3" customFormat="1">
      <c r="C122" s="3" t="s">
        <v>247</v>
      </c>
      <c r="D122" s="3" t="s">
        <v>248</v>
      </c>
      <c r="E122" s="3" t="s">
        <v>260</v>
      </c>
      <c r="F122" s="3" t="s">
        <v>270</v>
      </c>
    </row>
    <row r="123" spans="1:8" s="4" customFormat="1">
      <c r="A123" s="3" t="s">
        <v>271</v>
      </c>
      <c r="B123" s="3"/>
      <c r="C123" s="3"/>
      <c r="D123" s="3"/>
      <c r="E123" s="3"/>
      <c r="F123" s="3"/>
      <c r="H123" s="3"/>
    </row>
    <row r="124" spans="1:8" s="4" customFormat="1">
      <c r="A124" s="4" t="s">
        <v>219</v>
      </c>
      <c r="C124" s="49">
        <f>IF(OR(ISBLANK($C$132),$C$132=0),0,IF(ISNUMBER('Historical Data'!F124),$C$132*'Historical Data'!F124,0))</f>
        <v>0</v>
      </c>
      <c r="D124" s="49">
        <f>SUMIF($F$159:$F$202,$B$60,$E$159:$E$202)</f>
        <v>59.999999999999943</v>
      </c>
      <c r="E124" s="49">
        <f>D124+'Historical Data'!E124</f>
        <v>59.999999999999943</v>
      </c>
      <c r="F124" s="57">
        <f ca="1">IF($E$132=0,0,E124/$E$132)</f>
        <v>0.26666666666666644</v>
      </c>
    </row>
    <row r="125" spans="1:8" s="4" customFormat="1">
      <c r="A125" s="4" t="s">
        <v>208</v>
      </c>
      <c r="C125" s="49">
        <f>IF(OR(ISBLANK($C$132),$C$132=0),0,IF(ISNUMBER('Historical Data'!F125),$C$132*'Historical Data'!F125,0))</f>
        <v>0</v>
      </c>
      <c r="D125" s="49">
        <f>SUMIF($F$159:$F$202,$B$61,$E$159:$E$202)</f>
        <v>0</v>
      </c>
      <c r="E125" s="49">
        <f>D125+'Historical Data'!E125</f>
        <v>0</v>
      </c>
      <c r="F125" s="57">
        <f t="shared" ref="F125:F132" ca="1" si="0">IF($E$132=0,0,E125/$E$132)</f>
        <v>0</v>
      </c>
    </row>
    <row r="126" spans="1:8" s="4" customFormat="1">
      <c r="A126" s="4" t="s">
        <v>224</v>
      </c>
      <c r="C126" s="49">
        <f>IF(OR(ISBLANK($C$132),$C$132=0),0,IF(ISNUMBER('Historical Data'!F126),$C$132*'Historical Data'!F126,0))</f>
        <v>0</v>
      </c>
      <c r="D126" s="49">
        <f ca="1">SUMIF($F$159:$F$236,$B$66,$E$159:$E$202)</f>
        <v>0</v>
      </c>
      <c r="E126" s="49">
        <f ca="1">D126+'Historical Data'!E126</f>
        <v>0</v>
      </c>
      <c r="F126" s="57">
        <f t="shared" ca="1" si="0"/>
        <v>0</v>
      </c>
    </row>
    <row r="127" spans="1:8" s="4" customFormat="1">
      <c r="A127" s="4" t="s">
        <v>220</v>
      </c>
      <c r="C127" s="49">
        <f>IF(OR(ISBLANK($C$132),$C$132=0),0,IF(ISNUMBER('Historical Data'!F127),$C$132*'Historical Data'!F127,0))</f>
        <v>0</v>
      </c>
      <c r="D127" s="49">
        <f>SUMIF($F$159:$F$202,$B$62,$E$159:$E$202)</f>
        <v>90</v>
      </c>
      <c r="E127" s="49">
        <f>D127+'Historical Data'!E127</f>
        <v>90</v>
      </c>
      <c r="F127" s="57">
        <f t="shared" ca="1" si="0"/>
        <v>0.4</v>
      </c>
    </row>
    <row r="128" spans="1:8" s="4" customFormat="1">
      <c r="A128" s="4" t="s">
        <v>225</v>
      </c>
      <c r="C128" s="49">
        <f>IF(OR(ISBLANK($C$132),$C$132=0),0,IF(ISNUMBER('Historical Data'!F128),$C$132*'Historical Data'!F128,0))</f>
        <v>0</v>
      </c>
      <c r="D128" s="49">
        <f ca="1">SUMIF($F$159:$F$236,$B$67,$E$159:$E$202)</f>
        <v>15.000000000000107</v>
      </c>
      <c r="E128" s="49">
        <f ca="1">D128+'Historical Data'!E128</f>
        <v>15.000000000000107</v>
      </c>
      <c r="F128" s="57">
        <f t="shared" ca="1" si="0"/>
        <v>6.6666666666667138E-2</v>
      </c>
    </row>
    <row r="129" spans="1:8" s="4" customFormat="1">
      <c r="A129" s="4" t="s">
        <v>221</v>
      </c>
      <c r="C129" s="49">
        <f>IF(OR(ISBLANK($C$132),$C$132=0),0,IF(ISNUMBER('Historical Data'!F129),$C$132*'Historical Data'!F129,0))</f>
        <v>0</v>
      </c>
      <c r="D129" s="49">
        <f>SUMIF($F$159:$F$202,$B$63,$E$159:$E$202)</f>
        <v>59.999999999999943</v>
      </c>
      <c r="E129" s="49">
        <f>D129+'Historical Data'!E129</f>
        <v>59.999999999999943</v>
      </c>
      <c r="F129" s="57">
        <f t="shared" ca="1" si="0"/>
        <v>0.26666666666666644</v>
      </c>
    </row>
    <row r="130" spans="1:8" s="4" customFormat="1">
      <c r="A130" s="4" t="s">
        <v>222</v>
      </c>
      <c r="C130" s="49">
        <f>IF(OR(ISBLANK($C$132),$C$132=0),0,IF(ISNUMBER('Historical Data'!F130),$C$132*'Historical Data'!F130,0))</f>
        <v>0</v>
      </c>
      <c r="D130" s="49">
        <f>SUMIF($F$159:$F$202,$B$64,$E$159:$E$202)</f>
        <v>0</v>
      </c>
      <c r="E130" s="49">
        <f>D130+'Historical Data'!E130</f>
        <v>0</v>
      </c>
      <c r="F130" s="57">
        <f t="shared" ca="1" si="0"/>
        <v>0</v>
      </c>
    </row>
    <row r="131" spans="1:8" s="4" customFormat="1">
      <c r="A131" s="4" t="s">
        <v>223</v>
      </c>
      <c r="C131" s="49">
        <f>IF(OR(ISBLANK($C$132),$C$132=0),0,IF(ISNUMBER('Historical Data'!F131),$C$132*'Historical Data'!F131,0))</f>
        <v>0</v>
      </c>
      <c r="D131" s="49">
        <f>SUMIF($F$159:$F$202,$B$65,$E$159:$E$202)</f>
        <v>0</v>
      </c>
      <c r="E131" s="49">
        <f>D131+'Historical Data'!E131</f>
        <v>0</v>
      </c>
      <c r="F131" s="57">
        <f t="shared" ca="1" si="0"/>
        <v>0</v>
      </c>
    </row>
    <row r="132" spans="1:8" s="4" customFormat="1">
      <c r="A132" s="4" t="s">
        <v>272</v>
      </c>
      <c r="C132" s="162">
        <f>IF(C337=B91,C118*D327+D326,IF(C337=B92,C118*D331+D330,IF(C337=B93,C118/C99*60,0)))</f>
        <v>240.89671833988871</v>
      </c>
      <c r="D132" s="49">
        <f ca="1">SUM(D124:D131)</f>
        <v>225</v>
      </c>
      <c r="E132" s="49">
        <f ca="1">D132+'Historical Data'!E132</f>
        <v>225</v>
      </c>
      <c r="F132" s="57">
        <f t="shared" ca="1" si="0"/>
        <v>1</v>
      </c>
    </row>
    <row r="133" spans="1:8" s="4" customFormat="1"/>
    <row r="134" spans="1:8" s="4" customFormat="1">
      <c r="A134" s="3" t="s">
        <v>273</v>
      </c>
      <c r="B134" s="3"/>
      <c r="C134" s="3"/>
      <c r="D134" s="3"/>
      <c r="F134" s="3"/>
      <c r="H134" s="3"/>
    </row>
    <row r="135" spans="1:8" s="4" customFormat="1">
      <c r="A135" s="4" t="s">
        <v>219</v>
      </c>
      <c r="D135" s="49">
        <f>COUNTIF($D$206:$D$236,$B$60)</f>
        <v>1</v>
      </c>
      <c r="E135" s="49">
        <f>D135+'Historical Data'!E135</f>
        <v>1</v>
      </c>
    </row>
    <row r="136" spans="1:8" s="4" customFormat="1">
      <c r="A136" s="4" t="s">
        <v>208</v>
      </c>
      <c r="D136" s="49">
        <f>COUNTIF($D$206:$D$236,$B$61)</f>
        <v>0</v>
      </c>
      <c r="E136" s="49">
        <f>D136+'Historical Data'!E136</f>
        <v>0</v>
      </c>
    </row>
    <row r="137" spans="1:8" s="4" customFormat="1" hidden="1">
      <c r="A137" s="10" t="s">
        <v>224</v>
      </c>
      <c r="B137" s="10"/>
      <c r="C137" s="10"/>
      <c r="D137" s="49">
        <f>COUNTIF($D$206:$D$236,$B$66)</f>
        <v>0</v>
      </c>
      <c r="E137" s="49">
        <f>D137+'Historical Data'!E137</f>
        <v>0</v>
      </c>
      <c r="F137" s="10"/>
      <c r="H137" s="10"/>
    </row>
    <row r="138" spans="1:8" s="4" customFormat="1">
      <c r="A138" s="4" t="s">
        <v>220</v>
      </c>
      <c r="D138" s="49">
        <f>COUNTIF($D$206:$D$236,$B$62)</f>
        <v>0</v>
      </c>
      <c r="E138" s="49">
        <f>D138+'Historical Data'!E138</f>
        <v>0</v>
      </c>
    </row>
    <row r="139" spans="1:8" s="4" customFormat="1" hidden="1">
      <c r="A139" s="4" t="s">
        <v>225</v>
      </c>
      <c r="D139" s="49">
        <f>COUNTIF($D$206:$D$236,$B$67)</f>
        <v>0</v>
      </c>
      <c r="E139" s="49">
        <f>D139+'Historical Data'!E139</f>
        <v>0</v>
      </c>
    </row>
    <row r="140" spans="1:8" s="4" customFormat="1">
      <c r="A140" s="4" t="s">
        <v>221</v>
      </c>
      <c r="D140" s="49">
        <f>COUNTIF($D$206:$D$236,$B$63)</f>
        <v>1</v>
      </c>
      <c r="E140" s="49">
        <f>D140+'Historical Data'!E140</f>
        <v>1</v>
      </c>
    </row>
    <row r="141" spans="1:8" s="4" customFormat="1">
      <c r="A141" s="4" t="s">
        <v>222</v>
      </c>
      <c r="D141" s="49">
        <f>COUNTIF($D$206:$D$236,$B$64)</f>
        <v>0</v>
      </c>
      <c r="E141" s="49">
        <f>D141+'Historical Data'!E141</f>
        <v>0</v>
      </c>
    </row>
    <row r="142" spans="1:8" s="4" customFormat="1">
      <c r="A142" s="4" t="s">
        <v>223</v>
      </c>
      <c r="D142" s="49">
        <f>COUNTIF($D$206:$D$236,$B$65)</f>
        <v>0</v>
      </c>
      <c r="E142" s="49">
        <f>D142+'Historical Data'!E142</f>
        <v>0</v>
      </c>
    </row>
    <row r="143" spans="1:8" s="4" customFormat="1">
      <c r="A143" s="4" t="s">
        <v>274</v>
      </c>
      <c r="D143" s="49">
        <f>SUM(D135:D142)</f>
        <v>2</v>
      </c>
      <c r="E143" s="49">
        <f>D143+'Historical Data'!E143</f>
        <v>2</v>
      </c>
    </row>
    <row r="144" spans="1:8" s="4" customFormat="1">
      <c r="E144" s="49"/>
    </row>
    <row r="145" spans="1:11" s="4" customFormat="1">
      <c r="A145" s="3" t="s">
        <v>275</v>
      </c>
      <c r="B145" s="3"/>
      <c r="C145" s="3"/>
      <c r="D145" s="3"/>
      <c r="E145" s="49"/>
      <c r="F145" s="3"/>
      <c r="H145" s="3"/>
    </row>
    <row r="146" spans="1:11" s="4" customFormat="1">
      <c r="A146" s="4" t="s">
        <v>219</v>
      </c>
      <c r="D146" s="49">
        <f>COUNTIF($E$206:$E$236,$B$60)</f>
        <v>0</v>
      </c>
      <c r="E146" s="49">
        <f>D146+'Historical Data'!E146</f>
        <v>0</v>
      </c>
    </row>
    <row r="147" spans="1:11" s="4" customFormat="1">
      <c r="A147" s="4" t="s">
        <v>208</v>
      </c>
      <c r="D147" s="49">
        <f>COUNTIF($E$206:$E$236,$B$61)</f>
        <v>0</v>
      </c>
      <c r="E147" s="49">
        <f>D147+'Historical Data'!E147</f>
        <v>0</v>
      </c>
    </row>
    <row r="148" spans="1:11" s="4" customFormat="1" hidden="1">
      <c r="A148" s="4" t="s">
        <v>224</v>
      </c>
      <c r="D148" s="49">
        <f>COUNTIF($E$206:$E$236,$B$66)</f>
        <v>0</v>
      </c>
      <c r="E148" s="49">
        <f>D148+'Historical Data'!E148</f>
        <v>0</v>
      </c>
    </row>
    <row r="149" spans="1:11" s="4" customFormat="1">
      <c r="A149" s="4" t="s">
        <v>220</v>
      </c>
      <c r="D149" s="49">
        <f>COUNTIF($E$206:$E$236,$B$62)</f>
        <v>1</v>
      </c>
      <c r="E149" s="49">
        <f>D149+'Historical Data'!E149</f>
        <v>1</v>
      </c>
    </row>
    <row r="150" spans="1:11" s="4" customFormat="1" hidden="1">
      <c r="A150" s="4" t="s">
        <v>225</v>
      </c>
      <c r="D150" s="49">
        <f>COUNTIF($E$206:$E$236,$B$67)</f>
        <v>0</v>
      </c>
      <c r="E150" s="49">
        <f>D150+'Historical Data'!E150</f>
        <v>0</v>
      </c>
    </row>
    <row r="151" spans="1:11" s="4" customFormat="1">
      <c r="A151" s="4" t="s">
        <v>221</v>
      </c>
      <c r="D151" s="49">
        <f>COUNTIF($E$206:$E$236,$B$63)</f>
        <v>0</v>
      </c>
      <c r="E151" s="49">
        <f>D151+'Historical Data'!E151</f>
        <v>0</v>
      </c>
    </row>
    <row r="152" spans="1:11" s="4" customFormat="1">
      <c r="A152" s="4" t="s">
        <v>222</v>
      </c>
      <c r="D152" s="49">
        <f>COUNTIF($E$206:$E$236,$B$64)</f>
        <v>1</v>
      </c>
      <c r="E152" s="49">
        <f>D152+'Historical Data'!E152</f>
        <v>1</v>
      </c>
    </row>
    <row r="153" spans="1:11" s="4" customFormat="1">
      <c r="A153" s="4" t="s">
        <v>223</v>
      </c>
      <c r="D153" s="49">
        <f>COUNTIF($E$206:$E$236,$B$65)</f>
        <v>0</v>
      </c>
      <c r="E153" s="49">
        <f>D153+'Historical Data'!E153</f>
        <v>0</v>
      </c>
    </row>
    <row r="154" spans="1:11" s="4" customFormat="1">
      <c r="A154" s="4" t="s">
        <v>274</v>
      </c>
      <c r="D154" s="49">
        <f>SUM(D146:D153)</f>
        <v>2</v>
      </c>
      <c r="E154" s="49">
        <f>D154+'Historical Data'!E154</f>
        <v>2</v>
      </c>
    </row>
    <row r="155" spans="1:11" s="4" customFormat="1">
      <c r="A155" s="4" t="s">
        <v>276</v>
      </c>
    </row>
    <row r="156" spans="1:11" s="4" customFormat="1" ht="13.5" thickBot="1">
      <c r="A156" s="59" t="s">
        <v>277</v>
      </c>
      <c r="B156" s="31"/>
      <c r="C156" s="31"/>
      <c r="D156" s="31"/>
      <c r="E156" s="31"/>
      <c r="F156" s="31"/>
      <c r="G156" s="31"/>
      <c r="H156" s="31"/>
      <c r="I156" s="31"/>
      <c r="J156" s="31"/>
      <c r="K156" s="31"/>
    </row>
    <row r="157" spans="1:11" s="4" customFormat="1" ht="20.25">
      <c r="A157" s="200" t="s">
        <v>113</v>
      </c>
      <c r="B157" s="200"/>
      <c r="C157" s="200"/>
      <c r="D157" s="200"/>
      <c r="E157" s="200"/>
      <c r="F157" s="200"/>
      <c r="G157" s="200"/>
      <c r="H157" s="200"/>
    </row>
    <row r="158" spans="1:11" s="4" customFormat="1">
      <c r="A158" s="3" t="s">
        <v>278</v>
      </c>
      <c r="B158" s="3" t="s">
        <v>279</v>
      </c>
      <c r="C158" s="3" t="s">
        <v>280</v>
      </c>
      <c r="D158" s="3" t="s">
        <v>281</v>
      </c>
      <c r="E158" s="3" t="s">
        <v>282</v>
      </c>
      <c r="F158" s="3" t="s">
        <v>283</v>
      </c>
      <c r="G158" s="3" t="s">
        <v>284</v>
      </c>
    </row>
    <row r="159" spans="1:11" s="4" customFormat="1">
      <c r="A159" s="14">
        <v>43935</v>
      </c>
      <c r="B159" s="15">
        <v>0.41666666666666669</v>
      </c>
      <c r="C159" s="15">
        <v>0.45833333333333331</v>
      </c>
      <c r="D159" s="9"/>
      <c r="E159" s="37">
        <f t="shared" ref="E159:E202" si="1">IF(OR(ISBLANK(B159),ISBLANK(C159)),"",(C159-B159)*24*60-D159)</f>
        <v>59.999999999999943</v>
      </c>
      <c r="F159" s="13" t="s">
        <v>219</v>
      </c>
      <c r="G159" s="279" t="s">
        <v>285</v>
      </c>
      <c r="H159" s="279"/>
      <c r="I159" s="279"/>
      <c r="J159" s="279"/>
      <c r="K159" s="279"/>
    </row>
    <row r="160" spans="1:11" s="4" customFormat="1">
      <c r="A160" s="14">
        <v>43935</v>
      </c>
      <c r="B160" s="15">
        <v>0.5625</v>
      </c>
      <c r="C160" s="15">
        <v>0.625</v>
      </c>
      <c r="D160" s="9"/>
      <c r="E160" s="37">
        <f t="shared" si="1"/>
        <v>90</v>
      </c>
      <c r="F160" s="13" t="s">
        <v>220</v>
      </c>
      <c r="G160" s="279" t="s">
        <v>286</v>
      </c>
      <c r="H160" s="279"/>
      <c r="I160" s="279"/>
      <c r="J160" s="279"/>
      <c r="K160" s="279"/>
    </row>
    <row r="161" spans="1:11" s="4" customFormat="1">
      <c r="A161" s="14">
        <v>43935</v>
      </c>
      <c r="B161" s="15">
        <v>0.625</v>
      </c>
      <c r="C161" s="15">
        <v>0.66666666666666663</v>
      </c>
      <c r="D161" s="9"/>
      <c r="E161" s="37">
        <f t="shared" si="1"/>
        <v>59.999999999999943</v>
      </c>
      <c r="F161" s="13" t="s">
        <v>221</v>
      </c>
      <c r="G161" s="279" t="s">
        <v>287</v>
      </c>
      <c r="H161" s="279"/>
      <c r="I161" s="279"/>
      <c r="J161" s="279"/>
      <c r="K161" s="279"/>
    </row>
    <row r="162" spans="1:11" s="4" customFormat="1">
      <c r="A162" s="14">
        <v>43935</v>
      </c>
      <c r="B162" s="15">
        <v>0.66666666666666663</v>
      </c>
      <c r="C162" s="15">
        <v>0.67708333333333337</v>
      </c>
      <c r="D162" s="9"/>
      <c r="E162" s="37">
        <f t="shared" si="1"/>
        <v>15.000000000000107</v>
      </c>
      <c r="F162" s="13" t="s">
        <v>225</v>
      </c>
      <c r="G162" s="279" t="s">
        <v>288</v>
      </c>
      <c r="H162" s="279"/>
      <c r="I162" s="279"/>
      <c r="J162" s="279"/>
      <c r="K162" s="279"/>
    </row>
    <row r="163" spans="1:11" s="4" customFormat="1">
      <c r="A163" s="14"/>
      <c r="B163" s="15"/>
      <c r="C163" s="15"/>
      <c r="D163" s="9"/>
      <c r="E163" s="37" t="str">
        <f t="shared" si="1"/>
        <v/>
      </c>
      <c r="F163" s="13"/>
      <c r="G163" s="279"/>
      <c r="H163" s="279"/>
      <c r="I163" s="279"/>
      <c r="J163" s="279"/>
      <c r="K163" s="279"/>
    </row>
    <row r="164" spans="1:11" s="4" customFormat="1">
      <c r="A164" s="14"/>
      <c r="B164" s="15"/>
      <c r="C164" s="15"/>
      <c r="D164" s="9"/>
      <c r="E164" s="37" t="str">
        <f t="shared" si="1"/>
        <v/>
      </c>
      <c r="F164" s="13"/>
      <c r="G164" s="279"/>
      <c r="H164" s="279"/>
      <c r="I164" s="279"/>
      <c r="J164" s="279"/>
      <c r="K164" s="279"/>
    </row>
    <row r="165" spans="1:11" s="4" customFormat="1">
      <c r="A165" s="14"/>
      <c r="B165" s="15"/>
      <c r="C165" s="15"/>
      <c r="D165" s="9"/>
      <c r="E165" s="37" t="str">
        <f t="shared" si="1"/>
        <v/>
      </c>
      <c r="F165" s="13"/>
      <c r="G165" s="279"/>
      <c r="H165" s="279"/>
      <c r="I165" s="279"/>
      <c r="J165" s="279"/>
      <c r="K165" s="279"/>
    </row>
    <row r="166" spans="1:11" s="4" customFormat="1">
      <c r="A166" s="14"/>
      <c r="B166" s="15"/>
      <c r="C166" s="15"/>
      <c r="D166" s="9"/>
      <c r="E166" s="37" t="str">
        <f t="shared" si="1"/>
        <v/>
      </c>
      <c r="F166" s="13"/>
      <c r="G166" s="279"/>
      <c r="H166" s="279"/>
      <c r="I166" s="279"/>
      <c r="J166" s="279"/>
      <c r="K166" s="279"/>
    </row>
    <row r="167" spans="1:11" s="4" customFormat="1">
      <c r="A167" s="14"/>
      <c r="B167" s="15"/>
      <c r="C167" s="15"/>
      <c r="D167" s="9"/>
      <c r="E167" s="37" t="str">
        <f t="shared" si="1"/>
        <v/>
      </c>
      <c r="F167" s="13"/>
      <c r="G167" s="279"/>
      <c r="H167" s="279"/>
      <c r="I167" s="279"/>
      <c r="J167" s="279"/>
      <c r="K167" s="279"/>
    </row>
    <row r="168" spans="1:11" s="4" customFormat="1">
      <c r="A168" s="14"/>
      <c r="B168" s="15"/>
      <c r="C168" s="15"/>
      <c r="D168" s="9"/>
      <c r="E168" s="37" t="str">
        <f t="shared" si="1"/>
        <v/>
      </c>
      <c r="F168" s="13"/>
      <c r="G168" s="279"/>
      <c r="H168" s="279"/>
      <c r="I168" s="279"/>
      <c r="J168" s="279"/>
      <c r="K168" s="279"/>
    </row>
    <row r="169" spans="1:11" s="4" customFormat="1">
      <c r="A169" s="14"/>
      <c r="B169" s="15"/>
      <c r="C169" s="15"/>
      <c r="D169" s="9"/>
      <c r="E169" s="37" t="str">
        <f t="shared" si="1"/>
        <v/>
      </c>
      <c r="F169" s="13"/>
      <c r="G169" s="279"/>
      <c r="H169" s="279"/>
      <c r="I169" s="279"/>
      <c r="J169" s="279"/>
      <c r="K169" s="279"/>
    </row>
    <row r="170" spans="1:11" s="4" customFormat="1">
      <c r="A170" s="14"/>
      <c r="B170" s="15"/>
      <c r="C170" s="15"/>
      <c r="D170" s="9"/>
      <c r="E170" s="37" t="str">
        <f t="shared" si="1"/>
        <v/>
      </c>
      <c r="F170" s="13"/>
      <c r="G170" s="279"/>
      <c r="H170" s="279"/>
      <c r="I170" s="279"/>
      <c r="J170" s="279"/>
      <c r="K170" s="279"/>
    </row>
    <row r="171" spans="1:11" s="4" customFormat="1">
      <c r="A171" s="14"/>
      <c r="B171" s="15"/>
      <c r="C171" s="15"/>
      <c r="D171" s="9"/>
      <c r="E171" s="37" t="str">
        <f t="shared" si="1"/>
        <v/>
      </c>
      <c r="F171" s="13"/>
      <c r="G171" s="279"/>
      <c r="H171" s="279"/>
      <c r="I171" s="279"/>
      <c r="J171" s="279"/>
      <c r="K171" s="279"/>
    </row>
    <row r="172" spans="1:11" s="4" customFormat="1">
      <c r="A172" s="14"/>
      <c r="B172" s="15"/>
      <c r="C172" s="15"/>
      <c r="D172" s="9"/>
      <c r="E172" s="37" t="str">
        <f t="shared" si="1"/>
        <v/>
      </c>
      <c r="F172" s="13"/>
      <c r="G172" s="279"/>
      <c r="H172" s="279"/>
      <c r="I172" s="279"/>
      <c r="J172" s="279"/>
      <c r="K172" s="279"/>
    </row>
    <row r="173" spans="1:11" s="4" customFormat="1">
      <c r="A173" s="14"/>
      <c r="B173" s="15"/>
      <c r="C173" s="15"/>
      <c r="D173" s="9"/>
      <c r="E173" s="37" t="str">
        <f t="shared" si="1"/>
        <v/>
      </c>
      <c r="F173" s="13"/>
      <c r="G173" s="279"/>
      <c r="H173" s="279"/>
      <c r="I173" s="279"/>
      <c r="J173" s="279"/>
      <c r="K173" s="279"/>
    </row>
    <row r="174" spans="1:11" s="4" customFormat="1">
      <c r="A174" s="14"/>
      <c r="B174" s="15"/>
      <c r="C174" s="15"/>
      <c r="D174" s="9"/>
      <c r="E174" s="37" t="str">
        <f t="shared" si="1"/>
        <v/>
      </c>
      <c r="F174" s="13"/>
      <c r="G174" s="279"/>
      <c r="H174" s="279"/>
      <c r="I174" s="279"/>
      <c r="J174" s="279"/>
      <c r="K174" s="279"/>
    </row>
    <row r="175" spans="1:11" s="4" customFormat="1">
      <c r="A175" s="14"/>
      <c r="B175" s="15"/>
      <c r="C175" s="15"/>
      <c r="D175" s="9"/>
      <c r="E175" s="37" t="str">
        <f t="shared" si="1"/>
        <v/>
      </c>
      <c r="F175" s="13"/>
      <c r="G175" s="279"/>
      <c r="H175" s="279"/>
      <c r="I175" s="279"/>
      <c r="J175" s="279"/>
      <c r="K175" s="279"/>
    </row>
    <row r="176" spans="1:11" s="4" customFormat="1">
      <c r="A176" s="14"/>
      <c r="B176" s="15"/>
      <c r="C176" s="15"/>
      <c r="D176" s="9"/>
      <c r="E176" s="37" t="str">
        <f t="shared" si="1"/>
        <v/>
      </c>
      <c r="F176" s="13"/>
      <c r="G176" s="279"/>
      <c r="H176" s="279"/>
      <c r="I176" s="279"/>
      <c r="J176" s="279"/>
      <c r="K176" s="279"/>
    </row>
    <row r="177" spans="1:11" s="4" customFormat="1">
      <c r="A177" s="14"/>
      <c r="B177" s="15"/>
      <c r="C177" s="15"/>
      <c r="D177" s="9"/>
      <c r="E177" s="37" t="str">
        <f t="shared" si="1"/>
        <v/>
      </c>
      <c r="F177" s="13"/>
      <c r="G177" s="279"/>
      <c r="H177" s="279"/>
      <c r="I177" s="279"/>
      <c r="J177" s="279"/>
      <c r="K177" s="279"/>
    </row>
    <row r="178" spans="1:11" s="4" customFormat="1">
      <c r="A178" s="14"/>
      <c r="B178" s="15"/>
      <c r="C178" s="15"/>
      <c r="D178" s="9"/>
      <c r="E178" s="37" t="str">
        <f t="shared" si="1"/>
        <v/>
      </c>
      <c r="F178" s="13"/>
      <c r="G178" s="279"/>
      <c r="H178" s="279"/>
      <c r="I178" s="279"/>
      <c r="J178" s="279"/>
      <c r="K178" s="279"/>
    </row>
    <row r="179" spans="1:11" s="4" customFormat="1">
      <c r="A179" s="14"/>
      <c r="B179" s="15"/>
      <c r="C179" s="15"/>
      <c r="D179" s="9"/>
      <c r="E179" s="37" t="str">
        <f t="shared" si="1"/>
        <v/>
      </c>
      <c r="F179" s="13"/>
      <c r="G179" s="279"/>
      <c r="H179" s="279"/>
      <c r="I179" s="279"/>
      <c r="J179" s="279"/>
      <c r="K179" s="279"/>
    </row>
    <row r="180" spans="1:11" s="4" customFormat="1">
      <c r="A180" s="14"/>
      <c r="B180" s="15"/>
      <c r="C180" s="15"/>
      <c r="D180" s="9"/>
      <c r="E180" s="37" t="str">
        <f t="shared" si="1"/>
        <v/>
      </c>
      <c r="F180" s="13"/>
      <c r="G180" s="279"/>
      <c r="H180" s="279"/>
      <c r="I180" s="279"/>
      <c r="J180" s="279"/>
      <c r="K180" s="279"/>
    </row>
    <row r="181" spans="1:11" s="4" customFormat="1">
      <c r="A181" s="14"/>
      <c r="B181" s="15"/>
      <c r="C181" s="15"/>
      <c r="D181" s="9"/>
      <c r="E181" s="37" t="str">
        <f t="shared" si="1"/>
        <v/>
      </c>
      <c r="F181" s="13"/>
      <c r="G181" s="279"/>
      <c r="H181" s="279"/>
      <c r="I181" s="279"/>
      <c r="J181" s="279"/>
      <c r="K181" s="279"/>
    </row>
    <row r="182" spans="1:11" s="4" customFormat="1">
      <c r="A182" s="14"/>
      <c r="B182" s="15"/>
      <c r="C182" s="15"/>
      <c r="D182" s="9"/>
      <c r="E182" s="37" t="str">
        <f t="shared" si="1"/>
        <v/>
      </c>
      <c r="F182" s="13"/>
      <c r="G182" s="279"/>
      <c r="H182" s="279"/>
      <c r="I182" s="279"/>
      <c r="J182" s="279"/>
      <c r="K182" s="279"/>
    </row>
    <row r="183" spans="1:11" s="4" customFormat="1">
      <c r="A183" s="14"/>
      <c r="B183" s="15"/>
      <c r="C183" s="15"/>
      <c r="D183" s="9"/>
      <c r="E183" s="37" t="str">
        <f t="shared" si="1"/>
        <v/>
      </c>
      <c r="F183" s="13"/>
      <c r="G183" s="279"/>
      <c r="H183" s="279"/>
      <c r="I183" s="279"/>
      <c r="J183" s="279"/>
      <c r="K183" s="279"/>
    </row>
    <row r="184" spans="1:11" s="4" customFormat="1">
      <c r="A184" s="14"/>
      <c r="B184" s="15"/>
      <c r="C184" s="15"/>
      <c r="D184" s="9"/>
      <c r="E184" s="37" t="str">
        <f t="shared" si="1"/>
        <v/>
      </c>
      <c r="F184" s="13"/>
      <c r="G184" s="279"/>
      <c r="H184" s="279"/>
      <c r="I184" s="279"/>
      <c r="J184" s="279"/>
      <c r="K184" s="279"/>
    </row>
    <row r="185" spans="1:11" s="4" customFormat="1">
      <c r="A185" s="14"/>
      <c r="B185" s="15"/>
      <c r="C185" s="15"/>
      <c r="D185" s="9"/>
      <c r="E185" s="37" t="str">
        <f t="shared" si="1"/>
        <v/>
      </c>
      <c r="F185" s="13"/>
      <c r="G185" s="279"/>
      <c r="H185" s="279"/>
      <c r="I185" s="279"/>
      <c r="J185" s="279"/>
      <c r="K185" s="279"/>
    </row>
    <row r="186" spans="1:11" s="4" customFormat="1">
      <c r="A186" s="14"/>
      <c r="B186" s="15"/>
      <c r="C186" s="15"/>
      <c r="D186" s="9"/>
      <c r="E186" s="37" t="str">
        <f t="shared" si="1"/>
        <v/>
      </c>
      <c r="F186" s="13"/>
      <c r="G186" s="279"/>
      <c r="H186" s="279"/>
      <c r="I186" s="279"/>
      <c r="J186" s="279"/>
      <c r="K186" s="279"/>
    </row>
    <row r="187" spans="1:11" s="4" customFormat="1">
      <c r="A187" s="14"/>
      <c r="B187" s="15"/>
      <c r="C187" s="15"/>
      <c r="D187" s="9"/>
      <c r="E187" s="37" t="str">
        <f t="shared" si="1"/>
        <v/>
      </c>
      <c r="F187" s="13"/>
      <c r="G187" s="279"/>
      <c r="H187" s="279"/>
      <c r="I187" s="279"/>
      <c r="J187" s="279"/>
      <c r="K187" s="279"/>
    </row>
    <row r="188" spans="1:11" s="4" customFormat="1">
      <c r="A188" s="14"/>
      <c r="B188" s="15"/>
      <c r="C188" s="15"/>
      <c r="D188" s="9"/>
      <c r="E188" s="37" t="str">
        <f t="shared" si="1"/>
        <v/>
      </c>
      <c r="F188" s="13"/>
      <c r="G188" s="279"/>
      <c r="H188" s="279"/>
      <c r="I188" s="279"/>
      <c r="J188" s="279"/>
      <c r="K188" s="279"/>
    </row>
    <row r="189" spans="1:11" s="4" customFormat="1">
      <c r="A189" s="14"/>
      <c r="B189" s="15"/>
      <c r="C189" s="15"/>
      <c r="D189" s="9"/>
      <c r="E189" s="37" t="str">
        <f t="shared" si="1"/>
        <v/>
      </c>
      <c r="F189" s="13"/>
      <c r="G189" s="279"/>
      <c r="H189" s="279"/>
      <c r="I189" s="279"/>
      <c r="J189" s="279"/>
      <c r="K189" s="279"/>
    </row>
    <row r="190" spans="1:11" s="4" customFormat="1">
      <c r="A190" s="14"/>
      <c r="B190" s="15"/>
      <c r="C190" s="15"/>
      <c r="D190" s="9"/>
      <c r="E190" s="37" t="str">
        <f t="shared" si="1"/>
        <v/>
      </c>
      <c r="F190" s="13"/>
      <c r="G190" s="279"/>
      <c r="H190" s="279"/>
      <c r="I190" s="279"/>
      <c r="J190" s="279"/>
      <c r="K190" s="279"/>
    </row>
    <row r="191" spans="1:11" s="4" customFormat="1">
      <c r="A191" s="14"/>
      <c r="B191" s="15"/>
      <c r="C191" s="15"/>
      <c r="D191" s="9"/>
      <c r="E191" s="37" t="str">
        <f t="shared" si="1"/>
        <v/>
      </c>
      <c r="F191" s="13"/>
      <c r="G191" s="279"/>
      <c r="H191" s="279"/>
      <c r="I191" s="279"/>
      <c r="J191" s="279"/>
      <c r="K191" s="279"/>
    </row>
    <row r="192" spans="1:11" s="4" customFormat="1">
      <c r="A192" s="14"/>
      <c r="B192" s="15"/>
      <c r="C192" s="15"/>
      <c r="D192" s="9"/>
      <c r="E192" s="37" t="str">
        <f t="shared" si="1"/>
        <v/>
      </c>
      <c r="F192" s="13"/>
      <c r="G192" s="279"/>
      <c r="H192" s="279"/>
      <c r="I192" s="279"/>
      <c r="J192" s="279"/>
      <c r="K192" s="279"/>
    </row>
    <row r="193" spans="1:11" s="4" customFormat="1">
      <c r="A193" s="14"/>
      <c r="B193" s="15"/>
      <c r="C193" s="15"/>
      <c r="D193" s="9"/>
      <c r="E193" s="37" t="str">
        <f t="shared" si="1"/>
        <v/>
      </c>
      <c r="F193" s="13"/>
      <c r="G193" s="279"/>
      <c r="H193" s="279"/>
      <c r="I193" s="279"/>
      <c r="J193" s="279"/>
      <c r="K193" s="279"/>
    </row>
    <row r="194" spans="1:11" s="4" customFormat="1">
      <c r="A194" s="14"/>
      <c r="B194" s="15"/>
      <c r="C194" s="15"/>
      <c r="D194" s="9"/>
      <c r="E194" s="37" t="str">
        <f t="shared" si="1"/>
        <v/>
      </c>
      <c r="F194" s="13"/>
      <c r="G194" s="279"/>
      <c r="H194" s="279"/>
      <c r="I194" s="279"/>
      <c r="J194" s="279"/>
      <c r="K194" s="279"/>
    </row>
    <row r="195" spans="1:11" s="4" customFormat="1">
      <c r="A195" s="14"/>
      <c r="B195" s="15"/>
      <c r="C195" s="15"/>
      <c r="D195" s="9"/>
      <c r="E195" s="37" t="str">
        <f t="shared" si="1"/>
        <v/>
      </c>
      <c r="F195" s="13"/>
      <c r="G195" s="279"/>
      <c r="H195" s="279"/>
      <c r="I195" s="279"/>
      <c r="J195" s="279"/>
      <c r="K195" s="279"/>
    </row>
    <row r="196" spans="1:11" s="4" customFormat="1">
      <c r="A196" s="14"/>
      <c r="B196" s="15"/>
      <c r="C196" s="15"/>
      <c r="D196" s="9"/>
      <c r="E196" s="37" t="str">
        <f t="shared" si="1"/>
        <v/>
      </c>
      <c r="F196" s="13"/>
      <c r="G196" s="279"/>
      <c r="H196" s="279"/>
      <c r="I196" s="279"/>
      <c r="J196" s="279"/>
      <c r="K196" s="279"/>
    </row>
    <row r="197" spans="1:11" s="4" customFormat="1">
      <c r="A197" s="14"/>
      <c r="B197" s="15"/>
      <c r="C197" s="15"/>
      <c r="D197" s="9"/>
      <c r="E197" s="37" t="str">
        <f t="shared" si="1"/>
        <v/>
      </c>
      <c r="F197" s="13"/>
      <c r="G197" s="279"/>
      <c r="H197" s="279"/>
      <c r="I197" s="279"/>
      <c r="J197" s="279"/>
      <c r="K197" s="279"/>
    </row>
    <row r="198" spans="1:11" s="4" customFormat="1">
      <c r="A198" s="14"/>
      <c r="B198" s="15"/>
      <c r="C198" s="15"/>
      <c r="D198" s="9"/>
      <c r="E198" s="37" t="str">
        <f t="shared" si="1"/>
        <v/>
      </c>
      <c r="F198" s="13"/>
      <c r="G198" s="279"/>
      <c r="H198" s="279"/>
      <c r="I198" s="279"/>
      <c r="J198" s="279"/>
      <c r="K198" s="279"/>
    </row>
    <row r="199" spans="1:11" s="4" customFormat="1">
      <c r="A199" s="14"/>
      <c r="B199" s="15"/>
      <c r="C199" s="15"/>
      <c r="D199" s="9"/>
      <c r="E199" s="37" t="str">
        <f t="shared" si="1"/>
        <v/>
      </c>
      <c r="F199" s="13"/>
      <c r="G199" s="279"/>
      <c r="H199" s="279"/>
      <c r="I199" s="279"/>
      <c r="J199" s="279"/>
      <c r="K199" s="279"/>
    </row>
    <row r="200" spans="1:11" s="4" customFormat="1">
      <c r="A200" s="14"/>
      <c r="B200" s="15"/>
      <c r="C200" s="15"/>
      <c r="D200" s="9"/>
      <c r="E200" s="37" t="str">
        <f t="shared" si="1"/>
        <v/>
      </c>
      <c r="F200" s="13"/>
      <c r="G200" s="279"/>
      <c r="H200" s="279"/>
      <c r="I200" s="279"/>
      <c r="J200" s="279"/>
      <c r="K200" s="279"/>
    </row>
    <row r="201" spans="1:11" s="4" customFormat="1">
      <c r="A201" s="14"/>
      <c r="B201" s="15"/>
      <c r="C201" s="15"/>
      <c r="D201" s="9"/>
      <c r="E201" s="37" t="str">
        <f t="shared" si="1"/>
        <v/>
      </c>
      <c r="F201" s="13"/>
      <c r="G201" s="279"/>
      <c r="H201" s="279"/>
      <c r="I201" s="279"/>
      <c r="J201" s="279"/>
      <c r="K201" s="279"/>
    </row>
    <row r="202" spans="1:11" s="4" customFormat="1">
      <c r="A202" s="14"/>
      <c r="B202" s="15"/>
      <c r="C202" s="15"/>
      <c r="D202" s="9"/>
      <c r="E202" s="37" t="str">
        <f t="shared" si="1"/>
        <v/>
      </c>
      <c r="F202" s="13"/>
      <c r="G202" s="279"/>
      <c r="H202" s="279"/>
      <c r="I202" s="279"/>
      <c r="J202" s="279"/>
      <c r="K202" s="279"/>
    </row>
    <row r="203" spans="1:11" s="4" customFormat="1" ht="13.5" thickBot="1">
      <c r="A203" s="59" t="s">
        <v>277</v>
      </c>
      <c r="B203" s="31"/>
      <c r="C203" s="31"/>
      <c r="D203" s="31"/>
      <c r="E203" s="31"/>
      <c r="F203" s="31"/>
      <c r="G203" s="31"/>
      <c r="H203" s="31"/>
      <c r="I203" s="31"/>
      <c r="J203" s="31"/>
      <c r="K203" s="31"/>
    </row>
    <row r="204" spans="1:11" s="4" customFormat="1" ht="20.25">
      <c r="A204" s="200" t="s">
        <v>119</v>
      </c>
    </row>
    <row r="205" spans="1:11" s="5" customFormat="1">
      <c r="A205" s="11" t="s">
        <v>278</v>
      </c>
      <c r="B205" s="8" t="s">
        <v>289</v>
      </c>
      <c r="C205" s="8" t="s">
        <v>290</v>
      </c>
      <c r="D205" s="8" t="s">
        <v>291</v>
      </c>
      <c r="E205" s="6" t="s">
        <v>292</v>
      </c>
      <c r="F205" s="6" t="s">
        <v>293</v>
      </c>
      <c r="G205" s="6" t="s">
        <v>294</v>
      </c>
      <c r="H205" s="6" t="s">
        <v>295</v>
      </c>
      <c r="I205" s="8"/>
      <c r="J205" s="8"/>
      <c r="K205" s="8"/>
    </row>
    <row r="206" spans="1:11" s="5" customFormat="1">
      <c r="A206" s="14">
        <v>43935</v>
      </c>
      <c r="B206" s="9">
        <v>1</v>
      </c>
      <c r="C206" s="7" t="s">
        <v>47</v>
      </c>
      <c r="D206" s="13" t="s">
        <v>219</v>
      </c>
      <c r="E206" s="13" t="s">
        <v>220</v>
      </c>
      <c r="F206" s="9">
        <v>15</v>
      </c>
      <c r="G206" s="9">
        <v>2</v>
      </c>
      <c r="H206" s="266" t="s">
        <v>296</v>
      </c>
      <c r="I206" s="266"/>
      <c r="J206" s="266"/>
      <c r="K206" s="266"/>
    </row>
    <row r="207" spans="1:11" s="5" customFormat="1">
      <c r="A207" s="14">
        <v>43935</v>
      </c>
      <c r="B207" s="9">
        <v>2</v>
      </c>
      <c r="C207" s="7" t="s">
        <v>43</v>
      </c>
      <c r="D207" s="13" t="s">
        <v>221</v>
      </c>
      <c r="E207" s="13" t="s">
        <v>222</v>
      </c>
      <c r="F207" s="9">
        <v>5</v>
      </c>
      <c r="G207" s="9">
        <v>1</v>
      </c>
      <c r="H207" s="266" t="s">
        <v>297</v>
      </c>
      <c r="I207" s="266"/>
      <c r="J207" s="266"/>
      <c r="K207" s="266"/>
    </row>
    <row r="208" spans="1:11" s="5" customFormat="1">
      <c r="A208" s="14"/>
      <c r="B208" s="9"/>
      <c r="C208" s="7"/>
      <c r="D208" s="13"/>
      <c r="E208" s="13"/>
      <c r="F208" s="9"/>
      <c r="G208" s="9"/>
      <c r="H208" s="266"/>
      <c r="I208" s="266"/>
      <c r="J208" s="266"/>
      <c r="K208" s="266"/>
    </row>
    <row r="209" spans="1:11" s="5" customFormat="1">
      <c r="A209" s="14"/>
      <c r="B209" s="9"/>
      <c r="C209" s="7"/>
      <c r="D209" s="13"/>
      <c r="E209" s="13"/>
      <c r="F209" s="9"/>
      <c r="G209" s="9"/>
      <c r="H209" s="266"/>
      <c r="I209" s="266"/>
      <c r="J209" s="266"/>
      <c r="K209" s="266"/>
    </row>
    <row r="210" spans="1:11" s="5" customFormat="1">
      <c r="A210" s="14"/>
      <c r="B210" s="9"/>
      <c r="C210" s="7"/>
      <c r="D210" s="13"/>
      <c r="E210" s="13"/>
      <c r="F210" s="9"/>
      <c r="G210" s="9"/>
      <c r="H210" s="266"/>
      <c r="I210" s="266"/>
      <c r="J210" s="266"/>
      <c r="K210" s="266"/>
    </row>
    <row r="211" spans="1:11" s="5" customFormat="1">
      <c r="A211" s="14"/>
      <c r="B211" s="9"/>
      <c r="C211" s="7"/>
      <c r="D211" s="13"/>
      <c r="E211" s="13"/>
      <c r="F211" s="9"/>
      <c r="G211" s="9"/>
      <c r="H211" s="266"/>
      <c r="I211" s="266"/>
      <c r="J211" s="266"/>
      <c r="K211" s="266"/>
    </row>
    <row r="212" spans="1:11" s="5" customFormat="1">
      <c r="A212" s="14"/>
      <c r="B212" s="9"/>
      <c r="C212" s="7"/>
      <c r="D212" s="13"/>
      <c r="E212" s="13"/>
      <c r="F212" s="9"/>
      <c r="G212" s="9"/>
      <c r="H212" s="266"/>
      <c r="I212" s="266"/>
      <c r="J212" s="266"/>
      <c r="K212" s="266"/>
    </row>
    <row r="213" spans="1:11" s="5" customFormat="1">
      <c r="A213" s="14"/>
      <c r="B213" s="9"/>
      <c r="C213" s="7"/>
      <c r="D213" s="13"/>
      <c r="E213" s="13"/>
      <c r="F213" s="9"/>
      <c r="G213" s="9"/>
      <c r="H213" s="266"/>
      <c r="I213" s="266"/>
      <c r="J213" s="266"/>
      <c r="K213" s="266"/>
    </row>
    <row r="214" spans="1:11" s="5" customFormat="1">
      <c r="A214" s="14"/>
      <c r="B214" s="9"/>
      <c r="C214" s="7"/>
      <c r="D214" s="13"/>
      <c r="E214" s="13"/>
      <c r="F214" s="9"/>
      <c r="G214" s="9"/>
      <c r="H214" s="266"/>
      <c r="I214" s="266"/>
      <c r="J214" s="266"/>
      <c r="K214" s="266"/>
    </row>
    <row r="215" spans="1:11" s="5" customFormat="1">
      <c r="A215" s="14"/>
      <c r="B215" s="9"/>
      <c r="C215" s="7"/>
      <c r="D215" s="13"/>
      <c r="E215" s="13"/>
      <c r="F215" s="9"/>
      <c r="G215" s="9"/>
      <c r="H215" s="266"/>
      <c r="I215" s="266"/>
      <c r="J215" s="266"/>
      <c r="K215" s="266"/>
    </row>
    <row r="216" spans="1:11" s="5" customFormat="1">
      <c r="A216" s="14"/>
      <c r="B216" s="9"/>
      <c r="C216" s="7"/>
      <c r="D216" s="13"/>
      <c r="E216" s="13"/>
      <c r="F216" s="9"/>
      <c r="G216" s="9"/>
      <c r="H216" s="266"/>
      <c r="I216" s="266"/>
      <c r="J216" s="266"/>
      <c r="K216" s="266"/>
    </row>
    <row r="217" spans="1:11" s="5" customFormat="1">
      <c r="A217" s="14"/>
      <c r="B217" s="9"/>
      <c r="C217" s="7"/>
      <c r="D217" s="13"/>
      <c r="E217" s="13"/>
      <c r="F217" s="9"/>
      <c r="G217" s="9"/>
      <c r="H217" s="266"/>
      <c r="I217" s="266"/>
      <c r="J217" s="266"/>
      <c r="K217" s="266"/>
    </row>
    <row r="218" spans="1:11" s="5" customFormat="1">
      <c r="A218" s="14"/>
      <c r="B218" s="9"/>
      <c r="C218" s="7"/>
      <c r="D218" s="13"/>
      <c r="E218" s="13"/>
      <c r="F218" s="9"/>
      <c r="G218" s="9"/>
      <c r="H218" s="266"/>
      <c r="I218" s="266"/>
      <c r="J218" s="266"/>
      <c r="K218" s="266"/>
    </row>
    <row r="219" spans="1:11" s="5" customFormat="1">
      <c r="A219" s="14"/>
      <c r="B219" s="9"/>
      <c r="C219" s="7"/>
      <c r="D219" s="13"/>
      <c r="E219" s="13"/>
      <c r="F219" s="9"/>
      <c r="G219" s="9"/>
      <c r="H219" s="266"/>
      <c r="I219" s="266"/>
      <c r="J219" s="266"/>
      <c r="K219" s="266"/>
    </row>
    <row r="220" spans="1:11" s="5" customFormat="1">
      <c r="A220" s="14"/>
      <c r="B220" s="9"/>
      <c r="C220" s="7"/>
      <c r="D220" s="13"/>
      <c r="E220" s="13"/>
      <c r="F220" s="9"/>
      <c r="G220" s="9"/>
      <c r="H220" s="266"/>
      <c r="I220" s="266"/>
      <c r="J220" s="266"/>
      <c r="K220" s="266"/>
    </row>
    <row r="221" spans="1:11" s="5" customFormat="1">
      <c r="A221" s="14"/>
      <c r="B221" s="9"/>
      <c r="C221" s="7"/>
      <c r="D221" s="13"/>
      <c r="E221" s="13"/>
      <c r="F221" s="9"/>
      <c r="G221" s="9"/>
      <c r="H221" s="266"/>
      <c r="I221" s="266"/>
      <c r="J221" s="266"/>
      <c r="K221" s="266"/>
    </row>
    <row r="222" spans="1:11" s="5" customFormat="1">
      <c r="A222" s="14"/>
      <c r="B222" s="9"/>
      <c r="C222" s="7"/>
      <c r="D222" s="13"/>
      <c r="E222" s="13"/>
      <c r="F222" s="9"/>
      <c r="G222" s="9"/>
      <c r="H222" s="266"/>
      <c r="I222" s="266"/>
      <c r="J222" s="266"/>
      <c r="K222" s="266"/>
    </row>
    <row r="223" spans="1:11" s="5" customFormat="1">
      <c r="A223" s="14"/>
      <c r="B223" s="9"/>
      <c r="C223" s="7"/>
      <c r="D223" s="13"/>
      <c r="E223" s="13"/>
      <c r="F223" s="9"/>
      <c r="G223" s="9"/>
      <c r="H223" s="266"/>
      <c r="I223" s="266"/>
      <c r="J223" s="266"/>
      <c r="K223" s="266"/>
    </row>
    <row r="224" spans="1:11" s="5" customFormat="1">
      <c r="A224" s="14"/>
      <c r="B224" s="9"/>
      <c r="C224" s="7"/>
      <c r="D224" s="13"/>
      <c r="E224" s="13"/>
      <c r="F224" s="9"/>
      <c r="G224" s="9"/>
      <c r="H224" s="266"/>
      <c r="I224" s="266"/>
      <c r="J224" s="266"/>
      <c r="K224" s="266"/>
    </row>
    <row r="225" spans="1:11" s="5" customFormat="1">
      <c r="A225" s="14"/>
      <c r="B225" s="9"/>
      <c r="C225" s="7"/>
      <c r="D225" s="13"/>
      <c r="E225" s="13"/>
      <c r="F225" s="9"/>
      <c r="G225" s="9"/>
      <c r="H225" s="266"/>
      <c r="I225" s="266"/>
      <c r="J225" s="266"/>
      <c r="K225" s="266"/>
    </row>
    <row r="226" spans="1:11" s="5" customFormat="1">
      <c r="A226" s="14"/>
      <c r="B226" s="9"/>
      <c r="C226" s="7"/>
      <c r="D226" s="13"/>
      <c r="E226" s="13"/>
      <c r="F226" s="9"/>
      <c r="G226" s="9"/>
      <c r="H226" s="266"/>
      <c r="I226" s="266"/>
      <c r="J226" s="266"/>
      <c r="K226" s="266"/>
    </row>
    <row r="227" spans="1:11" s="5" customFormat="1">
      <c r="A227" s="14"/>
      <c r="B227" s="9"/>
      <c r="C227" s="7"/>
      <c r="D227" s="13"/>
      <c r="E227" s="13"/>
      <c r="F227" s="9"/>
      <c r="G227" s="9"/>
      <c r="H227" s="266"/>
      <c r="I227" s="266"/>
      <c r="J227" s="266"/>
      <c r="K227" s="266"/>
    </row>
    <row r="228" spans="1:11" s="5" customFormat="1">
      <c r="A228" s="14"/>
      <c r="B228" s="9"/>
      <c r="C228" s="7"/>
      <c r="D228" s="13"/>
      <c r="E228" s="13"/>
      <c r="F228" s="9"/>
      <c r="G228" s="9"/>
      <c r="H228" s="266"/>
      <c r="I228" s="266"/>
      <c r="J228" s="266"/>
      <c r="K228" s="266"/>
    </row>
    <row r="229" spans="1:11" s="5" customFormat="1">
      <c r="A229" s="14"/>
      <c r="B229" s="9"/>
      <c r="C229" s="7"/>
      <c r="D229" s="13"/>
      <c r="E229" s="13"/>
      <c r="F229" s="9"/>
      <c r="G229" s="9"/>
      <c r="H229" s="266"/>
      <c r="I229" s="266"/>
      <c r="J229" s="266"/>
      <c r="K229" s="266"/>
    </row>
    <row r="230" spans="1:11" s="5" customFormat="1">
      <c r="A230" s="14"/>
      <c r="B230" s="9"/>
      <c r="C230" s="7"/>
      <c r="D230" s="13"/>
      <c r="E230" s="13"/>
      <c r="F230" s="9"/>
      <c r="G230" s="9"/>
      <c r="H230" s="266"/>
      <c r="I230" s="266"/>
      <c r="J230" s="266"/>
      <c r="K230" s="266"/>
    </row>
    <row r="231" spans="1:11" s="5" customFormat="1">
      <c r="A231" s="14"/>
      <c r="B231" s="9"/>
      <c r="C231" s="7"/>
      <c r="D231" s="13"/>
      <c r="E231" s="13"/>
      <c r="F231" s="9"/>
      <c r="G231" s="9"/>
      <c r="H231" s="266"/>
      <c r="I231" s="266"/>
      <c r="J231" s="266"/>
      <c r="K231" s="266"/>
    </row>
    <row r="232" spans="1:11" s="5" customFormat="1">
      <c r="A232" s="14"/>
      <c r="B232" s="9"/>
      <c r="C232" s="7"/>
      <c r="D232" s="13"/>
      <c r="E232" s="13"/>
      <c r="F232" s="9"/>
      <c r="G232" s="9"/>
      <c r="H232" s="266"/>
      <c r="I232" s="266"/>
      <c r="J232" s="266"/>
      <c r="K232" s="266"/>
    </row>
    <row r="233" spans="1:11" s="5" customFormat="1">
      <c r="A233" s="14"/>
      <c r="B233" s="9"/>
      <c r="C233" s="7"/>
      <c r="D233" s="13"/>
      <c r="E233" s="13"/>
      <c r="F233" s="9"/>
      <c r="G233" s="9"/>
      <c r="H233" s="266"/>
      <c r="I233" s="266"/>
      <c r="J233" s="266"/>
      <c r="K233" s="266"/>
    </row>
    <row r="234" spans="1:11" s="5" customFormat="1">
      <c r="A234" s="14"/>
      <c r="B234" s="9"/>
      <c r="C234" s="7"/>
      <c r="D234" s="13"/>
      <c r="E234" s="13"/>
      <c r="F234" s="9"/>
      <c r="G234" s="9"/>
      <c r="H234" s="266"/>
      <c r="I234" s="266"/>
      <c r="J234" s="266"/>
      <c r="K234" s="266"/>
    </row>
    <row r="235" spans="1:11" s="5" customFormat="1">
      <c r="A235" s="14"/>
      <c r="B235" s="9"/>
      <c r="C235" s="7"/>
      <c r="D235" s="13"/>
      <c r="E235" s="13"/>
      <c r="F235" s="9"/>
      <c r="G235" s="9"/>
      <c r="H235" s="266"/>
      <c r="I235" s="266"/>
      <c r="J235" s="266"/>
      <c r="K235" s="266"/>
    </row>
    <row r="236" spans="1:11" s="5" customFormat="1">
      <c r="A236" s="14"/>
      <c r="B236" s="9"/>
      <c r="C236" s="7"/>
      <c r="D236" s="13"/>
      <c r="E236" s="13"/>
      <c r="F236" s="9"/>
      <c r="G236" s="9"/>
      <c r="H236" s="266"/>
      <c r="I236" s="266"/>
      <c r="J236" s="266"/>
      <c r="K236" s="266"/>
    </row>
    <row r="237" spans="1:11" s="4" customFormat="1" ht="13.5" thickBot="1">
      <c r="A237" s="59" t="s">
        <v>277</v>
      </c>
      <c r="B237" s="31"/>
      <c r="C237" s="31"/>
      <c r="D237" s="31"/>
      <c r="E237" s="31"/>
      <c r="F237" s="31"/>
      <c r="G237" s="31"/>
      <c r="H237" s="31"/>
      <c r="I237" s="31"/>
      <c r="J237" s="31"/>
      <c r="K237" s="31"/>
    </row>
    <row r="238" spans="1:11" s="4" customFormat="1" ht="20.25">
      <c r="A238" s="81" t="s">
        <v>124</v>
      </c>
      <c r="B238" s="72"/>
      <c r="C238" s="72"/>
      <c r="D238" s="72"/>
      <c r="E238" s="72"/>
      <c r="F238" s="72"/>
      <c r="G238" s="72"/>
      <c r="H238" s="72"/>
      <c r="I238" s="72"/>
      <c r="J238" s="72"/>
      <c r="K238" s="72"/>
    </row>
    <row r="239" spans="1:11" s="5" customFormat="1">
      <c r="A239" s="82" t="s">
        <v>298</v>
      </c>
      <c r="B239" s="83"/>
      <c r="C239" s="83"/>
      <c r="D239" s="83"/>
      <c r="E239" s="83"/>
      <c r="F239" s="73" t="s">
        <v>299</v>
      </c>
      <c r="G239" s="83"/>
      <c r="H239" s="83"/>
      <c r="I239" s="6"/>
      <c r="J239" s="6"/>
      <c r="K239" s="6"/>
    </row>
    <row r="240" spans="1:11" s="5" customFormat="1">
      <c r="A240" s="83"/>
      <c r="B240" s="83" t="s">
        <v>300</v>
      </c>
      <c r="C240" s="83"/>
      <c r="D240" s="83"/>
      <c r="E240" s="83"/>
      <c r="F240" s="52"/>
      <c r="G240" s="83"/>
      <c r="H240" s="83"/>
      <c r="I240" s="6"/>
      <c r="J240" s="6"/>
      <c r="K240" s="6"/>
    </row>
    <row r="241" spans="1:11" s="5" customFormat="1">
      <c r="A241" s="83"/>
      <c r="B241" s="83" t="s">
        <v>301</v>
      </c>
      <c r="C241" s="83"/>
      <c r="D241" s="83"/>
      <c r="E241" s="83"/>
      <c r="F241" s="52"/>
      <c r="G241" s="83"/>
      <c r="H241" s="83"/>
      <c r="I241" s="6"/>
      <c r="J241" s="6"/>
      <c r="K241" s="6"/>
    </row>
    <row r="242" spans="1:11" s="5" customFormat="1">
      <c r="A242" s="82"/>
      <c r="B242" s="83" t="s">
        <v>302</v>
      </c>
      <c r="C242" s="83"/>
      <c r="D242" s="83"/>
      <c r="E242" s="83"/>
      <c r="F242" s="52"/>
      <c r="G242" s="83"/>
      <c r="H242" s="83"/>
      <c r="I242" s="6"/>
      <c r="J242" s="6"/>
      <c r="K242" s="6"/>
    </row>
    <row r="243" spans="1:11" s="5" customFormat="1">
      <c r="A243" s="82"/>
      <c r="B243" s="83"/>
      <c r="C243" s="83"/>
      <c r="D243" s="83"/>
      <c r="E243" s="83"/>
      <c r="F243" s="84"/>
      <c r="G243" s="83"/>
      <c r="H243" s="83"/>
      <c r="I243" s="6"/>
      <c r="J243" s="6"/>
      <c r="K243" s="6"/>
    </row>
    <row r="244" spans="1:11" s="5" customFormat="1">
      <c r="A244" s="82" t="s">
        <v>303</v>
      </c>
      <c r="B244" s="85"/>
      <c r="C244" s="86"/>
      <c r="D244" s="86"/>
      <c r="E244" s="86"/>
      <c r="F244" s="86"/>
      <c r="G244" s="83"/>
      <c r="H244" s="83"/>
      <c r="I244" s="6"/>
      <c r="J244" s="6"/>
      <c r="K244" s="6"/>
    </row>
    <row r="245" spans="1:11" s="5" customFormat="1">
      <c r="A245" s="82"/>
      <c r="B245" s="86" t="s">
        <v>304</v>
      </c>
      <c r="C245" s="86" t="s">
        <v>290</v>
      </c>
      <c r="D245" s="86" t="s">
        <v>305</v>
      </c>
      <c r="E245" s="86" t="s">
        <v>306</v>
      </c>
      <c r="F245" s="86" t="s">
        <v>299</v>
      </c>
      <c r="G245" s="83"/>
      <c r="H245" s="83"/>
      <c r="I245" s="6"/>
      <c r="J245" s="6"/>
      <c r="K245" s="6"/>
    </row>
    <row r="246" spans="1:11" s="5" customFormat="1">
      <c r="A246" s="83"/>
      <c r="B246" s="52" t="s">
        <v>307</v>
      </c>
      <c r="C246" s="52" t="s">
        <v>232</v>
      </c>
      <c r="D246" s="52">
        <v>1</v>
      </c>
      <c r="E246" s="52" t="s">
        <v>240</v>
      </c>
      <c r="F246" s="84">
        <f>IF(OR(ISBLANK(C246),ISBLANK(E246)),0,VLOOKUP(C246,$A$299:$F$305,MATCH(E246,$B$299:$F$299,0)+1)*D246)</f>
        <v>0</v>
      </c>
      <c r="G246" s="83"/>
      <c r="H246" s="83"/>
      <c r="I246" s="6"/>
      <c r="J246" s="6"/>
      <c r="K246" s="6"/>
    </row>
    <row r="247" spans="1:11" s="5" customFormat="1">
      <c r="A247" s="83"/>
      <c r="B247" s="52" t="s">
        <v>308</v>
      </c>
      <c r="C247" s="52" t="s">
        <v>233</v>
      </c>
      <c r="D247" s="52">
        <v>1</v>
      </c>
      <c r="E247" s="52" t="s">
        <v>242</v>
      </c>
      <c r="F247" s="84">
        <f t="shared" ref="F247:F257" si="2">IF(OR(ISBLANK(C247),ISBLANK(E247)),0,VLOOKUP(C247,$A$299:$F$305,MATCH(E247,$B$299:$F$299,0)+1)*D247)</f>
        <v>0</v>
      </c>
      <c r="G247" s="83"/>
      <c r="H247" s="83"/>
      <c r="I247" s="6"/>
      <c r="J247" s="6"/>
      <c r="K247" s="6"/>
    </row>
    <row r="248" spans="1:11" s="5" customFormat="1">
      <c r="A248" s="83"/>
      <c r="B248" s="52"/>
      <c r="C248" s="52"/>
      <c r="D248" s="52"/>
      <c r="E248" s="52"/>
      <c r="F248" s="84">
        <f t="shared" si="2"/>
        <v>0</v>
      </c>
      <c r="G248" s="83"/>
      <c r="H248" s="83"/>
      <c r="I248" s="6"/>
      <c r="J248" s="6"/>
      <c r="K248" s="6"/>
    </row>
    <row r="249" spans="1:11" s="5" customFormat="1">
      <c r="A249" s="83"/>
      <c r="B249" s="52"/>
      <c r="C249" s="52"/>
      <c r="D249" s="52"/>
      <c r="E249" s="52"/>
      <c r="F249" s="84">
        <f t="shared" si="2"/>
        <v>0</v>
      </c>
      <c r="G249" s="83"/>
      <c r="H249" s="83"/>
      <c r="I249" s="6"/>
      <c r="J249" s="6"/>
      <c r="K249" s="6"/>
    </row>
    <row r="250" spans="1:11" s="5" customFormat="1">
      <c r="A250" s="83"/>
      <c r="B250" s="52"/>
      <c r="C250" s="52"/>
      <c r="D250" s="52"/>
      <c r="E250" s="52"/>
      <c r="F250" s="84">
        <f t="shared" si="2"/>
        <v>0</v>
      </c>
      <c r="G250" s="83"/>
      <c r="H250" s="83"/>
      <c r="I250" s="6"/>
      <c r="J250" s="6"/>
      <c r="K250" s="6"/>
    </row>
    <row r="251" spans="1:11" s="5" customFormat="1">
      <c r="A251" s="83"/>
      <c r="B251" s="52"/>
      <c r="C251" s="52"/>
      <c r="D251" s="52"/>
      <c r="E251" s="52"/>
      <c r="F251" s="84">
        <f t="shared" si="2"/>
        <v>0</v>
      </c>
      <c r="G251" s="83"/>
      <c r="H251" s="83"/>
      <c r="I251" s="6"/>
      <c r="J251" s="6"/>
      <c r="K251" s="6"/>
    </row>
    <row r="252" spans="1:11" s="5" customFormat="1">
      <c r="A252" s="83"/>
      <c r="B252" s="52"/>
      <c r="C252" s="52"/>
      <c r="D252" s="52"/>
      <c r="E252" s="52"/>
      <c r="F252" s="84">
        <f t="shared" si="2"/>
        <v>0</v>
      </c>
      <c r="G252" s="83"/>
      <c r="H252" s="83"/>
      <c r="I252" s="6"/>
      <c r="J252" s="6"/>
      <c r="K252" s="6"/>
    </row>
    <row r="253" spans="1:11" s="5" customFormat="1">
      <c r="A253" s="83"/>
      <c r="B253" s="52"/>
      <c r="C253" s="52"/>
      <c r="D253" s="52"/>
      <c r="E253" s="52"/>
      <c r="F253" s="84">
        <f t="shared" si="2"/>
        <v>0</v>
      </c>
      <c r="G253" s="83"/>
      <c r="H253" s="83"/>
      <c r="I253" s="6"/>
      <c r="J253" s="6"/>
      <c r="K253" s="6"/>
    </row>
    <row r="254" spans="1:11" s="5" customFormat="1">
      <c r="A254" s="83"/>
      <c r="B254" s="52"/>
      <c r="C254" s="52"/>
      <c r="D254" s="52"/>
      <c r="E254" s="52"/>
      <c r="F254" s="84">
        <f t="shared" si="2"/>
        <v>0</v>
      </c>
      <c r="G254" s="83"/>
      <c r="H254" s="83"/>
      <c r="I254" s="6"/>
      <c r="J254" s="6"/>
      <c r="K254" s="6"/>
    </row>
    <row r="255" spans="1:11" s="5" customFormat="1">
      <c r="A255" s="83"/>
      <c r="B255" s="52"/>
      <c r="C255" s="52"/>
      <c r="D255" s="52"/>
      <c r="E255" s="52"/>
      <c r="F255" s="84">
        <f t="shared" si="2"/>
        <v>0</v>
      </c>
      <c r="G255" s="83"/>
      <c r="H255" s="83"/>
      <c r="I255" s="6"/>
      <c r="J255" s="6"/>
      <c r="K255" s="6"/>
    </row>
    <row r="256" spans="1:11" s="5" customFormat="1">
      <c r="A256" s="83"/>
      <c r="B256" s="52"/>
      <c r="C256" s="52"/>
      <c r="D256" s="52"/>
      <c r="E256" s="52"/>
      <c r="F256" s="84">
        <f t="shared" si="2"/>
        <v>0</v>
      </c>
      <c r="G256" s="83"/>
      <c r="H256" s="83"/>
      <c r="I256" s="6"/>
      <c r="J256" s="6"/>
      <c r="K256" s="6"/>
    </row>
    <row r="257" spans="1:11" s="5" customFormat="1">
      <c r="A257" s="83"/>
      <c r="B257" s="52"/>
      <c r="C257" s="52"/>
      <c r="D257" s="52"/>
      <c r="E257" s="52"/>
      <c r="F257" s="84">
        <f t="shared" si="2"/>
        <v>0</v>
      </c>
      <c r="G257" s="83"/>
      <c r="H257" s="83"/>
      <c r="I257" s="6"/>
      <c r="J257" s="6"/>
      <c r="K257" s="6"/>
    </row>
    <row r="258" spans="1:11" s="5" customFormat="1">
      <c r="A258" s="83"/>
      <c r="B258" s="83" t="s">
        <v>309</v>
      </c>
      <c r="C258" s="83"/>
      <c r="D258" s="83"/>
      <c r="E258" s="83"/>
      <c r="F258" s="87">
        <f>SUM(F246:F257)</f>
        <v>0</v>
      </c>
      <c r="G258" s="83"/>
      <c r="H258" s="83"/>
      <c r="I258" s="6"/>
      <c r="J258" s="6"/>
      <c r="K258" s="6"/>
    </row>
    <row r="259" spans="1:11" s="5" customFormat="1">
      <c r="A259" s="83"/>
      <c r="B259" s="83"/>
      <c r="C259" s="83"/>
      <c r="D259" s="83"/>
      <c r="E259" s="83"/>
      <c r="F259" s="83"/>
      <c r="G259" s="83"/>
      <c r="H259" s="83"/>
      <c r="I259" s="6"/>
      <c r="J259" s="6"/>
      <c r="K259" s="6"/>
    </row>
    <row r="260" spans="1:11" s="5" customFormat="1">
      <c r="A260" s="83"/>
      <c r="B260" s="86" t="s">
        <v>310</v>
      </c>
      <c r="C260" s="86" t="s">
        <v>290</v>
      </c>
      <c r="D260" s="86" t="s">
        <v>305</v>
      </c>
      <c r="E260" s="86" t="s">
        <v>306</v>
      </c>
      <c r="F260" s="86" t="s">
        <v>299</v>
      </c>
      <c r="G260" s="86" t="s">
        <v>311</v>
      </c>
      <c r="H260" s="83"/>
      <c r="I260" s="6"/>
      <c r="J260" s="6"/>
      <c r="K260" s="6"/>
    </row>
    <row r="261" spans="1:11" s="5" customFormat="1">
      <c r="A261" s="83"/>
      <c r="B261" s="52" t="s">
        <v>307</v>
      </c>
      <c r="C261" s="52" t="s">
        <v>232</v>
      </c>
      <c r="D261" s="52">
        <v>1</v>
      </c>
      <c r="E261" s="52" t="s">
        <v>240</v>
      </c>
      <c r="F261" s="84">
        <f>IF(OR(ISBLANK(C261),ISBLANK(E261)),0,VLOOKUP(C261,$A$299:$F$305,MATCH(E261,$B$299:$F$299,0)+1)*D261)</f>
        <v>0</v>
      </c>
      <c r="G261" s="52" t="s">
        <v>229</v>
      </c>
      <c r="H261" s="83"/>
      <c r="I261" s="6"/>
      <c r="J261" s="6"/>
      <c r="K261" s="6"/>
    </row>
    <row r="262" spans="1:11" s="5" customFormat="1">
      <c r="A262" s="83"/>
      <c r="B262" s="52" t="s">
        <v>308</v>
      </c>
      <c r="C262" s="52" t="s">
        <v>233</v>
      </c>
      <c r="D262" s="52">
        <v>1</v>
      </c>
      <c r="E262" s="52" t="s">
        <v>242</v>
      </c>
      <c r="F262" s="84">
        <f t="shared" ref="F262:F271" si="3">IF(OR(ISBLANK(C262),ISBLANK(E262)),0,VLOOKUP(C262,$A$299:$F$305,MATCH(E262,$B$299:$F$299,0)+1)*D262)</f>
        <v>0</v>
      </c>
      <c r="G262" s="52" t="s">
        <v>229</v>
      </c>
      <c r="H262" s="83"/>
      <c r="I262" s="6"/>
      <c r="J262" s="6"/>
      <c r="K262" s="6"/>
    </row>
    <row r="263" spans="1:11" s="5" customFormat="1">
      <c r="A263" s="83"/>
      <c r="B263" s="52"/>
      <c r="C263" s="52"/>
      <c r="D263" s="52"/>
      <c r="E263" s="52"/>
      <c r="F263" s="84">
        <f t="shared" si="3"/>
        <v>0</v>
      </c>
      <c r="G263" s="52"/>
      <c r="H263" s="83"/>
      <c r="I263" s="6"/>
      <c r="J263" s="6"/>
      <c r="K263" s="6"/>
    </row>
    <row r="264" spans="1:11" s="5" customFormat="1">
      <c r="A264" s="83"/>
      <c r="B264" s="52"/>
      <c r="C264" s="52"/>
      <c r="D264" s="52"/>
      <c r="E264" s="52"/>
      <c r="F264" s="84">
        <f t="shared" si="3"/>
        <v>0</v>
      </c>
      <c r="G264" s="52"/>
      <c r="H264" s="83"/>
      <c r="I264" s="6"/>
      <c r="J264" s="6"/>
      <c r="K264" s="6"/>
    </row>
    <row r="265" spans="1:11" s="5" customFormat="1">
      <c r="A265" s="83"/>
      <c r="B265" s="52"/>
      <c r="C265" s="52"/>
      <c r="D265" s="52"/>
      <c r="E265" s="52"/>
      <c r="F265" s="84">
        <f t="shared" si="3"/>
        <v>0</v>
      </c>
      <c r="G265" s="52"/>
      <c r="H265" s="83"/>
      <c r="I265" s="6"/>
      <c r="J265" s="6"/>
      <c r="K265" s="6"/>
    </row>
    <row r="266" spans="1:11" s="5" customFormat="1">
      <c r="A266" s="83"/>
      <c r="B266" s="52"/>
      <c r="C266" s="52"/>
      <c r="D266" s="52"/>
      <c r="E266" s="52"/>
      <c r="F266" s="84">
        <f t="shared" si="3"/>
        <v>0</v>
      </c>
      <c r="G266" s="52"/>
      <c r="H266" s="83"/>
      <c r="I266" s="6"/>
      <c r="J266" s="6"/>
      <c r="K266" s="6"/>
    </row>
    <row r="267" spans="1:11" s="5" customFormat="1">
      <c r="A267" s="83"/>
      <c r="B267" s="52"/>
      <c r="C267" s="52"/>
      <c r="D267" s="52"/>
      <c r="E267" s="52"/>
      <c r="F267" s="84">
        <f t="shared" si="3"/>
        <v>0</v>
      </c>
      <c r="G267" s="52"/>
      <c r="H267" s="83"/>
      <c r="I267" s="6"/>
      <c r="J267" s="6"/>
      <c r="K267" s="6"/>
    </row>
    <row r="268" spans="1:11" s="5" customFormat="1">
      <c r="A268" s="83"/>
      <c r="B268" s="52"/>
      <c r="C268" s="52"/>
      <c r="D268" s="52"/>
      <c r="E268" s="52"/>
      <c r="F268" s="84">
        <f t="shared" si="3"/>
        <v>0</v>
      </c>
      <c r="G268" s="52"/>
      <c r="H268" s="83"/>
      <c r="I268" s="6"/>
      <c r="J268" s="6"/>
      <c r="K268" s="6"/>
    </row>
    <row r="269" spans="1:11" s="5" customFormat="1">
      <c r="A269" s="83"/>
      <c r="B269" s="52"/>
      <c r="C269" s="52"/>
      <c r="D269" s="52"/>
      <c r="E269" s="52"/>
      <c r="F269" s="84">
        <f t="shared" si="3"/>
        <v>0</v>
      </c>
      <c r="G269" s="52"/>
      <c r="H269" s="83"/>
      <c r="I269" s="6"/>
      <c r="J269" s="6"/>
      <c r="K269" s="6"/>
    </row>
    <row r="270" spans="1:11" s="5" customFormat="1">
      <c r="A270" s="83"/>
      <c r="B270" s="52"/>
      <c r="C270" s="52"/>
      <c r="D270" s="52"/>
      <c r="E270" s="52"/>
      <c r="F270" s="84">
        <f t="shared" si="3"/>
        <v>0</v>
      </c>
      <c r="G270" s="52"/>
      <c r="H270" s="83"/>
      <c r="I270" s="6"/>
      <c r="J270" s="6"/>
      <c r="K270" s="6"/>
    </row>
    <row r="271" spans="1:11" s="5" customFormat="1">
      <c r="A271" s="83"/>
      <c r="B271" s="52"/>
      <c r="C271" s="52"/>
      <c r="D271" s="52"/>
      <c r="E271" s="52"/>
      <c r="F271" s="84">
        <f t="shared" si="3"/>
        <v>0</v>
      </c>
      <c r="G271" s="52"/>
      <c r="H271" s="83"/>
      <c r="I271" s="6"/>
      <c r="J271" s="6"/>
      <c r="K271" s="6"/>
    </row>
    <row r="272" spans="1:11" s="5" customFormat="1">
      <c r="A272" s="83"/>
      <c r="B272" s="83" t="s">
        <v>312</v>
      </c>
      <c r="C272" s="83"/>
      <c r="D272" s="83"/>
      <c r="E272" s="83"/>
      <c r="F272" s="83">
        <f>SUM(F261:F271)</f>
        <v>0</v>
      </c>
      <c r="G272" s="83"/>
      <c r="H272" s="83"/>
      <c r="I272" s="6"/>
      <c r="J272" s="6"/>
      <c r="K272" s="6"/>
    </row>
    <row r="273" spans="1:11" s="5" customFormat="1">
      <c r="A273" s="83"/>
      <c r="B273" s="83"/>
      <c r="C273" s="83"/>
      <c r="D273" s="83"/>
      <c r="E273" s="83"/>
      <c r="F273" s="83"/>
      <c r="G273" s="83"/>
      <c r="H273" s="83"/>
      <c r="I273" s="6"/>
      <c r="J273" s="6"/>
      <c r="K273" s="6"/>
    </row>
    <row r="274" spans="1:11" s="5" customFormat="1">
      <c r="A274" s="83"/>
      <c r="B274" s="83"/>
      <c r="C274" s="83"/>
      <c r="D274" s="83"/>
      <c r="E274" s="83"/>
      <c r="F274" s="83"/>
      <c r="G274" s="83"/>
      <c r="H274" s="83"/>
      <c r="I274" s="6"/>
      <c r="J274" s="6"/>
      <c r="K274" s="6"/>
    </row>
    <row r="275" spans="1:11" s="5" customFormat="1">
      <c r="A275" s="83"/>
      <c r="B275" s="83" t="s">
        <v>313</v>
      </c>
      <c r="C275" s="83"/>
      <c r="D275" s="83"/>
      <c r="E275" s="83"/>
      <c r="F275" s="83" t="s">
        <v>299</v>
      </c>
      <c r="G275" s="83"/>
      <c r="H275" s="83"/>
      <c r="I275" s="6"/>
      <c r="J275" s="6"/>
      <c r="K275" s="6"/>
    </row>
    <row r="276" spans="1:11" s="5" customFormat="1">
      <c r="A276" s="83"/>
      <c r="B276" s="263" t="s">
        <v>314</v>
      </c>
      <c r="C276" s="264"/>
      <c r="D276" s="264"/>
      <c r="E276" s="265"/>
      <c r="F276" s="52">
        <v>16</v>
      </c>
      <c r="G276" s="83"/>
      <c r="H276" s="83"/>
      <c r="I276" s="6"/>
      <c r="J276" s="6"/>
      <c r="K276" s="6"/>
    </row>
    <row r="277" spans="1:11" s="5" customFormat="1">
      <c r="A277" s="83"/>
      <c r="B277" s="263" t="s">
        <v>315</v>
      </c>
      <c r="C277" s="264"/>
      <c r="D277" s="264"/>
      <c r="E277" s="265"/>
      <c r="F277" s="52">
        <v>8</v>
      </c>
      <c r="G277" s="83"/>
      <c r="H277" s="83"/>
      <c r="I277" s="6"/>
      <c r="J277" s="6"/>
      <c r="K277" s="6"/>
    </row>
    <row r="278" spans="1:11" s="5" customFormat="1">
      <c r="A278" s="83"/>
      <c r="B278" s="263" t="s">
        <v>316</v>
      </c>
      <c r="C278" s="264"/>
      <c r="D278" s="264"/>
      <c r="E278" s="265"/>
      <c r="F278" s="52">
        <v>58</v>
      </c>
      <c r="G278" s="83"/>
      <c r="H278" s="83"/>
      <c r="I278" s="6"/>
      <c r="J278" s="6"/>
      <c r="K278" s="6"/>
    </row>
    <row r="279" spans="1:11" s="5" customFormat="1">
      <c r="A279" s="83"/>
      <c r="B279" s="263" t="s">
        <v>317</v>
      </c>
      <c r="C279" s="264"/>
      <c r="D279" s="264"/>
      <c r="E279" s="265"/>
      <c r="F279" s="52">
        <v>56</v>
      </c>
      <c r="G279" s="83"/>
      <c r="H279" s="83"/>
      <c r="I279" s="6"/>
      <c r="J279" s="6"/>
      <c r="K279" s="6"/>
    </row>
    <row r="280" spans="1:11" s="5" customFormat="1">
      <c r="A280" s="83"/>
      <c r="B280" s="263"/>
      <c r="C280" s="264"/>
      <c r="D280" s="264"/>
      <c r="E280" s="265"/>
      <c r="F280" s="52"/>
      <c r="G280" s="83"/>
      <c r="H280" s="83"/>
      <c r="I280" s="6"/>
      <c r="J280" s="6"/>
      <c r="K280" s="6"/>
    </row>
    <row r="281" spans="1:11" s="5" customFormat="1">
      <c r="A281" s="83"/>
      <c r="B281" s="263"/>
      <c r="C281" s="264"/>
      <c r="D281" s="264"/>
      <c r="E281" s="265"/>
      <c r="F281" s="52"/>
      <c r="G281" s="83"/>
      <c r="H281" s="83"/>
      <c r="I281" s="6"/>
      <c r="J281" s="6"/>
      <c r="K281" s="6"/>
    </row>
    <row r="282" spans="1:11" s="5" customFormat="1">
      <c r="A282" s="83"/>
      <c r="B282" s="83" t="s">
        <v>318</v>
      </c>
      <c r="C282" s="83"/>
      <c r="D282" s="83"/>
      <c r="E282" s="83"/>
      <c r="F282" s="83">
        <f>SUM(F276:F281)</f>
        <v>138</v>
      </c>
      <c r="G282" s="83"/>
      <c r="H282" s="83"/>
      <c r="I282" s="6"/>
      <c r="J282" s="6"/>
      <c r="K282" s="6"/>
    </row>
    <row r="283" spans="1:11" s="5" customFormat="1">
      <c r="A283" s="83"/>
      <c r="B283" s="83"/>
      <c r="C283" s="83"/>
      <c r="D283" s="83"/>
      <c r="E283" s="83"/>
      <c r="F283" s="83"/>
      <c r="G283" s="83"/>
      <c r="H283" s="83"/>
      <c r="I283" s="6"/>
      <c r="J283" s="6"/>
      <c r="K283" s="6"/>
    </row>
    <row r="284" spans="1:11" s="5" customFormat="1">
      <c r="A284" s="82" t="s">
        <v>319</v>
      </c>
      <c r="B284" s="83"/>
      <c r="C284" s="83"/>
      <c r="D284" s="83"/>
      <c r="E284" s="83"/>
      <c r="F284" s="83"/>
      <c r="G284" s="83"/>
      <c r="H284" s="83"/>
      <c r="I284" s="6"/>
      <c r="J284" s="6"/>
      <c r="K284" s="6"/>
    </row>
    <row r="285" spans="1:11" s="5" customFormat="1">
      <c r="A285" s="83"/>
      <c r="B285" s="274" t="s">
        <v>303</v>
      </c>
      <c r="C285" s="274"/>
      <c r="D285" s="274"/>
      <c r="E285" s="274"/>
      <c r="F285" s="83">
        <f>F258+F272</f>
        <v>0</v>
      </c>
      <c r="G285" s="83"/>
      <c r="H285" s="83"/>
      <c r="I285" s="6"/>
      <c r="J285" s="6"/>
      <c r="K285" s="6"/>
    </row>
    <row r="286" spans="1:11" s="5" customFormat="1" ht="15.75">
      <c r="A286" s="83"/>
      <c r="B286" s="274" t="s">
        <v>320</v>
      </c>
      <c r="C286" s="274"/>
      <c r="D286" s="274"/>
      <c r="E286" s="274"/>
      <c r="F286" s="52">
        <v>0</v>
      </c>
      <c r="G286" s="83"/>
      <c r="H286" s="83"/>
      <c r="I286" s="6"/>
      <c r="J286" s="6"/>
      <c r="K286" s="6"/>
    </row>
    <row r="287" spans="1:11" s="5" customFormat="1" ht="15.75">
      <c r="A287" s="83"/>
      <c r="B287" s="274" t="s">
        <v>321</v>
      </c>
      <c r="C287" s="274"/>
      <c r="D287" s="274"/>
      <c r="E287" s="274"/>
      <c r="F287" s="52">
        <v>1</v>
      </c>
      <c r="G287" s="83"/>
      <c r="H287" s="83"/>
      <c r="I287" s="6"/>
      <c r="J287" s="6"/>
      <c r="K287" s="6"/>
    </row>
    <row r="288" spans="1:11" s="5" customFormat="1">
      <c r="A288" s="83"/>
      <c r="B288" s="274" t="s">
        <v>322</v>
      </c>
      <c r="C288" s="274"/>
      <c r="D288" s="274"/>
      <c r="E288" s="274"/>
      <c r="F288" s="83">
        <f>IF(OR(ISBLANK(F286),ISBLANK(F287)),F285,F286+F287*(F285+F242))</f>
        <v>0</v>
      </c>
      <c r="G288" s="83"/>
      <c r="H288" s="83"/>
      <c r="I288" s="6"/>
      <c r="J288" s="6"/>
      <c r="K288" s="6"/>
    </row>
    <row r="289" spans="1:13" s="5" customFormat="1">
      <c r="A289" s="83"/>
      <c r="B289" s="274" t="s">
        <v>323</v>
      </c>
      <c r="C289" s="274"/>
      <c r="D289" s="274"/>
      <c r="E289" s="274"/>
      <c r="F289" s="83">
        <f>(F288+F240-F241-F242+F282)</f>
        <v>138</v>
      </c>
      <c r="G289" s="83"/>
      <c r="H289" s="83"/>
      <c r="I289" s="6"/>
      <c r="J289" s="6"/>
      <c r="K289" s="6"/>
    </row>
    <row r="290" spans="1:13" s="5" customFormat="1">
      <c r="A290" s="83"/>
      <c r="B290" s="274" t="s">
        <v>324</v>
      </c>
      <c r="C290" s="274"/>
      <c r="D290" s="274"/>
      <c r="E290" s="274"/>
      <c r="F290" s="83">
        <f>SUMIF(G261:G271,"Yes",F261:F271)</f>
        <v>0</v>
      </c>
      <c r="G290" s="83"/>
      <c r="H290" s="83"/>
      <c r="I290" s="6"/>
      <c r="J290" s="6"/>
      <c r="K290" s="6"/>
    </row>
    <row r="291" spans="1:13" s="5" customFormat="1">
      <c r="A291" s="83"/>
      <c r="B291" s="274" t="s">
        <v>325</v>
      </c>
      <c r="C291" s="274"/>
      <c r="D291" s="274"/>
      <c r="E291" s="274"/>
      <c r="F291" s="52">
        <v>0</v>
      </c>
      <c r="G291" s="83"/>
      <c r="H291" s="83"/>
      <c r="I291" s="6"/>
      <c r="J291" s="6"/>
      <c r="K291" s="6"/>
    </row>
    <row r="292" spans="1:13" s="5" customFormat="1">
      <c r="A292" s="83"/>
      <c r="B292" s="274" t="s">
        <v>326</v>
      </c>
      <c r="C292" s="274"/>
      <c r="D292" s="274"/>
      <c r="E292" s="274"/>
      <c r="F292" s="52">
        <v>0</v>
      </c>
      <c r="G292" s="83"/>
      <c r="H292" s="83"/>
      <c r="I292" s="6"/>
      <c r="J292" s="6"/>
      <c r="K292" s="6"/>
    </row>
    <row r="293" spans="1:13" s="5" customFormat="1">
      <c r="A293" s="83"/>
      <c r="B293" s="274" t="s">
        <v>327</v>
      </c>
      <c r="C293" s="274"/>
      <c r="D293" s="274"/>
      <c r="E293" s="274"/>
      <c r="F293" s="52">
        <v>0</v>
      </c>
      <c r="G293" s="83"/>
      <c r="H293" s="83"/>
      <c r="I293" s="6"/>
      <c r="J293" s="6"/>
      <c r="K293" s="6"/>
    </row>
    <row r="294" spans="1:13" s="5" customFormat="1">
      <c r="A294" s="83"/>
      <c r="B294" s="274" t="s">
        <v>328</v>
      </c>
      <c r="C294" s="274"/>
      <c r="D294" s="274"/>
      <c r="E294" s="274"/>
      <c r="F294" s="52">
        <v>0</v>
      </c>
      <c r="G294" s="83"/>
      <c r="H294" s="83"/>
      <c r="I294" s="6"/>
      <c r="J294" s="6"/>
      <c r="K294" s="6"/>
    </row>
    <row r="295" spans="1:13" s="4" customFormat="1" ht="13.5" thickBot="1">
      <c r="A295" s="88" t="s">
        <v>277</v>
      </c>
      <c r="B295" s="31"/>
      <c r="C295" s="31"/>
      <c r="D295" s="31"/>
      <c r="E295" s="31"/>
      <c r="F295" s="31"/>
      <c r="G295" s="31"/>
      <c r="H295" s="31"/>
      <c r="I295" s="31"/>
      <c r="J295" s="31"/>
      <c r="K295" s="31"/>
    </row>
    <row r="296" spans="1:13" s="4" customFormat="1" ht="20.25">
      <c r="A296" s="200" t="s">
        <v>329</v>
      </c>
      <c r="B296" s="200"/>
      <c r="C296" s="200"/>
      <c r="D296" s="200"/>
      <c r="E296" s="200"/>
      <c r="F296" s="200"/>
      <c r="G296" s="200"/>
      <c r="H296" s="200"/>
    </row>
    <row r="297" spans="1:13" s="5" customFormat="1">
      <c r="A297" s="83"/>
      <c r="B297" s="83"/>
      <c r="C297" s="83"/>
      <c r="D297" s="83"/>
      <c r="E297" s="83"/>
      <c r="F297" s="83"/>
      <c r="G297" s="83"/>
      <c r="H297" s="83"/>
      <c r="I297" s="6"/>
      <c r="J297" s="6"/>
      <c r="K297" s="6"/>
    </row>
    <row r="298" spans="1:13" s="5" customFormat="1">
      <c r="A298" s="82" t="s">
        <v>330</v>
      </c>
      <c r="B298" s="83"/>
      <c r="C298" s="83"/>
      <c r="D298" s="83"/>
      <c r="E298" s="83"/>
      <c r="F298" s="83"/>
      <c r="G298" s="83"/>
      <c r="H298" s="83"/>
      <c r="I298" s="6"/>
      <c r="J298" s="6"/>
      <c r="K298" s="6"/>
    </row>
    <row r="299" spans="1:13" s="5" customFormat="1">
      <c r="A299" s="83"/>
      <c r="B299" s="86" t="str">
        <f>B86</f>
        <v>VS</v>
      </c>
      <c r="C299" s="86" t="str">
        <f>B87</f>
        <v>S</v>
      </c>
      <c r="D299" s="86" t="str">
        <f>B88</f>
        <v>M</v>
      </c>
      <c r="E299" s="86" t="str">
        <f>B89</f>
        <v>L</v>
      </c>
      <c r="F299" s="86" t="str">
        <f>B90</f>
        <v>VL</v>
      </c>
      <c r="G299" s="83"/>
      <c r="H299" s="83"/>
      <c r="I299" s="6"/>
      <c r="J299" s="6"/>
      <c r="K299" s="6"/>
    </row>
    <row r="300" spans="1:13" s="5" customFormat="1">
      <c r="A300" s="83" t="str">
        <f>B80</f>
        <v>Calculation</v>
      </c>
      <c r="B300" s="52"/>
      <c r="C300" s="52"/>
      <c r="D300" s="52"/>
      <c r="E300" s="52"/>
      <c r="F300" s="52"/>
      <c r="G300" s="83"/>
      <c r="H300" s="83"/>
      <c r="I300" s="6"/>
      <c r="J300" s="6"/>
      <c r="K300" s="6"/>
    </row>
    <row r="301" spans="1:13" s="5" customFormat="1">
      <c r="A301" s="83" t="str">
        <f>B81</f>
        <v>Data</v>
      </c>
      <c r="B301" s="52"/>
      <c r="C301" s="52"/>
      <c r="D301" s="52"/>
      <c r="E301" s="52"/>
      <c r="F301" s="52"/>
      <c r="G301" s="83"/>
      <c r="H301" s="87"/>
      <c r="I301" s="6"/>
      <c r="J301" s="6"/>
      <c r="K301" s="6"/>
      <c r="L301" s="194"/>
      <c r="M301" s="194"/>
    </row>
    <row r="302" spans="1:13" s="5" customFormat="1">
      <c r="A302" s="83" t="str">
        <f>B82</f>
        <v>I/O</v>
      </c>
      <c r="B302" s="52"/>
      <c r="C302" s="52"/>
      <c r="D302" s="52"/>
      <c r="E302" s="52"/>
      <c r="F302" s="52"/>
      <c r="G302" s="83"/>
      <c r="H302" s="87"/>
      <c r="I302" s="6"/>
      <c r="J302" s="6"/>
      <c r="K302" s="6"/>
      <c r="L302" s="194"/>
      <c r="M302" s="194"/>
    </row>
    <row r="303" spans="1:13" s="5" customFormat="1">
      <c r="A303" s="83" t="str">
        <f>B83</f>
        <v>Logic</v>
      </c>
      <c r="B303" s="52"/>
      <c r="C303" s="52"/>
      <c r="D303" s="52"/>
      <c r="E303" s="52"/>
      <c r="F303" s="52"/>
      <c r="G303" s="83"/>
      <c r="H303" s="83"/>
      <c r="I303" s="6"/>
      <c r="J303" s="6"/>
      <c r="K303" s="6"/>
    </row>
    <row r="304" spans="1:13" s="5" customFormat="1">
      <c r="A304" s="83" t="str">
        <f>B84</f>
        <v>Setup</v>
      </c>
      <c r="B304" s="52"/>
      <c r="C304" s="52"/>
      <c r="D304" s="52"/>
      <c r="E304" s="52"/>
      <c r="F304" s="52"/>
      <c r="G304" s="83"/>
      <c r="H304" s="83"/>
      <c r="I304" s="6"/>
      <c r="J304" s="6"/>
      <c r="K304" s="6"/>
    </row>
    <row r="305" spans="1:11" s="5" customFormat="1">
      <c r="A305" s="83" t="s">
        <v>236</v>
      </c>
      <c r="B305" s="52"/>
      <c r="C305" s="52"/>
      <c r="D305" s="52"/>
      <c r="E305" s="52"/>
      <c r="F305" s="52"/>
      <c r="G305" s="83"/>
      <c r="H305" s="83"/>
      <c r="I305" s="6"/>
      <c r="J305" s="6"/>
      <c r="K305" s="6"/>
    </row>
    <row r="306" spans="1:11" s="5" customFormat="1">
      <c r="A306" s="83"/>
      <c r="B306" s="83"/>
      <c r="C306" s="83"/>
      <c r="D306" s="83"/>
      <c r="E306" s="83"/>
      <c r="F306" s="83"/>
      <c r="G306" s="83"/>
      <c r="H306" s="83"/>
      <c r="I306" s="6"/>
      <c r="J306" s="6"/>
      <c r="K306" s="6"/>
    </row>
    <row r="307" spans="1:11" s="5" customFormat="1">
      <c r="A307" s="89" t="s">
        <v>331</v>
      </c>
      <c r="B307" s="83"/>
      <c r="C307" s="83"/>
      <c r="D307" s="83"/>
      <c r="E307" s="83"/>
      <c r="F307" s="83"/>
      <c r="G307" s="83"/>
      <c r="H307" s="83"/>
      <c r="I307" s="6"/>
      <c r="J307" s="6"/>
      <c r="K307" s="6"/>
    </row>
    <row r="308" spans="1:11" s="5" customFormat="1">
      <c r="A308" s="84" t="s">
        <v>332</v>
      </c>
      <c r="B308" s="83" t="s">
        <v>333</v>
      </c>
      <c r="C308" s="83" t="s">
        <v>334</v>
      </c>
      <c r="D308" s="83" t="s">
        <v>252</v>
      </c>
      <c r="E308" s="83"/>
      <c r="F308" s="83"/>
      <c r="G308" s="83"/>
      <c r="H308" s="83"/>
      <c r="I308" s="6"/>
      <c r="J308" s="6"/>
      <c r="K308" s="6"/>
    </row>
    <row r="309" spans="1:11" s="5" customFormat="1" hidden="1">
      <c r="A309" s="84" t="s">
        <v>335</v>
      </c>
      <c r="B309" s="52"/>
      <c r="C309" s="52"/>
      <c r="D309" s="52"/>
      <c r="E309" s="83"/>
      <c r="F309" s="83"/>
      <c r="G309" s="83"/>
      <c r="H309" s="83"/>
      <c r="I309" s="6"/>
      <c r="J309" s="6"/>
      <c r="K309" s="6"/>
    </row>
    <row r="310" spans="1:11" s="5" customFormat="1">
      <c r="A310" s="84" t="s">
        <v>335</v>
      </c>
      <c r="B310" s="52">
        <v>50</v>
      </c>
      <c r="C310" s="52">
        <v>125</v>
      </c>
      <c r="D310" s="52">
        <v>300</v>
      </c>
      <c r="E310" s="83"/>
      <c r="F310" s="83"/>
      <c r="G310" s="83"/>
      <c r="H310" s="83"/>
      <c r="I310" s="6"/>
      <c r="J310" s="6"/>
      <c r="K310" s="6"/>
    </row>
    <row r="311" spans="1:11" s="5" customFormat="1">
      <c r="A311" s="84" t="s">
        <v>336</v>
      </c>
      <c r="B311" s="52">
        <v>120</v>
      </c>
      <c r="C311" s="52">
        <v>91</v>
      </c>
      <c r="D311" s="52">
        <v>164</v>
      </c>
      <c r="E311" s="83"/>
      <c r="F311" s="83"/>
      <c r="G311" s="83"/>
      <c r="H311" s="83"/>
      <c r="I311" s="6"/>
      <c r="J311" s="6"/>
      <c r="K311" s="6"/>
    </row>
    <row r="312" spans="1:11" s="5" customFormat="1">
      <c r="A312" s="84" t="s">
        <v>337</v>
      </c>
      <c r="B312" s="52">
        <v>189</v>
      </c>
      <c r="C312" s="52">
        <v>194</v>
      </c>
      <c r="D312" s="52">
        <v>233</v>
      </c>
      <c r="E312" s="83"/>
      <c r="F312" s="83"/>
      <c r="G312" s="83"/>
      <c r="H312" s="83"/>
      <c r="I312" s="6"/>
      <c r="J312" s="6"/>
      <c r="K312" s="6"/>
    </row>
    <row r="313" spans="1:11" s="5" customFormat="1">
      <c r="A313" s="84" t="s">
        <v>338</v>
      </c>
      <c r="B313" s="52">
        <v>220</v>
      </c>
      <c r="C313" s="52">
        <v>231</v>
      </c>
      <c r="D313" s="52">
        <v>280</v>
      </c>
      <c r="E313" s="83"/>
      <c r="F313" s="83"/>
      <c r="G313" s="83"/>
      <c r="H313" s="83"/>
      <c r="I313" s="6"/>
      <c r="J313" s="6"/>
      <c r="K313" s="6"/>
    </row>
    <row r="314" spans="1:11" s="5" customFormat="1" hidden="1">
      <c r="A314" s="84"/>
      <c r="B314" s="52"/>
      <c r="C314" s="52"/>
      <c r="D314" s="52"/>
      <c r="E314" s="83"/>
      <c r="F314" s="83"/>
      <c r="G314" s="83"/>
      <c r="H314" s="83"/>
      <c r="I314" s="6"/>
      <c r="J314" s="6"/>
      <c r="K314" s="6"/>
    </row>
    <row r="315" spans="1:11" s="5" customFormat="1" hidden="1">
      <c r="A315" s="84"/>
      <c r="B315" s="52"/>
      <c r="C315" s="52"/>
      <c r="D315" s="52"/>
      <c r="E315" s="83"/>
      <c r="F315" s="83"/>
      <c r="G315" s="83"/>
      <c r="H315" s="83"/>
      <c r="I315" s="6"/>
      <c r="J315" s="6"/>
      <c r="K315" s="6"/>
    </row>
    <row r="316" spans="1:11" s="5" customFormat="1" hidden="1">
      <c r="A316" s="84"/>
      <c r="B316" s="52"/>
      <c r="C316" s="52"/>
      <c r="D316" s="52"/>
      <c r="E316" s="83"/>
      <c r="F316" s="83"/>
      <c r="G316" s="83"/>
      <c r="H316" s="83"/>
      <c r="I316" s="6"/>
      <c r="J316" s="6"/>
      <c r="K316" s="6"/>
    </row>
    <row r="317" spans="1:11" s="5" customFormat="1">
      <c r="A317" s="84" t="s">
        <v>339</v>
      </c>
      <c r="B317" s="52">
        <v>474</v>
      </c>
      <c r="C317" s="52">
        <v>205</v>
      </c>
      <c r="D317" s="52">
        <v>261</v>
      </c>
      <c r="E317" s="83"/>
      <c r="F317" s="83"/>
      <c r="G317" s="83"/>
      <c r="H317" s="83"/>
      <c r="I317" s="6"/>
      <c r="J317" s="6"/>
      <c r="K317" s="6"/>
    </row>
    <row r="318" spans="1:11" s="5" customFormat="1" hidden="1">
      <c r="A318" s="84" t="s">
        <v>340</v>
      </c>
      <c r="B318" s="52"/>
      <c r="C318" s="52"/>
      <c r="D318" s="52"/>
      <c r="E318" s="83"/>
      <c r="F318" s="83"/>
      <c r="G318" s="83"/>
      <c r="H318" s="83"/>
      <c r="I318" s="6"/>
      <c r="J318" s="6"/>
      <c r="K318" s="6"/>
    </row>
    <row r="319" spans="1:11" s="5" customFormat="1">
      <c r="A319" s="83"/>
      <c r="B319" s="83"/>
      <c r="C319" s="83"/>
      <c r="D319" s="83"/>
      <c r="E319" s="83"/>
      <c r="F319" s="83"/>
      <c r="G319" s="83"/>
      <c r="H319" s="83"/>
      <c r="I319" s="6"/>
      <c r="J319" s="6"/>
      <c r="K319" s="6"/>
    </row>
    <row r="320" spans="1:11" s="5" customFormat="1" ht="14.25">
      <c r="A320" s="98" t="s">
        <v>341</v>
      </c>
      <c r="B320" s="99"/>
      <c r="C320" s="100" t="s">
        <v>342</v>
      </c>
      <c r="D320" s="109">
        <f>IF(ISERROR(CORREL($B$310:$B$318,$C$310:$C$318)),"NA",CORREL($B$310:$B$318,$C$310:$C$318))</f>
        <v>0.62503423774420563</v>
      </c>
      <c r="E320" s="101"/>
      <c r="F320" s="100" t="s">
        <v>343</v>
      </c>
      <c r="G320" s="110">
        <f>IF(ISNUMBER(D320),D320*D320,"NA")</f>
        <v>0.39066779835248017</v>
      </c>
      <c r="H320" s="83"/>
      <c r="I320" s="6"/>
      <c r="J320" s="6"/>
      <c r="K320" s="6"/>
    </row>
    <row r="321" spans="1:11" s="5" customFormat="1">
      <c r="A321" s="102"/>
      <c r="B321" s="2"/>
      <c r="C321" s="78" t="s">
        <v>344</v>
      </c>
      <c r="D321" s="111">
        <f>IF(AND(ISNUMBER(D320),COUNTA($B$310:$B$318)&gt;2),(ABS(D320)*SQRT(COUNTA($B$310:$B$318)-2))/(SQRT(1-G320)),"NA")</f>
        <v>1.3868751604879206</v>
      </c>
      <c r="E321" s="2"/>
      <c r="F321" s="78" t="s">
        <v>345</v>
      </c>
      <c r="G321" s="112">
        <f>IF(ISNUMBER(D321),TDIST(D321,COUNTA($B$310:$B$318)-1,2),"NA")</f>
        <v>0.2377611037548106</v>
      </c>
      <c r="H321" s="83"/>
      <c r="I321" s="6"/>
      <c r="J321" s="6"/>
      <c r="K321" s="6"/>
    </row>
    <row r="322" spans="1:11" s="5" customFormat="1" ht="15.75">
      <c r="A322" s="102"/>
      <c r="B322" s="2"/>
      <c r="C322" s="90" t="s">
        <v>346</v>
      </c>
      <c r="D322" s="111">
        <f>IF(ISERROR(INTERCEPT($C$310:$C$318,$B$310:$B$318)),0,INTERCEPT($C$310:$C$318,$B$310:$B$318))</f>
        <v>121.26187085799612</v>
      </c>
      <c r="E322" s="79"/>
      <c r="F322" s="79" t="str">
        <f>IF(ISERROR(INTERCEPT($C$309:$C$318,$B$309:$B$318)),"bad data -- value of 0 assumed","")</f>
        <v/>
      </c>
      <c r="G322" s="103"/>
      <c r="H322" s="83"/>
      <c r="I322" s="6"/>
      <c r="J322" s="6"/>
      <c r="K322" s="6"/>
    </row>
    <row r="323" spans="1:11" s="5" customFormat="1" ht="15.75">
      <c r="A323" s="104"/>
      <c r="B323" s="105"/>
      <c r="C323" s="106" t="s">
        <v>347</v>
      </c>
      <c r="D323" s="113">
        <f>IF(ISERROR(SLOPE($C$310:$C$318,$B$310:$B$318)),1,SLOPE($C$310:$C$318,$B$310:$B$318))</f>
        <v>0.22762644416905919</v>
      </c>
      <c r="E323" s="105"/>
      <c r="F323" s="105" t="str">
        <f>IF(ISERROR(SLOPE($C$309:$C$318,$B$309:$B$318)),"bad data -- value of 1 assumed","")</f>
        <v/>
      </c>
      <c r="G323" s="107"/>
      <c r="H323" s="83"/>
      <c r="I323" s="6"/>
      <c r="J323" s="6"/>
      <c r="K323" s="6"/>
    </row>
    <row r="324" spans="1:11" s="5" customFormat="1" ht="14.25">
      <c r="A324" s="98" t="s">
        <v>348</v>
      </c>
      <c r="B324" s="99"/>
      <c r="C324" s="100" t="s">
        <v>342</v>
      </c>
      <c r="D324" s="109">
        <f>IF(ISERROR(CORREL($B$310:$B$318,$D$310:$D$318)),"NA",CORREL($B$310:$B$318,$D$310:$D$318))</f>
        <v>9.7060811546525627E-2</v>
      </c>
      <c r="E324" s="101"/>
      <c r="F324" s="100" t="s">
        <v>343</v>
      </c>
      <c r="G324" s="110">
        <f>IF(ISNUMBER(D324),D324*D324,"NA")</f>
        <v>9.4208011380701624E-3</v>
      </c>
      <c r="H324" s="83"/>
      <c r="I324" s="6"/>
      <c r="J324" s="6"/>
      <c r="K324" s="6"/>
    </row>
    <row r="325" spans="1:11" s="5" customFormat="1">
      <c r="A325" s="102"/>
      <c r="B325" s="2"/>
      <c r="C325" s="78" t="s">
        <v>344</v>
      </c>
      <c r="D325" s="111">
        <f>IF(AND(ISNUMBER(D324),COUNTA($B$310:$B$318)&gt;2),(ABS(D324)*SQRT(COUNTA($B$310:$B$318)-2))/(SQRT(1-G324)),"NA")</f>
        <v>0.16891178195202203</v>
      </c>
      <c r="E325" s="2"/>
      <c r="F325" s="78" t="s">
        <v>345</v>
      </c>
      <c r="G325" s="112">
        <f>IF(ISNUMBER(D325),TDIST(D325,COUNTA($A$310:$A$318)-1,2),"NA")</f>
        <v>0.87248670664951677</v>
      </c>
      <c r="H325" s="83"/>
      <c r="I325" s="6"/>
      <c r="J325" s="6"/>
      <c r="K325" s="6"/>
    </row>
    <row r="326" spans="1:11" s="5" customFormat="1" ht="15.75">
      <c r="A326" s="102"/>
      <c r="B326" s="2"/>
      <c r="C326" s="90" t="s">
        <v>346</v>
      </c>
      <c r="D326" s="111">
        <f>IF(ISERROR(INTERCEPT($D$310:$D$318,$B$310:$B$318)),0,INTERCEPT($D$310:$D$318,$B$310:$B$318))</f>
        <v>240.89671833988871</v>
      </c>
      <c r="E326" s="2"/>
      <c r="F326" s="2" t="str">
        <f>IF(ISERROR(INTERCEPT($D$309:$D$318,$B$309:$B$318)),"bad data -- value of 0 assumed","")</f>
        <v/>
      </c>
      <c r="G326" s="103"/>
      <c r="H326" s="83"/>
      <c r="I326" s="6"/>
      <c r="J326" s="6"/>
      <c r="K326" s="6"/>
    </row>
    <row r="327" spans="1:11" s="5" customFormat="1" ht="15.75">
      <c r="A327" s="104"/>
      <c r="B327" s="105"/>
      <c r="C327" s="106" t="s">
        <v>347</v>
      </c>
      <c r="D327" s="113">
        <f>IF(ISERROR(SLOPE($D$310:$D$318,$B$310:$B$318)),1,SLOPE($D$310:$D$318,$B$310:$B$318))</f>
        <v>3.1829447578876076E-2</v>
      </c>
      <c r="E327" s="105"/>
      <c r="F327" s="105" t="str">
        <f>IF(ISERROR(SLOPE($D$309:$D$318,$B$309:$B$318)),"bad data -- value of 1 assumed","")</f>
        <v/>
      </c>
      <c r="G327" s="107"/>
      <c r="H327" s="83"/>
      <c r="I327" s="6"/>
      <c r="J327" s="6"/>
      <c r="K327" s="6"/>
    </row>
    <row r="328" spans="1:11" s="5" customFormat="1" ht="14.25">
      <c r="A328" s="108" t="s">
        <v>349</v>
      </c>
      <c r="B328" s="99"/>
      <c r="C328" s="100" t="s">
        <v>342</v>
      </c>
      <c r="D328" s="109">
        <f>IF(ISERROR(CORREL($C$310:$C$318,$D$310:$D$318)),"NA",CORREL($C$310:$C$318,$D$310:$D$318))</f>
        <v>0.51087941340138143</v>
      </c>
      <c r="E328" s="101"/>
      <c r="F328" s="100" t="s">
        <v>343</v>
      </c>
      <c r="G328" s="110">
        <f>IF(ISNUMBER(D328),D328*D328,"NA")</f>
        <v>0.26099777503733956</v>
      </c>
      <c r="H328" s="83"/>
      <c r="I328" s="6"/>
      <c r="J328" s="6"/>
      <c r="K328" s="6"/>
    </row>
    <row r="329" spans="1:11" s="5" customFormat="1">
      <c r="A329" s="102"/>
      <c r="B329" s="2"/>
      <c r="C329" s="78" t="s">
        <v>344</v>
      </c>
      <c r="D329" s="111">
        <f>IF(AND(ISNUMBER(D328),COUNTA($B$310:$B$318)&gt;2),(ABS(D328)*SQRT(COUNTA($B$310:$B$318)-2))/(SQRT(1-G328)),"NA")</f>
        <v>1.0293336176794459</v>
      </c>
      <c r="E329" s="2"/>
      <c r="F329" s="78" t="s">
        <v>345</v>
      </c>
      <c r="G329" s="112">
        <f>IF(ISNUMBER(D329),TDIST(D329,COUNTA($A$310:$A$318)-1,2),"NA")</f>
        <v>0.35051784740188158</v>
      </c>
      <c r="H329" s="83"/>
      <c r="I329" s="6"/>
      <c r="J329" s="6"/>
      <c r="K329" s="6"/>
    </row>
    <row r="330" spans="1:11" s="5" customFormat="1" ht="15.75">
      <c r="A330" s="102"/>
      <c r="B330" s="2"/>
      <c r="C330" s="90" t="s">
        <v>346</v>
      </c>
      <c r="D330" s="111">
        <f>IF(ISERROR(INTERCEPT($D$310:$D$318,$C$310:$C$318)),0,INTERCEPT($D$310:$D$318,$C$310:$C$318))</f>
        <v>169.76318843944057</v>
      </c>
      <c r="E330" s="2"/>
      <c r="F330" s="2" t="str">
        <f>IF(ISERROR(INTERCEPT($D$309:$D$318,$C$309:$C$318)),"bad data -- value of 0 assumed","")</f>
        <v/>
      </c>
      <c r="G330" s="103"/>
      <c r="H330" s="83"/>
      <c r="I330" s="6"/>
      <c r="J330" s="6"/>
      <c r="K330" s="6"/>
    </row>
    <row r="331" spans="1:11" s="5" customFormat="1" ht="15.75">
      <c r="A331" s="104"/>
      <c r="B331" s="105"/>
      <c r="C331" s="106" t="s">
        <v>347</v>
      </c>
      <c r="D331" s="113">
        <f>IF(ISERROR(SLOPE($D$310:$D$318,$C$310:$C$318)),1,SLOPE($D$310:$D$318,$C$310:$C$318))</f>
        <v>0.46002843711914565</v>
      </c>
      <c r="E331" s="105"/>
      <c r="F331" s="105" t="str">
        <f>IF(ISERROR(SLOPE($D$309:$D$318,$C$309:$C$318)),"bad data -- value of 1 assumed","")</f>
        <v/>
      </c>
      <c r="G331" s="107"/>
      <c r="H331" s="83"/>
      <c r="I331" s="6"/>
      <c r="J331" s="6"/>
      <c r="K331" s="6"/>
    </row>
    <row r="332" spans="1:11" s="5" customFormat="1">
      <c r="A332" s="108" t="s">
        <v>246</v>
      </c>
      <c r="B332" s="99"/>
      <c r="C332" s="188" t="s">
        <v>350</v>
      </c>
      <c r="D332" s="109">
        <f>SUM(C310:C317)</f>
        <v>846</v>
      </c>
      <c r="E332" s="99"/>
      <c r="F332" s="99"/>
      <c r="G332" s="189"/>
      <c r="H332" s="83"/>
      <c r="I332" s="6"/>
      <c r="J332" s="6"/>
      <c r="K332" s="6"/>
    </row>
    <row r="333" spans="1:11" s="5" customFormat="1">
      <c r="A333" s="102"/>
      <c r="B333" s="2"/>
      <c r="C333" s="90" t="s">
        <v>351</v>
      </c>
      <c r="D333" s="111">
        <f>SUM(D310:D317)</f>
        <v>1238</v>
      </c>
      <c r="E333" s="2"/>
      <c r="F333" s="2"/>
      <c r="G333" s="103"/>
      <c r="H333" s="83"/>
      <c r="I333" s="6"/>
      <c r="J333" s="6"/>
      <c r="K333" s="6"/>
    </row>
    <row r="334" spans="1:11" s="5" customFormat="1">
      <c r="A334" s="104"/>
      <c r="B334" s="105"/>
      <c r="C334" s="106" t="s">
        <v>352</v>
      </c>
      <c r="D334" s="190">
        <f>IF(D333=0,"NA",D332/D333*60)</f>
        <v>41.001615508885301</v>
      </c>
      <c r="E334" s="105"/>
      <c r="F334" s="105"/>
      <c r="G334" s="107"/>
      <c r="H334" s="83"/>
      <c r="I334" s="6"/>
      <c r="J334" s="6"/>
      <c r="K334" s="6"/>
    </row>
    <row r="335" spans="1:11" s="5" customFormat="1">
      <c r="A335" s="2"/>
      <c r="B335" s="2"/>
      <c r="C335" s="90"/>
      <c r="D335" s="111"/>
      <c r="E335" s="2"/>
      <c r="F335" s="2"/>
      <c r="G335" s="2"/>
      <c r="H335" s="83"/>
      <c r="I335" s="6"/>
      <c r="J335" s="6"/>
      <c r="K335" s="6"/>
    </row>
    <row r="336" spans="1:11" s="5" customFormat="1">
      <c r="A336" s="83"/>
      <c r="B336" s="83"/>
      <c r="C336" s="90"/>
      <c r="D336" s="83"/>
      <c r="E336" s="83"/>
      <c r="F336" s="83"/>
      <c r="G336" s="83"/>
      <c r="H336" s="83"/>
      <c r="I336" s="6"/>
      <c r="J336" s="6"/>
      <c r="K336" s="6"/>
    </row>
    <row r="337" spans="1:13" s="5" customFormat="1">
      <c r="A337" s="83" t="s">
        <v>353</v>
      </c>
      <c r="C337" s="114" t="s">
        <v>244</v>
      </c>
      <c r="D337" s="83"/>
      <c r="E337" s="83"/>
      <c r="F337" s="83"/>
      <c r="G337" s="83"/>
      <c r="H337" s="83"/>
      <c r="I337" s="6"/>
      <c r="J337" s="6"/>
      <c r="K337" s="6"/>
    </row>
    <row r="338" spans="1:13" s="5" customFormat="1">
      <c r="A338" s="83"/>
      <c r="C338" s="90"/>
      <c r="D338" s="83"/>
      <c r="E338" s="83"/>
      <c r="F338" s="83"/>
      <c r="G338" s="83"/>
      <c r="H338" s="83"/>
      <c r="I338" s="6"/>
      <c r="J338" s="6"/>
      <c r="K338" s="6"/>
    </row>
    <row r="339" spans="1:13" s="5" customFormat="1">
      <c r="A339" s="82" t="s">
        <v>354</v>
      </c>
      <c r="B339" s="83"/>
      <c r="C339" s="83"/>
      <c r="D339" s="83"/>
      <c r="E339" s="83"/>
      <c r="F339" s="83"/>
      <c r="G339" s="83"/>
      <c r="H339" s="83"/>
      <c r="I339" s="6"/>
      <c r="J339" s="6"/>
      <c r="K339" s="6"/>
    </row>
    <row r="340" spans="1:13" s="5" customFormat="1">
      <c r="A340" s="274" t="s">
        <v>355</v>
      </c>
      <c r="B340" s="274"/>
      <c r="C340" s="83" t="s">
        <v>356</v>
      </c>
      <c r="D340" s="83" t="s">
        <v>305</v>
      </c>
      <c r="E340" s="83" t="s">
        <v>290</v>
      </c>
      <c r="F340" s="83" t="s">
        <v>357</v>
      </c>
      <c r="G340" s="87"/>
      <c r="H340" s="87"/>
      <c r="I340" s="6"/>
      <c r="J340" s="6"/>
      <c r="K340" s="6"/>
      <c r="L340" s="194"/>
    </row>
    <row r="341" spans="1:13" s="5" customFormat="1">
      <c r="A341" s="267"/>
      <c r="B341" s="267"/>
      <c r="C341" s="115"/>
      <c r="D341" s="115"/>
      <c r="E341" s="52"/>
      <c r="F341" s="177" t="str">
        <f>IF(OR(ISBLANK(C341),ISBLANK(D341)),"",C341/D341)</f>
        <v/>
      </c>
      <c r="G341" s="87"/>
      <c r="H341" s="195"/>
      <c r="I341" s="6"/>
      <c r="J341" s="6"/>
      <c r="K341" s="6"/>
      <c r="L341" s="194"/>
    </row>
    <row r="342" spans="1:13" s="5" customFormat="1">
      <c r="A342" s="267"/>
      <c r="B342" s="267"/>
      <c r="C342" s="115"/>
      <c r="D342" s="115"/>
      <c r="E342" s="52"/>
      <c r="F342" s="177" t="str">
        <f t="shared" ref="F342:F382" si="4">IF(OR(ISBLANK(C342),ISBLANK(D342)),"",C342/D342)</f>
        <v/>
      </c>
      <c r="G342" s="87"/>
      <c r="H342" s="87"/>
      <c r="I342" s="6"/>
      <c r="J342" s="6"/>
      <c r="K342" s="6"/>
      <c r="L342" s="194"/>
    </row>
    <row r="343" spans="1:13" s="5" customFormat="1">
      <c r="A343" s="267"/>
      <c r="B343" s="267"/>
      <c r="C343" s="115"/>
      <c r="D343" s="115"/>
      <c r="E343" s="52"/>
      <c r="F343" s="177" t="str">
        <f t="shared" si="4"/>
        <v/>
      </c>
      <c r="G343" s="87"/>
      <c r="H343" s="87"/>
      <c r="I343" s="6"/>
      <c r="J343" s="6"/>
      <c r="K343" s="6"/>
      <c r="L343" s="194"/>
    </row>
    <row r="344" spans="1:13" s="5" customFormat="1">
      <c r="A344" s="267"/>
      <c r="B344" s="267"/>
      <c r="C344" s="115"/>
      <c r="D344" s="115"/>
      <c r="E344" s="52"/>
      <c r="F344" s="177" t="str">
        <f t="shared" si="4"/>
        <v/>
      </c>
      <c r="G344" s="87"/>
      <c r="H344" s="87"/>
      <c r="I344" s="6"/>
      <c r="J344" s="196"/>
      <c r="K344" s="6"/>
      <c r="L344" s="194"/>
    </row>
    <row r="345" spans="1:13" s="5" customFormat="1">
      <c r="A345" s="267"/>
      <c r="B345" s="267"/>
      <c r="C345" s="115"/>
      <c r="D345" s="115"/>
      <c r="E345" s="52"/>
      <c r="F345" s="177" t="str">
        <f t="shared" si="4"/>
        <v/>
      </c>
      <c r="G345" s="87"/>
      <c r="H345" s="87"/>
      <c r="I345" s="6"/>
      <c r="J345" s="6"/>
      <c r="K345" s="6"/>
      <c r="L345" s="194"/>
    </row>
    <row r="346" spans="1:13" s="5" customFormat="1">
      <c r="A346" s="267"/>
      <c r="B346" s="267"/>
      <c r="C346" s="115"/>
      <c r="D346" s="115"/>
      <c r="E346" s="52"/>
      <c r="F346" s="177" t="str">
        <f t="shared" si="4"/>
        <v/>
      </c>
      <c r="G346" s="87"/>
      <c r="H346" s="87"/>
      <c r="I346" s="196"/>
      <c r="J346" s="6"/>
      <c r="K346" s="6"/>
      <c r="L346" s="194"/>
    </row>
    <row r="347" spans="1:13" s="5" customFormat="1">
      <c r="A347" s="267"/>
      <c r="B347" s="267"/>
      <c r="C347" s="115"/>
      <c r="D347" s="115"/>
      <c r="E347" s="52"/>
      <c r="F347" s="177" t="str">
        <f t="shared" si="4"/>
        <v/>
      </c>
      <c r="G347" s="87"/>
      <c r="H347" s="87"/>
      <c r="I347" s="6"/>
      <c r="J347" s="6"/>
      <c r="K347" s="6"/>
      <c r="L347" s="194"/>
    </row>
    <row r="348" spans="1:13" s="5" customFormat="1">
      <c r="A348" s="267"/>
      <c r="B348" s="267"/>
      <c r="C348" s="115"/>
      <c r="D348" s="115"/>
      <c r="E348" s="52"/>
      <c r="F348" s="177" t="str">
        <f t="shared" si="4"/>
        <v/>
      </c>
      <c r="G348" s="87"/>
      <c r="H348" s="87"/>
      <c r="I348" s="6"/>
      <c r="J348" s="6"/>
      <c r="K348" s="6"/>
      <c r="L348" s="194"/>
    </row>
    <row r="349" spans="1:13" s="5" customFormat="1">
      <c r="A349" s="267"/>
      <c r="B349" s="267"/>
      <c r="C349" s="115"/>
      <c r="D349" s="115"/>
      <c r="E349" s="52"/>
      <c r="F349" s="177" t="str">
        <f t="shared" si="4"/>
        <v/>
      </c>
      <c r="G349" s="87"/>
      <c r="H349" s="87"/>
      <c r="I349" s="6"/>
      <c r="J349" s="6"/>
      <c r="K349" s="6"/>
      <c r="L349" s="194"/>
    </row>
    <row r="350" spans="1:13" s="5" customFormat="1">
      <c r="A350" s="267"/>
      <c r="B350" s="267"/>
      <c r="C350" s="115"/>
      <c r="D350" s="115"/>
      <c r="E350" s="52"/>
      <c r="F350" s="177" t="str">
        <f t="shared" si="4"/>
        <v/>
      </c>
      <c r="G350" s="87"/>
      <c r="H350" s="87"/>
      <c r="I350" s="6"/>
      <c r="J350" s="6"/>
      <c r="K350" s="6"/>
      <c r="L350" s="6"/>
      <c r="M350" s="6"/>
    </row>
    <row r="351" spans="1:13" s="5" customFormat="1">
      <c r="A351" s="267"/>
      <c r="B351" s="267"/>
      <c r="C351" s="115"/>
      <c r="D351" s="115"/>
      <c r="E351" s="52"/>
      <c r="F351" s="177" t="str">
        <f t="shared" si="4"/>
        <v/>
      </c>
      <c r="G351" s="87"/>
      <c r="H351" s="87"/>
      <c r="I351" s="6"/>
      <c r="J351" s="6"/>
      <c r="K351" s="6"/>
      <c r="L351" s="194"/>
    </row>
    <row r="352" spans="1:13" s="5" customFormat="1">
      <c r="A352" s="267"/>
      <c r="B352" s="267"/>
      <c r="C352" s="115"/>
      <c r="D352" s="115"/>
      <c r="E352" s="52"/>
      <c r="F352" s="177" t="str">
        <f t="shared" si="4"/>
        <v/>
      </c>
      <c r="G352" s="87"/>
      <c r="H352" s="87"/>
      <c r="I352" s="6"/>
      <c r="J352" s="196"/>
      <c r="K352" s="6"/>
      <c r="L352" s="194"/>
    </row>
    <row r="353" spans="1:12" s="5" customFormat="1">
      <c r="A353" s="267"/>
      <c r="B353" s="267"/>
      <c r="C353" s="115"/>
      <c r="D353" s="115"/>
      <c r="E353" s="52"/>
      <c r="F353" s="177" t="str">
        <f t="shared" si="4"/>
        <v/>
      </c>
      <c r="G353" s="87"/>
      <c r="H353" s="87"/>
      <c r="I353" s="6"/>
      <c r="J353" s="6"/>
      <c r="K353" s="6"/>
      <c r="L353" s="194"/>
    </row>
    <row r="354" spans="1:12" s="5" customFormat="1">
      <c r="A354" s="267"/>
      <c r="B354" s="267"/>
      <c r="C354" s="115"/>
      <c r="D354" s="115"/>
      <c r="E354" s="52"/>
      <c r="F354" s="177" t="str">
        <f t="shared" si="4"/>
        <v/>
      </c>
      <c r="G354" s="87"/>
      <c r="H354" s="87"/>
      <c r="I354" s="6"/>
      <c r="J354" s="6"/>
      <c r="K354" s="6"/>
      <c r="L354" s="194"/>
    </row>
    <row r="355" spans="1:12" s="5" customFormat="1">
      <c r="A355" s="267"/>
      <c r="B355" s="267"/>
      <c r="C355" s="115"/>
      <c r="D355" s="115"/>
      <c r="E355" s="52"/>
      <c r="F355" s="177" t="str">
        <f t="shared" si="4"/>
        <v/>
      </c>
      <c r="G355" s="87"/>
      <c r="H355" s="87"/>
      <c r="I355" s="6"/>
      <c r="J355" s="6"/>
      <c r="K355" s="6"/>
      <c r="L355" s="194"/>
    </row>
    <row r="356" spans="1:12" s="5" customFormat="1">
      <c r="A356" s="267"/>
      <c r="B356" s="267"/>
      <c r="C356" s="115"/>
      <c r="D356" s="115"/>
      <c r="E356" s="52"/>
      <c r="F356" s="177" t="str">
        <f t="shared" si="4"/>
        <v/>
      </c>
      <c r="G356" s="87"/>
      <c r="H356" s="87"/>
      <c r="I356" s="6"/>
      <c r="J356" s="6"/>
      <c r="K356" s="6"/>
      <c r="L356" s="194"/>
    </row>
    <row r="357" spans="1:12" s="5" customFormat="1">
      <c r="A357" s="267"/>
      <c r="B357" s="267"/>
      <c r="C357" s="115"/>
      <c r="D357" s="115"/>
      <c r="E357" s="52"/>
      <c r="F357" s="177" t="str">
        <f t="shared" si="4"/>
        <v/>
      </c>
      <c r="G357" s="87"/>
      <c r="H357" s="87"/>
      <c r="I357" s="6"/>
      <c r="J357" s="6"/>
      <c r="K357" s="6"/>
      <c r="L357" s="194"/>
    </row>
    <row r="358" spans="1:12" s="5" customFormat="1">
      <c r="A358" s="267"/>
      <c r="B358" s="267"/>
      <c r="C358" s="115"/>
      <c r="D358" s="115"/>
      <c r="E358" s="52"/>
      <c r="F358" s="177" t="str">
        <f t="shared" si="4"/>
        <v/>
      </c>
      <c r="G358" s="87"/>
      <c r="H358" s="87"/>
      <c r="I358" s="6"/>
      <c r="J358" s="6"/>
      <c r="K358" s="6"/>
      <c r="L358" s="194"/>
    </row>
    <row r="359" spans="1:12" s="5" customFormat="1">
      <c r="A359" s="267"/>
      <c r="B359" s="267"/>
      <c r="C359" s="115"/>
      <c r="D359" s="115"/>
      <c r="E359" s="52"/>
      <c r="F359" s="177" t="str">
        <f t="shared" si="4"/>
        <v/>
      </c>
      <c r="G359" s="87"/>
      <c r="H359" s="87"/>
      <c r="I359" s="6"/>
      <c r="J359" s="6"/>
      <c r="K359" s="6"/>
      <c r="L359" s="194"/>
    </row>
    <row r="360" spans="1:12" s="5" customFormat="1">
      <c r="A360" s="267"/>
      <c r="B360" s="267"/>
      <c r="C360" s="115"/>
      <c r="D360" s="115"/>
      <c r="E360" s="52"/>
      <c r="F360" s="177" t="str">
        <f t="shared" si="4"/>
        <v/>
      </c>
      <c r="G360" s="87"/>
      <c r="H360" s="87"/>
      <c r="I360" s="6"/>
      <c r="J360" s="6"/>
      <c r="K360" s="6"/>
      <c r="L360" s="194"/>
    </row>
    <row r="361" spans="1:12" s="5" customFormat="1">
      <c r="A361" s="267"/>
      <c r="B361" s="267"/>
      <c r="C361" s="115"/>
      <c r="D361" s="115"/>
      <c r="E361" s="52"/>
      <c r="F361" s="177" t="str">
        <f t="shared" si="4"/>
        <v/>
      </c>
      <c r="G361" s="83"/>
      <c r="H361" s="83"/>
      <c r="I361" s="6"/>
      <c r="J361" s="6"/>
      <c r="K361" s="6"/>
    </row>
    <row r="362" spans="1:12" s="5" customFormat="1">
      <c r="A362" s="267"/>
      <c r="B362" s="267"/>
      <c r="C362" s="115"/>
      <c r="D362" s="115"/>
      <c r="E362" s="52"/>
      <c r="F362" s="177" t="str">
        <f t="shared" si="4"/>
        <v/>
      </c>
      <c r="G362" s="83"/>
      <c r="H362" s="83"/>
      <c r="I362" s="6"/>
      <c r="J362" s="6"/>
      <c r="K362" s="6"/>
    </row>
    <row r="363" spans="1:12" s="5" customFormat="1">
      <c r="A363" s="267"/>
      <c r="B363" s="267"/>
      <c r="C363" s="115"/>
      <c r="D363" s="115"/>
      <c r="E363" s="52"/>
      <c r="F363" s="177" t="str">
        <f t="shared" si="4"/>
        <v/>
      </c>
      <c r="G363" s="83"/>
      <c r="H363" s="83"/>
      <c r="I363" s="6"/>
      <c r="J363" s="6"/>
      <c r="K363" s="6"/>
    </row>
    <row r="364" spans="1:12" s="5" customFormat="1">
      <c r="A364" s="267"/>
      <c r="B364" s="267"/>
      <c r="C364" s="115"/>
      <c r="D364" s="115"/>
      <c r="E364" s="52"/>
      <c r="F364" s="177" t="str">
        <f t="shared" si="4"/>
        <v/>
      </c>
      <c r="G364" s="83"/>
      <c r="H364" s="83"/>
      <c r="I364" s="6"/>
      <c r="J364" s="6"/>
      <c r="K364" s="6"/>
    </row>
    <row r="365" spans="1:12" s="5" customFormat="1">
      <c r="A365" s="267"/>
      <c r="B365" s="267"/>
      <c r="C365" s="115"/>
      <c r="D365" s="115"/>
      <c r="E365" s="52"/>
      <c r="F365" s="177" t="str">
        <f t="shared" si="4"/>
        <v/>
      </c>
      <c r="G365" s="83"/>
      <c r="H365" s="83"/>
      <c r="I365" s="6"/>
      <c r="J365" s="6"/>
      <c r="K365" s="6"/>
    </row>
    <row r="366" spans="1:12" s="5" customFormat="1">
      <c r="A366" s="267"/>
      <c r="B366" s="267"/>
      <c r="C366" s="115"/>
      <c r="D366" s="115"/>
      <c r="E366" s="52"/>
      <c r="F366" s="177" t="str">
        <f t="shared" si="4"/>
        <v/>
      </c>
      <c r="G366" s="83"/>
      <c r="H366" s="83"/>
      <c r="I366" s="6"/>
      <c r="J366" s="6"/>
      <c r="K366" s="6"/>
    </row>
    <row r="367" spans="1:12" s="5" customFormat="1">
      <c r="A367" s="267"/>
      <c r="B367" s="267"/>
      <c r="C367" s="115"/>
      <c r="D367" s="115"/>
      <c r="E367" s="52"/>
      <c r="F367" s="177" t="str">
        <f t="shared" si="4"/>
        <v/>
      </c>
      <c r="G367" s="83"/>
      <c r="H367" s="83"/>
      <c r="I367" s="6"/>
      <c r="J367" s="6"/>
      <c r="K367" s="6"/>
    </row>
    <row r="368" spans="1:12" s="5" customFormat="1">
      <c r="A368" s="267"/>
      <c r="B368" s="267"/>
      <c r="C368" s="115"/>
      <c r="D368" s="115"/>
      <c r="E368" s="52"/>
      <c r="F368" s="177" t="str">
        <f t="shared" si="4"/>
        <v/>
      </c>
      <c r="G368" s="83"/>
      <c r="H368" s="83"/>
      <c r="I368" s="6"/>
      <c r="J368" s="6"/>
      <c r="K368" s="6"/>
    </row>
    <row r="369" spans="1:11" s="5" customFormat="1">
      <c r="A369" s="267"/>
      <c r="B369" s="267"/>
      <c r="C369" s="115"/>
      <c r="D369" s="115"/>
      <c r="E369" s="52"/>
      <c r="F369" s="177" t="str">
        <f t="shared" si="4"/>
        <v/>
      </c>
      <c r="G369" s="83"/>
      <c r="H369" s="83"/>
      <c r="I369" s="6"/>
      <c r="J369" s="6"/>
      <c r="K369" s="6"/>
    </row>
    <row r="370" spans="1:11" s="5" customFormat="1">
      <c r="A370" s="267"/>
      <c r="B370" s="267"/>
      <c r="C370" s="115"/>
      <c r="D370" s="115"/>
      <c r="E370" s="52"/>
      <c r="F370" s="177" t="str">
        <f t="shared" si="4"/>
        <v/>
      </c>
      <c r="G370" s="83"/>
      <c r="H370" s="83"/>
      <c r="I370" s="6"/>
      <c r="J370" s="6"/>
      <c r="K370" s="6"/>
    </row>
    <row r="371" spans="1:11" s="5" customFormat="1">
      <c r="A371" s="267"/>
      <c r="B371" s="267"/>
      <c r="C371" s="115"/>
      <c r="D371" s="115"/>
      <c r="E371" s="52"/>
      <c r="F371" s="177" t="str">
        <f t="shared" si="4"/>
        <v/>
      </c>
      <c r="G371" s="83"/>
      <c r="H371" s="83"/>
      <c r="I371" s="6"/>
      <c r="J371" s="6"/>
      <c r="K371" s="6"/>
    </row>
    <row r="372" spans="1:11" s="5" customFormat="1">
      <c r="A372" s="267"/>
      <c r="B372" s="267"/>
      <c r="C372" s="115"/>
      <c r="D372" s="115"/>
      <c r="E372" s="52"/>
      <c r="F372" s="177" t="str">
        <f t="shared" si="4"/>
        <v/>
      </c>
      <c r="G372" s="83"/>
      <c r="H372" s="83"/>
      <c r="I372" s="6"/>
      <c r="J372" s="6"/>
      <c r="K372" s="6"/>
    </row>
    <row r="373" spans="1:11" s="5" customFormat="1">
      <c r="A373" s="267"/>
      <c r="B373" s="267"/>
      <c r="C373" s="115"/>
      <c r="D373" s="115"/>
      <c r="E373" s="52"/>
      <c r="F373" s="177" t="str">
        <f t="shared" si="4"/>
        <v/>
      </c>
      <c r="G373" s="83"/>
      <c r="H373" s="83"/>
      <c r="I373" s="6"/>
      <c r="J373" s="6"/>
      <c r="K373" s="6"/>
    </row>
    <row r="374" spans="1:11" s="5" customFormat="1">
      <c r="A374" s="267"/>
      <c r="B374" s="267"/>
      <c r="C374" s="115"/>
      <c r="D374" s="115"/>
      <c r="E374" s="52"/>
      <c r="F374" s="177" t="str">
        <f t="shared" si="4"/>
        <v/>
      </c>
      <c r="G374" s="83"/>
      <c r="H374" s="83"/>
      <c r="I374" s="6"/>
      <c r="J374" s="6"/>
      <c r="K374" s="6"/>
    </row>
    <row r="375" spans="1:11" s="5" customFormat="1">
      <c r="A375" s="267"/>
      <c r="B375" s="267"/>
      <c r="C375" s="115"/>
      <c r="D375" s="115"/>
      <c r="E375" s="52"/>
      <c r="F375" s="177" t="str">
        <f t="shared" si="4"/>
        <v/>
      </c>
      <c r="G375" s="83"/>
      <c r="H375" s="83"/>
      <c r="I375" s="6"/>
      <c r="J375" s="6"/>
      <c r="K375" s="6"/>
    </row>
    <row r="376" spans="1:11" s="5" customFormat="1">
      <c r="A376" s="267"/>
      <c r="B376" s="267"/>
      <c r="C376" s="115"/>
      <c r="D376" s="115"/>
      <c r="E376" s="52"/>
      <c r="F376" s="177" t="str">
        <f t="shared" si="4"/>
        <v/>
      </c>
      <c r="G376" s="83"/>
      <c r="H376" s="83"/>
      <c r="I376" s="6"/>
      <c r="J376" s="6"/>
      <c r="K376" s="6"/>
    </row>
    <row r="377" spans="1:11" s="5" customFormat="1">
      <c r="A377" s="267"/>
      <c r="B377" s="267"/>
      <c r="C377" s="115"/>
      <c r="D377" s="115"/>
      <c r="E377" s="52"/>
      <c r="F377" s="177" t="str">
        <f t="shared" si="4"/>
        <v/>
      </c>
      <c r="G377" s="83"/>
      <c r="H377" s="83"/>
      <c r="I377" s="6"/>
      <c r="J377" s="6"/>
      <c r="K377" s="6"/>
    </row>
    <row r="378" spans="1:11" s="5" customFormat="1">
      <c r="A378" s="267"/>
      <c r="B378" s="267"/>
      <c r="C378" s="115"/>
      <c r="D378" s="115"/>
      <c r="E378" s="52"/>
      <c r="F378" s="177" t="str">
        <f t="shared" si="4"/>
        <v/>
      </c>
      <c r="G378" s="83"/>
      <c r="H378" s="83"/>
      <c r="I378" s="6"/>
      <c r="J378" s="6"/>
      <c r="K378" s="6"/>
    </row>
    <row r="379" spans="1:11" s="5" customFormat="1">
      <c r="A379" s="267"/>
      <c r="B379" s="267"/>
      <c r="C379" s="115"/>
      <c r="D379" s="115"/>
      <c r="E379" s="52"/>
      <c r="F379" s="177" t="str">
        <f t="shared" si="4"/>
        <v/>
      </c>
      <c r="G379" s="83"/>
      <c r="H379" s="83"/>
      <c r="I379" s="6"/>
      <c r="J379" s="6"/>
      <c r="K379" s="6"/>
    </row>
    <row r="380" spans="1:11" s="5" customFormat="1">
      <c r="A380" s="267"/>
      <c r="B380" s="267"/>
      <c r="C380" s="115"/>
      <c r="D380" s="115"/>
      <c r="E380" s="52"/>
      <c r="F380" s="177" t="str">
        <f t="shared" si="4"/>
        <v/>
      </c>
      <c r="G380" s="83"/>
      <c r="H380" s="83"/>
      <c r="I380" s="6"/>
      <c r="J380" s="6"/>
      <c r="K380" s="6"/>
    </row>
    <row r="381" spans="1:11" s="5" customFormat="1">
      <c r="A381" s="267"/>
      <c r="B381" s="267"/>
      <c r="C381" s="115"/>
      <c r="D381" s="115"/>
      <c r="E381" s="52"/>
      <c r="F381" s="177" t="str">
        <f t="shared" si="4"/>
        <v/>
      </c>
      <c r="G381" s="83"/>
      <c r="H381" s="83"/>
      <c r="I381" s="6"/>
      <c r="J381" s="6"/>
      <c r="K381" s="6"/>
    </row>
    <row r="382" spans="1:11" s="5" customFormat="1">
      <c r="A382" s="267"/>
      <c r="B382" s="267"/>
      <c r="C382" s="115"/>
      <c r="D382" s="115"/>
      <c r="E382" s="52"/>
      <c r="F382" s="177" t="str">
        <f t="shared" si="4"/>
        <v/>
      </c>
      <c r="G382" s="83"/>
      <c r="H382" s="83"/>
      <c r="I382" s="6"/>
      <c r="J382" s="6"/>
      <c r="K382" s="6"/>
    </row>
    <row r="383" spans="1:11" s="5" customFormat="1">
      <c r="A383" s="83"/>
      <c r="B383" s="83"/>
      <c r="C383" s="83"/>
      <c r="D383" s="83"/>
      <c r="E383" s="83"/>
      <c r="F383" s="83"/>
      <c r="G383" s="83"/>
      <c r="H383" s="83"/>
      <c r="I383" s="6"/>
      <c r="J383" s="6"/>
      <c r="K383" s="6"/>
    </row>
    <row r="384" spans="1:11" s="5" customFormat="1">
      <c r="A384" s="83"/>
      <c r="B384" s="83"/>
      <c r="C384" s="83"/>
      <c r="D384" s="83"/>
      <c r="E384" s="83"/>
      <c r="F384" s="83"/>
      <c r="G384" s="83"/>
      <c r="H384" s="83"/>
      <c r="I384" s="6"/>
      <c r="J384" s="6"/>
      <c r="K384" s="6"/>
    </row>
    <row r="385" spans="1:15" s="4" customFormat="1" ht="13.5" thickBot="1">
      <c r="A385" s="59" t="s">
        <v>277</v>
      </c>
      <c r="B385" s="31"/>
      <c r="C385" s="31"/>
      <c r="D385" s="31"/>
      <c r="E385" s="31"/>
      <c r="F385" s="31"/>
      <c r="G385" s="31"/>
      <c r="H385" s="31"/>
      <c r="I385" s="31"/>
      <c r="J385" s="31"/>
      <c r="K385" s="31"/>
    </row>
    <row r="386" spans="1:15" s="4" customFormat="1" ht="20.25">
      <c r="A386" s="200" t="s">
        <v>141</v>
      </c>
      <c r="B386" s="200"/>
      <c r="C386" s="200"/>
      <c r="D386" s="200"/>
      <c r="E386" s="200"/>
      <c r="F386" s="200"/>
      <c r="G386" s="200"/>
      <c r="H386" s="200"/>
    </row>
    <row r="387" spans="1:15" s="83" customFormat="1">
      <c r="A387" s="278" t="s">
        <v>358</v>
      </c>
      <c r="B387" s="278"/>
      <c r="C387" s="283" t="s">
        <v>247</v>
      </c>
      <c r="D387" s="276"/>
      <c r="E387" s="276"/>
      <c r="F387" s="276"/>
      <c r="G387" s="277"/>
      <c r="H387" s="283" t="s">
        <v>248</v>
      </c>
      <c r="I387" s="276"/>
      <c r="J387" s="277"/>
    </row>
    <row r="388" spans="1:15" s="94" customFormat="1" ht="38.25">
      <c r="A388" s="93" t="s">
        <v>359</v>
      </c>
      <c r="B388" s="93" t="s">
        <v>360</v>
      </c>
      <c r="C388" s="93" t="s">
        <v>361</v>
      </c>
      <c r="D388" s="93" t="s">
        <v>362</v>
      </c>
      <c r="E388" s="118" t="s">
        <v>363</v>
      </c>
      <c r="F388" s="118" t="s">
        <v>364</v>
      </c>
      <c r="G388" s="93" t="s">
        <v>365</v>
      </c>
      <c r="H388" s="93" t="s">
        <v>366</v>
      </c>
      <c r="I388" s="118" t="s">
        <v>367</v>
      </c>
      <c r="J388" s="118" t="s">
        <v>368</v>
      </c>
    </row>
    <row r="389" spans="1:15" s="83" customFormat="1">
      <c r="A389" s="116">
        <v>1</v>
      </c>
      <c r="B389" s="201" t="s">
        <v>369</v>
      </c>
      <c r="C389" s="115"/>
      <c r="D389" s="126">
        <f>C389</f>
        <v>0</v>
      </c>
      <c r="E389" s="197"/>
      <c r="F389" s="125">
        <f>E389</f>
        <v>0</v>
      </c>
      <c r="G389" s="14">
        <v>43927</v>
      </c>
      <c r="H389" s="14">
        <v>43930</v>
      </c>
      <c r="I389" s="129">
        <v>15</v>
      </c>
      <c r="J389" s="125">
        <f>I389</f>
        <v>15</v>
      </c>
    </row>
    <row r="390" spans="1:15" s="83" customFormat="1">
      <c r="A390" s="116">
        <v>2</v>
      </c>
      <c r="B390" s="201" t="s">
        <v>370</v>
      </c>
      <c r="C390" s="115"/>
      <c r="D390" s="126">
        <f>C390+D389</f>
        <v>0</v>
      </c>
      <c r="E390" s="197"/>
      <c r="F390" s="125">
        <f>E390+F389</f>
        <v>0</v>
      </c>
      <c r="G390" s="14">
        <v>43929</v>
      </c>
      <c r="H390" s="14"/>
      <c r="I390" s="129"/>
      <c r="J390" s="125">
        <f>I390+J389</f>
        <v>15</v>
      </c>
    </row>
    <row r="391" spans="1:15" s="83" customFormat="1">
      <c r="A391" s="116">
        <v>3</v>
      </c>
      <c r="B391" s="201" t="s">
        <v>371</v>
      </c>
      <c r="C391" s="115"/>
      <c r="D391" s="126">
        <f t="shared" ref="D391:D421" si="5">C391+D390</f>
        <v>0</v>
      </c>
      <c r="E391" s="197"/>
      <c r="F391" s="125">
        <f t="shared" ref="F391:F421" si="6">E391+F390</f>
        <v>0</v>
      </c>
      <c r="G391" s="14"/>
      <c r="H391" s="14"/>
      <c r="I391" s="129"/>
      <c r="J391" s="125">
        <f t="shared" ref="J391:J421" si="7">I391+J390</f>
        <v>15</v>
      </c>
    </row>
    <row r="392" spans="1:15" s="83" customFormat="1">
      <c r="A392" s="116">
        <v>4</v>
      </c>
      <c r="B392" s="201"/>
      <c r="C392" s="115"/>
      <c r="D392" s="126">
        <f t="shared" si="5"/>
        <v>0</v>
      </c>
      <c r="E392" s="197"/>
      <c r="F392" s="125">
        <f t="shared" si="6"/>
        <v>0</v>
      </c>
      <c r="G392" s="14"/>
      <c r="H392" s="14"/>
      <c r="I392" s="129"/>
      <c r="J392" s="125">
        <f t="shared" si="7"/>
        <v>15</v>
      </c>
    </row>
    <row r="393" spans="1:15" s="83" customFormat="1">
      <c r="A393" s="116">
        <v>5</v>
      </c>
      <c r="B393" s="201"/>
      <c r="C393" s="115"/>
      <c r="D393" s="126">
        <f t="shared" si="5"/>
        <v>0</v>
      </c>
      <c r="E393" s="197"/>
      <c r="F393" s="125">
        <f t="shared" si="6"/>
        <v>0</v>
      </c>
      <c r="G393" s="14"/>
      <c r="H393" s="14"/>
      <c r="I393" s="129"/>
      <c r="J393" s="125">
        <f t="shared" si="7"/>
        <v>15</v>
      </c>
    </row>
    <row r="394" spans="1:15" s="83" customFormat="1">
      <c r="A394" s="116">
        <v>6</v>
      </c>
      <c r="B394" s="201"/>
      <c r="C394" s="115"/>
      <c r="D394" s="126">
        <f t="shared" si="5"/>
        <v>0</v>
      </c>
      <c r="E394" s="197"/>
      <c r="F394" s="125">
        <f t="shared" si="6"/>
        <v>0</v>
      </c>
      <c r="G394" s="14"/>
      <c r="H394" s="14"/>
      <c r="I394" s="129"/>
      <c r="J394" s="125">
        <f t="shared" si="7"/>
        <v>15</v>
      </c>
    </row>
    <row r="395" spans="1:15" s="83" customFormat="1">
      <c r="A395" s="116">
        <v>7</v>
      </c>
      <c r="B395" s="201"/>
      <c r="C395" s="115"/>
      <c r="D395" s="126">
        <f t="shared" si="5"/>
        <v>0</v>
      </c>
      <c r="E395" s="197"/>
      <c r="F395" s="125">
        <f t="shared" si="6"/>
        <v>0</v>
      </c>
      <c r="G395" s="14"/>
      <c r="H395" s="14"/>
      <c r="I395" s="129"/>
      <c r="J395" s="125">
        <f t="shared" si="7"/>
        <v>15</v>
      </c>
    </row>
    <row r="396" spans="1:15" s="83" customFormat="1">
      <c r="A396" s="116"/>
      <c r="B396" s="201"/>
      <c r="C396" s="115"/>
      <c r="D396" s="126">
        <f t="shared" si="5"/>
        <v>0</v>
      </c>
      <c r="E396" s="197"/>
      <c r="F396" s="125">
        <f t="shared" si="6"/>
        <v>0</v>
      </c>
      <c r="G396" s="14"/>
      <c r="H396" s="14"/>
      <c r="I396" s="129"/>
      <c r="J396" s="125">
        <f t="shared" si="7"/>
        <v>15</v>
      </c>
    </row>
    <row r="397" spans="1:15" s="83" customFormat="1">
      <c r="A397" s="116"/>
      <c r="B397" s="201"/>
      <c r="C397" s="115"/>
      <c r="D397" s="126">
        <f t="shared" si="5"/>
        <v>0</v>
      </c>
      <c r="E397" s="129"/>
      <c r="F397" s="125">
        <f t="shared" si="6"/>
        <v>0</v>
      </c>
      <c r="G397" s="14"/>
      <c r="H397" s="14"/>
      <c r="I397" s="129"/>
      <c r="J397" s="125">
        <f t="shared" si="7"/>
        <v>15</v>
      </c>
    </row>
    <row r="398" spans="1:15" s="83" customFormat="1">
      <c r="A398" s="116"/>
      <c r="B398" s="201"/>
      <c r="C398" s="115"/>
      <c r="D398" s="126">
        <f t="shared" si="5"/>
        <v>0</v>
      </c>
      <c r="E398" s="129"/>
      <c r="F398" s="125">
        <f t="shared" si="6"/>
        <v>0</v>
      </c>
      <c r="G398" s="14"/>
      <c r="H398" s="14"/>
      <c r="I398" s="129"/>
      <c r="J398" s="125">
        <f t="shared" si="7"/>
        <v>15</v>
      </c>
      <c r="K398" s="87"/>
      <c r="L398" s="87"/>
      <c r="M398" s="87"/>
      <c r="N398" s="87"/>
      <c r="O398" s="87"/>
    </row>
    <row r="399" spans="1:15" s="83" customFormat="1">
      <c r="A399" s="116"/>
      <c r="B399" s="201"/>
      <c r="C399" s="115"/>
      <c r="D399" s="126">
        <f t="shared" si="5"/>
        <v>0</v>
      </c>
      <c r="E399" s="129"/>
      <c r="F399" s="125">
        <f t="shared" si="6"/>
        <v>0</v>
      </c>
      <c r="G399" s="14"/>
      <c r="H399" s="14"/>
      <c r="I399" s="129"/>
      <c r="J399" s="125">
        <f t="shared" si="7"/>
        <v>15</v>
      </c>
      <c r="K399" s="87"/>
      <c r="L399" s="87"/>
      <c r="M399" s="87"/>
      <c r="N399" s="87"/>
      <c r="O399" s="87"/>
    </row>
    <row r="400" spans="1:15" s="83" customFormat="1">
      <c r="A400" s="116"/>
      <c r="B400" s="201"/>
      <c r="C400" s="115"/>
      <c r="D400" s="126">
        <f t="shared" si="5"/>
        <v>0</v>
      </c>
      <c r="E400" s="129"/>
      <c r="F400" s="125">
        <f t="shared" si="6"/>
        <v>0</v>
      </c>
      <c r="G400" s="14"/>
      <c r="H400" s="14"/>
      <c r="I400" s="129"/>
      <c r="J400" s="125">
        <f t="shared" si="7"/>
        <v>15</v>
      </c>
    </row>
    <row r="401" spans="1:10" s="83" customFormat="1">
      <c r="A401" s="116"/>
      <c r="B401" s="201"/>
      <c r="C401" s="115"/>
      <c r="D401" s="126">
        <f t="shared" si="5"/>
        <v>0</v>
      </c>
      <c r="E401" s="129"/>
      <c r="F401" s="125">
        <f t="shared" si="6"/>
        <v>0</v>
      </c>
      <c r="G401" s="14"/>
      <c r="H401" s="14"/>
      <c r="I401" s="129"/>
      <c r="J401" s="125">
        <f t="shared" si="7"/>
        <v>15</v>
      </c>
    </row>
    <row r="402" spans="1:10" s="83" customFormat="1">
      <c r="A402" s="116"/>
      <c r="B402" s="201"/>
      <c r="C402" s="115"/>
      <c r="D402" s="126">
        <f t="shared" si="5"/>
        <v>0</v>
      </c>
      <c r="E402" s="129"/>
      <c r="F402" s="125">
        <f t="shared" si="6"/>
        <v>0</v>
      </c>
      <c r="G402" s="14"/>
      <c r="H402" s="14"/>
      <c r="I402" s="129"/>
      <c r="J402" s="125">
        <f t="shared" si="7"/>
        <v>15</v>
      </c>
    </row>
    <row r="403" spans="1:10" s="83" customFormat="1">
      <c r="A403" s="116"/>
      <c r="B403" s="201"/>
      <c r="C403" s="115"/>
      <c r="D403" s="126">
        <f t="shared" si="5"/>
        <v>0</v>
      </c>
      <c r="E403" s="129"/>
      <c r="F403" s="125">
        <f t="shared" si="6"/>
        <v>0</v>
      </c>
      <c r="G403" s="14"/>
      <c r="H403" s="14"/>
      <c r="I403" s="129"/>
      <c r="J403" s="125">
        <f t="shared" si="7"/>
        <v>15</v>
      </c>
    </row>
    <row r="404" spans="1:10" s="83" customFormat="1">
      <c r="A404" s="116"/>
      <c r="B404" s="201"/>
      <c r="C404" s="115"/>
      <c r="D404" s="126">
        <f t="shared" si="5"/>
        <v>0</v>
      </c>
      <c r="E404" s="129"/>
      <c r="F404" s="125">
        <f t="shared" si="6"/>
        <v>0</v>
      </c>
      <c r="G404" s="14"/>
      <c r="H404" s="14"/>
      <c r="I404" s="129"/>
      <c r="J404" s="125">
        <f t="shared" si="7"/>
        <v>15</v>
      </c>
    </row>
    <row r="405" spans="1:10" s="83" customFormat="1">
      <c r="A405" s="116"/>
      <c r="B405" s="201"/>
      <c r="C405" s="115"/>
      <c r="D405" s="126">
        <f t="shared" si="5"/>
        <v>0</v>
      </c>
      <c r="E405" s="129"/>
      <c r="F405" s="125">
        <f t="shared" si="6"/>
        <v>0</v>
      </c>
      <c r="G405" s="14"/>
      <c r="H405" s="14"/>
      <c r="I405" s="129"/>
      <c r="J405" s="125">
        <f t="shared" si="7"/>
        <v>15</v>
      </c>
    </row>
    <row r="406" spans="1:10" s="83" customFormat="1">
      <c r="A406" s="116"/>
      <c r="B406" s="201"/>
      <c r="C406" s="115"/>
      <c r="D406" s="126">
        <f t="shared" si="5"/>
        <v>0</v>
      </c>
      <c r="E406" s="129"/>
      <c r="F406" s="125">
        <f t="shared" si="6"/>
        <v>0</v>
      </c>
      <c r="G406" s="14"/>
      <c r="H406" s="14"/>
      <c r="I406" s="129"/>
      <c r="J406" s="125">
        <f t="shared" si="7"/>
        <v>15</v>
      </c>
    </row>
    <row r="407" spans="1:10" s="83" customFormat="1">
      <c r="A407" s="116"/>
      <c r="B407" s="201"/>
      <c r="C407" s="115"/>
      <c r="D407" s="126">
        <f t="shared" si="5"/>
        <v>0</v>
      </c>
      <c r="E407" s="129"/>
      <c r="F407" s="125">
        <f t="shared" si="6"/>
        <v>0</v>
      </c>
      <c r="G407" s="14"/>
      <c r="H407" s="14"/>
      <c r="I407" s="129"/>
      <c r="J407" s="125">
        <f t="shared" si="7"/>
        <v>15</v>
      </c>
    </row>
    <row r="408" spans="1:10" s="83" customFormat="1">
      <c r="A408" s="116"/>
      <c r="B408" s="201"/>
      <c r="C408" s="115"/>
      <c r="D408" s="126">
        <f t="shared" si="5"/>
        <v>0</v>
      </c>
      <c r="E408" s="129"/>
      <c r="F408" s="125">
        <f t="shared" si="6"/>
        <v>0</v>
      </c>
      <c r="G408" s="14"/>
      <c r="H408" s="14"/>
      <c r="I408" s="129"/>
      <c r="J408" s="125">
        <f t="shared" si="7"/>
        <v>15</v>
      </c>
    </row>
    <row r="409" spans="1:10" s="83" customFormat="1">
      <c r="A409" s="116"/>
      <c r="B409" s="201"/>
      <c r="C409" s="115"/>
      <c r="D409" s="126">
        <f t="shared" si="5"/>
        <v>0</v>
      </c>
      <c r="E409" s="129"/>
      <c r="F409" s="125">
        <f t="shared" si="6"/>
        <v>0</v>
      </c>
      <c r="G409" s="14"/>
      <c r="H409" s="14"/>
      <c r="I409" s="129"/>
      <c r="J409" s="125">
        <f t="shared" si="7"/>
        <v>15</v>
      </c>
    </row>
    <row r="410" spans="1:10" s="83" customFormat="1">
      <c r="A410" s="116"/>
      <c r="B410" s="201"/>
      <c r="C410" s="115"/>
      <c r="D410" s="126">
        <f t="shared" si="5"/>
        <v>0</v>
      </c>
      <c r="E410" s="129"/>
      <c r="F410" s="125">
        <f t="shared" si="6"/>
        <v>0</v>
      </c>
      <c r="G410" s="14"/>
      <c r="H410" s="14"/>
      <c r="I410" s="129"/>
      <c r="J410" s="125">
        <f t="shared" si="7"/>
        <v>15</v>
      </c>
    </row>
    <row r="411" spans="1:10" s="83" customFormat="1">
      <c r="A411" s="116"/>
      <c r="B411" s="201"/>
      <c r="C411" s="115"/>
      <c r="D411" s="126">
        <f t="shared" si="5"/>
        <v>0</v>
      </c>
      <c r="E411" s="129"/>
      <c r="F411" s="125">
        <f t="shared" si="6"/>
        <v>0</v>
      </c>
      <c r="G411" s="14"/>
      <c r="H411" s="14"/>
      <c r="I411" s="129"/>
      <c r="J411" s="125">
        <f t="shared" si="7"/>
        <v>15</v>
      </c>
    </row>
    <row r="412" spans="1:10" s="83" customFormat="1">
      <c r="A412" s="116"/>
      <c r="B412" s="201"/>
      <c r="C412" s="115"/>
      <c r="D412" s="126">
        <f t="shared" si="5"/>
        <v>0</v>
      </c>
      <c r="E412" s="129"/>
      <c r="F412" s="125">
        <f t="shared" si="6"/>
        <v>0</v>
      </c>
      <c r="G412" s="14"/>
      <c r="H412" s="14"/>
      <c r="I412" s="129"/>
      <c r="J412" s="125">
        <f t="shared" si="7"/>
        <v>15</v>
      </c>
    </row>
    <row r="413" spans="1:10" s="83" customFormat="1">
      <c r="A413" s="116"/>
      <c r="B413" s="201"/>
      <c r="C413" s="115"/>
      <c r="D413" s="126">
        <f t="shared" si="5"/>
        <v>0</v>
      </c>
      <c r="E413" s="129"/>
      <c r="F413" s="125">
        <f t="shared" si="6"/>
        <v>0</v>
      </c>
      <c r="G413" s="14"/>
      <c r="H413" s="14"/>
      <c r="I413" s="129"/>
      <c r="J413" s="125">
        <f t="shared" si="7"/>
        <v>15</v>
      </c>
    </row>
    <row r="414" spans="1:10" s="83" customFormat="1">
      <c r="A414" s="116"/>
      <c r="B414" s="201"/>
      <c r="C414" s="115"/>
      <c r="D414" s="126">
        <f t="shared" si="5"/>
        <v>0</v>
      </c>
      <c r="E414" s="129"/>
      <c r="F414" s="125">
        <f t="shared" si="6"/>
        <v>0</v>
      </c>
      <c r="G414" s="14"/>
      <c r="H414" s="14"/>
      <c r="I414" s="129"/>
      <c r="J414" s="125">
        <f t="shared" si="7"/>
        <v>15</v>
      </c>
    </row>
    <row r="415" spans="1:10" s="83" customFormat="1">
      <c r="A415" s="116"/>
      <c r="B415" s="201"/>
      <c r="C415" s="115"/>
      <c r="D415" s="126">
        <f t="shared" si="5"/>
        <v>0</v>
      </c>
      <c r="E415" s="129"/>
      <c r="F415" s="125">
        <f t="shared" si="6"/>
        <v>0</v>
      </c>
      <c r="G415" s="14"/>
      <c r="H415" s="14"/>
      <c r="I415" s="129"/>
      <c r="J415" s="125">
        <f t="shared" si="7"/>
        <v>15</v>
      </c>
    </row>
    <row r="416" spans="1:10" s="83" customFormat="1">
      <c r="A416" s="116"/>
      <c r="B416" s="201"/>
      <c r="C416" s="115"/>
      <c r="D416" s="126">
        <f t="shared" si="5"/>
        <v>0</v>
      </c>
      <c r="E416" s="129"/>
      <c r="F416" s="125">
        <f t="shared" si="6"/>
        <v>0</v>
      </c>
      <c r="G416" s="14"/>
      <c r="H416" s="14"/>
      <c r="I416" s="129"/>
      <c r="J416" s="125">
        <f t="shared" si="7"/>
        <v>15</v>
      </c>
    </row>
    <row r="417" spans="1:11" s="83" customFormat="1">
      <c r="A417" s="116"/>
      <c r="B417" s="201"/>
      <c r="C417" s="115"/>
      <c r="D417" s="126">
        <f t="shared" si="5"/>
        <v>0</v>
      </c>
      <c r="E417" s="129"/>
      <c r="F417" s="125">
        <f t="shared" si="6"/>
        <v>0</v>
      </c>
      <c r="G417" s="14"/>
      <c r="H417" s="14"/>
      <c r="I417" s="129"/>
      <c r="J417" s="125">
        <f t="shared" si="7"/>
        <v>15</v>
      </c>
    </row>
    <row r="418" spans="1:11" s="83" customFormat="1">
      <c r="A418" s="116"/>
      <c r="B418" s="201"/>
      <c r="C418" s="115"/>
      <c r="D418" s="126">
        <f t="shared" si="5"/>
        <v>0</v>
      </c>
      <c r="E418" s="129"/>
      <c r="F418" s="125">
        <f t="shared" si="6"/>
        <v>0</v>
      </c>
      <c r="G418" s="14"/>
      <c r="H418" s="14"/>
      <c r="I418" s="129"/>
      <c r="J418" s="125">
        <f t="shared" si="7"/>
        <v>15</v>
      </c>
    </row>
    <row r="419" spans="1:11" s="83" customFormat="1">
      <c r="A419" s="116"/>
      <c r="B419" s="201"/>
      <c r="C419" s="115"/>
      <c r="D419" s="126">
        <f t="shared" si="5"/>
        <v>0</v>
      </c>
      <c r="E419" s="129"/>
      <c r="F419" s="125">
        <f t="shared" si="6"/>
        <v>0</v>
      </c>
      <c r="G419" s="14"/>
      <c r="H419" s="14"/>
      <c r="I419" s="129"/>
      <c r="J419" s="125">
        <f t="shared" si="7"/>
        <v>15</v>
      </c>
    </row>
    <row r="420" spans="1:11" s="83" customFormat="1">
      <c r="A420" s="116"/>
      <c r="B420" s="201"/>
      <c r="C420" s="115"/>
      <c r="D420" s="126">
        <f t="shared" si="5"/>
        <v>0</v>
      </c>
      <c r="E420" s="129"/>
      <c r="F420" s="125">
        <f t="shared" si="6"/>
        <v>0</v>
      </c>
      <c r="G420" s="14"/>
      <c r="H420" s="14"/>
      <c r="I420" s="129"/>
      <c r="J420" s="125">
        <f t="shared" si="7"/>
        <v>15</v>
      </c>
    </row>
    <row r="421" spans="1:11" s="83" customFormat="1">
      <c r="A421" s="116"/>
      <c r="B421" s="201"/>
      <c r="C421" s="115"/>
      <c r="D421" s="126">
        <f t="shared" si="5"/>
        <v>0</v>
      </c>
      <c r="E421" s="129"/>
      <c r="F421" s="125">
        <f t="shared" si="6"/>
        <v>0</v>
      </c>
      <c r="G421" s="14"/>
      <c r="H421" s="14"/>
      <c r="I421" s="129"/>
      <c r="J421" s="125">
        <f t="shared" si="7"/>
        <v>15</v>
      </c>
    </row>
    <row r="422" spans="1:11" s="4" customFormat="1" ht="13.5" thickBot="1">
      <c r="A422" s="59" t="s">
        <v>277</v>
      </c>
      <c r="B422" s="31"/>
      <c r="C422" s="31"/>
      <c r="D422" s="31"/>
      <c r="E422" s="31"/>
      <c r="F422" s="31"/>
      <c r="G422" s="31"/>
      <c r="H422" s="31"/>
      <c r="I422" s="31"/>
      <c r="J422" s="31"/>
      <c r="K422" s="31"/>
    </row>
    <row r="423" spans="1:11" s="4" customFormat="1" ht="20.25">
      <c r="A423" s="200" t="s">
        <v>186</v>
      </c>
      <c r="B423" s="200"/>
      <c r="C423" s="200"/>
      <c r="D423" s="200"/>
      <c r="E423" s="200"/>
      <c r="F423" s="200"/>
      <c r="G423" s="200"/>
      <c r="H423" s="200"/>
    </row>
    <row r="424" spans="1:11" s="96" customFormat="1">
      <c r="A424" s="95"/>
      <c r="B424" s="95"/>
      <c r="C424" s="283" t="s">
        <v>247</v>
      </c>
      <c r="D424" s="276"/>
      <c r="E424" s="276"/>
      <c r="F424" s="277"/>
      <c r="G424" s="283" t="s">
        <v>248</v>
      </c>
      <c r="H424" s="276"/>
      <c r="I424" s="276"/>
      <c r="J424" s="277"/>
    </row>
    <row r="425" spans="1:11" s="120" customFormat="1" ht="38.25">
      <c r="A425" s="93" t="s">
        <v>372</v>
      </c>
      <c r="B425" s="93" t="s">
        <v>278</v>
      </c>
      <c r="C425" s="122" t="s">
        <v>373</v>
      </c>
      <c r="D425" s="122" t="s">
        <v>374</v>
      </c>
      <c r="E425" s="122" t="s">
        <v>363</v>
      </c>
      <c r="F425" s="122" t="s">
        <v>364</v>
      </c>
      <c r="G425" s="93" t="s">
        <v>375</v>
      </c>
      <c r="H425" s="93" t="s">
        <v>374</v>
      </c>
      <c r="I425" s="93" t="s">
        <v>367</v>
      </c>
      <c r="J425" s="93" t="s">
        <v>368</v>
      </c>
    </row>
    <row r="426" spans="1:11" s="96" customFormat="1">
      <c r="A426" s="124">
        <v>1</v>
      </c>
      <c r="B426" s="179">
        <v>43926</v>
      </c>
      <c r="C426" s="117"/>
      <c r="D426" s="124">
        <f>C426</f>
        <v>0</v>
      </c>
      <c r="E426" s="130"/>
      <c r="F426" s="123">
        <f>E426</f>
        <v>0</v>
      </c>
      <c r="G426" s="117"/>
      <c r="H426" s="124">
        <f>G426</f>
        <v>0</v>
      </c>
      <c r="I426" s="130"/>
      <c r="J426" s="123">
        <f>I426</f>
        <v>0</v>
      </c>
    </row>
    <row r="427" spans="1:11" s="96" customFormat="1">
      <c r="A427" s="124">
        <v>2</v>
      </c>
      <c r="B427" s="179">
        <v>43927</v>
      </c>
      <c r="C427" s="117"/>
      <c r="D427" s="124">
        <f>C427+D426</f>
        <v>0</v>
      </c>
      <c r="E427" s="130"/>
      <c r="F427" s="123">
        <f>E427+F426</f>
        <v>0</v>
      </c>
      <c r="G427" s="117"/>
      <c r="H427" s="124">
        <f>G427+H426</f>
        <v>0</v>
      </c>
      <c r="I427" s="130"/>
      <c r="J427" s="123">
        <f>I427+J426</f>
        <v>0</v>
      </c>
    </row>
    <row r="428" spans="1:11" s="96" customFormat="1">
      <c r="A428" s="124">
        <v>3</v>
      </c>
      <c r="B428" s="179">
        <v>43928</v>
      </c>
      <c r="C428" s="117"/>
      <c r="D428" s="124">
        <f t="shared" ref="D428:D457" si="8">C428+D427</f>
        <v>0</v>
      </c>
      <c r="E428" s="130"/>
      <c r="F428" s="123">
        <f t="shared" ref="F428:F457" si="9">E428+F427</f>
        <v>0</v>
      </c>
      <c r="G428" s="117"/>
      <c r="H428" s="124">
        <f t="shared" ref="H428:H457" si="10">G428+H427</f>
        <v>0</v>
      </c>
      <c r="I428" s="130"/>
      <c r="J428" s="123">
        <f t="shared" ref="J428:J457" si="11">I428+J427</f>
        <v>0</v>
      </c>
    </row>
    <row r="429" spans="1:11" s="96" customFormat="1">
      <c r="A429" s="124">
        <v>4</v>
      </c>
      <c r="B429" s="179">
        <v>43929</v>
      </c>
      <c r="C429" s="117"/>
      <c r="D429" s="124">
        <f t="shared" si="8"/>
        <v>0</v>
      </c>
      <c r="E429" s="130"/>
      <c r="F429" s="123">
        <f t="shared" si="9"/>
        <v>0</v>
      </c>
      <c r="G429" s="117"/>
      <c r="H429" s="124">
        <f t="shared" si="10"/>
        <v>0</v>
      </c>
      <c r="I429" s="130"/>
      <c r="J429" s="123">
        <f t="shared" si="11"/>
        <v>0</v>
      </c>
    </row>
    <row r="430" spans="1:11" s="96" customFormat="1">
      <c r="A430" s="124">
        <v>5</v>
      </c>
      <c r="B430" s="179">
        <v>43930</v>
      </c>
      <c r="C430" s="117"/>
      <c r="D430" s="124">
        <f t="shared" si="8"/>
        <v>0</v>
      </c>
      <c r="E430" s="130"/>
      <c r="F430" s="123">
        <f t="shared" si="9"/>
        <v>0</v>
      </c>
      <c r="G430" s="117"/>
      <c r="H430" s="124">
        <f t="shared" si="10"/>
        <v>0</v>
      </c>
      <c r="I430" s="130"/>
      <c r="J430" s="123">
        <f t="shared" si="11"/>
        <v>0</v>
      </c>
    </row>
    <row r="431" spans="1:11" s="96" customFormat="1">
      <c r="A431" s="124">
        <v>6</v>
      </c>
      <c r="B431" s="179">
        <v>43931</v>
      </c>
      <c r="C431" s="117"/>
      <c r="D431" s="124">
        <f t="shared" si="8"/>
        <v>0</v>
      </c>
      <c r="E431" s="130"/>
      <c r="F431" s="123">
        <f t="shared" si="9"/>
        <v>0</v>
      </c>
      <c r="G431" s="117"/>
      <c r="H431" s="124">
        <f t="shared" si="10"/>
        <v>0</v>
      </c>
      <c r="I431" s="130"/>
      <c r="J431" s="123">
        <f t="shared" si="11"/>
        <v>0</v>
      </c>
    </row>
    <row r="432" spans="1:11" s="96" customFormat="1">
      <c r="A432" s="124">
        <v>7</v>
      </c>
      <c r="B432" s="179">
        <v>43932</v>
      </c>
      <c r="C432" s="117"/>
      <c r="D432" s="124">
        <f t="shared" si="8"/>
        <v>0</v>
      </c>
      <c r="E432" s="130"/>
      <c r="F432" s="123">
        <f t="shared" si="9"/>
        <v>0</v>
      </c>
      <c r="G432" s="117"/>
      <c r="H432" s="124">
        <f t="shared" si="10"/>
        <v>0</v>
      </c>
      <c r="I432" s="130"/>
      <c r="J432" s="123">
        <f t="shared" si="11"/>
        <v>0</v>
      </c>
    </row>
    <row r="433" spans="1:10" s="96" customFormat="1">
      <c r="A433" s="124">
        <v>8</v>
      </c>
      <c r="B433" s="179">
        <v>43933</v>
      </c>
      <c r="C433" s="117"/>
      <c r="D433" s="124">
        <f t="shared" si="8"/>
        <v>0</v>
      </c>
      <c r="E433" s="130"/>
      <c r="F433" s="123">
        <f t="shared" si="9"/>
        <v>0</v>
      </c>
      <c r="G433" s="117"/>
      <c r="H433" s="124">
        <f t="shared" si="10"/>
        <v>0</v>
      </c>
      <c r="I433" s="130"/>
      <c r="J433" s="123">
        <f t="shared" si="11"/>
        <v>0</v>
      </c>
    </row>
    <row r="434" spans="1:10" s="96" customFormat="1">
      <c r="A434" s="124">
        <v>9</v>
      </c>
      <c r="B434" s="179">
        <v>43934</v>
      </c>
      <c r="C434" s="117"/>
      <c r="D434" s="124">
        <f t="shared" si="8"/>
        <v>0</v>
      </c>
      <c r="E434" s="130"/>
      <c r="F434" s="123">
        <f t="shared" si="9"/>
        <v>0</v>
      </c>
      <c r="G434" s="117"/>
      <c r="H434" s="124">
        <f t="shared" si="10"/>
        <v>0</v>
      </c>
      <c r="I434" s="130"/>
      <c r="J434" s="123">
        <f t="shared" si="11"/>
        <v>0</v>
      </c>
    </row>
    <row r="435" spans="1:10" s="96" customFormat="1">
      <c r="A435" s="124">
        <v>10</v>
      </c>
      <c r="B435" s="179">
        <v>43935</v>
      </c>
      <c r="C435" s="117"/>
      <c r="D435" s="124">
        <f t="shared" si="8"/>
        <v>0</v>
      </c>
      <c r="E435" s="130"/>
      <c r="F435" s="123">
        <f t="shared" si="9"/>
        <v>0</v>
      </c>
      <c r="G435" s="117"/>
      <c r="H435" s="124">
        <f t="shared" si="10"/>
        <v>0</v>
      </c>
      <c r="I435" s="130"/>
      <c r="J435" s="123">
        <f t="shared" si="11"/>
        <v>0</v>
      </c>
    </row>
    <row r="436" spans="1:10" s="96" customFormat="1">
      <c r="A436" s="124"/>
      <c r="B436" s="179">
        <v>43936</v>
      </c>
      <c r="C436" s="117"/>
      <c r="D436" s="124">
        <f t="shared" si="8"/>
        <v>0</v>
      </c>
      <c r="E436" s="130"/>
      <c r="F436" s="123">
        <f t="shared" si="9"/>
        <v>0</v>
      </c>
      <c r="G436" s="117"/>
      <c r="H436" s="124">
        <f t="shared" si="10"/>
        <v>0</v>
      </c>
      <c r="I436" s="130"/>
      <c r="J436" s="123">
        <f t="shared" si="11"/>
        <v>0</v>
      </c>
    </row>
    <row r="437" spans="1:10" s="96" customFormat="1">
      <c r="A437" s="124"/>
      <c r="B437" s="179"/>
      <c r="C437" s="117"/>
      <c r="D437" s="124">
        <f t="shared" si="8"/>
        <v>0</v>
      </c>
      <c r="E437" s="130"/>
      <c r="F437" s="123">
        <f t="shared" si="9"/>
        <v>0</v>
      </c>
      <c r="G437" s="117"/>
      <c r="H437" s="124">
        <f t="shared" si="10"/>
        <v>0</v>
      </c>
      <c r="I437" s="130"/>
      <c r="J437" s="123">
        <f t="shared" si="11"/>
        <v>0</v>
      </c>
    </row>
    <row r="438" spans="1:10" s="96" customFormat="1">
      <c r="A438" s="124"/>
      <c r="B438" s="179"/>
      <c r="C438" s="117"/>
      <c r="D438" s="124">
        <f t="shared" si="8"/>
        <v>0</v>
      </c>
      <c r="E438" s="130"/>
      <c r="F438" s="123">
        <f t="shared" si="9"/>
        <v>0</v>
      </c>
      <c r="G438" s="117"/>
      <c r="H438" s="124">
        <f t="shared" si="10"/>
        <v>0</v>
      </c>
      <c r="I438" s="130"/>
      <c r="J438" s="123">
        <f t="shared" si="11"/>
        <v>0</v>
      </c>
    </row>
    <row r="439" spans="1:10" s="96" customFormat="1">
      <c r="A439" s="124"/>
      <c r="B439" s="179"/>
      <c r="C439" s="117"/>
      <c r="D439" s="124">
        <f t="shared" si="8"/>
        <v>0</v>
      </c>
      <c r="E439" s="130"/>
      <c r="F439" s="123">
        <f t="shared" si="9"/>
        <v>0</v>
      </c>
      <c r="G439" s="117"/>
      <c r="H439" s="124">
        <f t="shared" si="10"/>
        <v>0</v>
      </c>
      <c r="I439" s="130"/>
      <c r="J439" s="123">
        <f t="shared" si="11"/>
        <v>0</v>
      </c>
    </row>
    <row r="440" spans="1:10" s="96" customFormat="1">
      <c r="A440" s="124"/>
      <c r="B440" s="179"/>
      <c r="C440" s="117"/>
      <c r="D440" s="124">
        <f t="shared" si="8"/>
        <v>0</v>
      </c>
      <c r="E440" s="130"/>
      <c r="F440" s="123">
        <f t="shared" si="9"/>
        <v>0</v>
      </c>
      <c r="G440" s="117"/>
      <c r="H440" s="124">
        <f t="shared" si="10"/>
        <v>0</v>
      </c>
      <c r="I440" s="130"/>
      <c r="J440" s="123">
        <f t="shared" si="11"/>
        <v>0</v>
      </c>
    </row>
    <row r="441" spans="1:10" s="96" customFormat="1">
      <c r="A441" s="124"/>
      <c r="B441" s="179"/>
      <c r="C441" s="117"/>
      <c r="D441" s="124">
        <f t="shared" si="8"/>
        <v>0</v>
      </c>
      <c r="E441" s="130"/>
      <c r="F441" s="123">
        <f t="shared" si="9"/>
        <v>0</v>
      </c>
      <c r="G441" s="117"/>
      <c r="H441" s="124">
        <f t="shared" si="10"/>
        <v>0</v>
      </c>
      <c r="I441" s="130"/>
      <c r="J441" s="123">
        <f t="shared" si="11"/>
        <v>0</v>
      </c>
    </row>
    <row r="442" spans="1:10" s="96" customFormat="1">
      <c r="A442" s="124"/>
      <c r="B442" s="179"/>
      <c r="C442" s="117"/>
      <c r="D442" s="124">
        <f t="shared" si="8"/>
        <v>0</v>
      </c>
      <c r="E442" s="130"/>
      <c r="F442" s="123">
        <f t="shared" si="9"/>
        <v>0</v>
      </c>
      <c r="G442" s="117"/>
      <c r="H442" s="124">
        <f t="shared" si="10"/>
        <v>0</v>
      </c>
      <c r="I442" s="130"/>
      <c r="J442" s="123">
        <f t="shared" si="11"/>
        <v>0</v>
      </c>
    </row>
    <row r="443" spans="1:10" s="96" customFormat="1">
      <c r="A443" s="124"/>
      <c r="B443" s="179"/>
      <c r="C443" s="117"/>
      <c r="D443" s="124">
        <f t="shared" si="8"/>
        <v>0</v>
      </c>
      <c r="E443" s="130"/>
      <c r="F443" s="123">
        <f t="shared" si="9"/>
        <v>0</v>
      </c>
      <c r="G443" s="117"/>
      <c r="H443" s="124">
        <f t="shared" si="10"/>
        <v>0</v>
      </c>
      <c r="I443" s="130"/>
      <c r="J443" s="123">
        <f t="shared" si="11"/>
        <v>0</v>
      </c>
    </row>
    <row r="444" spans="1:10" s="96" customFormat="1">
      <c r="A444" s="124"/>
      <c r="B444" s="179"/>
      <c r="C444" s="117"/>
      <c r="D444" s="124">
        <f t="shared" si="8"/>
        <v>0</v>
      </c>
      <c r="E444" s="130"/>
      <c r="F444" s="123">
        <f t="shared" si="9"/>
        <v>0</v>
      </c>
      <c r="G444" s="117"/>
      <c r="H444" s="124">
        <f t="shared" si="10"/>
        <v>0</v>
      </c>
      <c r="I444" s="130"/>
      <c r="J444" s="123">
        <f t="shared" si="11"/>
        <v>0</v>
      </c>
    </row>
    <row r="445" spans="1:10" s="96" customFormat="1">
      <c r="A445" s="124"/>
      <c r="B445" s="179"/>
      <c r="C445" s="117"/>
      <c r="D445" s="124">
        <f t="shared" si="8"/>
        <v>0</v>
      </c>
      <c r="E445" s="130"/>
      <c r="F445" s="123">
        <f t="shared" si="9"/>
        <v>0</v>
      </c>
      <c r="G445" s="117"/>
      <c r="H445" s="124">
        <f t="shared" si="10"/>
        <v>0</v>
      </c>
      <c r="I445" s="130"/>
      <c r="J445" s="123">
        <f t="shared" si="11"/>
        <v>0</v>
      </c>
    </row>
    <row r="446" spans="1:10" s="96" customFormat="1">
      <c r="A446" s="124"/>
      <c r="B446" s="179"/>
      <c r="C446" s="117"/>
      <c r="D446" s="124">
        <f t="shared" si="8"/>
        <v>0</v>
      </c>
      <c r="E446" s="130"/>
      <c r="F446" s="123">
        <f t="shared" si="9"/>
        <v>0</v>
      </c>
      <c r="G446" s="117"/>
      <c r="H446" s="124">
        <f t="shared" si="10"/>
        <v>0</v>
      </c>
      <c r="I446" s="130"/>
      <c r="J446" s="123">
        <f t="shared" si="11"/>
        <v>0</v>
      </c>
    </row>
    <row r="447" spans="1:10" s="96" customFormat="1">
      <c r="A447" s="124"/>
      <c r="B447" s="179"/>
      <c r="C447" s="117"/>
      <c r="D447" s="124">
        <f t="shared" si="8"/>
        <v>0</v>
      </c>
      <c r="E447" s="130"/>
      <c r="F447" s="123">
        <f t="shared" si="9"/>
        <v>0</v>
      </c>
      <c r="G447" s="117"/>
      <c r="H447" s="124">
        <f t="shared" si="10"/>
        <v>0</v>
      </c>
      <c r="I447" s="130"/>
      <c r="J447" s="123">
        <f t="shared" si="11"/>
        <v>0</v>
      </c>
    </row>
    <row r="448" spans="1:10" s="96" customFormat="1">
      <c r="A448" s="178"/>
      <c r="B448" s="179"/>
      <c r="C448" s="117"/>
      <c r="D448" s="124">
        <f t="shared" si="8"/>
        <v>0</v>
      </c>
      <c r="E448" s="130"/>
      <c r="F448" s="123">
        <f t="shared" si="9"/>
        <v>0</v>
      </c>
      <c r="G448" s="117"/>
      <c r="H448" s="124">
        <f t="shared" si="10"/>
        <v>0</v>
      </c>
      <c r="I448" s="130"/>
      <c r="J448" s="123">
        <f t="shared" si="11"/>
        <v>0</v>
      </c>
    </row>
    <row r="449" spans="1:10" s="96" customFormat="1">
      <c r="A449" s="178"/>
      <c r="B449" s="179"/>
      <c r="C449" s="117"/>
      <c r="D449" s="124">
        <f t="shared" si="8"/>
        <v>0</v>
      </c>
      <c r="E449" s="130"/>
      <c r="F449" s="123">
        <f t="shared" si="9"/>
        <v>0</v>
      </c>
      <c r="G449" s="117"/>
      <c r="H449" s="124">
        <f t="shared" si="10"/>
        <v>0</v>
      </c>
      <c r="I449" s="130"/>
      <c r="J449" s="123">
        <f t="shared" si="11"/>
        <v>0</v>
      </c>
    </row>
    <row r="450" spans="1:10" s="96" customFormat="1">
      <c r="A450" s="178"/>
      <c r="B450" s="179"/>
      <c r="C450" s="117"/>
      <c r="D450" s="124">
        <f t="shared" si="8"/>
        <v>0</v>
      </c>
      <c r="E450" s="130"/>
      <c r="F450" s="123">
        <f t="shared" si="9"/>
        <v>0</v>
      </c>
      <c r="G450" s="117"/>
      <c r="H450" s="124">
        <f t="shared" si="10"/>
        <v>0</v>
      </c>
      <c r="I450" s="130"/>
      <c r="J450" s="123">
        <f t="shared" si="11"/>
        <v>0</v>
      </c>
    </row>
    <row r="451" spans="1:10" s="96" customFormat="1">
      <c r="A451" s="178"/>
      <c r="B451" s="179"/>
      <c r="C451" s="117"/>
      <c r="D451" s="124">
        <f t="shared" si="8"/>
        <v>0</v>
      </c>
      <c r="E451" s="130"/>
      <c r="F451" s="123">
        <f t="shared" si="9"/>
        <v>0</v>
      </c>
      <c r="G451" s="117"/>
      <c r="H451" s="124">
        <f t="shared" si="10"/>
        <v>0</v>
      </c>
      <c r="I451" s="130"/>
      <c r="J451" s="123">
        <f t="shared" si="11"/>
        <v>0</v>
      </c>
    </row>
    <row r="452" spans="1:10" s="96" customFormat="1">
      <c r="A452" s="178"/>
      <c r="B452" s="179"/>
      <c r="C452" s="117"/>
      <c r="D452" s="124">
        <f t="shared" si="8"/>
        <v>0</v>
      </c>
      <c r="E452" s="130"/>
      <c r="F452" s="123">
        <f t="shared" si="9"/>
        <v>0</v>
      </c>
      <c r="G452" s="117"/>
      <c r="H452" s="124">
        <f t="shared" si="10"/>
        <v>0</v>
      </c>
      <c r="I452" s="130"/>
      <c r="J452" s="123">
        <f t="shared" si="11"/>
        <v>0</v>
      </c>
    </row>
    <row r="453" spans="1:10" s="96" customFormat="1">
      <c r="A453" s="178"/>
      <c r="B453" s="179"/>
      <c r="C453" s="117"/>
      <c r="D453" s="124">
        <f t="shared" si="8"/>
        <v>0</v>
      </c>
      <c r="E453" s="130"/>
      <c r="F453" s="123">
        <f t="shared" si="9"/>
        <v>0</v>
      </c>
      <c r="G453" s="117"/>
      <c r="H453" s="124">
        <f t="shared" si="10"/>
        <v>0</v>
      </c>
      <c r="I453" s="130"/>
      <c r="J453" s="123">
        <f t="shared" si="11"/>
        <v>0</v>
      </c>
    </row>
    <row r="454" spans="1:10" s="96" customFormat="1">
      <c r="A454" s="178"/>
      <c r="B454" s="179"/>
      <c r="C454" s="117"/>
      <c r="D454" s="124">
        <f t="shared" si="8"/>
        <v>0</v>
      </c>
      <c r="E454" s="130"/>
      <c r="F454" s="123">
        <f t="shared" si="9"/>
        <v>0</v>
      </c>
      <c r="G454" s="117"/>
      <c r="H454" s="124">
        <f t="shared" si="10"/>
        <v>0</v>
      </c>
      <c r="I454" s="130"/>
      <c r="J454" s="123">
        <f t="shared" si="11"/>
        <v>0</v>
      </c>
    </row>
    <row r="455" spans="1:10" s="96" customFormat="1">
      <c r="A455" s="178"/>
      <c r="B455" s="179"/>
      <c r="C455" s="117"/>
      <c r="D455" s="124">
        <f t="shared" si="8"/>
        <v>0</v>
      </c>
      <c r="E455" s="130"/>
      <c r="F455" s="123">
        <f t="shared" si="9"/>
        <v>0</v>
      </c>
      <c r="G455" s="117"/>
      <c r="H455" s="124">
        <f t="shared" si="10"/>
        <v>0</v>
      </c>
      <c r="I455" s="130"/>
      <c r="J455" s="123">
        <f t="shared" si="11"/>
        <v>0</v>
      </c>
    </row>
    <row r="456" spans="1:10" s="96" customFormat="1">
      <c r="A456" s="178"/>
      <c r="B456" s="179"/>
      <c r="C456" s="117"/>
      <c r="D456" s="124">
        <f t="shared" si="8"/>
        <v>0</v>
      </c>
      <c r="E456" s="130"/>
      <c r="F456" s="123">
        <f t="shared" si="9"/>
        <v>0</v>
      </c>
      <c r="G456" s="117"/>
      <c r="H456" s="124">
        <f t="shared" si="10"/>
        <v>0</v>
      </c>
      <c r="I456" s="130"/>
      <c r="J456" s="123">
        <f t="shared" si="11"/>
        <v>0</v>
      </c>
    </row>
    <row r="457" spans="1:10" s="96" customFormat="1">
      <c r="A457" s="178"/>
      <c r="B457" s="179"/>
      <c r="C457" s="117"/>
      <c r="D457" s="124">
        <f t="shared" si="8"/>
        <v>0</v>
      </c>
      <c r="E457" s="130"/>
      <c r="F457" s="123">
        <f t="shared" si="9"/>
        <v>0</v>
      </c>
      <c r="G457" s="117"/>
      <c r="H457" s="124">
        <f t="shared" si="10"/>
        <v>0</v>
      </c>
      <c r="I457" s="130"/>
      <c r="J457" s="123">
        <f t="shared" si="11"/>
        <v>0</v>
      </c>
    </row>
    <row r="458" spans="1:10" s="96" customFormat="1">
      <c r="A458" s="178"/>
      <c r="B458" s="179"/>
      <c r="C458" s="117"/>
      <c r="D458" s="124">
        <f t="shared" ref="D458:D467" si="12">C458+D457</f>
        <v>0</v>
      </c>
      <c r="E458" s="130"/>
      <c r="F458" s="123">
        <f t="shared" ref="F458:F467" si="13">E458+F457</f>
        <v>0</v>
      </c>
      <c r="G458" s="117"/>
      <c r="H458" s="124">
        <f t="shared" ref="H458:H467" si="14">G458+H457</f>
        <v>0</v>
      </c>
      <c r="I458" s="130"/>
      <c r="J458" s="123">
        <f t="shared" ref="J458:J467" si="15">I458+J457</f>
        <v>0</v>
      </c>
    </row>
    <row r="459" spans="1:10" s="96" customFormat="1">
      <c r="A459" s="178"/>
      <c r="B459" s="179"/>
      <c r="C459" s="117"/>
      <c r="D459" s="124">
        <f t="shared" si="12"/>
        <v>0</v>
      </c>
      <c r="E459" s="130"/>
      <c r="F459" s="123">
        <f t="shared" si="13"/>
        <v>0</v>
      </c>
      <c r="G459" s="117"/>
      <c r="H459" s="124">
        <f t="shared" si="14"/>
        <v>0</v>
      </c>
      <c r="I459" s="130"/>
      <c r="J459" s="123">
        <f t="shared" si="15"/>
        <v>0</v>
      </c>
    </row>
    <row r="460" spans="1:10" s="96" customFormat="1">
      <c r="A460" s="178"/>
      <c r="B460" s="179"/>
      <c r="C460" s="117"/>
      <c r="D460" s="124">
        <f t="shared" si="12"/>
        <v>0</v>
      </c>
      <c r="E460" s="130"/>
      <c r="F460" s="123">
        <f t="shared" si="13"/>
        <v>0</v>
      </c>
      <c r="G460" s="117"/>
      <c r="H460" s="124">
        <f t="shared" si="14"/>
        <v>0</v>
      </c>
      <c r="I460" s="130"/>
      <c r="J460" s="123">
        <f t="shared" si="15"/>
        <v>0</v>
      </c>
    </row>
    <row r="461" spans="1:10" s="96" customFormat="1">
      <c r="A461" s="178"/>
      <c r="B461" s="179"/>
      <c r="C461" s="117"/>
      <c r="D461" s="124">
        <f t="shared" si="12"/>
        <v>0</v>
      </c>
      <c r="E461" s="130"/>
      <c r="F461" s="123">
        <f t="shared" si="13"/>
        <v>0</v>
      </c>
      <c r="G461" s="117"/>
      <c r="H461" s="124">
        <f t="shared" si="14"/>
        <v>0</v>
      </c>
      <c r="I461" s="130"/>
      <c r="J461" s="123">
        <f t="shared" si="15"/>
        <v>0</v>
      </c>
    </row>
    <row r="462" spans="1:10" s="96" customFormat="1">
      <c r="A462" s="178"/>
      <c r="B462" s="179"/>
      <c r="C462" s="117"/>
      <c r="D462" s="124">
        <f t="shared" si="12"/>
        <v>0</v>
      </c>
      <c r="E462" s="130"/>
      <c r="F462" s="123">
        <f t="shared" si="13"/>
        <v>0</v>
      </c>
      <c r="G462" s="117"/>
      <c r="H462" s="124">
        <f t="shared" si="14"/>
        <v>0</v>
      </c>
      <c r="I462" s="130"/>
      <c r="J462" s="123">
        <f t="shared" si="15"/>
        <v>0</v>
      </c>
    </row>
    <row r="463" spans="1:10" s="96" customFormat="1">
      <c r="A463" s="178"/>
      <c r="B463" s="179"/>
      <c r="C463" s="117"/>
      <c r="D463" s="124">
        <f t="shared" si="12"/>
        <v>0</v>
      </c>
      <c r="E463" s="130"/>
      <c r="F463" s="123">
        <f t="shared" si="13"/>
        <v>0</v>
      </c>
      <c r="G463" s="117"/>
      <c r="H463" s="124">
        <f t="shared" si="14"/>
        <v>0</v>
      </c>
      <c r="I463" s="130"/>
      <c r="J463" s="123">
        <f t="shared" si="15"/>
        <v>0</v>
      </c>
    </row>
    <row r="464" spans="1:10" s="96" customFormat="1">
      <c r="A464" s="178"/>
      <c r="B464" s="179"/>
      <c r="C464" s="117"/>
      <c r="D464" s="124">
        <f t="shared" si="12"/>
        <v>0</v>
      </c>
      <c r="E464" s="130"/>
      <c r="F464" s="123">
        <f t="shared" si="13"/>
        <v>0</v>
      </c>
      <c r="G464" s="117"/>
      <c r="H464" s="124">
        <f t="shared" si="14"/>
        <v>0</v>
      </c>
      <c r="I464" s="130"/>
      <c r="J464" s="123">
        <f t="shared" si="15"/>
        <v>0</v>
      </c>
    </row>
    <row r="465" spans="1:10" s="96" customFormat="1">
      <c r="A465" s="178"/>
      <c r="B465" s="179"/>
      <c r="C465" s="117"/>
      <c r="D465" s="124">
        <f t="shared" si="12"/>
        <v>0</v>
      </c>
      <c r="E465" s="130"/>
      <c r="F465" s="123">
        <f t="shared" si="13"/>
        <v>0</v>
      </c>
      <c r="G465" s="117"/>
      <c r="H465" s="124">
        <f t="shared" si="14"/>
        <v>0</v>
      </c>
      <c r="I465" s="130"/>
      <c r="J465" s="123">
        <f t="shared" si="15"/>
        <v>0</v>
      </c>
    </row>
    <row r="466" spans="1:10" s="96" customFormat="1">
      <c r="A466" s="178"/>
      <c r="B466" s="179"/>
      <c r="C466" s="117"/>
      <c r="D466" s="124">
        <f t="shared" si="12"/>
        <v>0</v>
      </c>
      <c r="E466" s="130"/>
      <c r="F466" s="123">
        <f t="shared" si="13"/>
        <v>0</v>
      </c>
      <c r="G466" s="117"/>
      <c r="H466" s="124">
        <f t="shared" si="14"/>
        <v>0</v>
      </c>
      <c r="I466" s="130"/>
      <c r="J466" s="123">
        <f t="shared" si="15"/>
        <v>0</v>
      </c>
    </row>
    <row r="467" spans="1:10" s="96" customFormat="1">
      <c r="A467" s="178"/>
      <c r="B467" s="179"/>
      <c r="C467" s="117"/>
      <c r="D467" s="124">
        <f t="shared" si="12"/>
        <v>0</v>
      </c>
      <c r="E467" s="130"/>
      <c r="F467" s="123">
        <f t="shared" si="13"/>
        <v>0</v>
      </c>
      <c r="G467" s="117"/>
      <c r="H467" s="124">
        <f t="shared" si="14"/>
        <v>0</v>
      </c>
      <c r="I467" s="130"/>
      <c r="J467" s="123">
        <f t="shared" si="15"/>
        <v>0</v>
      </c>
    </row>
    <row r="468" spans="1:10" s="4" customFormat="1" ht="20.25" hidden="1">
      <c r="A468" s="200" t="s">
        <v>141</v>
      </c>
      <c r="B468" s="200"/>
      <c r="C468" s="200"/>
      <c r="D468" s="200"/>
      <c r="E468" s="200"/>
      <c r="F468" s="200"/>
      <c r="G468" s="200"/>
      <c r="H468" s="200"/>
    </row>
    <row r="469" spans="1:10" s="83" customFormat="1" hidden="1">
      <c r="A469" s="278" t="s">
        <v>358</v>
      </c>
      <c r="B469" s="278"/>
      <c r="C469" s="278"/>
      <c r="D469" s="276" t="s">
        <v>376</v>
      </c>
      <c r="E469" s="276"/>
      <c r="F469" s="277"/>
      <c r="G469" s="203" t="s">
        <v>248</v>
      </c>
      <c r="H469" s="156"/>
      <c r="I469" s="156"/>
      <c r="J469" s="156"/>
    </row>
    <row r="470" spans="1:10" s="94" customFormat="1" ht="38.25" hidden="1">
      <c r="A470" s="93" t="s">
        <v>359</v>
      </c>
      <c r="B470" s="294" t="s">
        <v>360</v>
      </c>
      <c r="C470" s="296"/>
      <c r="D470" s="93" t="s">
        <v>377</v>
      </c>
      <c r="E470" s="93" t="s">
        <v>378</v>
      </c>
      <c r="F470" s="93" t="s">
        <v>379</v>
      </c>
      <c r="G470" s="93" t="s">
        <v>380</v>
      </c>
      <c r="H470" s="157"/>
      <c r="I470" s="157"/>
      <c r="J470" s="157"/>
    </row>
    <row r="471" spans="1:10" s="83" customFormat="1" hidden="1">
      <c r="A471" s="52"/>
      <c r="B471" s="263"/>
      <c r="C471" s="265"/>
      <c r="D471" s="52"/>
      <c r="E471" s="154">
        <f>D471</f>
        <v>0</v>
      </c>
      <c r="F471" s="52"/>
      <c r="G471" s="52"/>
      <c r="H471" s="84"/>
      <c r="I471" s="84"/>
      <c r="J471" s="84"/>
    </row>
    <row r="472" spans="1:10" s="83" customFormat="1" hidden="1">
      <c r="A472" s="52"/>
      <c r="B472" s="263"/>
      <c r="C472" s="265"/>
      <c r="D472" s="52"/>
      <c r="E472" s="154">
        <f>D472+E471</f>
        <v>0</v>
      </c>
      <c r="F472" s="52"/>
      <c r="G472" s="52"/>
      <c r="H472" s="84"/>
      <c r="I472" s="84"/>
      <c r="J472" s="84"/>
    </row>
    <row r="473" spans="1:10" s="83" customFormat="1" hidden="1">
      <c r="A473" s="52"/>
      <c r="B473" s="263"/>
      <c r="C473" s="265"/>
      <c r="D473" s="52"/>
      <c r="E473" s="154">
        <f t="shared" ref="E473:E503" si="16">D473+E472</f>
        <v>0</v>
      </c>
      <c r="F473" s="52"/>
      <c r="G473" s="52"/>
      <c r="H473" s="84"/>
      <c r="I473" s="84"/>
      <c r="J473" s="84"/>
    </row>
    <row r="474" spans="1:10" s="83" customFormat="1" hidden="1">
      <c r="A474" s="52"/>
      <c r="B474" s="263"/>
      <c r="C474" s="265"/>
      <c r="D474" s="52"/>
      <c r="E474" s="154">
        <f t="shared" si="16"/>
        <v>0</v>
      </c>
      <c r="F474" s="52"/>
      <c r="G474" s="52"/>
      <c r="H474" s="84"/>
      <c r="I474" s="84"/>
      <c r="J474" s="84"/>
    </row>
    <row r="475" spans="1:10" s="83" customFormat="1" hidden="1">
      <c r="A475" s="52"/>
      <c r="B475" s="263"/>
      <c r="C475" s="265"/>
      <c r="D475" s="52"/>
      <c r="E475" s="154">
        <f t="shared" si="16"/>
        <v>0</v>
      </c>
      <c r="F475" s="52"/>
      <c r="G475" s="52"/>
      <c r="H475" s="84"/>
      <c r="I475" s="84"/>
      <c r="J475" s="84"/>
    </row>
    <row r="476" spans="1:10" s="83" customFormat="1" hidden="1">
      <c r="A476" s="52"/>
      <c r="B476" s="263"/>
      <c r="C476" s="265"/>
      <c r="D476" s="52"/>
      <c r="E476" s="154">
        <f t="shared" si="16"/>
        <v>0</v>
      </c>
      <c r="F476" s="52"/>
      <c r="G476" s="52"/>
      <c r="H476" s="84"/>
      <c r="I476" s="84"/>
      <c r="J476" s="84"/>
    </row>
    <row r="477" spans="1:10" s="83" customFormat="1" hidden="1">
      <c r="A477" s="52"/>
      <c r="B477" s="263"/>
      <c r="C477" s="265"/>
      <c r="D477" s="52"/>
      <c r="E477" s="154">
        <f t="shared" si="16"/>
        <v>0</v>
      </c>
      <c r="F477" s="52"/>
      <c r="G477" s="52"/>
      <c r="H477" s="84"/>
      <c r="I477" s="84"/>
      <c r="J477" s="84"/>
    </row>
    <row r="478" spans="1:10" s="83" customFormat="1" hidden="1">
      <c r="A478" s="52"/>
      <c r="B478" s="263"/>
      <c r="C478" s="265"/>
      <c r="D478" s="52"/>
      <c r="E478" s="154">
        <f t="shared" si="16"/>
        <v>0</v>
      </c>
      <c r="F478" s="52"/>
      <c r="G478" s="52"/>
      <c r="H478" s="84"/>
      <c r="I478" s="84"/>
      <c r="J478" s="84"/>
    </row>
    <row r="479" spans="1:10" s="83" customFormat="1" hidden="1">
      <c r="A479" s="52"/>
      <c r="B479" s="263"/>
      <c r="C479" s="265"/>
      <c r="D479" s="52"/>
      <c r="E479" s="154">
        <f t="shared" si="16"/>
        <v>0</v>
      </c>
      <c r="F479" s="52"/>
      <c r="G479" s="52"/>
      <c r="H479" s="84"/>
      <c r="I479" s="84"/>
      <c r="J479" s="84"/>
    </row>
    <row r="480" spans="1:10" s="83" customFormat="1" hidden="1">
      <c r="A480" s="52"/>
      <c r="B480" s="263"/>
      <c r="C480" s="265"/>
      <c r="D480" s="52"/>
      <c r="E480" s="154">
        <f t="shared" si="16"/>
        <v>0</v>
      </c>
      <c r="F480" s="52"/>
      <c r="G480" s="52"/>
      <c r="H480" s="84"/>
      <c r="I480" s="84"/>
      <c r="J480" s="84"/>
    </row>
    <row r="481" spans="1:10" s="83" customFormat="1" hidden="1">
      <c r="A481" s="52"/>
      <c r="B481" s="263"/>
      <c r="C481" s="265"/>
      <c r="D481" s="52"/>
      <c r="E481" s="154">
        <f t="shared" si="16"/>
        <v>0</v>
      </c>
      <c r="F481" s="52"/>
      <c r="G481" s="52"/>
      <c r="H481" s="84"/>
      <c r="I481" s="84"/>
      <c r="J481" s="84"/>
    </row>
    <row r="482" spans="1:10" s="83" customFormat="1" hidden="1">
      <c r="A482" s="52"/>
      <c r="B482" s="263"/>
      <c r="C482" s="265"/>
      <c r="D482" s="52"/>
      <c r="E482" s="154">
        <f t="shared" si="16"/>
        <v>0</v>
      </c>
      <c r="F482" s="52"/>
      <c r="G482" s="52"/>
      <c r="H482" s="84"/>
      <c r="I482" s="84"/>
      <c r="J482" s="84"/>
    </row>
    <row r="483" spans="1:10" s="83" customFormat="1" hidden="1">
      <c r="A483" s="52"/>
      <c r="B483" s="263"/>
      <c r="C483" s="265"/>
      <c r="D483" s="52"/>
      <c r="E483" s="154">
        <f t="shared" si="16"/>
        <v>0</v>
      </c>
      <c r="F483" s="52"/>
      <c r="G483" s="52"/>
      <c r="H483" s="84"/>
      <c r="I483" s="84"/>
      <c r="J483" s="84"/>
    </row>
    <row r="484" spans="1:10" s="83" customFormat="1" hidden="1">
      <c r="A484" s="52"/>
      <c r="B484" s="263"/>
      <c r="C484" s="265"/>
      <c r="D484" s="52"/>
      <c r="E484" s="154">
        <f t="shared" si="16"/>
        <v>0</v>
      </c>
      <c r="F484" s="52"/>
      <c r="G484" s="52"/>
      <c r="H484" s="84"/>
      <c r="I484" s="84"/>
      <c r="J484" s="84"/>
    </row>
    <row r="485" spans="1:10" s="83" customFormat="1" hidden="1">
      <c r="A485" s="52"/>
      <c r="B485" s="263"/>
      <c r="C485" s="265"/>
      <c r="D485" s="52"/>
      <c r="E485" s="154">
        <f t="shared" si="16"/>
        <v>0</v>
      </c>
      <c r="F485" s="52"/>
      <c r="G485" s="52"/>
      <c r="H485" s="84"/>
      <c r="I485" s="84"/>
      <c r="J485" s="84"/>
    </row>
    <row r="486" spans="1:10" s="83" customFormat="1" hidden="1">
      <c r="A486" s="52"/>
      <c r="B486" s="263"/>
      <c r="C486" s="265"/>
      <c r="D486" s="52"/>
      <c r="E486" s="154">
        <f t="shared" si="16"/>
        <v>0</v>
      </c>
      <c r="F486" s="52"/>
      <c r="G486" s="52"/>
      <c r="H486" s="84"/>
      <c r="I486" s="84"/>
      <c r="J486" s="84"/>
    </row>
    <row r="487" spans="1:10" s="83" customFormat="1" hidden="1">
      <c r="A487" s="52"/>
      <c r="B487" s="263"/>
      <c r="C487" s="265"/>
      <c r="D487" s="52"/>
      <c r="E487" s="154">
        <f t="shared" si="16"/>
        <v>0</v>
      </c>
      <c r="F487" s="52"/>
      <c r="G487" s="52"/>
      <c r="H487" s="84"/>
      <c r="I487" s="84"/>
      <c r="J487" s="84"/>
    </row>
    <row r="488" spans="1:10" s="83" customFormat="1" hidden="1">
      <c r="A488" s="52"/>
      <c r="B488" s="263"/>
      <c r="C488" s="265"/>
      <c r="D488" s="52"/>
      <c r="E488" s="154">
        <f t="shared" si="16"/>
        <v>0</v>
      </c>
      <c r="F488" s="52"/>
      <c r="G488" s="52"/>
      <c r="H488" s="84"/>
      <c r="I488" s="84"/>
      <c r="J488" s="84"/>
    </row>
    <row r="489" spans="1:10" s="83" customFormat="1" hidden="1">
      <c r="A489" s="52"/>
      <c r="B489" s="263"/>
      <c r="C489" s="265"/>
      <c r="D489" s="52"/>
      <c r="E489" s="154">
        <f t="shared" si="16"/>
        <v>0</v>
      </c>
      <c r="F489" s="52"/>
      <c r="G489" s="52"/>
      <c r="H489" s="84"/>
      <c r="I489" s="84"/>
      <c r="J489" s="84"/>
    </row>
    <row r="490" spans="1:10" s="83" customFormat="1" hidden="1">
      <c r="A490" s="52"/>
      <c r="B490" s="263"/>
      <c r="C490" s="265"/>
      <c r="D490" s="52"/>
      <c r="E490" s="154">
        <f t="shared" si="16"/>
        <v>0</v>
      </c>
      <c r="F490" s="52"/>
      <c r="G490" s="52"/>
      <c r="H490" s="84"/>
      <c r="I490" s="84"/>
      <c r="J490" s="84"/>
    </row>
    <row r="491" spans="1:10" s="83" customFormat="1" hidden="1">
      <c r="A491" s="52"/>
      <c r="B491" s="263"/>
      <c r="C491" s="265"/>
      <c r="D491" s="52"/>
      <c r="E491" s="154">
        <f t="shared" si="16"/>
        <v>0</v>
      </c>
      <c r="F491" s="52"/>
      <c r="G491" s="52"/>
      <c r="H491" s="84"/>
      <c r="I491" s="84"/>
      <c r="J491" s="84"/>
    </row>
    <row r="492" spans="1:10" s="83" customFormat="1" hidden="1">
      <c r="A492" s="52"/>
      <c r="B492" s="263"/>
      <c r="C492" s="265"/>
      <c r="D492" s="52"/>
      <c r="E492" s="154">
        <f t="shared" si="16"/>
        <v>0</v>
      </c>
      <c r="F492" s="52"/>
      <c r="G492" s="52"/>
      <c r="H492" s="84"/>
      <c r="I492" s="84"/>
      <c r="J492" s="84"/>
    </row>
    <row r="493" spans="1:10" s="83" customFormat="1" hidden="1">
      <c r="A493" s="52"/>
      <c r="B493" s="263"/>
      <c r="C493" s="265"/>
      <c r="D493" s="52"/>
      <c r="E493" s="154">
        <f t="shared" si="16"/>
        <v>0</v>
      </c>
      <c r="F493" s="52"/>
      <c r="G493" s="52"/>
      <c r="H493" s="84"/>
      <c r="I493" s="84"/>
      <c r="J493" s="84"/>
    </row>
    <row r="494" spans="1:10" s="83" customFormat="1" hidden="1">
      <c r="A494" s="52"/>
      <c r="B494" s="263"/>
      <c r="C494" s="265"/>
      <c r="D494" s="52"/>
      <c r="E494" s="154">
        <f t="shared" si="16"/>
        <v>0</v>
      </c>
      <c r="F494" s="52"/>
      <c r="G494" s="52"/>
      <c r="H494" s="84"/>
      <c r="I494" s="84"/>
      <c r="J494" s="84"/>
    </row>
    <row r="495" spans="1:10" s="83" customFormat="1" hidden="1">
      <c r="A495" s="52"/>
      <c r="B495" s="263"/>
      <c r="C495" s="265"/>
      <c r="D495" s="52"/>
      <c r="E495" s="154">
        <f t="shared" si="16"/>
        <v>0</v>
      </c>
      <c r="F495" s="52"/>
      <c r="G495" s="52"/>
      <c r="H495" s="84"/>
      <c r="I495" s="84"/>
      <c r="J495" s="84"/>
    </row>
    <row r="496" spans="1:10" s="83" customFormat="1" hidden="1">
      <c r="A496" s="52"/>
      <c r="B496" s="263"/>
      <c r="C496" s="265"/>
      <c r="D496" s="52"/>
      <c r="E496" s="154">
        <f t="shared" si="16"/>
        <v>0</v>
      </c>
      <c r="F496" s="52"/>
      <c r="G496" s="52"/>
      <c r="H496" s="84"/>
      <c r="I496" s="84"/>
      <c r="J496" s="84"/>
    </row>
    <row r="497" spans="1:11" s="83" customFormat="1" hidden="1">
      <c r="A497" s="52"/>
      <c r="B497" s="263"/>
      <c r="C497" s="265"/>
      <c r="D497" s="52"/>
      <c r="E497" s="154">
        <f t="shared" si="16"/>
        <v>0</v>
      </c>
      <c r="F497" s="52"/>
      <c r="G497" s="52"/>
      <c r="H497" s="84"/>
      <c r="I497" s="84"/>
      <c r="J497" s="84"/>
    </row>
    <row r="498" spans="1:11" s="83" customFormat="1" hidden="1">
      <c r="A498" s="52"/>
      <c r="B498" s="263"/>
      <c r="C498" s="265"/>
      <c r="D498" s="52"/>
      <c r="E498" s="154">
        <f t="shared" si="16"/>
        <v>0</v>
      </c>
      <c r="F498" s="52"/>
      <c r="G498" s="52"/>
      <c r="H498" s="84"/>
      <c r="I498" s="84"/>
      <c r="J498" s="84"/>
    </row>
    <row r="499" spans="1:11" s="83" customFormat="1" hidden="1">
      <c r="A499" s="52"/>
      <c r="B499" s="263"/>
      <c r="C499" s="265"/>
      <c r="D499" s="52"/>
      <c r="E499" s="154">
        <f t="shared" si="16"/>
        <v>0</v>
      </c>
      <c r="F499" s="52"/>
      <c r="G499" s="52"/>
      <c r="H499" s="84"/>
      <c r="I499" s="84"/>
      <c r="J499" s="84"/>
    </row>
    <row r="500" spans="1:11" s="83" customFormat="1" hidden="1">
      <c r="A500" s="52"/>
      <c r="B500" s="263"/>
      <c r="C500" s="265"/>
      <c r="D500" s="52"/>
      <c r="E500" s="154">
        <f t="shared" si="16"/>
        <v>0</v>
      </c>
      <c r="F500" s="52"/>
      <c r="G500" s="52"/>
      <c r="H500" s="84"/>
      <c r="I500" s="84"/>
      <c r="J500" s="84"/>
    </row>
    <row r="501" spans="1:11" s="83" customFormat="1" hidden="1">
      <c r="A501" s="52"/>
      <c r="B501" s="263"/>
      <c r="C501" s="265"/>
      <c r="D501" s="52"/>
      <c r="E501" s="154">
        <f t="shared" si="16"/>
        <v>0</v>
      </c>
      <c r="F501" s="52"/>
      <c r="G501" s="52"/>
      <c r="H501" s="84"/>
      <c r="I501" s="84"/>
      <c r="J501" s="84"/>
    </row>
    <row r="502" spans="1:11" s="83" customFormat="1" hidden="1">
      <c r="A502" s="52"/>
      <c r="B502" s="263"/>
      <c r="C502" s="265"/>
      <c r="D502" s="52"/>
      <c r="E502" s="154">
        <f t="shared" si="16"/>
        <v>0</v>
      </c>
      <c r="F502" s="52"/>
      <c r="G502" s="52"/>
      <c r="H502" s="84"/>
      <c r="I502" s="84"/>
      <c r="J502" s="84"/>
    </row>
    <row r="503" spans="1:11" s="83" customFormat="1" hidden="1">
      <c r="A503" s="52"/>
      <c r="B503" s="263"/>
      <c r="C503" s="265"/>
      <c r="D503" s="52"/>
      <c r="E503" s="154">
        <f t="shared" si="16"/>
        <v>0</v>
      </c>
      <c r="F503" s="52"/>
      <c r="G503" s="52"/>
      <c r="H503" s="84"/>
      <c r="I503" s="84"/>
      <c r="J503" s="84"/>
    </row>
    <row r="504" spans="1:11" s="4" customFormat="1" ht="13.5" hidden="1" thickBot="1">
      <c r="A504" s="59" t="s">
        <v>277</v>
      </c>
      <c r="B504" s="31"/>
      <c r="C504" s="31"/>
      <c r="D504" s="31"/>
      <c r="E504" s="31"/>
      <c r="F504" s="31"/>
      <c r="G504" s="31"/>
      <c r="H504" s="31"/>
      <c r="I504" s="31"/>
      <c r="J504" s="31"/>
      <c r="K504" s="31"/>
    </row>
    <row r="505" spans="1:11" s="4" customFormat="1" ht="20.25" hidden="1">
      <c r="A505" s="200" t="s">
        <v>186</v>
      </c>
      <c r="B505" s="200"/>
      <c r="C505" s="200"/>
      <c r="D505" s="200"/>
      <c r="E505" s="200"/>
      <c r="F505" s="200"/>
      <c r="G505" s="200"/>
      <c r="H505" s="200"/>
    </row>
    <row r="506" spans="1:11" s="96" customFormat="1" hidden="1">
      <c r="A506" s="95"/>
      <c r="B506" s="95"/>
      <c r="C506" s="283" t="s">
        <v>247</v>
      </c>
      <c r="D506" s="276"/>
      <c r="E506" s="278" t="s">
        <v>248</v>
      </c>
      <c r="F506" s="278"/>
      <c r="G506" s="160"/>
      <c r="H506" s="160"/>
      <c r="I506" s="160"/>
    </row>
    <row r="507" spans="1:11" s="97" customFormat="1" ht="38.25" hidden="1">
      <c r="A507" s="93" t="s">
        <v>372</v>
      </c>
      <c r="B507" s="93" t="s">
        <v>278</v>
      </c>
      <c r="C507" s="93" t="s">
        <v>381</v>
      </c>
      <c r="D507" s="155" t="s">
        <v>374</v>
      </c>
      <c r="E507" s="93" t="s">
        <v>382</v>
      </c>
      <c r="F507" s="153" t="s">
        <v>374</v>
      </c>
      <c r="G507" s="157"/>
      <c r="H507" s="157"/>
      <c r="I507" s="157"/>
    </row>
    <row r="508" spans="1:11" s="96" customFormat="1" hidden="1">
      <c r="A508" s="134"/>
      <c r="B508" s="134"/>
      <c r="C508" s="134"/>
      <c r="D508" s="161">
        <f>C508</f>
        <v>0</v>
      </c>
      <c r="E508" s="134"/>
      <c r="F508" s="158">
        <f>E508</f>
        <v>0</v>
      </c>
      <c r="G508" s="159"/>
      <c r="H508" s="159"/>
      <c r="I508" s="159"/>
    </row>
    <row r="509" spans="1:11" s="96" customFormat="1" hidden="1">
      <c r="A509" s="134"/>
      <c r="B509" s="134"/>
      <c r="C509" s="134"/>
      <c r="D509" s="161">
        <f>C509+D508</f>
        <v>0</v>
      </c>
      <c r="E509" s="134"/>
      <c r="F509" s="158">
        <f>E509+F508</f>
        <v>0</v>
      </c>
      <c r="G509" s="159"/>
      <c r="H509" s="159"/>
      <c r="I509" s="159"/>
    </row>
    <row r="510" spans="1:11" s="96" customFormat="1" hidden="1">
      <c r="A510" s="134"/>
      <c r="B510" s="134"/>
      <c r="C510" s="134"/>
      <c r="D510" s="161">
        <f t="shared" ref="D510:D540" si="17">C510+D509</f>
        <v>0</v>
      </c>
      <c r="E510" s="134"/>
      <c r="F510" s="158">
        <f t="shared" ref="F510:F540" si="18">E510+F509</f>
        <v>0</v>
      </c>
      <c r="G510" s="159"/>
      <c r="H510" s="159"/>
      <c r="I510" s="159"/>
    </row>
    <row r="511" spans="1:11" s="96" customFormat="1" hidden="1">
      <c r="A511" s="134"/>
      <c r="B511" s="134"/>
      <c r="C511" s="134"/>
      <c r="D511" s="161">
        <f t="shared" si="17"/>
        <v>0</v>
      </c>
      <c r="E511" s="134"/>
      <c r="F511" s="158">
        <f t="shared" si="18"/>
        <v>0</v>
      </c>
      <c r="G511" s="159"/>
      <c r="H511" s="159"/>
      <c r="I511" s="159"/>
    </row>
    <row r="512" spans="1:11" s="96" customFormat="1" hidden="1">
      <c r="A512" s="134"/>
      <c r="B512" s="134"/>
      <c r="C512" s="134"/>
      <c r="D512" s="161">
        <f t="shared" si="17"/>
        <v>0</v>
      </c>
      <c r="E512" s="134"/>
      <c r="F512" s="158">
        <f t="shared" si="18"/>
        <v>0</v>
      </c>
      <c r="G512" s="159"/>
      <c r="H512" s="159"/>
      <c r="I512" s="159"/>
    </row>
    <row r="513" spans="1:9" s="96" customFormat="1" hidden="1">
      <c r="A513" s="134"/>
      <c r="B513" s="134"/>
      <c r="C513" s="134"/>
      <c r="D513" s="161">
        <f t="shared" si="17"/>
        <v>0</v>
      </c>
      <c r="E513" s="134"/>
      <c r="F513" s="158">
        <f t="shared" si="18"/>
        <v>0</v>
      </c>
      <c r="G513" s="159"/>
      <c r="H513" s="159"/>
      <c r="I513" s="159"/>
    </row>
    <row r="514" spans="1:9" s="96" customFormat="1" hidden="1">
      <c r="A514" s="134"/>
      <c r="B514" s="134"/>
      <c r="C514" s="134"/>
      <c r="D514" s="161">
        <f t="shared" si="17"/>
        <v>0</v>
      </c>
      <c r="E514" s="134"/>
      <c r="F514" s="158">
        <f t="shared" si="18"/>
        <v>0</v>
      </c>
      <c r="G514" s="159"/>
      <c r="H514" s="159"/>
      <c r="I514" s="159"/>
    </row>
    <row r="515" spans="1:9" s="96" customFormat="1" hidden="1">
      <c r="A515" s="134"/>
      <c r="B515" s="134"/>
      <c r="C515" s="134"/>
      <c r="D515" s="161">
        <f t="shared" si="17"/>
        <v>0</v>
      </c>
      <c r="E515" s="134"/>
      <c r="F515" s="158">
        <f t="shared" si="18"/>
        <v>0</v>
      </c>
      <c r="G515" s="159"/>
      <c r="H515" s="159"/>
      <c r="I515" s="159"/>
    </row>
    <row r="516" spans="1:9" s="96" customFormat="1" hidden="1">
      <c r="A516" s="134"/>
      <c r="B516" s="134"/>
      <c r="C516" s="134"/>
      <c r="D516" s="161">
        <f t="shared" si="17"/>
        <v>0</v>
      </c>
      <c r="E516" s="134"/>
      <c r="F516" s="158">
        <f t="shared" si="18"/>
        <v>0</v>
      </c>
      <c r="G516" s="159"/>
      <c r="H516" s="159"/>
      <c r="I516" s="159"/>
    </row>
    <row r="517" spans="1:9" s="96" customFormat="1" hidden="1">
      <c r="A517" s="134"/>
      <c r="B517" s="134"/>
      <c r="C517" s="134"/>
      <c r="D517" s="161">
        <f t="shared" si="17"/>
        <v>0</v>
      </c>
      <c r="E517" s="134"/>
      <c r="F517" s="158">
        <f t="shared" si="18"/>
        <v>0</v>
      </c>
      <c r="G517" s="159"/>
      <c r="H517" s="159"/>
      <c r="I517" s="159"/>
    </row>
    <row r="518" spans="1:9" s="96" customFormat="1" hidden="1">
      <c r="A518" s="134"/>
      <c r="B518" s="134"/>
      <c r="C518" s="134"/>
      <c r="D518" s="161">
        <f t="shared" si="17"/>
        <v>0</v>
      </c>
      <c r="E518" s="134"/>
      <c r="F518" s="158">
        <f t="shared" si="18"/>
        <v>0</v>
      </c>
      <c r="G518" s="159"/>
      <c r="H518" s="159"/>
      <c r="I518" s="159"/>
    </row>
    <row r="519" spans="1:9" s="96" customFormat="1" hidden="1">
      <c r="A519" s="134"/>
      <c r="B519" s="134"/>
      <c r="C519" s="134"/>
      <c r="D519" s="161">
        <f t="shared" si="17"/>
        <v>0</v>
      </c>
      <c r="E519" s="134"/>
      <c r="F519" s="158">
        <f t="shared" si="18"/>
        <v>0</v>
      </c>
      <c r="G519" s="159"/>
      <c r="H519" s="159"/>
      <c r="I519" s="159"/>
    </row>
    <row r="520" spans="1:9" s="96" customFormat="1" hidden="1">
      <c r="A520" s="134"/>
      <c r="B520" s="134"/>
      <c r="C520" s="134"/>
      <c r="D520" s="161">
        <f t="shared" si="17"/>
        <v>0</v>
      </c>
      <c r="E520" s="134"/>
      <c r="F520" s="158">
        <f t="shared" si="18"/>
        <v>0</v>
      </c>
      <c r="G520" s="159"/>
      <c r="H520" s="159"/>
      <c r="I520" s="159"/>
    </row>
    <row r="521" spans="1:9" s="96" customFormat="1" hidden="1">
      <c r="A521" s="134"/>
      <c r="B521" s="134"/>
      <c r="C521" s="134"/>
      <c r="D521" s="161">
        <f t="shared" si="17"/>
        <v>0</v>
      </c>
      <c r="E521" s="134"/>
      <c r="F521" s="158">
        <f t="shared" si="18"/>
        <v>0</v>
      </c>
      <c r="G521" s="159"/>
      <c r="H521" s="159"/>
      <c r="I521" s="159"/>
    </row>
    <row r="522" spans="1:9" s="96" customFormat="1" hidden="1">
      <c r="A522" s="134"/>
      <c r="B522" s="134"/>
      <c r="C522" s="134"/>
      <c r="D522" s="161">
        <f t="shared" si="17"/>
        <v>0</v>
      </c>
      <c r="E522" s="134"/>
      <c r="F522" s="158">
        <f t="shared" si="18"/>
        <v>0</v>
      </c>
      <c r="G522" s="159"/>
      <c r="H522" s="159"/>
      <c r="I522" s="159"/>
    </row>
    <row r="523" spans="1:9" s="96" customFormat="1" hidden="1">
      <c r="A523" s="134"/>
      <c r="B523" s="134"/>
      <c r="C523" s="134"/>
      <c r="D523" s="161">
        <f t="shared" si="17"/>
        <v>0</v>
      </c>
      <c r="E523" s="134"/>
      <c r="F523" s="158">
        <f t="shared" si="18"/>
        <v>0</v>
      </c>
      <c r="G523" s="159"/>
      <c r="H523" s="159"/>
      <c r="I523" s="159"/>
    </row>
    <row r="524" spans="1:9" s="96" customFormat="1" hidden="1">
      <c r="A524" s="134"/>
      <c r="B524" s="134"/>
      <c r="C524" s="134"/>
      <c r="D524" s="161">
        <f t="shared" si="17"/>
        <v>0</v>
      </c>
      <c r="E524" s="134"/>
      <c r="F524" s="158">
        <f t="shared" si="18"/>
        <v>0</v>
      </c>
      <c r="G524" s="159"/>
      <c r="H524" s="159"/>
      <c r="I524" s="159"/>
    </row>
    <row r="525" spans="1:9" s="96" customFormat="1" hidden="1">
      <c r="A525" s="134"/>
      <c r="B525" s="134"/>
      <c r="C525" s="134"/>
      <c r="D525" s="161">
        <f t="shared" si="17"/>
        <v>0</v>
      </c>
      <c r="E525" s="134"/>
      <c r="F525" s="158">
        <f t="shared" si="18"/>
        <v>0</v>
      </c>
      <c r="G525" s="159"/>
      <c r="H525" s="159"/>
      <c r="I525" s="159"/>
    </row>
    <row r="526" spans="1:9" s="96" customFormat="1" hidden="1">
      <c r="A526" s="134"/>
      <c r="B526" s="134"/>
      <c r="C526" s="134"/>
      <c r="D526" s="161">
        <f t="shared" si="17"/>
        <v>0</v>
      </c>
      <c r="E526" s="134"/>
      <c r="F526" s="158">
        <f t="shared" si="18"/>
        <v>0</v>
      </c>
      <c r="G526" s="159"/>
      <c r="H526" s="159"/>
      <c r="I526" s="159"/>
    </row>
    <row r="527" spans="1:9" s="96" customFormat="1" hidden="1">
      <c r="A527" s="134"/>
      <c r="B527" s="134"/>
      <c r="C527" s="134"/>
      <c r="D527" s="161">
        <f t="shared" si="17"/>
        <v>0</v>
      </c>
      <c r="E527" s="134"/>
      <c r="F527" s="158">
        <f t="shared" si="18"/>
        <v>0</v>
      </c>
      <c r="G527" s="159"/>
      <c r="H527" s="159"/>
      <c r="I527" s="159"/>
    </row>
    <row r="528" spans="1:9" s="96" customFormat="1" hidden="1">
      <c r="A528" s="134"/>
      <c r="B528" s="134"/>
      <c r="C528" s="134"/>
      <c r="D528" s="161">
        <f t="shared" si="17"/>
        <v>0</v>
      </c>
      <c r="E528" s="134"/>
      <c r="F528" s="158">
        <f t="shared" si="18"/>
        <v>0</v>
      </c>
      <c r="G528" s="159"/>
      <c r="H528" s="159"/>
      <c r="I528" s="159"/>
    </row>
    <row r="529" spans="1:11" s="96" customFormat="1" hidden="1">
      <c r="A529" s="134"/>
      <c r="B529" s="134"/>
      <c r="C529" s="134"/>
      <c r="D529" s="161">
        <f t="shared" si="17"/>
        <v>0</v>
      </c>
      <c r="E529" s="134"/>
      <c r="F529" s="158">
        <f t="shared" si="18"/>
        <v>0</v>
      </c>
      <c r="G529" s="159"/>
      <c r="H529" s="159"/>
      <c r="I529" s="159"/>
    </row>
    <row r="530" spans="1:11" s="96" customFormat="1" hidden="1">
      <c r="A530" s="134"/>
      <c r="B530" s="134"/>
      <c r="C530" s="134"/>
      <c r="D530" s="161">
        <f t="shared" si="17"/>
        <v>0</v>
      </c>
      <c r="E530" s="134"/>
      <c r="F530" s="158">
        <f t="shared" si="18"/>
        <v>0</v>
      </c>
      <c r="G530" s="159"/>
      <c r="H530" s="159"/>
      <c r="I530" s="159"/>
    </row>
    <row r="531" spans="1:11" s="96" customFormat="1" hidden="1">
      <c r="A531" s="134"/>
      <c r="B531" s="134"/>
      <c r="C531" s="134"/>
      <c r="D531" s="161">
        <f t="shared" si="17"/>
        <v>0</v>
      </c>
      <c r="E531" s="134"/>
      <c r="F531" s="158">
        <f t="shared" si="18"/>
        <v>0</v>
      </c>
      <c r="G531" s="159"/>
      <c r="H531" s="159"/>
      <c r="I531" s="159"/>
    </row>
    <row r="532" spans="1:11" s="96" customFormat="1" hidden="1">
      <c r="A532" s="134"/>
      <c r="B532" s="134"/>
      <c r="C532" s="134"/>
      <c r="D532" s="161">
        <f t="shared" si="17"/>
        <v>0</v>
      </c>
      <c r="E532" s="134"/>
      <c r="F532" s="158">
        <f t="shared" si="18"/>
        <v>0</v>
      </c>
      <c r="G532" s="159"/>
      <c r="H532" s="159"/>
      <c r="I532" s="159"/>
    </row>
    <row r="533" spans="1:11" s="96" customFormat="1" hidden="1">
      <c r="A533" s="134"/>
      <c r="B533" s="134"/>
      <c r="C533" s="134"/>
      <c r="D533" s="161">
        <f t="shared" si="17"/>
        <v>0</v>
      </c>
      <c r="E533" s="134"/>
      <c r="F533" s="158">
        <f t="shared" si="18"/>
        <v>0</v>
      </c>
      <c r="G533" s="159"/>
      <c r="H533" s="159"/>
      <c r="I533" s="159"/>
    </row>
    <row r="534" spans="1:11" s="96" customFormat="1" hidden="1">
      <c r="A534" s="134"/>
      <c r="B534" s="134"/>
      <c r="C534" s="134"/>
      <c r="D534" s="161">
        <f t="shared" si="17"/>
        <v>0</v>
      </c>
      <c r="E534" s="134"/>
      <c r="F534" s="158">
        <f t="shared" si="18"/>
        <v>0</v>
      </c>
      <c r="G534" s="159"/>
      <c r="H534" s="159"/>
      <c r="I534" s="159"/>
    </row>
    <row r="535" spans="1:11" s="96" customFormat="1" hidden="1">
      <c r="A535" s="134"/>
      <c r="B535" s="134"/>
      <c r="C535" s="134"/>
      <c r="D535" s="161">
        <f t="shared" si="17"/>
        <v>0</v>
      </c>
      <c r="E535" s="134"/>
      <c r="F535" s="158">
        <f t="shared" si="18"/>
        <v>0</v>
      </c>
      <c r="G535" s="159"/>
      <c r="H535" s="159"/>
      <c r="I535" s="159"/>
    </row>
    <row r="536" spans="1:11" s="96" customFormat="1" hidden="1">
      <c r="A536" s="134"/>
      <c r="B536" s="134"/>
      <c r="C536" s="134"/>
      <c r="D536" s="161">
        <f t="shared" si="17"/>
        <v>0</v>
      </c>
      <c r="E536" s="134"/>
      <c r="F536" s="158">
        <f t="shared" si="18"/>
        <v>0</v>
      </c>
      <c r="G536" s="159"/>
      <c r="H536" s="159"/>
      <c r="I536" s="159"/>
    </row>
    <row r="537" spans="1:11" s="96" customFormat="1" hidden="1">
      <c r="A537" s="134"/>
      <c r="B537" s="134"/>
      <c r="C537" s="134"/>
      <c r="D537" s="161">
        <f t="shared" si="17"/>
        <v>0</v>
      </c>
      <c r="E537" s="134"/>
      <c r="F537" s="158">
        <f t="shared" si="18"/>
        <v>0</v>
      </c>
      <c r="G537" s="159"/>
      <c r="H537" s="159"/>
      <c r="I537" s="159"/>
    </row>
    <row r="538" spans="1:11" s="96" customFormat="1" hidden="1">
      <c r="A538" s="134"/>
      <c r="B538" s="134"/>
      <c r="C538" s="134"/>
      <c r="D538" s="161">
        <f t="shared" si="17"/>
        <v>0</v>
      </c>
      <c r="E538" s="134"/>
      <c r="F538" s="158">
        <f t="shared" si="18"/>
        <v>0</v>
      </c>
      <c r="G538" s="159"/>
      <c r="H538" s="159"/>
      <c r="I538" s="159"/>
    </row>
    <row r="539" spans="1:11" s="96" customFormat="1" hidden="1">
      <c r="A539" s="134"/>
      <c r="B539" s="134"/>
      <c r="C539" s="134"/>
      <c r="D539" s="161">
        <f t="shared" si="17"/>
        <v>0</v>
      </c>
      <c r="E539" s="134"/>
      <c r="F539" s="158">
        <f t="shared" si="18"/>
        <v>0</v>
      </c>
      <c r="G539" s="159"/>
      <c r="H539" s="159"/>
      <c r="I539" s="159"/>
    </row>
    <row r="540" spans="1:11" s="96" customFormat="1" hidden="1">
      <c r="A540" s="134"/>
      <c r="B540" s="134"/>
      <c r="C540" s="134"/>
      <c r="D540" s="161">
        <f t="shared" si="17"/>
        <v>0</v>
      </c>
      <c r="E540" s="134"/>
      <c r="F540" s="158">
        <f t="shared" si="18"/>
        <v>0</v>
      </c>
      <c r="G540" s="159"/>
      <c r="H540" s="159"/>
      <c r="I540" s="159"/>
    </row>
    <row r="541" spans="1:11" s="4" customFormat="1" ht="13.5" hidden="1" thickBot="1">
      <c r="A541" s="59" t="s">
        <v>277</v>
      </c>
      <c r="B541" s="31"/>
      <c r="C541" s="31"/>
      <c r="D541" s="31"/>
      <c r="E541" s="31"/>
      <c r="F541" s="31"/>
      <c r="G541" s="31"/>
      <c r="H541" s="31"/>
      <c r="I541" s="31"/>
      <c r="J541" s="31"/>
      <c r="K541" s="31"/>
    </row>
    <row r="542" spans="1:11" s="83" customFormat="1" ht="20.25" hidden="1">
      <c r="A542" s="284" t="s">
        <v>383</v>
      </c>
      <c r="B542" s="284"/>
      <c r="C542" s="284"/>
      <c r="D542" s="284"/>
      <c r="E542" s="284"/>
      <c r="F542" s="284"/>
      <c r="G542" s="284"/>
      <c r="H542" s="284"/>
      <c r="I542" s="284"/>
    </row>
    <row r="543" spans="1:11" s="83" customFormat="1" hidden="1">
      <c r="A543" s="204" t="s">
        <v>211</v>
      </c>
      <c r="B543" s="204" t="s">
        <v>384</v>
      </c>
      <c r="C543" s="285" t="s">
        <v>385</v>
      </c>
      <c r="D543" s="286"/>
      <c r="E543" s="286"/>
      <c r="F543" s="286"/>
      <c r="G543" s="286" t="s">
        <v>284</v>
      </c>
      <c r="H543" s="286"/>
      <c r="I543" s="286"/>
      <c r="J543" s="286"/>
      <c r="K543" s="286"/>
    </row>
    <row r="544" spans="1:11" s="83" customFormat="1" hidden="1">
      <c r="A544" s="202"/>
      <c r="B544" s="201"/>
      <c r="C544" s="267"/>
      <c r="D544" s="267"/>
      <c r="E544" s="267"/>
      <c r="F544" s="267"/>
      <c r="G544" s="267"/>
      <c r="H544" s="267"/>
      <c r="I544" s="267"/>
      <c r="J544" s="267"/>
      <c r="K544" s="267"/>
    </row>
    <row r="545" spans="1:11" s="83" customFormat="1" hidden="1">
      <c r="A545" s="202"/>
      <c r="B545" s="201"/>
      <c r="C545" s="267"/>
      <c r="D545" s="267"/>
      <c r="E545" s="267"/>
      <c r="F545" s="267"/>
      <c r="G545" s="267"/>
      <c r="H545" s="267"/>
      <c r="I545" s="267"/>
      <c r="J545" s="267"/>
      <c r="K545" s="267"/>
    </row>
    <row r="546" spans="1:11" s="83" customFormat="1" hidden="1">
      <c r="A546" s="202"/>
      <c r="B546" s="201"/>
      <c r="C546" s="263"/>
      <c r="D546" s="264"/>
      <c r="E546" s="264"/>
      <c r="F546" s="265"/>
      <c r="G546" s="263"/>
      <c r="H546" s="264"/>
      <c r="I546" s="264"/>
      <c r="J546" s="264"/>
      <c r="K546" s="265"/>
    </row>
    <row r="547" spans="1:11" s="83" customFormat="1" hidden="1">
      <c r="A547" s="202"/>
      <c r="B547" s="201"/>
      <c r="C547" s="267"/>
      <c r="D547" s="267"/>
      <c r="E547" s="267"/>
      <c r="F547" s="267"/>
      <c r="G547" s="267"/>
      <c r="H547" s="267"/>
      <c r="I547" s="267"/>
      <c r="J547" s="267"/>
      <c r="K547" s="267"/>
    </row>
    <row r="548" spans="1:11" s="83" customFormat="1" hidden="1">
      <c r="A548" s="202"/>
      <c r="B548" s="201"/>
      <c r="C548" s="267"/>
      <c r="D548" s="267"/>
      <c r="E548" s="267"/>
      <c r="F548" s="267"/>
      <c r="G548" s="267"/>
      <c r="H548" s="267"/>
      <c r="I548" s="267"/>
      <c r="J548" s="267"/>
      <c r="K548" s="267"/>
    </row>
    <row r="549" spans="1:11" s="83" customFormat="1" hidden="1">
      <c r="A549" s="202"/>
      <c r="B549" s="201"/>
      <c r="C549" s="263"/>
      <c r="D549" s="264"/>
      <c r="E549" s="264"/>
      <c r="F549" s="265"/>
      <c r="G549" s="263"/>
      <c r="H549" s="264"/>
      <c r="I549" s="264"/>
      <c r="J549" s="264"/>
      <c r="K549" s="265"/>
    </row>
    <row r="550" spans="1:11" s="83" customFormat="1" hidden="1">
      <c r="A550" s="202"/>
      <c r="B550" s="201"/>
      <c r="C550" s="267"/>
      <c r="D550" s="267"/>
      <c r="E550" s="267"/>
      <c r="F550" s="267"/>
      <c r="G550" s="267"/>
      <c r="H550" s="267"/>
      <c r="I550" s="267"/>
      <c r="J550" s="267"/>
      <c r="K550" s="267"/>
    </row>
    <row r="551" spans="1:11" s="83" customFormat="1" hidden="1">
      <c r="A551" s="202"/>
      <c r="B551" s="201"/>
      <c r="C551" s="267"/>
      <c r="D551" s="267"/>
      <c r="E551" s="267"/>
      <c r="F551" s="267"/>
      <c r="G551" s="267"/>
      <c r="H551" s="267"/>
      <c r="I551" s="267"/>
      <c r="J551" s="267"/>
      <c r="K551" s="267"/>
    </row>
    <row r="552" spans="1:11" s="83" customFormat="1" hidden="1">
      <c r="A552" s="202"/>
      <c r="B552" s="201"/>
      <c r="C552" s="263"/>
      <c r="D552" s="264"/>
      <c r="E552" s="264"/>
      <c r="F552" s="265"/>
      <c r="G552" s="263"/>
      <c r="H552" s="264"/>
      <c r="I552" s="264"/>
      <c r="J552" s="264"/>
      <c r="K552" s="265"/>
    </row>
    <row r="553" spans="1:11" s="83" customFormat="1" hidden="1">
      <c r="A553" s="202"/>
      <c r="B553" s="201"/>
      <c r="C553" s="267"/>
      <c r="D553" s="267"/>
      <c r="E553" s="267"/>
      <c r="F553" s="267"/>
      <c r="G553" s="267"/>
      <c r="H553" s="267"/>
      <c r="I553" s="267"/>
      <c r="J553" s="267"/>
      <c r="K553" s="267"/>
    </row>
    <row r="554" spans="1:11" s="83" customFormat="1" hidden="1">
      <c r="A554" s="202"/>
      <c r="B554" s="201"/>
      <c r="C554" s="267"/>
      <c r="D554" s="267"/>
      <c r="E554" s="267"/>
      <c r="F554" s="267"/>
      <c r="G554" s="267"/>
      <c r="H554" s="267"/>
      <c r="I554" s="267"/>
      <c r="J554" s="267"/>
      <c r="K554" s="267"/>
    </row>
    <row r="555" spans="1:11" s="83" customFormat="1" hidden="1">
      <c r="A555" s="202"/>
      <c r="B555" s="201"/>
      <c r="C555" s="263"/>
      <c r="D555" s="264"/>
      <c r="E555" s="264"/>
      <c r="F555" s="265"/>
      <c r="G555" s="263"/>
      <c r="H555" s="264"/>
      <c r="I555" s="264"/>
      <c r="J555" s="264"/>
      <c r="K555" s="265"/>
    </row>
    <row r="556" spans="1:11" s="83" customFormat="1" hidden="1">
      <c r="A556" s="202"/>
      <c r="B556" s="201"/>
      <c r="C556" s="267"/>
      <c r="D556" s="267"/>
      <c r="E556" s="267"/>
      <c r="F556" s="267"/>
      <c r="G556" s="267"/>
      <c r="H556" s="267"/>
      <c r="I556" s="267"/>
      <c r="J556" s="267"/>
      <c r="K556" s="267"/>
    </row>
    <row r="557" spans="1:11" s="83" customFormat="1" hidden="1">
      <c r="A557" s="202"/>
      <c r="B557" s="201"/>
      <c r="C557" s="267"/>
      <c r="D557" s="267"/>
      <c r="E557" s="267"/>
      <c r="F557" s="267"/>
      <c r="G557" s="267"/>
      <c r="H557" s="267"/>
      <c r="I557" s="267"/>
      <c r="J557" s="267"/>
      <c r="K557" s="267"/>
    </row>
    <row r="558" spans="1:11" s="83" customFormat="1" hidden="1">
      <c r="A558" s="202"/>
      <c r="B558" s="201"/>
      <c r="C558" s="263"/>
      <c r="D558" s="264"/>
      <c r="E558" s="264"/>
      <c r="F558" s="265"/>
      <c r="G558" s="263"/>
      <c r="H558" s="264"/>
      <c r="I558" s="264"/>
      <c r="J558" s="264"/>
      <c r="K558" s="265"/>
    </row>
    <row r="559" spans="1:11" s="83" customFormat="1" hidden="1">
      <c r="A559" s="202"/>
      <c r="B559" s="201"/>
      <c r="C559" s="267"/>
      <c r="D559" s="267"/>
      <c r="E559" s="267"/>
      <c r="F559" s="267"/>
      <c r="G559" s="267"/>
      <c r="H559" s="267"/>
      <c r="I559" s="267"/>
      <c r="J559" s="267"/>
      <c r="K559" s="267"/>
    </row>
    <row r="560" spans="1:11" s="83" customFormat="1" hidden="1">
      <c r="A560" s="202"/>
      <c r="B560" s="201"/>
      <c r="C560" s="267"/>
      <c r="D560" s="267"/>
      <c r="E560" s="267"/>
      <c r="F560" s="267"/>
      <c r="G560" s="267"/>
      <c r="H560" s="267"/>
      <c r="I560" s="267"/>
      <c r="J560" s="267"/>
      <c r="K560" s="267"/>
    </row>
    <row r="561" spans="1:11" s="83" customFormat="1" hidden="1">
      <c r="A561" s="202"/>
      <c r="B561" s="201"/>
      <c r="C561" s="263"/>
      <c r="D561" s="264"/>
      <c r="E561" s="264"/>
      <c r="F561" s="265"/>
      <c r="G561" s="263"/>
      <c r="H561" s="264"/>
      <c r="I561" s="264"/>
      <c r="J561" s="264"/>
      <c r="K561" s="265"/>
    </row>
    <row r="562" spans="1:11" s="83" customFormat="1" hidden="1">
      <c r="A562" s="202"/>
      <c r="B562" s="201"/>
      <c r="C562" s="267"/>
      <c r="D562" s="267"/>
      <c r="E562" s="267"/>
      <c r="F562" s="267"/>
      <c r="G562" s="267"/>
      <c r="H562" s="267"/>
      <c r="I562" s="267"/>
      <c r="J562" s="267"/>
      <c r="K562" s="267"/>
    </row>
    <row r="563" spans="1:11" s="83" customFormat="1" hidden="1">
      <c r="A563" s="202"/>
      <c r="B563" s="201"/>
      <c r="C563" s="267"/>
      <c r="D563" s="267"/>
      <c r="E563" s="267"/>
      <c r="F563" s="267"/>
      <c r="G563" s="267"/>
      <c r="H563" s="267"/>
      <c r="I563" s="267"/>
      <c r="J563" s="267"/>
      <c r="K563" s="267"/>
    </row>
    <row r="564" spans="1:11" s="83" customFormat="1" hidden="1">
      <c r="A564" s="202"/>
      <c r="B564" s="201"/>
      <c r="C564" s="263"/>
      <c r="D564" s="264"/>
      <c r="E564" s="264"/>
      <c r="F564" s="265"/>
      <c r="G564" s="263"/>
      <c r="H564" s="264"/>
      <c r="I564" s="264"/>
      <c r="J564" s="264"/>
      <c r="K564" s="265"/>
    </row>
    <row r="565" spans="1:11" s="83" customFormat="1" hidden="1">
      <c r="A565" s="202"/>
      <c r="B565" s="201"/>
      <c r="C565" s="267"/>
      <c r="D565" s="267"/>
      <c r="E565" s="267"/>
      <c r="F565" s="267"/>
      <c r="G565" s="267"/>
      <c r="H565" s="267"/>
      <c r="I565" s="267"/>
      <c r="J565" s="267"/>
      <c r="K565" s="267"/>
    </row>
    <row r="566" spans="1:11" s="83" customFormat="1" hidden="1">
      <c r="A566" s="202"/>
      <c r="B566" s="201"/>
      <c r="C566" s="267"/>
      <c r="D566" s="267"/>
      <c r="E566" s="267"/>
      <c r="F566" s="267"/>
      <c r="G566" s="267"/>
      <c r="H566" s="267"/>
      <c r="I566" s="267"/>
      <c r="J566" s="267"/>
      <c r="K566" s="267"/>
    </row>
    <row r="567" spans="1:11" s="83" customFormat="1" hidden="1">
      <c r="A567" s="202"/>
      <c r="B567" s="201"/>
      <c r="C567" s="263"/>
      <c r="D567" s="264"/>
      <c r="E567" s="264"/>
      <c r="F567" s="265"/>
      <c r="G567" s="263"/>
      <c r="H567" s="264"/>
      <c r="I567" s="264"/>
      <c r="J567" s="264"/>
      <c r="K567" s="265"/>
    </row>
    <row r="568" spans="1:11" s="83" customFormat="1" hidden="1">
      <c r="A568" s="202"/>
      <c r="B568" s="201"/>
      <c r="C568" s="267"/>
      <c r="D568" s="267"/>
      <c r="E568" s="267"/>
      <c r="F568" s="267"/>
      <c r="G568" s="267"/>
      <c r="H568" s="267"/>
      <c r="I568" s="267"/>
      <c r="J568" s="267"/>
      <c r="K568" s="267"/>
    </row>
    <row r="569" spans="1:11" s="83" customFormat="1" hidden="1">
      <c r="A569" s="202"/>
      <c r="B569" s="201"/>
      <c r="C569" s="267"/>
      <c r="D569" s="267"/>
      <c r="E569" s="267"/>
      <c r="F569" s="267"/>
      <c r="G569" s="267"/>
      <c r="H569" s="267"/>
      <c r="I569" s="267"/>
      <c r="J569" s="267"/>
      <c r="K569" s="267"/>
    </row>
    <row r="570" spans="1:11" s="83" customFormat="1" hidden="1">
      <c r="A570" s="202"/>
      <c r="B570" s="201"/>
      <c r="C570" s="263"/>
      <c r="D570" s="264"/>
      <c r="E570" s="264"/>
      <c r="F570" s="265"/>
      <c r="G570" s="263"/>
      <c r="H570" s="264"/>
      <c r="I570" s="264"/>
      <c r="J570" s="264"/>
      <c r="K570" s="265"/>
    </row>
    <row r="571" spans="1:11" s="83" customFormat="1" hidden="1">
      <c r="A571" s="202"/>
      <c r="B571" s="201"/>
      <c r="C571" s="267"/>
      <c r="D571" s="267"/>
      <c r="E571" s="267"/>
      <c r="F571" s="267"/>
      <c r="G571" s="267"/>
      <c r="H571" s="267"/>
      <c r="I571" s="267"/>
      <c r="J571" s="267"/>
      <c r="K571" s="267"/>
    </row>
    <row r="572" spans="1:11" s="83" customFormat="1" hidden="1">
      <c r="A572" s="202"/>
      <c r="B572" s="201"/>
      <c r="C572" s="267"/>
      <c r="D572" s="267"/>
      <c r="E572" s="267"/>
      <c r="F572" s="267"/>
      <c r="G572" s="267"/>
      <c r="H572" s="267"/>
      <c r="I572" s="267"/>
      <c r="J572" s="267"/>
      <c r="K572" s="267"/>
    </row>
    <row r="573" spans="1:11" s="83" customFormat="1" hidden="1">
      <c r="A573" s="202"/>
      <c r="B573" s="201"/>
      <c r="C573" s="263"/>
      <c r="D573" s="264"/>
      <c r="E573" s="264"/>
      <c r="F573" s="265"/>
      <c r="G573" s="263"/>
      <c r="H573" s="264"/>
      <c r="I573" s="264"/>
      <c r="J573" s="264"/>
      <c r="K573" s="265"/>
    </row>
    <row r="574" spans="1:11" s="83" customFormat="1" hidden="1">
      <c r="A574" s="202"/>
      <c r="B574" s="201"/>
      <c r="C574" s="267"/>
      <c r="D574" s="267"/>
      <c r="E574" s="267"/>
      <c r="F574" s="267"/>
      <c r="G574" s="267"/>
      <c r="H574" s="267"/>
      <c r="I574" s="267"/>
      <c r="J574" s="267"/>
      <c r="K574" s="267"/>
    </row>
    <row r="575" spans="1:11" s="83" customFormat="1" hidden="1">
      <c r="A575" s="202"/>
      <c r="B575" s="201"/>
      <c r="C575" s="267"/>
      <c r="D575" s="267"/>
      <c r="E575" s="267"/>
      <c r="F575" s="267"/>
      <c r="G575" s="267"/>
      <c r="H575" s="267"/>
      <c r="I575" s="267"/>
      <c r="J575" s="267"/>
      <c r="K575" s="267"/>
    </row>
    <row r="576" spans="1:11" s="83" customFormat="1" hidden="1">
      <c r="A576" s="202"/>
      <c r="B576" s="201"/>
      <c r="C576" s="263"/>
      <c r="D576" s="264"/>
      <c r="E576" s="264"/>
      <c r="F576" s="265"/>
      <c r="G576" s="263"/>
      <c r="H576" s="264"/>
      <c r="I576" s="264"/>
      <c r="J576" s="264"/>
      <c r="K576" s="265"/>
    </row>
    <row r="577" spans="1:11" s="83" customFormat="1" hidden="1">
      <c r="A577" s="202"/>
      <c r="B577" s="201"/>
      <c r="C577" s="267"/>
      <c r="D577" s="267"/>
      <c r="E577" s="267"/>
      <c r="F577" s="267"/>
      <c r="G577" s="267"/>
      <c r="H577" s="267"/>
      <c r="I577" s="267"/>
      <c r="J577" s="267"/>
      <c r="K577" s="267"/>
    </row>
    <row r="578" spans="1:11" s="83" customFormat="1" hidden="1">
      <c r="A578" s="202"/>
      <c r="B578" s="201"/>
      <c r="C578" s="267"/>
      <c r="D578" s="267"/>
      <c r="E578" s="267"/>
      <c r="F578" s="267"/>
      <c r="G578" s="267"/>
      <c r="H578" s="267"/>
      <c r="I578" s="267"/>
      <c r="J578" s="267"/>
      <c r="K578" s="267"/>
    </row>
    <row r="579" spans="1:11" s="83" customFormat="1" hidden="1">
      <c r="A579" s="202"/>
      <c r="B579" s="201"/>
      <c r="C579" s="263"/>
      <c r="D579" s="264"/>
      <c r="E579" s="264"/>
      <c r="F579" s="265"/>
      <c r="G579" s="263"/>
      <c r="H579" s="264"/>
      <c r="I579" s="264"/>
      <c r="J579" s="264"/>
      <c r="K579" s="265"/>
    </row>
    <row r="580" spans="1:11" s="83" customFormat="1" hidden="1">
      <c r="A580" s="202"/>
      <c r="B580" s="201"/>
      <c r="C580" s="267"/>
      <c r="D580" s="267"/>
      <c r="E580" s="267"/>
      <c r="F580" s="267"/>
      <c r="G580" s="267"/>
      <c r="H580" s="267"/>
      <c r="I580" s="267"/>
      <c r="J580" s="267"/>
      <c r="K580" s="267"/>
    </row>
    <row r="581" spans="1:11" s="83" customFormat="1" hidden="1">
      <c r="A581" s="202"/>
      <c r="B581" s="201"/>
      <c r="C581" s="267"/>
      <c r="D581" s="267"/>
      <c r="E581" s="267"/>
      <c r="F581" s="267"/>
      <c r="G581" s="267"/>
      <c r="H581" s="267"/>
      <c r="I581" s="267"/>
      <c r="J581" s="267"/>
      <c r="K581" s="267"/>
    </row>
    <row r="582" spans="1:11" s="83" customFormat="1" hidden="1">
      <c r="A582" s="202"/>
      <c r="B582" s="201"/>
      <c r="C582" s="263"/>
      <c r="D582" s="264"/>
      <c r="E582" s="264"/>
      <c r="F582" s="265"/>
      <c r="G582" s="263"/>
      <c r="H582" s="264"/>
      <c r="I582" s="264"/>
      <c r="J582" s="264"/>
      <c r="K582" s="265"/>
    </row>
    <row r="583" spans="1:11" s="83" customFormat="1" hidden="1">
      <c r="A583" s="202"/>
      <c r="B583" s="201"/>
      <c r="C583" s="267"/>
      <c r="D583" s="267"/>
      <c r="E583" s="267"/>
      <c r="F583" s="267"/>
      <c r="G583" s="267"/>
      <c r="H583" s="267"/>
      <c r="I583" s="267"/>
      <c r="J583" s="267"/>
      <c r="K583" s="267"/>
    </row>
    <row r="584" spans="1:11" s="83" customFormat="1" hidden="1">
      <c r="A584" s="202"/>
      <c r="B584" s="201"/>
      <c r="C584" s="267"/>
      <c r="D584" s="267"/>
      <c r="E584" s="267"/>
      <c r="F584" s="267"/>
      <c r="G584" s="267"/>
      <c r="H584" s="267"/>
      <c r="I584" s="267"/>
      <c r="J584" s="267"/>
      <c r="K584" s="267"/>
    </row>
    <row r="585" spans="1:11" s="83" customFormat="1" hidden="1">
      <c r="A585" s="202"/>
      <c r="B585" s="201"/>
      <c r="C585" s="263"/>
      <c r="D585" s="264"/>
      <c r="E585" s="264"/>
      <c r="F585" s="265"/>
      <c r="G585" s="263"/>
      <c r="H585" s="264"/>
      <c r="I585" s="264"/>
      <c r="J585" s="264"/>
      <c r="K585" s="265"/>
    </row>
    <row r="586" spans="1:11" s="83" customFormat="1" hidden="1">
      <c r="A586" s="202"/>
      <c r="B586" s="201"/>
      <c r="C586" s="267"/>
      <c r="D586" s="267"/>
      <c r="E586" s="267"/>
      <c r="F586" s="267"/>
      <c r="G586" s="267"/>
      <c r="H586" s="267"/>
      <c r="I586" s="267"/>
      <c r="J586" s="267"/>
      <c r="K586" s="267"/>
    </row>
    <row r="587" spans="1:11" s="83" customFormat="1" hidden="1">
      <c r="A587" s="202"/>
      <c r="B587" s="201"/>
      <c r="C587" s="267"/>
      <c r="D587" s="267"/>
      <c r="E587" s="267"/>
      <c r="F587" s="267"/>
      <c r="G587" s="267"/>
      <c r="H587" s="267"/>
      <c r="I587" s="267"/>
      <c r="J587" s="267"/>
      <c r="K587" s="267"/>
    </row>
    <row r="588" spans="1:11" s="83" customFormat="1" hidden="1">
      <c r="A588" s="202"/>
      <c r="B588" s="201"/>
      <c r="C588" s="263"/>
      <c r="D588" s="264"/>
      <c r="E588" s="264"/>
      <c r="F588" s="265"/>
      <c r="G588" s="263"/>
      <c r="H588" s="264"/>
      <c r="I588" s="264"/>
      <c r="J588" s="264"/>
      <c r="K588" s="265"/>
    </row>
    <row r="589" spans="1:11" s="83" customFormat="1" hidden="1">
      <c r="A589" s="202"/>
      <c r="B589" s="201"/>
      <c r="C589" s="267"/>
      <c r="D589" s="267"/>
      <c r="E589" s="267"/>
      <c r="F589" s="267"/>
      <c r="G589" s="267"/>
      <c r="H589" s="267"/>
      <c r="I589" s="267"/>
      <c r="J589" s="267"/>
      <c r="K589" s="267"/>
    </row>
    <row r="590" spans="1:11" s="83" customFormat="1" hidden="1">
      <c r="A590" s="202"/>
      <c r="B590" s="201"/>
      <c r="C590" s="267"/>
      <c r="D590" s="267"/>
      <c r="E590" s="267"/>
      <c r="F590" s="267"/>
      <c r="G590" s="267"/>
      <c r="H590" s="267"/>
      <c r="I590" s="267"/>
      <c r="J590" s="267"/>
      <c r="K590" s="267"/>
    </row>
    <row r="591" spans="1:11" s="83" customFormat="1" hidden="1">
      <c r="A591" s="202"/>
      <c r="B591" s="201"/>
      <c r="C591" s="263"/>
      <c r="D591" s="264"/>
      <c r="E591" s="264"/>
      <c r="F591" s="265"/>
      <c r="G591" s="263"/>
      <c r="H591" s="264"/>
      <c r="I591" s="264"/>
      <c r="J591" s="264"/>
      <c r="K591" s="265"/>
    </row>
    <row r="592" spans="1:11" s="83" customFormat="1" hidden="1">
      <c r="A592" s="50"/>
      <c r="B592" s="50"/>
      <c r="C592" s="50"/>
      <c r="D592" s="50"/>
      <c r="E592" s="50"/>
      <c r="F592" s="50"/>
      <c r="G592" s="50"/>
      <c r="H592" s="50"/>
      <c r="I592" s="50"/>
      <c r="J592" s="50"/>
      <c r="K592" s="50"/>
    </row>
    <row r="593" spans="1:11" s="4" customFormat="1" ht="13.5" hidden="1" thickBot="1">
      <c r="A593" s="59" t="s">
        <v>277</v>
      </c>
      <c r="B593" s="31"/>
      <c r="C593" s="31"/>
      <c r="D593" s="31"/>
      <c r="E593" s="31"/>
      <c r="F593" s="31"/>
      <c r="G593" s="31"/>
      <c r="H593" s="31"/>
      <c r="I593" s="31"/>
      <c r="J593" s="31"/>
      <c r="K593" s="31"/>
    </row>
    <row r="594" spans="1:11" s="2" customFormat="1" ht="20.25" hidden="1">
      <c r="A594" s="284" t="s">
        <v>188</v>
      </c>
      <c r="B594" s="284"/>
      <c r="C594" s="284"/>
      <c r="D594" s="284"/>
      <c r="E594" s="284"/>
      <c r="F594" s="284"/>
      <c r="G594" s="284"/>
      <c r="H594" s="284"/>
      <c r="I594" s="284"/>
      <c r="J594" s="284"/>
      <c r="K594" s="284"/>
    </row>
    <row r="595" spans="1:11" s="83" customFormat="1" hidden="1"/>
    <row r="596" spans="1:11" s="83" customFormat="1" hidden="1">
      <c r="A596" s="121" t="s">
        <v>386</v>
      </c>
      <c r="B596" s="134"/>
      <c r="C596" s="121" t="s">
        <v>387</v>
      </c>
      <c r="D596" s="134"/>
      <c r="E596" s="121" t="s">
        <v>388</v>
      </c>
      <c r="F596" s="280"/>
      <c r="G596" s="281"/>
      <c r="H596" s="281"/>
      <c r="I596" s="281"/>
      <c r="J596" s="281"/>
      <c r="K596" s="282"/>
    </row>
    <row r="597" spans="1:11" s="83" customFormat="1" hidden="1">
      <c r="A597" s="288" t="s">
        <v>389</v>
      </c>
      <c r="B597" s="289"/>
      <c r="C597" s="288" t="s">
        <v>390</v>
      </c>
      <c r="D597" s="290"/>
      <c r="E597" s="290"/>
      <c r="F597" s="290"/>
      <c r="G597" s="290"/>
      <c r="H597" s="290"/>
      <c r="I597" s="290"/>
      <c r="J597" s="290"/>
      <c r="K597" s="289"/>
    </row>
    <row r="598" spans="1:11" s="83" customFormat="1" hidden="1">
      <c r="A598" s="287"/>
      <c r="B598" s="287"/>
      <c r="C598" s="287"/>
      <c r="D598" s="287"/>
      <c r="E598" s="287"/>
      <c r="F598" s="287"/>
      <c r="G598" s="287"/>
      <c r="H598" s="287"/>
      <c r="I598" s="287"/>
      <c r="J598" s="287"/>
      <c r="K598" s="287"/>
    </row>
    <row r="599" spans="1:11" s="83" customFormat="1" hidden="1">
      <c r="A599" s="287"/>
      <c r="B599" s="287"/>
      <c r="C599" s="287"/>
      <c r="D599" s="287"/>
      <c r="E599" s="287"/>
      <c r="F599" s="287"/>
      <c r="G599" s="287"/>
      <c r="H599" s="287"/>
      <c r="I599" s="287"/>
      <c r="J599" s="287"/>
      <c r="K599" s="287"/>
    </row>
    <row r="600" spans="1:11" s="83" customFormat="1" hidden="1">
      <c r="A600" s="287"/>
      <c r="B600" s="287"/>
      <c r="C600" s="287"/>
      <c r="D600" s="287"/>
      <c r="E600" s="287"/>
      <c r="F600" s="287"/>
      <c r="G600" s="287"/>
      <c r="H600" s="287"/>
      <c r="I600" s="287"/>
      <c r="J600" s="287"/>
      <c r="K600" s="287"/>
    </row>
    <row r="601" spans="1:11" s="83" customFormat="1" hidden="1">
      <c r="A601" s="287"/>
      <c r="B601" s="287"/>
      <c r="C601" s="287"/>
      <c r="D601" s="287"/>
      <c r="E601" s="287"/>
      <c r="F601" s="287"/>
      <c r="G601" s="287"/>
      <c r="H601" s="287"/>
      <c r="I601" s="287"/>
      <c r="J601" s="287"/>
      <c r="K601" s="287"/>
    </row>
    <row r="602" spans="1:11" s="83" customFormat="1" hidden="1">
      <c r="A602" s="287"/>
      <c r="B602" s="287"/>
      <c r="C602" s="287"/>
      <c r="D602" s="287"/>
      <c r="E602" s="287"/>
      <c r="F602" s="287"/>
      <c r="G602" s="287"/>
      <c r="H602" s="287"/>
      <c r="I602" s="287"/>
      <c r="J602" s="287"/>
      <c r="K602" s="287"/>
    </row>
    <row r="603" spans="1:11" s="83" customFormat="1" hidden="1">
      <c r="A603" s="287"/>
      <c r="B603" s="287"/>
      <c r="C603" s="287"/>
      <c r="D603" s="287"/>
      <c r="E603" s="287"/>
      <c r="F603" s="287"/>
      <c r="G603" s="287"/>
      <c r="H603" s="287"/>
      <c r="I603" s="287"/>
      <c r="J603" s="287"/>
      <c r="K603" s="287"/>
    </row>
    <row r="604" spans="1:11" s="83" customFormat="1" hidden="1">
      <c r="A604" s="287"/>
      <c r="B604" s="287"/>
      <c r="C604" s="287"/>
      <c r="D604" s="287"/>
      <c r="E604" s="287"/>
      <c r="F604" s="287"/>
      <c r="G604" s="287"/>
      <c r="H604" s="287"/>
      <c r="I604" s="287"/>
      <c r="J604" s="287"/>
      <c r="K604" s="287"/>
    </row>
    <row r="605" spans="1:11" s="83" customFormat="1" hidden="1">
      <c r="A605" s="287"/>
      <c r="B605" s="287"/>
      <c r="C605" s="287"/>
      <c r="D605" s="287"/>
      <c r="E605" s="287"/>
      <c r="F605" s="287"/>
      <c r="G605" s="287"/>
      <c r="H605" s="287"/>
      <c r="I605" s="287"/>
      <c r="J605" s="287"/>
      <c r="K605" s="287"/>
    </row>
    <row r="606" spans="1:11" s="83" customFormat="1" hidden="1">
      <c r="A606" s="287"/>
      <c r="B606" s="287"/>
      <c r="C606" s="287"/>
      <c r="D606" s="287"/>
      <c r="E606" s="287"/>
      <c r="F606" s="287"/>
      <c r="G606" s="287"/>
      <c r="H606" s="287"/>
      <c r="I606" s="287"/>
      <c r="J606" s="287"/>
      <c r="K606" s="287"/>
    </row>
    <row r="607" spans="1:11" s="83" customFormat="1" hidden="1">
      <c r="A607" s="287"/>
      <c r="B607" s="287"/>
      <c r="C607" s="287"/>
      <c r="D607" s="287"/>
      <c r="E607" s="287"/>
      <c r="F607" s="287"/>
      <c r="G607" s="287"/>
      <c r="H607" s="287"/>
      <c r="I607" s="287"/>
      <c r="J607" s="287"/>
      <c r="K607" s="287"/>
    </row>
    <row r="608" spans="1:11" s="83" customFormat="1" hidden="1"/>
    <row r="609" spans="1:11" s="83" customFormat="1" hidden="1">
      <c r="A609" s="121" t="s">
        <v>386</v>
      </c>
      <c r="B609" s="134"/>
      <c r="C609" s="121" t="s">
        <v>387</v>
      </c>
      <c r="D609" s="134"/>
      <c r="E609" s="121" t="s">
        <v>388</v>
      </c>
      <c r="F609" s="280"/>
      <c r="G609" s="281"/>
      <c r="H609" s="281"/>
      <c r="I609" s="281"/>
      <c r="J609" s="281"/>
      <c r="K609" s="282"/>
    </row>
    <row r="610" spans="1:11" s="83" customFormat="1" hidden="1">
      <c r="A610" s="288" t="s">
        <v>389</v>
      </c>
      <c r="B610" s="289"/>
      <c r="C610" s="288" t="s">
        <v>390</v>
      </c>
      <c r="D610" s="290"/>
      <c r="E610" s="290"/>
      <c r="F610" s="290"/>
      <c r="G610" s="290"/>
      <c r="H610" s="290"/>
      <c r="I610" s="290"/>
      <c r="J610" s="290"/>
      <c r="K610" s="289"/>
    </row>
    <row r="611" spans="1:11" s="83" customFormat="1" hidden="1">
      <c r="A611" s="287"/>
      <c r="B611" s="287"/>
      <c r="C611" s="287"/>
      <c r="D611" s="287"/>
      <c r="E611" s="287"/>
      <c r="F611" s="287"/>
      <c r="G611" s="287"/>
      <c r="H611" s="287"/>
      <c r="I611" s="287"/>
      <c r="J611" s="287"/>
      <c r="K611" s="287"/>
    </row>
    <row r="612" spans="1:11" s="83" customFormat="1" hidden="1">
      <c r="A612" s="287"/>
      <c r="B612" s="287"/>
      <c r="C612" s="287"/>
      <c r="D612" s="287"/>
      <c r="E612" s="287"/>
      <c r="F612" s="287"/>
      <c r="G612" s="287"/>
      <c r="H612" s="287"/>
      <c r="I612" s="287"/>
      <c r="J612" s="287"/>
      <c r="K612" s="287"/>
    </row>
    <row r="613" spans="1:11" s="83" customFormat="1" hidden="1">
      <c r="A613" s="287"/>
      <c r="B613" s="287"/>
      <c r="C613" s="287"/>
      <c r="D613" s="287"/>
      <c r="E613" s="287"/>
      <c r="F613" s="287"/>
      <c r="G613" s="287"/>
      <c r="H613" s="287"/>
      <c r="I613" s="287"/>
      <c r="J613" s="287"/>
      <c r="K613" s="287"/>
    </row>
    <row r="614" spans="1:11" s="83" customFormat="1" hidden="1">
      <c r="A614" s="287"/>
      <c r="B614" s="287"/>
      <c r="C614" s="287"/>
      <c r="D614" s="287"/>
      <c r="E614" s="287"/>
      <c r="F614" s="287"/>
      <c r="G614" s="287"/>
      <c r="H614" s="287"/>
      <c r="I614" s="287"/>
      <c r="J614" s="287"/>
      <c r="K614" s="287"/>
    </row>
    <row r="615" spans="1:11" s="83" customFormat="1" hidden="1">
      <c r="A615" s="287"/>
      <c r="B615" s="287"/>
      <c r="C615" s="287"/>
      <c r="D615" s="287"/>
      <c r="E615" s="287"/>
      <c r="F615" s="287"/>
      <c r="G615" s="287"/>
      <c r="H615" s="287"/>
      <c r="I615" s="287"/>
      <c r="J615" s="287"/>
      <c r="K615" s="287"/>
    </row>
    <row r="616" spans="1:11" s="83" customFormat="1" hidden="1">
      <c r="A616" s="287"/>
      <c r="B616" s="287"/>
      <c r="C616" s="287"/>
      <c r="D616" s="287"/>
      <c r="E616" s="287"/>
      <c r="F616" s="287"/>
      <c r="G616" s="287"/>
      <c r="H616" s="287"/>
      <c r="I616" s="287"/>
      <c r="J616" s="287"/>
      <c r="K616" s="287"/>
    </row>
    <row r="617" spans="1:11" s="83" customFormat="1" hidden="1">
      <c r="A617" s="287"/>
      <c r="B617" s="287"/>
      <c r="C617" s="287"/>
      <c r="D617" s="287"/>
      <c r="E617" s="287"/>
      <c r="F617" s="287"/>
      <c r="G617" s="287"/>
      <c r="H617" s="287"/>
      <c r="I617" s="287"/>
      <c r="J617" s="287"/>
      <c r="K617" s="287"/>
    </row>
    <row r="618" spans="1:11" s="83" customFormat="1" hidden="1">
      <c r="A618" s="287"/>
      <c r="B618" s="287"/>
      <c r="C618" s="287"/>
      <c r="D618" s="287"/>
      <c r="E618" s="287"/>
      <c r="F618" s="287"/>
      <c r="G618" s="287"/>
      <c r="H618" s="287"/>
      <c r="I618" s="287"/>
      <c r="J618" s="287"/>
      <c r="K618" s="287"/>
    </row>
    <row r="619" spans="1:11" s="83" customFormat="1" hidden="1">
      <c r="A619" s="287"/>
      <c r="B619" s="287"/>
      <c r="C619" s="287"/>
      <c r="D619" s="287"/>
      <c r="E619" s="287"/>
      <c r="F619" s="287"/>
      <c r="G619" s="287"/>
      <c r="H619" s="287"/>
      <c r="I619" s="287"/>
      <c r="J619" s="287"/>
      <c r="K619" s="287"/>
    </row>
    <row r="620" spans="1:11" s="83" customFormat="1" hidden="1">
      <c r="A620" s="287"/>
      <c r="B620" s="287"/>
      <c r="C620" s="287"/>
      <c r="D620" s="287"/>
      <c r="E620" s="287"/>
      <c r="F620" s="287"/>
      <c r="G620" s="287"/>
      <c r="H620" s="287"/>
      <c r="I620" s="287"/>
      <c r="J620" s="287"/>
      <c r="K620" s="287"/>
    </row>
    <row r="621" spans="1:11" s="83" customFormat="1" hidden="1"/>
    <row r="622" spans="1:11" s="83" customFormat="1" hidden="1">
      <c r="A622" s="121" t="s">
        <v>386</v>
      </c>
      <c r="B622" s="134"/>
      <c r="C622" s="121" t="s">
        <v>387</v>
      </c>
      <c r="D622" s="134"/>
      <c r="E622" s="121" t="s">
        <v>388</v>
      </c>
      <c r="F622" s="280"/>
      <c r="G622" s="281"/>
      <c r="H622" s="281"/>
      <c r="I622" s="281"/>
      <c r="J622" s="281"/>
      <c r="K622" s="282"/>
    </row>
    <row r="623" spans="1:11" s="83" customFormat="1" hidden="1">
      <c r="A623" s="288" t="s">
        <v>389</v>
      </c>
      <c r="B623" s="289"/>
      <c r="C623" s="288" t="s">
        <v>390</v>
      </c>
      <c r="D623" s="290"/>
      <c r="E623" s="290"/>
      <c r="F623" s="290"/>
      <c r="G623" s="290"/>
      <c r="H623" s="290"/>
      <c r="I623" s="290"/>
      <c r="J623" s="290"/>
      <c r="K623" s="289"/>
    </row>
    <row r="624" spans="1:11" s="83" customFormat="1" hidden="1">
      <c r="A624" s="287"/>
      <c r="B624" s="287"/>
      <c r="C624" s="287"/>
      <c r="D624" s="287"/>
      <c r="E624" s="287"/>
      <c r="F624" s="287"/>
      <c r="G624" s="287"/>
      <c r="H624" s="287"/>
      <c r="I624" s="287"/>
      <c r="J624" s="287"/>
      <c r="K624" s="287"/>
    </row>
    <row r="625" spans="1:11" s="83" customFormat="1" hidden="1">
      <c r="A625" s="287"/>
      <c r="B625" s="287"/>
      <c r="C625" s="287"/>
      <c r="D625" s="287"/>
      <c r="E625" s="287"/>
      <c r="F625" s="287"/>
      <c r="G625" s="287"/>
      <c r="H625" s="287"/>
      <c r="I625" s="287"/>
      <c r="J625" s="287"/>
      <c r="K625" s="287"/>
    </row>
    <row r="626" spans="1:11" s="83" customFormat="1" hidden="1">
      <c r="A626" s="287"/>
      <c r="B626" s="287"/>
      <c r="C626" s="287"/>
      <c r="D626" s="287"/>
      <c r="E626" s="287"/>
      <c r="F626" s="287"/>
      <c r="G626" s="287"/>
      <c r="H626" s="287"/>
      <c r="I626" s="287"/>
      <c r="J626" s="287"/>
      <c r="K626" s="287"/>
    </row>
    <row r="627" spans="1:11" s="83" customFormat="1" hidden="1">
      <c r="A627" s="287"/>
      <c r="B627" s="287"/>
      <c r="C627" s="287"/>
      <c r="D627" s="287"/>
      <c r="E627" s="287"/>
      <c r="F627" s="287"/>
      <c r="G627" s="287"/>
      <c r="H627" s="287"/>
      <c r="I627" s="287"/>
      <c r="J627" s="287"/>
      <c r="K627" s="287"/>
    </row>
    <row r="628" spans="1:11" s="83" customFormat="1" hidden="1">
      <c r="A628" s="287"/>
      <c r="B628" s="287"/>
      <c r="C628" s="287"/>
      <c r="D628" s="287"/>
      <c r="E628" s="287"/>
      <c r="F628" s="287"/>
      <c r="G628" s="287"/>
      <c r="H628" s="287"/>
      <c r="I628" s="287"/>
      <c r="J628" s="287"/>
      <c r="K628" s="287"/>
    </row>
    <row r="629" spans="1:11" s="83" customFormat="1" hidden="1">
      <c r="A629" s="287"/>
      <c r="B629" s="287"/>
      <c r="C629" s="287"/>
      <c r="D629" s="287"/>
      <c r="E629" s="287"/>
      <c r="F629" s="287"/>
      <c r="G629" s="287"/>
      <c r="H629" s="287"/>
      <c r="I629" s="287"/>
      <c r="J629" s="287"/>
      <c r="K629" s="287"/>
    </row>
    <row r="630" spans="1:11" s="83" customFormat="1" hidden="1">
      <c r="A630" s="287"/>
      <c r="B630" s="287"/>
      <c r="C630" s="287"/>
      <c r="D630" s="287"/>
      <c r="E630" s="287"/>
      <c r="F630" s="287"/>
      <c r="G630" s="287"/>
      <c r="H630" s="287"/>
      <c r="I630" s="287"/>
      <c r="J630" s="287"/>
      <c r="K630" s="287"/>
    </row>
    <row r="631" spans="1:11" s="83" customFormat="1" hidden="1">
      <c r="A631" s="287"/>
      <c r="B631" s="287"/>
      <c r="C631" s="287"/>
      <c r="D631" s="287"/>
      <c r="E631" s="287"/>
      <c r="F631" s="287"/>
      <c r="G631" s="287"/>
      <c r="H631" s="287"/>
      <c r="I631" s="287"/>
      <c r="J631" s="287"/>
      <c r="K631" s="287"/>
    </row>
    <row r="632" spans="1:11" s="83" customFormat="1" hidden="1">
      <c r="A632" s="287"/>
      <c r="B632" s="287"/>
      <c r="C632" s="287"/>
      <c r="D632" s="287"/>
      <c r="E632" s="287"/>
      <c r="F632" s="287"/>
      <c r="G632" s="287"/>
      <c r="H632" s="287"/>
      <c r="I632" s="287"/>
      <c r="J632" s="287"/>
      <c r="K632" s="287"/>
    </row>
    <row r="633" spans="1:11" s="83" customFormat="1" hidden="1">
      <c r="A633" s="287"/>
      <c r="B633" s="287"/>
      <c r="C633" s="287"/>
      <c r="D633" s="287"/>
      <c r="E633" s="287"/>
      <c r="F633" s="287"/>
      <c r="G633" s="287"/>
      <c r="H633" s="287"/>
      <c r="I633" s="287"/>
      <c r="J633" s="287"/>
      <c r="K633" s="287"/>
    </row>
    <row r="634" spans="1:11" s="83" customFormat="1" hidden="1"/>
    <row r="635" spans="1:11" s="83" customFormat="1" hidden="1">
      <c r="A635" s="121" t="s">
        <v>386</v>
      </c>
      <c r="B635" s="134"/>
      <c r="C635" s="121" t="s">
        <v>387</v>
      </c>
      <c r="D635" s="134"/>
      <c r="E635" s="121" t="s">
        <v>388</v>
      </c>
      <c r="F635" s="280"/>
      <c r="G635" s="281"/>
      <c r="H635" s="281"/>
      <c r="I635" s="281"/>
      <c r="J635" s="281"/>
      <c r="K635" s="282"/>
    </row>
    <row r="636" spans="1:11" s="83" customFormat="1" hidden="1">
      <c r="A636" s="288" t="s">
        <v>389</v>
      </c>
      <c r="B636" s="289"/>
      <c r="C636" s="288" t="s">
        <v>390</v>
      </c>
      <c r="D636" s="290"/>
      <c r="E636" s="290"/>
      <c r="F636" s="290"/>
      <c r="G636" s="290"/>
      <c r="H636" s="290"/>
      <c r="I636" s="290"/>
      <c r="J636" s="290"/>
      <c r="K636" s="289"/>
    </row>
    <row r="637" spans="1:11" s="83" customFormat="1" hidden="1">
      <c r="A637" s="287"/>
      <c r="B637" s="287"/>
      <c r="C637" s="287"/>
      <c r="D637" s="287"/>
      <c r="E637" s="287"/>
      <c r="F637" s="287"/>
      <c r="G637" s="287"/>
      <c r="H637" s="287"/>
      <c r="I637" s="287"/>
      <c r="J637" s="287"/>
      <c r="K637" s="287"/>
    </row>
    <row r="638" spans="1:11" s="83" customFormat="1" hidden="1">
      <c r="A638" s="287"/>
      <c r="B638" s="287"/>
      <c r="C638" s="287"/>
      <c r="D638" s="287"/>
      <c r="E638" s="287"/>
      <c r="F638" s="287"/>
      <c r="G638" s="287"/>
      <c r="H638" s="287"/>
      <c r="I638" s="287"/>
      <c r="J638" s="287"/>
      <c r="K638" s="287"/>
    </row>
    <row r="639" spans="1:11" s="83" customFormat="1" hidden="1">
      <c r="A639" s="287"/>
      <c r="B639" s="287"/>
      <c r="C639" s="287"/>
      <c r="D639" s="287"/>
      <c r="E639" s="287"/>
      <c r="F639" s="287"/>
      <c r="G639" s="287"/>
      <c r="H639" s="287"/>
      <c r="I639" s="287"/>
      <c r="J639" s="287"/>
      <c r="K639" s="287"/>
    </row>
    <row r="640" spans="1:11" s="83" customFormat="1" hidden="1">
      <c r="A640" s="287"/>
      <c r="B640" s="287"/>
      <c r="C640" s="287"/>
      <c r="D640" s="287"/>
      <c r="E640" s="287"/>
      <c r="F640" s="287"/>
      <c r="G640" s="287"/>
      <c r="H640" s="287"/>
      <c r="I640" s="287"/>
      <c r="J640" s="287"/>
      <c r="K640" s="287"/>
    </row>
    <row r="641" spans="1:11" s="83" customFormat="1" hidden="1">
      <c r="A641" s="287"/>
      <c r="B641" s="287"/>
      <c r="C641" s="287"/>
      <c r="D641" s="287"/>
      <c r="E641" s="287"/>
      <c r="F641" s="287"/>
      <c r="G641" s="287"/>
      <c r="H641" s="287"/>
      <c r="I641" s="287"/>
      <c r="J641" s="287"/>
      <c r="K641" s="287"/>
    </row>
    <row r="642" spans="1:11" s="83" customFormat="1" hidden="1">
      <c r="A642" s="287"/>
      <c r="B642" s="287"/>
      <c r="C642" s="287"/>
      <c r="D642" s="287"/>
      <c r="E642" s="287"/>
      <c r="F642" s="287"/>
      <c r="G642" s="287"/>
      <c r="H642" s="287"/>
      <c r="I642" s="287"/>
      <c r="J642" s="287"/>
      <c r="K642" s="287"/>
    </row>
    <row r="643" spans="1:11" s="83" customFormat="1" hidden="1">
      <c r="A643" s="287"/>
      <c r="B643" s="287"/>
      <c r="C643" s="287"/>
      <c r="D643" s="287"/>
      <c r="E643" s="287"/>
      <c r="F643" s="287"/>
      <c r="G643" s="287"/>
      <c r="H643" s="287"/>
      <c r="I643" s="287"/>
      <c r="J643" s="287"/>
      <c r="K643" s="287"/>
    </row>
    <row r="644" spans="1:11" s="83" customFormat="1" hidden="1">
      <c r="A644" s="287"/>
      <c r="B644" s="287"/>
      <c r="C644" s="287"/>
      <c r="D644" s="287"/>
      <c r="E644" s="287"/>
      <c r="F644" s="287"/>
      <c r="G644" s="287"/>
      <c r="H644" s="287"/>
      <c r="I644" s="287"/>
      <c r="J644" s="287"/>
      <c r="K644" s="287"/>
    </row>
    <row r="645" spans="1:11" s="83" customFormat="1" hidden="1">
      <c r="A645" s="287"/>
      <c r="B645" s="287"/>
      <c r="C645" s="287"/>
      <c r="D645" s="287"/>
      <c r="E645" s="287"/>
      <c r="F645" s="287"/>
      <c r="G645" s="287"/>
      <c r="H645" s="287"/>
      <c r="I645" s="287"/>
      <c r="J645" s="287"/>
      <c r="K645" s="287"/>
    </row>
    <row r="646" spans="1:11" s="83" customFormat="1" hidden="1">
      <c r="A646" s="287"/>
      <c r="B646" s="287"/>
      <c r="C646" s="287"/>
      <c r="D646" s="287"/>
      <c r="E646" s="287"/>
      <c r="F646" s="287"/>
      <c r="G646" s="287"/>
      <c r="H646" s="287"/>
      <c r="I646" s="287"/>
      <c r="J646" s="287"/>
      <c r="K646" s="287"/>
    </row>
    <row r="647" spans="1:11" s="83" customFormat="1" hidden="1"/>
    <row r="648" spans="1:11" s="83" customFormat="1" hidden="1">
      <c r="A648" s="121" t="s">
        <v>386</v>
      </c>
      <c r="B648" s="134"/>
      <c r="C648" s="121" t="s">
        <v>387</v>
      </c>
      <c r="D648" s="134"/>
      <c r="E648" s="121" t="s">
        <v>388</v>
      </c>
      <c r="F648" s="280"/>
      <c r="G648" s="281"/>
      <c r="H648" s="281"/>
      <c r="I648" s="281"/>
      <c r="J648" s="281"/>
      <c r="K648" s="282"/>
    </row>
    <row r="649" spans="1:11" s="83" customFormat="1" hidden="1">
      <c r="A649" s="288" t="s">
        <v>389</v>
      </c>
      <c r="B649" s="289"/>
      <c r="C649" s="288" t="s">
        <v>390</v>
      </c>
      <c r="D649" s="290"/>
      <c r="E649" s="290"/>
      <c r="F649" s="290"/>
      <c r="G649" s="290"/>
      <c r="H649" s="290"/>
      <c r="I649" s="290"/>
      <c r="J649" s="290"/>
      <c r="K649" s="289"/>
    </row>
    <row r="650" spans="1:11" s="83" customFormat="1" hidden="1">
      <c r="A650" s="287"/>
      <c r="B650" s="287"/>
      <c r="C650" s="287"/>
      <c r="D650" s="287"/>
      <c r="E650" s="287"/>
      <c r="F650" s="287"/>
      <c r="G650" s="287"/>
      <c r="H650" s="287"/>
      <c r="I650" s="287"/>
      <c r="J650" s="287"/>
      <c r="K650" s="287"/>
    </row>
    <row r="651" spans="1:11" s="83" customFormat="1" hidden="1">
      <c r="A651" s="287"/>
      <c r="B651" s="287"/>
      <c r="C651" s="287"/>
      <c r="D651" s="287"/>
      <c r="E651" s="287"/>
      <c r="F651" s="287"/>
      <c r="G651" s="287"/>
      <c r="H651" s="287"/>
      <c r="I651" s="287"/>
      <c r="J651" s="287"/>
      <c r="K651" s="287"/>
    </row>
    <row r="652" spans="1:11" s="83" customFormat="1" hidden="1">
      <c r="A652" s="287"/>
      <c r="B652" s="287"/>
      <c r="C652" s="287"/>
      <c r="D652" s="287"/>
      <c r="E652" s="287"/>
      <c r="F652" s="287"/>
      <c r="G652" s="287"/>
      <c r="H652" s="287"/>
      <c r="I652" s="287"/>
      <c r="J652" s="287"/>
      <c r="K652" s="287"/>
    </row>
    <row r="653" spans="1:11" s="83" customFormat="1" hidden="1">
      <c r="A653" s="287"/>
      <c r="B653" s="287"/>
      <c r="C653" s="287"/>
      <c r="D653" s="287"/>
      <c r="E653" s="287"/>
      <c r="F653" s="287"/>
      <c r="G653" s="287"/>
      <c r="H653" s="287"/>
      <c r="I653" s="287"/>
      <c r="J653" s="287"/>
      <c r="K653" s="287"/>
    </row>
    <row r="654" spans="1:11" s="83" customFormat="1" hidden="1">
      <c r="A654" s="287"/>
      <c r="B654" s="287"/>
      <c r="C654" s="287"/>
      <c r="D654" s="287"/>
      <c r="E654" s="287"/>
      <c r="F654" s="287"/>
      <c r="G654" s="287"/>
      <c r="H654" s="287"/>
      <c r="I654" s="287"/>
      <c r="J654" s="287"/>
      <c r="K654" s="287"/>
    </row>
    <row r="655" spans="1:11" s="83" customFormat="1" hidden="1">
      <c r="A655" s="287"/>
      <c r="B655" s="287"/>
      <c r="C655" s="287"/>
      <c r="D655" s="287"/>
      <c r="E655" s="287"/>
      <c r="F655" s="287"/>
      <c r="G655" s="287"/>
      <c r="H655" s="287"/>
      <c r="I655" s="287"/>
      <c r="J655" s="287"/>
      <c r="K655" s="287"/>
    </row>
    <row r="656" spans="1:11" s="83" customFormat="1" hidden="1">
      <c r="A656" s="287"/>
      <c r="B656" s="287"/>
      <c r="C656" s="287"/>
      <c r="D656" s="287"/>
      <c r="E656" s="287"/>
      <c r="F656" s="287"/>
      <c r="G656" s="287"/>
      <c r="H656" s="287"/>
      <c r="I656" s="287"/>
      <c r="J656" s="287"/>
      <c r="K656" s="287"/>
    </row>
    <row r="657" spans="1:11" s="83" customFormat="1" hidden="1">
      <c r="A657" s="287"/>
      <c r="B657" s="287"/>
      <c r="C657" s="287"/>
      <c r="D657" s="287"/>
      <c r="E657" s="287"/>
      <c r="F657" s="287"/>
      <c r="G657" s="287"/>
      <c r="H657" s="287"/>
      <c r="I657" s="287"/>
      <c r="J657" s="287"/>
      <c r="K657" s="287"/>
    </row>
    <row r="658" spans="1:11" s="83" customFormat="1" hidden="1">
      <c r="A658" s="287"/>
      <c r="B658" s="287"/>
      <c r="C658" s="287"/>
      <c r="D658" s="287"/>
      <c r="E658" s="287"/>
      <c r="F658" s="287"/>
      <c r="G658" s="287"/>
      <c r="H658" s="287"/>
      <c r="I658" s="287"/>
      <c r="J658" s="287"/>
      <c r="K658" s="287"/>
    </row>
    <row r="659" spans="1:11" s="83" customFormat="1" hidden="1">
      <c r="A659" s="287"/>
      <c r="B659" s="287"/>
      <c r="C659" s="287"/>
      <c r="D659" s="287"/>
      <c r="E659" s="287"/>
      <c r="F659" s="287"/>
      <c r="G659" s="287"/>
      <c r="H659" s="287"/>
      <c r="I659" s="287"/>
      <c r="J659" s="287"/>
      <c r="K659" s="287"/>
    </row>
    <row r="660" spans="1:11" s="83" customFormat="1" hidden="1"/>
    <row r="661" spans="1:11" s="83" customFormat="1" hidden="1">
      <c r="A661" s="121" t="s">
        <v>386</v>
      </c>
      <c r="B661" s="134"/>
      <c r="C661" s="121" t="s">
        <v>387</v>
      </c>
      <c r="D661" s="134"/>
      <c r="E661" s="121" t="s">
        <v>388</v>
      </c>
      <c r="F661" s="280"/>
      <c r="G661" s="281"/>
      <c r="H661" s="281"/>
      <c r="I661" s="281"/>
      <c r="J661" s="281"/>
      <c r="K661" s="282"/>
    </row>
    <row r="662" spans="1:11" s="83" customFormat="1" hidden="1">
      <c r="A662" s="288" t="s">
        <v>389</v>
      </c>
      <c r="B662" s="289"/>
      <c r="C662" s="288" t="s">
        <v>390</v>
      </c>
      <c r="D662" s="290"/>
      <c r="E662" s="290"/>
      <c r="F662" s="290"/>
      <c r="G662" s="290"/>
      <c r="H662" s="290"/>
      <c r="I662" s="290"/>
      <c r="J662" s="290"/>
      <c r="K662" s="289"/>
    </row>
    <row r="663" spans="1:11" s="83" customFormat="1" hidden="1">
      <c r="A663" s="287"/>
      <c r="B663" s="287"/>
      <c r="C663" s="287"/>
      <c r="D663" s="287"/>
      <c r="E663" s="287"/>
      <c r="F663" s="287"/>
      <c r="G663" s="287"/>
      <c r="H663" s="287"/>
      <c r="I663" s="287"/>
      <c r="J663" s="287"/>
      <c r="K663" s="287"/>
    </row>
    <row r="664" spans="1:11" s="83" customFormat="1" hidden="1">
      <c r="A664" s="287"/>
      <c r="B664" s="287"/>
      <c r="C664" s="287"/>
      <c r="D664" s="287"/>
      <c r="E664" s="287"/>
      <c r="F664" s="287"/>
      <c r="G664" s="287"/>
      <c r="H664" s="287"/>
      <c r="I664" s="287"/>
      <c r="J664" s="287"/>
      <c r="K664" s="287"/>
    </row>
    <row r="665" spans="1:11" s="83" customFormat="1" hidden="1">
      <c r="A665" s="287"/>
      <c r="B665" s="287"/>
      <c r="C665" s="287"/>
      <c r="D665" s="287"/>
      <c r="E665" s="287"/>
      <c r="F665" s="287"/>
      <c r="G665" s="287"/>
      <c r="H665" s="287"/>
      <c r="I665" s="287"/>
      <c r="J665" s="287"/>
      <c r="K665" s="287"/>
    </row>
    <row r="666" spans="1:11" s="83" customFormat="1" hidden="1">
      <c r="A666" s="287"/>
      <c r="B666" s="287"/>
      <c r="C666" s="287"/>
      <c r="D666" s="287"/>
      <c r="E666" s="287"/>
      <c r="F666" s="287"/>
      <c r="G666" s="287"/>
      <c r="H666" s="287"/>
      <c r="I666" s="287"/>
      <c r="J666" s="287"/>
      <c r="K666" s="287"/>
    </row>
    <row r="667" spans="1:11" s="83" customFormat="1" hidden="1">
      <c r="A667" s="287"/>
      <c r="B667" s="287"/>
      <c r="C667" s="287"/>
      <c r="D667" s="287"/>
      <c r="E667" s="287"/>
      <c r="F667" s="287"/>
      <c r="G667" s="287"/>
      <c r="H667" s="287"/>
      <c r="I667" s="287"/>
      <c r="J667" s="287"/>
      <c r="K667" s="287"/>
    </row>
    <row r="668" spans="1:11" s="83" customFormat="1" hidden="1">
      <c r="A668" s="287"/>
      <c r="B668" s="287"/>
      <c r="C668" s="287"/>
      <c r="D668" s="287"/>
      <c r="E668" s="287"/>
      <c r="F668" s="287"/>
      <c r="G668" s="287"/>
      <c r="H668" s="287"/>
      <c r="I668" s="287"/>
      <c r="J668" s="287"/>
      <c r="K668" s="287"/>
    </row>
    <row r="669" spans="1:11" s="83" customFormat="1" hidden="1">
      <c r="A669" s="287"/>
      <c r="B669" s="287"/>
      <c r="C669" s="287"/>
      <c r="D669" s="287"/>
      <c r="E669" s="287"/>
      <c r="F669" s="287"/>
      <c r="G669" s="287"/>
      <c r="H669" s="287"/>
      <c r="I669" s="287"/>
      <c r="J669" s="287"/>
      <c r="K669" s="287"/>
    </row>
    <row r="670" spans="1:11" s="83" customFormat="1" hidden="1">
      <c r="A670" s="287"/>
      <c r="B670" s="287"/>
      <c r="C670" s="287"/>
      <c r="D670" s="287"/>
      <c r="E670" s="287"/>
      <c r="F670" s="287"/>
      <c r="G670" s="287"/>
      <c r="H670" s="287"/>
      <c r="I670" s="287"/>
      <c r="J670" s="287"/>
      <c r="K670" s="287"/>
    </row>
    <row r="671" spans="1:11" s="83" customFormat="1" hidden="1">
      <c r="A671" s="287"/>
      <c r="B671" s="287"/>
      <c r="C671" s="287"/>
      <c r="D671" s="287"/>
      <c r="E671" s="287"/>
      <c r="F671" s="287"/>
      <c r="G671" s="287"/>
      <c r="H671" s="287"/>
      <c r="I671" s="287"/>
      <c r="J671" s="287"/>
      <c r="K671" s="287"/>
    </row>
    <row r="672" spans="1:11" s="83" customFormat="1" hidden="1">
      <c r="A672" s="287"/>
      <c r="B672" s="287"/>
      <c r="C672" s="287"/>
      <c r="D672" s="287"/>
      <c r="E672" s="287"/>
      <c r="F672" s="287"/>
      <c r="G672" s="287"/>
      <c r="H672" s="287"/>
      <c r="I672" s="287"/>
      <c r="J672" s="287"/>
      <c r="K672" s="287"/>
    </row>
    <row r="673" spans="1:11" s="83" customFormat="1" hidden="1"/>
    <row r="674" spans="1:11" s="83" customFormat="1" hidden="1">
      <c r="A674" s="121" t="s">
        <v>386</v>
      </c>
      <c r="B674" s="134"/>
      <c r="C674" s="121" t="s">
        <v>387</v>
      </c>
      <c r="D674" s="134"/>
      <c r="E674" s="121" t="s">
        <v>388</v>
      </c>
      <c r="F674" s="280"/>
      <c r="G674" s="281"/>
      <c r="H674" s="281"/>
      <c r="I674" s="281"/>
      <c r="J674" s="281"/>
      <c r="K674" s="282"/>
    </row>
    <row r="675" spans="1:11" s="83" customFormat="1" hidden="1">
      <c r="A675" s="288" t="s">
        <v>389</v>
      </c>
      <c r="B675" s="289"/>
      <c r="C675" s="288" t="s">
        <v>390</v>
      </c>
      <c r="D675" s="290"/>
      <c r="E675" s="290"/>
      <c r="F675" s="290"/>
      <c r="G675" s="290"/>
      <c r="H675" s="290"/>
      <c r="I675" s="290"/>
      <c r="J675" s="290"/>
      <c r="K675" s="289"/>
    </row>
    <row r="676" spans="1:11" s="83" customFormat="1" hidden="1">
      <c r="A676" s="287"/>
      <c r="B676" s="287"/>
      <c r="C676" s="287"/>
      <c r="D676" s="287"/>
      <c r="E676" s="287"/>
      <c r="F676" s="287"/>
      <c r="G676" s="287"/>
      <c r="H676" s="287"/>
      <c r="I676" s="287"/>
      <c r="J676" s="287"/>
      <c r="K676" s="287"/>
    </row>
    <row r="677" spans="1:11" s="83" customFormat="1" hidden="1">
      <c r="A677" s="287"/>
      <c r="B677" s="287"/>
      <c r="C677" s="287"/>
      <c r="D677" s="287"/>
      <c r="E677" s="287"/>
      <c r="F677" s="287"/>
      <c r="G677" s="287"/>
      <c r="H677" s="287"/>
      <c r="I677" s="287"/>
      <c r="J677" s="287"/>
      <c r="K677" s="287"/>
    </row>
    <row r="678" spans="1:11" s="83" customFormat="1" hidden="1">
      <c r="A678" s="287"/>
      <c r="B678" s="287"/>
      <c r="C678" s="287"/>
      <c r="D678" s="287"/>
      <c r="E678" s="287"/>
      <c r="F678" s="287"/>
      <c r="G678" s="287"/>
      <c r="H678" s="287"/>
      <c r="I678" s="287"/>
      <c r="J678" s="287"/>
      <c r="K678" s="287"/>
    </row>
    <row r="679" spans="1:11" s="83" customFormat="1" hidden="1">
      <c r="A679" s="287"/>
      <c r="B679" s="287"/>
      <c r="C679" s="287"/>
      <c r="D679" s="287"/>
      <c r="E679" s="287"/>
      <c r="F679" s="287"/>
      <c r="G679" s="287"/>
      <c r="H679" s="287"/>
      <c r="I679" s="287"/>
      <c r="J679" s="287"/>
      <c r="K679" s="287"/>
    </row>
    <row r="680" spans="1:11" s="83" customFormat="1" hidden="1">
      <c r="A680" s="287"/>
      <c r="B680" s="287"/>
      <c r="C680" s="287"/>
      <c r="D680" s="287"/>
      <c r="E680" s="287"/>
      <c r="F680" s="287"/>
      <c r="G680" s="287"/>
      <c r="H680" s="287"/>
      <c r="I680" s="287"/>
      <c r="J680" s="287"/>
      <c r="K680" s="287"/>
    </row>
    <row r="681" spans="1:11" s="83" customFormat="1" hidden="1">
      <c r="A681" s="287"/>
      <c r="B681" s="287"/>
      <c r="C681" s="287"/>
      <c r="D681" s="287"/>
      <c r="E681" s="287"/>
      <c r="F681" s="287"/>
      <c r="G681" s="287"/>
      <c r="H681" s="287"/>
      <c r="I681" s="287"/>
      <c r="J681" s="287"/>
      <c r="K681" s="287"/>
    </row>
    <row r="682" spans="1:11" s="83" customFormat="1" hidden="1">
      <c r="A682" s="287"/>
      <c r="B682" s="287"/>
      <c r="C682" s="287"/>
      <c r="D682" s="287"/>
      <c r="E682" s="287"/>
      <c r="F682" s="287"/>
      <c r="G682" s="287"/>
      <c r="H682" s="287"/>
      <c r="I682" s="287"/>
      <c r="J682" s="287"/>
      <c r="K682" s="287"/>
    </row>
    <row r="683" spans="1:11" s="83" customFormat="1" hidden="1">
      <c r="A683" s="287"/>
      <c r="B683" s="287"/>
      <c r="C683" s="287"/>
      <c r="D683" s="287"/>
      <c r="E683" s="287"/>
      <c r="F683" s="287"/>
      <c r="G683" s="287"/>
      <c r="H683" s="287"/>
      <c r="I683" s="287"/>
      <c r="J683" s="287"/>
      <c r="K683" s="287"/>
    </row>
    <row r="684" spans="1:11" s="83" customFormat="1" hidden="1">
      <c r="A684" s="287"/>
      <c r="B684" s="287"/>
      <c r="C684" s="287"/>
      <c r="D684" s="287"/>
      <c r="E684" s="287"/>
      <c r="F684" s="287"/>
      <c r="G684" s="287"/>
      <c r="H684" s="287"/>
      <c r="I684" s="287"/>
      <c r="J684" s="287"/>
      <c r="K684" s="287"/>
    </row>
    <row r="685" spans="1:11" s="83" customFormat="1" hidden="1">
      <c r="A685" s="287"/>
      <c r="B685" s="287"/>
      <c r="C685" s="287"/>
      <c r="D685" s="287"/>
      <c r="E685" s="287"/>
      <c r="F685" s="287"/>
      <c r="G685" s="287"/>
      <c r="H685" s="287"/>
      <c r="I685" s="287"/>
      <c r="J685" s="287"/>
      <c r="K685" s="287"/>
    </row>
    <row r="686" spans="1:11" s="4" customFormat="1" ht="13.5" hidden="1" thickBot="1">
      <c r="A686" s="59" t="s">
        <v>277</v>
      </c>
      <c r="B686" s="31"/>
      <c r="C686" s="31"/>
      <c r="D686" s="31"/>
      <c r="E686" s="31"/>
      <c r="F686" s="31"/>
      <c r="G686" s="31"/>
      <c r="H686" s="31"/>
      <c r="I686" s="31"/>
      <c r="J686" s="31"/>
      <c r="K686" s="31"/>
    </row>
    <row r="687" spans="1:11" s="2" customFormat="1" ht="20.25" hidden="1">
      <c r="A687" s="297" t="s">
        <v>391</v>
      </c>
      <c r="B687" s="297"/>
      <c r="C687" s="297"/>
      <c r="D687" s="297"/>
      <c r="E687" s="297"/>
      <c r="F687" s="297"/>
      <c r="G687" s="297"/>
      <c r="H687" s="297"/>
      <c r="I687" s="297"/>
      <c r="J687" s="297"/>
      <c r="K687" s="297"/>
    </row>
    <row r="688" spans="1:11" s="83" customFormat="1" hidden="1"/>
    <row r="689" spans="1:11" s="83" customFormat="1" ht="25.5" hidden="1">
      <c r="A689" s="119" t="s">
        <v>392</v>
      </c>
      <c r="B689" s="298"/>
      <c r="C689" s="298"/>
      <c r="D689" s="298"/>
      <c r="E689" s="298"/>
      <c r="F689" s="298"/>
      <c r="G689" s="298"/>
      <c r="H689" s="298"/>
      <c r="I689" s="298"/>
      <c r="J689" s="298"/>
      <c r="K689" s="298"/>
    </row>
    <row r="690" spans="1:11" s="83" customFormat="1" hidden="1">
      <c r="A690" s="119" t="s">
        <v>393</v>
      </c>
      <c r="B690" s="298"/>
      <c r="C690" s="298"/>
      <c r="D690" s="298"/>
      <c r="E690" s="298"/>
      <c r="F690" s="298"/>
      <c r="G690" s="298"/>
      <c r="H690" s="298"/>
      <c r="I690" s="298"/>
      <c r="J690" s="298"/>
      <c r="K690" s="298"/>
    </row>
    <row r="691" spans="1:11" s="83" customFormat="1" ht="43.5" hidden="1" customHeight="1">
      <c r="A691" s="119" t="s">
        <v>394</v>
      </c>
      <c r="B691" s="298"/>
      <c r="C691" s="298"/>
      <c r="D691" s="298"/>
      <c r="E691" s="298"/>
      <c r="F691" s="298"/>
      <c r="G691" s="298"/>
      <c r="H691" s="298"/>
      <c r="I691" s="298"/>
      <c r="J691" s="298"/>
      <c r="K691" s="298"/>
    </row>
    <row r="692" spans="1:11" s="83" customFormat="1" hidden="1">
      <c r="A692" s="119" t="s">
        <v>359</v>
      </c>
      <c r="B692" s="294" t="s">
        <v>395</v>
      </c>
      <c r="C692" s="295"/>
      <c r="D692" s="295"/>
      <c r="E692" s="295"/>
      <c r="F692" s="295"/>
      <c r="G692" s="295"/>
      <c r="H692" s="295"/>
      <c r="I692" s="295"/>
      <c r="J692" s="295"/>
      <c r="K692" s="296"/>
    </row>
    <row r="693" spans="1:11" s="83" customFormat="1" hidden="1">
      <c r="A693" s="127"/>
      <c r="B693" s="291"/>
      <c r="C693" s="292"/>
      <c r="D693" s="292"/>
      <c r="E693" s="292"/>
      <c r="F693" s="292"/>
      <c r="G693" s="292"/>
      <c r="H693" s="292"/>
      <c r="I693" s="292"/>
      <c r="J693" s="292"/>
      <c r="K693" s="293"/>
    </row>
    <row r="694" spans="1:11" s="83" customFormat="1" hidden="1">
      <c r="A694" s="127"/>
      <c r="B694" s="291"/>
      <c r="C694" s="292"/>
      <c r="D694" s="292"/>
      <c r="E694" s="292"/>
      <c r="F694" s="292"/>
      <c r="G694" s="292"/>
      <c r="H694" s="292"/>
      <c r="I694" s="292"/>
      <c r="J694" s="292"/>
      <c r="K694" s="293"/>
    </row>
    <row r="695" spans="1:11" s="83" customFormat="1" hidden="1">
      <c r="A695" s="127"/>
      <c r="B695" s="291"/>
      <c r="C695" s="292"/>
      <c r="D695" s="292"/>
      <c r="E695" s="292"/>
      <c r="F695" s="292"/>
      <c r="G695" s="292"/>
      <c r="H695" s="292"/>
      <c r="I695" s="292"/>
      <c r="J695" s="292"/>
      <c r="K695" s="293"/>
    </row>
    <row r="696" spans="1:11" s="83" customFormat="1" hidden="1">
      <c r="A696" s="127"/>
      <c r="B696" s="291"/>
      <c r="C696" s="292"/>
      <c r="D696" s="292"/>
      <c r="E696" s="292"/>
      <c r="F696" s="292"/>
      <c r="G696" s="292"/>
      <c r="H696" s="292"/>
      <c r="I696" s="292"/>
      <c r="J696" s="292"/>
      <c r="K696" s="293"/>
    </row>
    <row r="697" spans="1:11" s="83" customFormat="1" hidden="1">
      <c r="A697" s="127"/>
      <c r="B697" s="291"/>
      <c r="C697" s="292"/>
      <c r="D697" s="292"/>
      <c r="E697" s="292"/>
      <c r="F697" s="292"/>
      <c r="G697" s="292"/>
      <c r="H697" s="292"/>
      <c r="I697" s="292"/>
      <c r="J697" s="292"/>
      <c r="K697" s="293"/>
    </row>
    <row r="698" spans="1:11" s="83" customFormat="1" hidden="1">
      <c r="A698" s="127"/>
      <c r="B698" s="291"/>
      <c r="C698" s="292"/>
      <c r="D698" s="292"/>
      <c r="E698" s="292"/>
      <c r="F698" s="292"/>
      <c r="G698" s="292"/>
      <c r="H698" s="292"/>
      <c r="I698" s="292"/>
      <c r="J698" s="292"/>
      <c r="K698" s="293"/>
    </row>
    <row r="699" spans="1:11" s="83" customFormat="1" hidden="1">
      <c r="A699" s="127"/>
      <c r="B699" s="291"/>
      <c r="C699" s="292"/>
      <c r="D699" s="292"/>
      <c r="E699" s="292"/>
      <c r="F699" s="292"/>
      <c r="G699" s="292"/>
      <c r="H699" s="292"/>
      <c r="I699" s="292"/>
      <c r="J699" s="292"/>
      <c r="K699" s="293"/>
    </row>
    <row r="700" spans="1:11" s="83" customFormat="1" hidden="1">
      <c r="A700" s="127"/>
      <c r="B700" s="291"/>
      <c r="C700" s="292"/>
      <c r="D700" s="292"/>
      <c r="E700" s="292"/>
      <c r="F700" s="292"/>
      <c r="G700" s="292"/>
      <c r="H700" s="292"/>
      <c r="I700" s="292"/>
      <c r="J700" s="292"/>
      <c r="K700" s="293"/>
    </row>
    <row r="701" spans="1:11" s="83" customFormat="1" hidden="1">
      <c r="A701" s="127"/>
      <c r="B701" s="291"/>
      <c r="C701" s="292"/>
      <c r="D701" s="292"/>
      <c r="E701" s="292"/>
      <c r="F701" s="292"/>
      <c r="G701" s="292"/>
      <c r="H701" s="292"/>
      <c r="I701" s="292"/>
      <c r="J701" s="292"/>
      <c r="K701" s="293"/>
    </row>
    <row r="702" spans="1:11" s="83" customFormat="1" hidden="1">
      <c r="A702" s="127"/>
      <c r="B702" s="291"/>
      <c r="C702" s="292"/>
      <c r="D702" s="292"/>
      <c r="E702" s="292"/>
      <c r="F702" s="292"/>
      <c r="G702" s="292"/>
      <c r="H702" s="292"/>
      <c r="I702" s="292"/>
      <c r="J702" s="292"/>
      <c r="K702" s="293"/>
    </row>
    <row r="703" spans="1:11" s="83" customFormat="1" hidden="1">
      <c r="A703" s="127"/>
      <c r="B703" s="291"/>
      <c r="C703" s="292"/>
      <c r="D703" s="292"/>
      <c r="E703" s="292"/>
      <c r="F703" s="292"/>
      <c r="G703" s="292"/>
      <c r="H703" s="292"/>
      <c r="I703" s="292"/>
      <c r="J703" s="292"/>
      <c r="K703" s="293"/>
    </row>
    <row r="704" spans="1:11" s="83" customFormat="1" hidden="1">
      <c r="A704" s="127"/>
      <c r="B704" s="291"/>
      <c r="C704" s="292"/>
      <c r="D704" s="292"/>
      <c r="E704" s="292"/>
      <c r="F704" s="292"/>
      <c r="G704" s="292"/>
      <c r="H704" s="292"/>
      <c r="I704" s="292"/>
      <c r="J704" s="292"/>
      <c r="K704" s="293"/>
    </row>
    <row r="705" spans="1:11" s="83" customFormat="1" hidden="1">
      <c r="A705" s="127"/>
      <c r="B705" s="291"/>
      <c r="C705" s="292"/>
      <c r="D705" s="292"/>
      <c r="E705" s="292"/>
      <c r="F705" s="292"/>
      <c r="G705" s="292"/>
      <c r="H705" s="292"/>
      <c r="I705" s="292"/>
      <c r="J705" s="292"/>
      <c r="K705" s="293"/>
    </row>
    <row r="706" spans="1:11" s="83" customFormat="1" hidden="1">
      <c r="A706" s="127"/>
      <c r="B706" s="291"/>
      <c r="C706" s="292"/>
      <c r="D706" s="292"/>
      <c r="E706" s="292"/>
      <c r="F706" s="292"/>
      <c r="G706" s="292"/>
      <c r="H706" s="292"/>
      <c r="I706" s="292"/>
      <c r="J706" s="292"/>
      <c r="K706" s="293"/>
    </row>
    <row r="707" spans="1:11" s="83" customFormat="1" hidden="1">
      <c r="A707" s="127"/>
      <c r="B707" s="291"/>
      <c r="C707" s="292"/>
      <c r="D707" s="292"/>
      <c r="E707" s="292"/>
      <c r="F707" s="292"/>
      <c r="G707" s="292"/>
      <c r="H707" s="292"/>
      <c r="I707" s="292"/>
      <c r="J707" s="292"/>
      <c r="K707" s="293"/>
    </row>
    <row r="708" spans="1:11" s="83" customFormat="1" hidden="1">
      <c r="A708" s="127"/>
      <c r="B708" s="291"/>
      <c r="C708" s="292"/>
      <c r="D708" s="292"/>
      <c r="E708" s="292"/>
      <c r="F708" s="292"/>
      <c r="G708" s="292"/>
      <c r="H708" s="292"/>
      <c r="I708" s="292"/>
      <c r="J708" s="292"/>
      <c r="K708" s="293"/>
    </row>
    <row r="709" spans="1:11" s="83" customFormat="1" hidden="1">
      <c r="A709" s="127"/>
      <c r="B709" s="291"/>
      <c r="C709" s="292"/>
      <c r="D709" s="292"/>
      <c r="E709" s="292"/>
      <c r="F709" s="292"/>
      <c r="G709" s="292"/>
      <c r="H709" s="292"/>
      <c r="I709" s="292"/>
      <c r="J709" s="292"/>
      <c r="K709" s="293"/>
    </row>
    <row r="710" spans="1:11" s="83" customFormat="1" hidden="1">
      <c r="A710" s="127"/>
      <c r="B710" s="291"/>
      <c r="C710" s="292"/>
      <c r="D710" s="292"/>
      <c r="E710" s="292"/>
      <c r="F710" s="292"/>
      <c r="G710" s="292"/>
      <c r="H710" s="292"/>
      <c r="I710" s="292"/>
      <c r="J710" s="292"/>
      <c r="K710" s="293"/>
    </row>
    <row r="711" spans="1:11" s="83" customFormat="1" hidden="1">
      <c r="A711" s="127"/>
      <c r="B711" s="291"/>
      <c r="C711" s="292"/>
      <c r="D711" s="292"/>
      <c r="E711" s="292"/>
      <c r="F711" s="292"/>
      <c r="G711" s="292"/>
      <c r="H711" s="292"/>
      <c r="I711" s="292"/>
      <c r="J711" s="292"/>
      <c r="K711" s="293"/>
    </row>
    <row r="712" spans="1:11" s="83" customFormat="1" hidden="1">
      <c r="A712" s="127"/>
      <c r="B712" s="291"/>
      <c r="C712" s="292"/>
      <c r="D712" s="292"/>
      <c r="E712" s="292"/>
      <c r="F712" s="292"/>
      <c r="G712" s="292"/>
      <c r="H712" s="292"/>
      <c r="I712" s="292"/>
      <c r="J712" s="292"/>
      <c r="K712" s="293"/>
    </row>
    <row r="713" spans="1:11" s="83" customFormat="1" hidden="1">
      <c r="A713" s="127"/>
      <c r="B713" s="291"/>
      <c r="C713" s="292"/>
      <c r="D713" s="292"/>
      <c r="E713" s="292"/>
      <c r="F713" s="292"/>
      <c r="G713" s="292"/>
      <c r="H713" s="292"/>
      <c r="I713" s="292"/>
      <c r="J713" s="292"/>
      <c r="K713" s="293"/>
    </row>
    <row r="714" spans="1:11" s="83" customFormat="1" hidden="1">
      <c r="A714" s="127"/>
      <c r="B714" s="291"/>
      <c r="C714" s="292"/>
      <c r="D714" s="292"/>
      <c r="E714" s="292"/>
      <c r="F714" s="292"/>
      <c r="G714" s="292"/>
      <c r="H714" s="292"/>
      <c r="I714" s="292"/>
      <c r="J714" s="292"/>
      <c r="K714" s="293"/>
    </row>
    <row r="715" spans="1:11" s="83" customFormat="1" hidden="1">
      <c r="A715" s="127"/>
      <c r="B715" s="291"/>
      <c r="C715" s="292"/>
      <c r="D715" s="292"/>
      <c r="E715" s="292"/>
      <c r="F715" s="292"/>
      <c r="G715" s="292"/>
      <c r="H715" s="292"/>
      <c r="I715" s="292"/>
      <c r="J715" s="292"/>
      <c r="K715" s="293"/>
    </row>
    <row r="716" spans="1:11" s="83" customFormat="1" hidden="1">
      <c r="A716" s="127"/>
      <c r="B716" s="291"/>
      <c r="C716" s="292"/>
      <c r="D716" s="292"/>
      <c r="E716" s="292"/>
      <c r="F716" s="292"/>
      <c r="G716" s="292"/>
      <c r="H716" s="292"/>
      <c r="I716" s="292"/>
      <c r="J716" s="292"/>
      <c r="K716" s="293"/>
    </row>
    <row r="717" spans="1:11" s="83" customFormat="1" hidden="1"/>
    <row r="718" spans="1:11" s="83" customFormat="1" ht="25.5" hidden="1">
      <c r="A718" s="119" t="s">
        <v>392</v>
      </c>
      <c r="B718" s="298"/>
      <c r="C718" s="298"/>
      <c r="D718" s="298"/>
      <c r="E718" s="298"/>
      <c r="F718" s="298"/>
      <c r="G718" s="298"/>
      <c r="H718" s="298"/>
      <c r="I718" s="298"/>
      <c r="J718" s="298"/>
      <c r="K718" s="298"/>
    </row>
    <row r="719" spans="1:11" s="83" customFormat="1" hidden="1">
      <c r="A719" s="119" t="s">
        <v>393</v>
      </c>
      <c r="B719" s="298"/>
      <c r="C719" s="298"/>
      <c r="D719" s="298"/>
      <c r="E719" s="298"/>
      <c r="F719" s="298"/>
      <c r="G719" s="298"/>
      <c r="H719" s="298"/>
      <c r="I719" s="298"/>
      <c r="J719" s="298"/>
      <c r="K719" s="298"/>
    </row>
    <row r="720" spans="1:11" s="83" customFormat="1" ht="43.5" hidden="1" customHeight="1">
      <c r="A720" s="119" t="s">
        <v>394</v>
      </c>
      <c r="B720" s="298"/>
      <c r="C720" s="298"/>
      <c r="D720" s="298"/>
      <c r="E720" s="298"/>
      <c r="F720" s="298"/>
      <c r="G720" s="298"/>
      <c r="H720" s="298"/>
      <c r="I720" s="298"/>
      <c r="J720" s="298"/>
      <c r="K720" s="298"/>
    </row>
    <row r="721" spans="1:11" s="83" customFormat="1" hidden="1">
      <c r="A721" s="119" t="s">
        <v>359</v>
      </c>
      <c r="B721" s="294" t="s">
        <v>395</v>
      </c>
      <c r="C721" s="295"/>
      <c r="D721" s="295"/>
      <c r="E721" s="295"/>
      <c r="F721" s="295"/>
      <c r="G721" s="295"/>
      <c r="H721" s="295"/>
      <c r="I721" s="295"/>
      <c r="J721" s="295"/>
      <c r="K721" s="296"/>
    </row>
    <row r="722" spans="1:11" s="83" customFormat="1" hidden="1">
      <c r="A722" s="127"/>
      <c r="B722" s="291"/>
      <c r="C722" s="292"/>
      <c r="D722" s="292"/>
      <c r="E722" s="292"/>
      <c r="F722" s="292"/>
      <c r="G722" s="292"/>
      <c r="H722" s="292"/>
      <c r="I722" s="292"/>
      <c r="J722" s="292"/>
      <c r="K722" s="293"/>
    </row>
    <row r="723" spans="1:11" s="83" customFormat="1" hidden="1">
      <c r="A723" s="127"/>
      <c r="B723" s="291"/>
      <c r="C723" s="292"/>
      <c r="D723" s="292"/>
      <c r="E723" s="292"/>
      <c r="F723" s="292"/>
      <c r="G723" s="292"/>
      <c r="H723" s="292"/>
      <c r="I723" s="292"/>
      <c r="J723" s="292"/>
      <c r="K723" s="293"/>
    </row>
    <row r="724" spans="1:11" s="83" customFormat="1" hidden="1">
      <c r="A724" s="127"/>
      <c r="B724" s="291"/>
      <c r="C724" s="292"/>
      <c r="D724" s="292"/>
      <c r="E724" s="292"/>
      <c r="F724" s="292"/>
      <c r="G724" s="292"/>
      <c r="H724" s="292"/>
      <c r="I724" s="292"/>
      <c r="J724" s="292"/>
      <c r="K724" s="293"/>
    </row>
    <row r="725" spans="1:11" s="83" customFormat="1" hidden="1">
      <c r="A725" s="127"/>
      <c r="B725" s="291"/>
      <c r="C725" s="292"/>
      <c r="D725" s="292"/>
      <c r="E725" s="292"/>
      <c r="F725" s="292"/>
      <c r="G725" s="292"/>
      <c r="H725" s="292"/>
      <c r="I725" s="292"/>
      <c r="J725" s="292"/>
      <c r="K725" s="293"/>
    </row>
    <row r="726" spans="1:11" s="83" customFormat="1" hidden="1">
      <c r="A726" s="127"/>
      <c r="B726" s="291"/>
      <c r="C726" s="292"/>
      <c r="D726" s="292"/>
      <c r="E726" s="292"/>
      <c r="F726" s="292"/>
      <c r="G726" s="292"/>
      <c r="H726" s="292"/>
      <c r="I726" s="292"/>
      <c r="J726" s="292"/>
      <c r="K726" s="293"/>
    </row>
    <row r="727" spans="1:11" s="83" customFormat="1" hidden="1">
      <c r="A727" s="127"/>
      <c r="B727" s="291"/>
      <c r="C727" s="292"/>
      <c r="D727" s="292"/>
      <c r="E727" s="292"/>
      <c r="F727" s="292"/>
      <c r="G727" s="292"/>
      <c r="H727" s="292"/>
      <c r="I727" s="292"/>
      <c r="J727" s="292"/>
      <c r="K727" s="293"/>
    </row>
    <row r="728" spans="1:11" s="83" customFormat="1" hidden="1">
      <c r="A728" s="127"/>
      <c r="B728" s="291"/>
      <c r="C728" s="292"/>
      <c r="D728" s="292"/>
      <c r="E728" s="292"/>
      <c r="F728" s="292"/>
      <c r="G728" s="292"/>
      <c r="H728" s="292"/>
      <c r="I728" s="292"/>
      <c r="J728" s="292"/>
      <c r="K728" s="293"/>
    </row>
    <row r="729" spans="1:11" s="83" customFormat="1" hidden="1">
      <c r="A729" s="127"/>
      <c r="B729" s="291"/>
      <c r="C729" s="292"/>
      <c r="D729" s="292"/>
      <c r="E729" s="292"/>
      <c r="F729" s="292"/>
      <c r="G729" s="292"/>
      <c r="H729" s="292"/>
      <c r="I729" s="292"/>
      <c r="J729" s="292"/>
      <c r="K729" s="293"/>
    </row>
    <row r="730" spans="1:11" s="83" customFormat="1" hidden="1">
      <c r="A730" s="127"/>
      <c r="B730" s="291"/>
      <c r="C730" s="292"/>
      <c r="D730" s="292"/>
      <c r="E730" s="292"/>
      <c r="F730" s="292"/>
      <c r="G730" s="292"/>
      <c r="H730" s="292"/>
      <c r="I730" s="292"/>
      <c r="J730" s="292"/>
      <c r="K730" s="293"/>
    </row>
    <row r="731" spans="1:11" s="83" customFormat="1" hidden="1">
      <c r="A731" s="127"/>
      <c r="B731" s="291"/>
      <c r="C731" s="292"/>
      <c r="D731" s="292"/>
      <c r="E731" s="292"/>
      <c r="F731" s="292"/>
      <c r="G731" s="292"/>
      <c r="H731" s="292"/>
      <c r="I731" s="292"/>
      <c r="J731" s="292"/>
      <c r="K731" s="293"/>
    </row>
    <row r="732" spans="1:11" s="83" customFormat="1" hidden="1">
      <c r="A732" s="127"/>
      <c r="B732" s="291"/>
      <c r="C732" s="292"/>
      <c r="D732" s="292"/>
      <c r="E732" s="292"/>
      <c r="F732" s="292"/>
      <c r="G732" s="292"/>
      <c r="H732" s="292"/>
      <c r="I732" s="292"/>
      <c r="J732" s="292"/>
      <c r="K732" s="293"/>
    </row>
    <row r="733" spans="1:11" s="83" customFormat="1" hidden="1">
      <c r="A733" s="127"/>
      <c r="B733" s="291"/>
      <c r="C733" s="292"/>
      <c r="D733" s="292"/>
      <c r="E733" s="292"/>
      <c r="F733" s="292"/>
      <c r="G733" s="292"/>
      <c r="H733" s="292"/>
      <c r="I733" s="292"/>
      <c r="J733" s="292"/>
      <c r="K733" s="293"/>
    </row>
    <row r="734" spans="1:11" s="83" customFormat="1" hidden="1">
      <c r="A734" s="127"/>
      <c r="B734" s="291"/>
      <c r="C734" s="292"/>
      <c r="D734" s="292"/>
      <c r="E734" s="292"/>
      <c r="F734" s="292"/>
      <c r="G734" s="292"/>
      <c r="H734" s="292"/>
      <c r="I734" s="292"/>
      <c r="J734" s="292"/>
      <c r="K734" s="293"/>
    </row>
    <row r="735" spans="1:11" s="83" customFormat="1" hidden="1">
      <c r="A735" s="127"/>
      <c r="B735" s="291"/>
      <c r="C735" s="292"/>
      <c r="D735" s="292"/>
      <c r="E735" s="292"/>
      <c r="F735" s="292"/>
      <c r="G735" s="292"/>
      <c r="H735" s="292"/>
      <c r="I735" s="292"/>
      <c r="J735" s="292"/>
      <c r="K735" s="293"/>
    </row>
    <row r="736" spans="1:11" s="83" customFormat="1" hidden="1">
      <c r="A736" s="127"/>
      <c r="B736" s="291"/>
      <c r="C736" s="292"/>
      <c r="D736" s="292"/>
      <c r="E736" s="292"/>
      <c r="F736" s="292"/>
      <c r="G736" s="292"/>
      <c r="H736" s="292"/>
      <c r="I736" s="292"/>
      <c r="J736" s="292"/>
      <c r="K736" s="293"/>
    </row>
    <row r="737" spans="1:11" s="83" customFormat="1" hidden="1">
      <c r="A737" s="127"/>
      <c r="B737" s="291"/>
      <c r="C737" s="292"/>
      <c r="D737" s="292"/>
      <c r="E737" s="292"/>
      <c r="F737" s="292"/>
      <c r="G737" s="292"/>
      <c r="H737" s="292"/>
      <c r="I737" s="292"/>
      <c r="J737" s="292"/>
      <c r="K737" s="293"/>
    </row>
    <row r="738" spans="1:11" s="83" customFormat="1" hidden="1">
      <c r="A738" s="127"/>
      <c r="B738" s="291"/>
      <c r="C738" s="292"/>
      <c r="D738" s="292"/>
      <c r="E738" s="292"/>
      <c r="F738" s="292"/>
      <c r="G738" s="292"/>
      <c r="H738" s="292"/>
      <c r="I738" s="292"/>
      <c r="J738" s="292"/>
      <c r="K738" s="293"/>
    </row>
    <row r="739" spans="1:11" s="83" customFormat="1" hidden="1">
      <c r="A739" s="127"/>
      <c r="B739" s="291"/>
      <c r="C739" s="292"/>
      <c r="D739" s="292"/>
      <c r="E739" s="292"/>
      <c r="F739" s="292"/>
      <c r="G739" s="292"/>
      <c r="H739" s="292"/>
      <c r="I739" s="292"/>
      <c r="J739" s="292"/>
      <c r="K739" s="293"/>
    </row>
    <row r="740" spans="1:11" s="83" customFormat="1" hidden="1">
      <c r="A740" s="127"/>
      <c r="B740" s="291"/>
      <c r="C740" s="292"/>
      <c r="D740" s="292"/>
      <c r="E740" s="292"/>
      <c r="F740" s="292"/>
      <c r="G740" s="292"/>
      <c r="H740" s="292"/>
      <c r="I740" s="292"/>
      <c r="J740" s="292"/>
      <c r="K740" s="293"/>
    </row>
    <row r="741" spans="1:11" s="83" customFormat="1" hidden="1">
      <c r="A741" s="127"/>
      <c r="B741" s="291"/>
      <c r="C741" s="292"/>
      <c r="D741" s="292"/>
      <c r="E741" s="292"/>
      <c r="F741" s="292"/>
      <c r="G741" s="292"/>
      <c r="H741" s="292"/>
      <c r="I741" s="292"/>
      <c r="J741" s="292"/>
      <c r="K741" s="293"/>
    </row>
    <row r="742" spans="1:11" s="83" customFormat="1" hidden="1">
      <c r="A742" s="127"/>
      <c r="B742" s="291"/>
      <c r="C742" s="292"/>
      <c r="D742" s="292"/>
      <c r="E742" s="292"/>
      <c r="F742" s="292"/>
      <c r="G742" s="292"/>
      <c r="H742" s="292"/>
      <c r="I742" s="292"/>
      <c r="J742" s="292"/>
      <c r="K742" s="293"/>
    </row>
    <row r="743" spans="1:11" s="83" customFormat="1" hidden="1">
      <c r="A743" s="127"/>
      <c r="B743" s="291"/>
      <c r="C743" s="292"/>
      <c r="D743" s="292"/>
      <c r="E743" s="292"/>
      <c r="F743" s="292"/>
      <c r="G743" s="292"/>
      <c r="H743" s="292"/>
      <c r="I743" s="292"/>
      <c r="J743" s="292"/>
      <c r="K743" s="293"/>
    </row>
    <row r="744" spans="1:11" s="83" customFormat="1" hidden="1">
      <c r="A744" s="127"/>
      <c r="B744" s="291"/>
      <c r="C744" s="292"/>
      <c r="D744" s="292"/>
      <c r="E744" s="292"/>
      <c r="F744" s="292"/>
      <c r="G744" s="292"/>
      <c r="H744" s="292"/>
      <c r="I744" s="292"/>
      <c r="J744" s="292"/>
      <c r="K744" s="293"/>
    </row>
    <row r="745" spans="1:11" s="83" customFormat="1" hidden="1">
      <c r="A745" s="127"/>
      <c r="B745" s="291"/>
      <c r="C745" s="292"/>
      <c r="D745" s="292"/>
      <c r="E745" s="292"/>
      <c r="F745" s="292"/>
      <c r="G745" s="292"/>
      <c r="H745" s="292"/>
      <c r="I745" s="292"/>
      <c r="J745" s="292"/>
      <c r="K745" s="293"/>
    </row>
    <row r="746" spans="1:11" s="83" customFormat="1" hidden="1"/>
    <row r="747" spans="1:11" s="83" customFormat="1" ht="25.5" hidden="1">
      <c r="A747" s="119" t="s">
        <v>392</v>
      </c>
      <c r="B747" s="298"/>
      <c r="C747" s="298"/>
      <c r="D747" s="298"/>
      <c r="E747" s="298"/>
      <c r="F747" s="298"/>
      <c r="G747" s="298"/>
      <c r="H747" s="298"/>
      <c r="I747" s="298"/>
      <c r="J747" s="298"/>
      <c r="K747" s="298"/>
    </row>
    <row r="748" spans="1:11" s="83" customFormat="1" hidden="1">
      <c r="A748" s="119" t="s">
        <v>393</v>
      </c>
      <c r="B748" s="298"/>
      <c r="C748" s="298"/>
      <c r="D748" s="298"/>
      <c r="E748" s="298"/>
      <c r="F748" s="298"/>
      <c r="G748" s="298"/>
      <c r="H748" s="298"/>
      <c r="I748" s="298"/>
      <c r="J748" s="298"/>
      <c r="K748" s="298"/>
    </row>
    <row r="749" spans="1:11" s="83" customFormat="1" ht="43.5" hidden="1" customHeight="1">
      <c r="A749" s="119" t="s">
        <v>394</v>
      </c>
      <c r="B749" s="298"/>
      <c r="C749" s="298"/>
      <c r="D749" s="298"/>
      <c r="E749" s="298"/>
      <c r="F749" s="298"/>
      <c r="G749" s="298"/>
      <c r="H749" s="298"/>
      <c r="I749" s="298"/>
      <c r="J749" s="298"/>
      <c r="K749" s="298"/>
    </row>
    <row r="750" spans="1:11" s="83" customFormat="1" hidden="1">
      <c r="A750" s="119" t="s">
        <v>359</v>
      </c>
      <c r="B750" s="294" t="s">
        <v>395</v>
      </c>
      <c r="C750" s="295"/>
      <c r="D750" s="295"/>
      <c r="E750" s="295"/>
      <c r="F750" s="295"/>
      <c r="G750" s="295"/>
      <c r="H750" s="295"/>
      <c r="I750" s="295"/>
      <c r="J750" s="295"/>
      <c r="K750" s="296"/>
    </row>
    <row r="751" spans="1:11" s="83" customFormat="1" hidden="1">
      <c r="A751" s="127"/>
      <c r="B751" s="291"/>
      <c r="C751" s="292"/>
      <c r="D751" s="292"/>
      <c r="E751" s="292"/>
      <c r="F751" s="292"/>
      <c r="G751" s="292"/>
      <c r="H751" s="292"/>
      <c r="I751" s="292"/>
      <c r="J751" s="292"/>
      <c r="K751" s="293"/>
    </row>
    <row r="752" spans="1:11" s="83" customFormat="1" hidden="1">
      <c r="A752" s="127"/>
      <c r="B752" s="291"/>
      <c r="C752" s="292"/>
      <c r="D752" s="292"/>
      <c r="E752" s="292"/>
      <c r="F752" s="292"/>
      <c r="G752" s="292"/>
      <c r="H752" s="292"/>
      <c r="I752" s="292"/>
      <c r="J752" s="292"/>
      <c r="K752" s="293"/>
    </row>
    <row r="753" spans="1:11" s="83" customFormat="1" hidden="1">
      <c r="A753" s="127"/>
      <c r="B753" s="291"/>
      <c r="C753" s="292"/>
      <c r="D753" s="292"/>
      <c r="E753" s="292"/>
      <c r="F753" s="292"/>
      <c r="G753" s="292"/>
      <c r="H753" s="292"/>
      <c r="I753" s="292"/>
      <c r="J753" s="292"/>
      <c r="K753" s="293"/>
    </row>
    <row r="754" spans="1:11" s="83" customFormat="1" hidden="1">
      <c r="A754" s="127"/>
      <c r="B754" s="291"/>
      <c r="C754" s="292"/>
      <c r="D754" s="292"/>
      <c r="E754" s="292"/>
      <c r="F754" s="292"/>
      <c r="G754" s="292"/>
      <c r="H754" s="292"/>
      <c r="I754" s="292"/>
      <c r="J754" s="292"/>
      <c r="K754" s="293"/>
    </row>
    <row r="755" spans="1:11" s="83" customFormat="1" hidden="1">
      <c r="A755" s="127"/>
      <c r="B755" s="291"/>
      <c r="C755" s="292"/>
      <c r="D755" s="292"/>
      <c r="E755" s="292"/>
      <c r="F755" s="292"/>
      <c r="G755" s="292"/>
      <c r="H755" s="292"/>
      <c r="I755" s="292"/>
      <c r="J755" s="292"/>
      <c r="K755" s="293"/>
    </row>
    <row r="756" spans="1:11" s="83" customFormat="1" hidden="1">
      <c r="A756" s="127"/>
      <c r="B756" s="291"/>
      <c r="C756" s="292"/>
      <c r="D756" s="292"/>
      <c r="E756" s="292"/>
      <c r="F756" s="292"/>
      <c r="G756" s="292"/>
      <c r="H756" s="292"/>
      <c r="I756" s="292"/>
      <c r="J756" s="292"/>
      <c r="K756" s="293"/>
    </row>
    <row r="757" spans="1:11" s="83" customFormat="1" hidden="1">
      <c r="A757" s="127"/>
      <c r="B757" s="291"/>
      <c r="C757" s="292"/>
      <c r="D757" s="292"/>
      <c r="E757" s="292"/>
      <c r="F757" s="292"/>
      <c r="G757" s="292"/>
      <c r="H757" s="292"/>
      <c r="I757" s="292"/>
      <c r="J757" s="292"/>
      <c r="K757" s="293"/>
    </row>
    <row r="758" spans="1:11" s="83" customFormat="1" hidden="1">
      <c r="A758" s="127"/>
      <c r="B758" s="291"/>
      <c r="C758" s="292"/>
      <c r="D758" s="292"/>
      <c r="E758" s="292"/>
      <c r="F758" s="292"/>
      <c r="G758" s="292"/>
      <c r="H758" s="292"/>
      <c r="I758" s="292"/>
      <c r="J758" s="292"/>
      <c r="K758" s="293"/>
    </row>
    <row r="759" spans="1:11" s="83" customFormat="1" hidden="1">
      <c r="A759" s="127"/>
      <c r="B759" s="291"/>
      <c r="C759" s="292"/>
      <c r="D759" s="292"/>
      <c r="E759" s="292"/>
      <c r="F759" s="292"/>
      <c r="G759" s="292"/>
      <c r="H759" s="292"/>
      <c r="I759" s="292"/>
      <c r="J759" s="292"/>
      <c r="K759" s="293"/>
    </row>
    <row r="760" spans="1:11" s="83" customFormat="1" hidden="1">
      <c r="A760" s="127"/>
      <c r="B760" s="291"/>
      <c r="C760" s="292"/>
      <c r="D760" s="292"/>
      <c r="E760" s="292"/>
      <c r="F760" s="292"/>
      <c r="G760" s="292"/>
      <c r="H760" s="292"/>
      <c r="I760" s="292"/>
      <c r="J760" s="292"/>
      <c r="K760" s="293"/>
    </row>
    <row r="761" spans="1:11" s="83" customFormat="1" hidden="1">
      <c r="A761" s="127"/>
      <c r="B761" s="291"/>
      <c r="C761" s="292"/>
      <c r="D761" s="292"/>
      <c r="E761" s="292"/>
      <c r="F761" s="292"/>
      <c r="G761" s="292"/>
      <c r="H761" s="292"/>
      <c r="I761" s="292"/>
      <c r="J761" s="292"/>
      <c r="K761" s="293"/>
    </row>
    <row r="762" spans="1:11" s="83" customFormat="1" hidden="1">
      <c r="A762" s="127"/>
      <c r="B762" s="291"/>
      <c r="C762" s="292"/>
      <c r="D762" s="292"/>
      <c r="E762" s="292"/>
      <c r="F762" s="292"/>
      <c r="G762" s="292"/>
      <c r="H762" s="292"/>
      <c r="I762" s="292"/>
      <c r="J762" s="292"/>
      <c r="K762" s="293"/>
    </row>
    <row r="763" spans="1:11" s="83" customFormat="1" hidden="1">
      <c r="A763" s="127"/>
      <c r="B763" s="291"/>
      <c r="C763" s="292"/>
      <c r="D763" s="292"/>
      <c r="E763" s="292"/>
      <c r="F763" s="292"/>
      <c r="G763" s="292"/>
      <c r="H763" s="292"/>
      <c r="I763" s="292"/>
      <c r="J763" s="292"/>
      <c r="K763" s="293"/>
    </row>
    <row r="764" spans="1:11" s="83" customFormat="1" hidden="1">
      <c r="A764" s="127"/>
      <c r="B764" s="291"/>
      <c r="C764" s="292"/>
      <c r="D764" s="292"/>
      <c r="E764" s="292"/>
      <c r="F764" s="292"/>
      <c r="G764" s="292"/>
      <c r="H764" s="292"/>
      <c r="I764" s="292"/>
      <c r="J764" s="292"/>
      <c r="K764" s="293"/>
    </row>
    <row r="765" spans="1:11" s="83" customFormat="1" hidden="1">
      <c r="A765" s="127"/>
      <c r="B765" s="291"/>
      <c r="C765" s="292"/>
      <c r="D765" s="292"/>
      <c r="E765" s="292"/>
      <c r="F765" s="292"/>
      <c r="G765" s="292"/>
      <c r="H765" s="292"/>
      <c r="I765" s="292"/>
      <c r="J765" s="292"/>
      <c r="K765" s="293"/>
    </row>
    <row r="766" spans="1:11" s="83" customFormat="1" hidden="1">
      <c r="A766" s="127"/>
      <c r="B766" s="291"/>
      <c r="C766" s="292"/>
      <c r="D766" s="292"/>
      <c r="E766" s="292"/>
      <c r="F766" s="292"/>
      <c r="G766" s="292"/>
      <c r="H766" s="292"/>
      <c r="I766" s="292"/>
      <c r="J766" s="292"/>
      <c r="K766" s="293"/>
    </row>
    <row r="767" spans="1:11" s="83" customFormat="1" hidden="1">
      <c r="A767" s="127"/>
      <c r="B767" s="291"/>
      <c r="C767" s="292"/>
      <c r="D767" s="292"/>
      <c r="E767" s="292"/>
      <c r="F767" s="292"/>
      <c r="G767" s="292"/>
      <c r="H767" s="292"/>
      <c r="I767" s="292"/>
      <c r="J767" s="292"/>
      <c r="K767" s="293"/>
    </row>
    <row r="768" spans="1:11" s="83" customFormat="1" hidden="1">
      <c r="A768" s="127"/>
      <c r="B768" s="291"/>
      <c r="C768" s="292"/>
      <c r="D768" s="292"/>
      <c r="E768" s="292"/>
      <c r="F768" s="292"/>
      <c r="G768" s="292"/>
      <c r="H768" s="292"/>
      <c r="I768" s="292"/>
      <c r="J768" s="292"/>
      <c r="K768" s="293"/>
    </row>
    <row r="769" spans="1:11" s="83" customFormat="1" hidden="1">
      <c r="A769" s="127"/>
      <c r="B769" s="291"/>
      <c r="C769" s="292"/>
      <c r="D769" s="292"/>
      <c r="E769" s="292"/>
      <c r="F769" s="292"/>
      <c r="G769" s="292"/>
      <c r="H769" s="292"/>
      <c r="I769" s="292"/>
      <c r="J769" s="292"/>
      <c r="K769" s="293"/>
    </row>
    <row r="770" spans="1:11" s="83" customFormat="1" hidden="1">
      <c r="A770" s="127"/>
      <c r="B770" s="291"/>
      <c r="C770" s="292"/>
      <c r="D770" s="292"/>
      <c r="E770" s="292"/>
      <c r="F770" s="292"/>
      <c r="G770" s="292"/>
      <c r="H770" s="292"/>
      <c r="I770" s="292"/>
      <c r="J770" s="292"/>
      <c r="K770" s="293"/>
    </row>
    <row r="771" spans="1:11" s="83" customFormat="1" hidden="1">
      <c r="A771" s="127"/>
      <c r="B771" s="291"/>
      <c r="C771" s="292"/>
      <c r="D771" s="292"/>
      <c r="E771" s="292"/>
      <c r="F771" s="292"/>
      <c r="G771" s="292"/>
      <c r="H771" s="292"/>
      <c r="I771" s="292"/>
      <c r="J771" s="292"/>
      <c r="K771" s="293"/>
    </row>
    <row r="772" spans="1:11" s="83" customFormat="1" hidden="1">
      <c r="A772" s="127"/>
      <c r="B772" s="291"/>
      <c r="C772" s="292"/>
      <c r="D772" s="292"/>
      <c r="E772" s="292"/>
      <c r="F772" s="292"/>
      <c r="G772" s="292"/>
      <c r="H772" s="292"/>
      <c r="I772" s="292"/>
      <c r="J772" s="292"/>
      <c r="K772" s="293"/>
    </row>
    <row r="773" spans="1:11" s="83" customFormat="1" hidden="1">
      <c r="A773" s="127"/>
      <c r="B773" s="291"/>
      <c r="C773" s="292"/>
      <c r="D773" s="292"/>
      <c r="E773" s="292"/>
      <c r="F773" s="292"/>
      <c r="G773" s="292"/>
      <c r="H773" s="292"/>
      <c r="I773" s="292"/>
      <c r="J773" s="292"/>
      <c r="K773" s="293"/>
    </row>
    <row r="774" spans="1:11" s="83" customFormat="1" hidden="1">
      <c r="A774" s="127"/>
      <c r="B774" s="291"/>
      <c r="C774" s="292"/>
      <c r="D774" s="292"/>
      <c r="E774" s="292"/>
      <c r="F774" s="292"/>
      <c r="G774" s="292"/>
      <c r="H774" s="292"/>
      <c r="I774" s="292"/>
      <c r="J774" s="292"/>
      <c r="K774" s="293"/>
    </row>
    <row r="775" spans="1:11" s="83" customFormat="1" hidden="1"/>
    <row r="776" spans="1:11" s="83" customFormat="1" ht="25.5" hidden="1">
      <c r="A776" s="119" t="s">
        <v>392</v>
      </c>
      <c r="B776" s="298"/>
      <c r="C776" s="298"/>
      <c r="D776" s="298"/>
      <c r="E776" s="298"/>
      <c r="F776" s="298"/>
      <c r="G776" s="298"/>
      <c r="H776" s="298"/>
      <c r="I776" s="298"/>
      <c r="J776" s="298"/>
      <c r="K776" s="298"/>
    </row>
    <row r="777" spans="1:11" s="83" customFormat="1" hidden="1">
      <c r="A777" s="119" t="s">
        <v>393</v>
      </c>
      <c r="B777" s="298"/>
      <c r="C777" s="298"/>
      <c r="D777" s="298"/>
      <c r="E777" s="298"/>
      <c r="F777" s="298"/>
      <c r="G777" s="298"/>
      <c r="H777" s="298"/>
      <c r="I777" s="298"/>
      <c r="J777" s="298"/>
      <c r="K777" s="298"/>
    </row>
    <row r="778" spans="1:11" s="83" customFormat="1" ht="43.5" hidden="1" customHeight="1">
      <c r="A778" s="119" t="s">
        <v>394</v>
      </c>
      <c r="B778" s="298"/>
      <c r="C778" s="298"/>
      <c r="D778" s="298"/>
      <c r="E778" s="298"/>
      <c r="F778" s="298"/>
      <c r="G778" s="298"/>
      <c r="H778" s="298"/>
      <c r="I778" s="298"/>
      <c r="J778" s="298"/>
      <c r="K778" s="298"/>
    </row>
    <row r="779" spans="1:11" s="83" customFormat="1" hidden="1">
      <c r="A779" s="119" t="s">
        <v>359</v>
      </c>
      <c r="B779" s="294" t="s">
        <v>395</v>
      </c>
      <c r="C779" s="295"/>
      <c r="D779" s="295"/>
      <c r="E779" s="295"/>
      <c r="F779" s="295"/>
      <c r="G779" s="295"/>
      <c r="H779" s="295"/>
      <c r="I779" s="295"/>
      <c r="J779" s="295"/>
      <c r="K779" s="296"/>
    </row>
    <row r="780" spans="1:11" s="83" customFormat="1" hidden="1">
      <c r="A780" s="127"/>
      <c r="B780" s="291"/>
      <c r="C780" s="292"/>
      <c r="D780" s="292"/>
      <c r="E780" s="292"/>
      <c r="F780" s="292"/>
      <c r="G780" s="292"/>
      <c r="H780" s="292"/>
      <c r="I780" s="292"/>
      <c r="J780" s="292"/>
      <c r="K780" s="293"/>
    </row>
    <row r="781" spans="1:11" s="83" customFormat="1" hidden="1">
      <c r="A781" s="127"/>
      <c r="B781" s="291"/>
      <c r="C781" s="292"/>
      <c r="D781" s="292"/>
      <c r="E781" s="292"/>
      <c r="F781" s="292"/>
      <c r="G781" s="292"/>
      <c r="H781" s="292"/>
      <c r="I781" s="292"/>
      <c r="J781" s="292"/>
      <c r="K781" s="293"/>
    </row>
    <row r="782" spans="1:11" s="83" customFormat="1" hidden="1">
      <c r="A782" s="127"/>
      <c r="B782" s="291"/>
      <c r="C782" s="292"/>
      <c r="D782" s="292"/>
      <c r="E782" s="292"/>
      <c r="F782" s="292"/>
      <c r="G782" s="292"/>
      <c r="H782" s="292"/>
      <c r="I782" s="292"/>
      <c r="J782" s="292"/>
      <c r="K782" s="293"/>
    </row>
    <row r="783" spans="1:11" s="83" customFormat="1" hidden="1">
      <c r="A783" s="127"/>
      <c r="B783" s="291"/>
      <c r="C783" s="292"/>
      <c r="D783" s="292"/>
      <c r="E783" s="292"/>
      <c r="F783" s="292"/>
      <c r="G783" s="292"/>
      <c r="H783" s="292"/>
      <c r="I783" s="292"/>
      <c r="J783" s="292"/>
      <c r="K783" s="293"/>
    </row>
    <row r="784" spans="1:11" s="83" customFormat="1" hidden="1">
      <c r="A784" s="127"/>
      <c r="B784" s="291"/>
      <c r="C784" s="292"/>
      <c r="D784" s="292"/>
      <c r="E784" s="292"/>
      <c r="F784" s="292"/>
      <c r="G784" s="292"/>
      <c r="H784" s="292"/>
      <c r="I784" s="292"/>
      <c r="J784" s="292"/>
      <c r="K784" s="293"/>
    </row>
    <row r="785" spans="1:11" s="83" customFormat="1" hidden="1">
      <c r="A785" s="127"/>
      <c r="B785" s="291"/>
      <c r="C785" s="292"/>
      <c r="D785" s="292"/>
      <c r="E785" s="292"/>
      <c r="F785" s="292"/>
      <c r="G785" s="292"/>
      <c r="H785" s="292"/>
      <c r="I785" s="292"/>
      <c r="J785" s="292"/>
      <c r="K785" s="293"/>
    </row>
    <row r="786" spans="1:11" s="83" customFormat="1" hidden="1">
      <c r="A786" s="127"/>
      <c r="B786" s="291"/>
      <c r="C786" s="292"/>
      <c r="D786" s="292"/>
      <c r="E786" s="292"/>
      <c r="F786" s="292"/>
      <c r="G786" s="292"/>
      <c r="H786" s="292"/>
      <c r="I786" s="292"/>
      <c r="J786" s="292"/>
      <c r="K786" s="293"/>
    </row>
    <row r="787" spans="1:11" s="83" customFormat="1" hidden="1">
      <c r="A787" s="127"/>
      <c r="B787" s="291"/>
      <c r="C787" s="292"/>
      <c r="D787" s="292"/>
      <c r="E787" s="292"/>
      <c r="F787" s="292"/>
      <c r="G787" s="292"/>
      <c r="H787" s="292"/>
      <c r="I787" s="292"/>
      <c r="J787" s="292"/>
      <c r="K787" s="293"/>
    </row>
    <row r="788" spans="1:11" s="83" customFormat="1" hidden="1">
      <c r="A788" s="127"/>
      <c r="B788" s="291"/>
      <c r="C788" s="292"/>
      <c r="D788" s="292"/>
      <c r="E788" s="292"/>
      <c r="F788" s="292"/>
      <c r="G788" s="292"/>
      <c r="H788" s="292"/>
      <c r="I788" s="292"/>
      <c r="J788" s="292"/>
      <c r="K788" s="293"/>
    </row>
    <row r="789" spans="1:11" s="83" customFormat="1" hidden="1">
      <c r="A789" s="127"/>
      <c r="B789" s="291"/>
      <c r="C789" s="292"/>
      <c r="D789" s="292"/>
      <c r="E789" s="292"/>
      <c r="F789" s="292"/>
      <c r="G789" s="292"/>
      <c r="H789" s="292"/>
      <c r="I789" s="292"/>
      <c r="J789" s="292"/>
      <c r="K789" s="293"/>
    </row>
    <row r="790" spans="1:11" s="83" customFormat="1" hidden="1">
      <c r="A790" s="127"/>
      <c r="B790" s="291"/>
      <c r="C790" s="292"/>
      <c r="D790" s="292"/>
      <c r="E790" s="292"/>
      <c r="F790" s="292"/>
      <c r="G790" s="292"/>
      <c r="H790" s="292"/>
      <c r="I790" s="292"/>
      <c r="J790" s="292"/>
      <c r="K790" s="293"/>
    </row>
    <row r="791" spans="1:11" s="83" customFormat="1" hidden="1">
      <c r="A791" s="127"/>
      <c r="B791" s="291"/>
      <c r="C791" s="292"/>
      <c r="D791" s="292"/>
      <c r="E791" s="292"/>
      <c r="F791" s="292"/>
      <c r="G791" s="292"/>
      <c r="H791" s="292"/>
      <c r="I791" s="292"/>
      <c r="J791" s="292"/>
      <c r="K791" s="293"/>
    </row>
    <row r="792" spans="1:11" s="83" customFormat="1" hidden="1">
      <c r="A792" s="127"/>
      <c r="B792" s="291"/>
      <c r="C792" s="292"/>
      <c r="D792" s="292"/>
      <c r="E792" s="292"/>
      <c r="F792" s="292"/>
      <c r="G792" s="292"/>
      <c r="H792" s="292"/>
      <c r="I792" s="292"/>
      <c r="J792" s="292"/>
      <c r="K792" s="293"/>
    </row>
    <row r="793" spans="1:11" s="83" customFormat="1" hidden="1">
      <c r="A793" s="127"/>
      <c r="B793" s="291"/>
      <c r="C793" s="292"/>
      <c r="D793" s="292"/>
      <c r="E793" s="292"/>
      <c r="F793" s="292"/>
      <c r="G793" s="292"/>
      <c r="H793" s="292"/>
      <c r="I793" s="292"/>
      <c r="J793" s="292"/>
      <c r="K793" s="293"/>
    </row>
    <row r="794" spans="1:11" s="83" customFormat="1" hidden="1">
      <c r="A794" s="127"/>
      <c r="B794" s="291"/>
      <c r="C794" s="292"/>
      <c r="D794" s="292"/>
      <c r="E794" s="292"/>
      <c r="F794" s="292"/>
      <c r="G794" s="292"/>
      <c r="H794" s="292"/>
      <c r="I794" s="292"/>
      <c r="J794" s="292"/>
      <c r="K794" s="293"/>
    </row>
    <row r="795" spans="1:11" s="83" customFormat="1" hidden="1">
      <c r="A795" s="127"/>
      <c r="B795" s="291"/>
      <c r="C795" s="292"/>
      <c r="D795" s="292"/>
      <c r="E795" s="292"/>
      <c r="F795" s="292"/>
      <c r="G795" s="292"/>
      <c r="H795" s="292"/>
      <c r="I795" s="292"/>
      <c r="J795" s="292"/>
      <c r="K795" s="293"/>
    </row>
    <row r="796" spans="1:11" s="83" customFormat="1" hidden="1">
      <c r="A796" s="127"/>
      <c r="B796" s="291"/>
      <c r="C796" s="292"/>
      <c r="D796" s="292"/>
      <c r="E796" s="292"/>
      <c r="F796" s="292"/>
      <c r="G796" s="292"/>
      <c r="H796" s="292"/>
      <c r="I796" s="292"/>
      <c r="J796" s="292"/>
      <c r="K796" s="293"/>
    </row>
    <row r="797" spans="1:11" s="83" customFormat="1" hidden="1">
      <c r="A797" s="127"/>
      <c r="B797" s="291"/>
      <c r="C797" s="292"/>
      <c r="D797" s="292"/>
      <c r="E797" s="292"/>
      <c r="F797" s="292"/>
      <c r="G797" s="292"/>
      <c r="H797" s="292"/>
      <c r="I797" s="292"/>
      <c r="J797" s="292"/>
      <c r="K797" s="293"/>
    </row>
    <row r="798" spans="1:11" s="83" customFormat="1" hidden="1">
      <c r="A798" s="127"/>
      <c r="B798" s="291"/>
      <c r="C798" s="292"/>
      <c r="D798" s="292"/>
      <c r="E798" s="292"/>
      <c r="F798" s="292"/>
      <c r="G798" s="292"/>
      <c r="H798" s="292"/>
      <c r="I798" s="292"/>
      <c r="J798" s="292"/>
      <c r="K798" s="293"/>
    </row>
    <row r="799" spans="1:11" s="83" customFormat="1" hidden="1">
      <c r="A799" s="127"/>
      <c r="B799" s="291"/>
      <c r="C799" s="292"/>
      <c r="D799" s="292"/>
      <c r="E799" s="292"/>
      <c r="F799" s="292"/>
      <c r="G799" s="292"/>
      <c r="H799" s="292"/>
      <c r="I799" s="292"/>
      <c r="J799" s="292"/>
      <c r="K799" s="293"/>
    </row>
    <row r="800" spans="1:11" s="83" customFormat="1" hidden="1">
      <c r="A800" s="127"/>
      <c r="B800" s="291"/>
      <c r="C800" s="292"/>
      <c r="D800" s="292"/>
      <c r="E800" s="292"/>
      <c r="F800" s="292"/>
      <c r="G800" s="292"/>
      <c r="H800" s="292"/>
      <c r="I800" s="292"/>
      <c r="J800" s="292"/>
      <c r="K800" s="293"/>
    </row>
    <row r="801" spans="1:11" s="83" customFormat="1" hidden="1">
      <c r="A801" s="127"/>
      <c r="B801" s="291"/>
      <c r="C801" s="292"/>
      <c r="D801" s="292"/>
      <c r="E801" s="292"/>
      <c r="F801" s="292"/>
      <c r="G801" s="292"/>
      <c r="H801" s="292"/>
      <c r="I801" s="292"/>
      <c r="J801" s="292"/>
      <c r="K801" s="293"/>
    </row>
    <row r="802" spans="1:11" s="83" customFormat="1" hidden="1">
      <c r="A802" s="127"/>
      <c r="B802" s="291"/>
      <c r="C802" s="292"/>
      <c r="D802" s="292"/>
      <c r="E802" s="292"/>
      <c r="F802" s="292"/>
      <c r="G802" s="292"/>
      <c r="H802" s="292"/>
      <c r="I802" s="292"/>
      <c r="J802" s="292"/>
      <c r="K802" s="293"/>
    </row>
    <row r="803" spans="1:11" s="83" customFormat="1" hidden="1">
      <c r="A803" s="127"/>
      <c r="B803" s="291"/>
      <c r="C803" s="292"/>
      <c r="D803" s="292"/>
      <c r="E803" s="292"/>
      <c r="F803" s="292"/>
      <c r="G803" s="292"/>
      <c r="H803" s="292"/>
      <c r="I803" s="292"/>
      <c r="J803" s="292"/>
      <c r="K803" s="293"/>
    </row>
    <row r="804" spans="1:11" s="83" customFormat="1" hidden="1"/>
    <row r="805" spans="1:11" s="83" customFormat="1" ht="25.5" hidden="1">
      <c r="A805" s="119" t="s">
        <v>392</v>
      </c>
      <c r="B805" s="298"/>
      <c r="C805" s="298"/>
      <c r="D805" s="298"/>
      <c r="E805" s="298"/>
      <c r="F805" s="298"/>
      <c r="G805" s="298"/>
      <c r="H805" s="298"/>
      <c r="I805" s="298"/>
      <c r="J805" s="298"/>
      <c r="K805" s="298"/>
    </row>
    <row r="806" spans="1:11" s="83" customFormat="1" hidden="1">
      <c r="A806" s="119" t="s">
        <v>393</v>
      </c>
      <c r="B806" s="298"/>
      <c r="C806" s="298"/>
      <c r="D806" s="298"/>
      <c r="E806" s="298"/>
      <c r="F806" s="298"/>
      <c r="G806" s="298"/>
      <c r="H806" s="298"/>
      <c r="I806" s="298"/>
      <c r="J806" s="298"/>
      <c r="K806" s="298"/>
    </row>
    <row r="807" spans="1:11" s="83" customFormat="1" ht="43.5" hidden="1" customHeight="1">
      <c r="A807" s="119" t="s">
        <v>394</v>
      </c>
      <c r="B807" s="298"/>
      <c r="C807" s="298"/>
      <c r="D807" s="298"/>
      <c r="E807" s="298"/>
      <c r="F807" s="298"/>
      <c r="G807" s="298"/>
      <c r="H807" s="298"/>
      <c r="I807" s="298"/>
      <c r="J807" s="298"/>
      <c r="K807" s="298"/>
    </row>
    <row r="808" spans="1:11" s="83" customFormat="1" hidden="1">
      <c r="A808" s="119" t="s">
        <v>359</v>
      </c>
      <c r="B808" s="294" t="s">
        <v>395</v>
      </c>
      <c r="C808" s="295"/>
      <c r="D808" s="295"/>
      <c r="E808" s="295"/>
      <c r="F808" s="295"/>
      <c r="G808" s="295"/>
      <c r="H808" s="295"/>
      <c r="I808" s="295"/>
      <c r="J808" s="295"/>
      <c r="K808" s="296"/>
    </row>
    <row r="809" spans="1:11" s="83" customFormat="1" hidden="1">
      <c r="A809" s="127"/>
      <c r="B809" s="291"/>
      <c r="C809" s="292"/>
      <c r="D809" s="292"/>
      <c r="E809" s="292"/>
      <c r="F809" s="292"/>
      <c r="G809" s="292"/>
      <c r="H809" s="292"/>
      <c r="I809" s="292"/>
      <c r="J809" s="292"/>
      <c r="K809" s="293"/>
    </row>
    <row r="810" spans="1:11" s="83" customFormat="1" hidden="1">
      <c r="A810" s="127"/>
      <c r="B810" s="291"/>
      <c r="C810" s="292"/>
      <c r="D810" s="292"/>
      <c r="E810" s="292"/>
      <c r="F810" s="292"/>
      <c r="G810" s="292"/>
      <c r="H810" s="292"/>
      <c r="I810" s="292"/>
      <c r="J810" s="292"/>
      <c r="K810" s="293"/>
    </row>
    <row r="811" spans="1:11" s="83" customFormat="1" hidden="1">
      <c r="A811" s="127"/>
      <c r="B811" s="291"/>
      <c r="C811" s="292"/>
      <c r="D811" s="292"/>
      <c r="E811" s="292"/>
      <c r="F811" s="292"/>
      <c r="G811" s="292"/>
      <c r="H811" s="292"/>
      <c r="I811" s="292"/>
      <c r="J811" s="292"/>
      <c r="K811" s="293"/>
    </row>
    <row r="812" spans="1:11" s="83" customFormat="1" hidden="1">
      <c r="A812" s="127"/>
      <c r="B812" s="291"/>
      <c r="C812" s="292"/>
      <c r="D812" s="292"/>
      <c r="E812" s="292"/>
      <c r="F812" s="292"/>
      <c r="G812" s="292"/>
      <c r="H812" s="292"/>
      <c r="I812" s="292"/>
      <c r="J812" s="292"/>
      <c r="K812" s="293"/>
    </row>
    <row r="813" spans="1:11" s="83" customFormat="1" hidden="1">
      <c r="A813" s="127"/>
      <c r="B813" s="291"/>
      <c r="C813" s="292"/>
      <c r="D813" s="292"/>
      <c r="E813" s="292"/>
      <c r="F813" s="292"/>
      <c r="G813" s="292"/>
      <c r="H813" s="292"/>
      <c r="I813" s="292"/>
      <c r="J813" s="292"/>
      <c r="K813" s="293"/>
    </row>
    <row r="814" spans="1:11" s="83" customFormat="1" hidden="1">
      <c r="A814" s="127"/>
      <c r="B814" s="291"/>
      <c r="C814" s="292"/>
      <c r="D814" s="292"/>
      <c r="E814" s="292"/>
      <c r="F814" s="292"/>
      <c r="G814" s="292"/>
      <c r="H814" s="292"/>
      <c r="I814" s="292"/>
      <c r="J814" s="292"/>
      <c r="K814" s="293"/>
    </row>
    <row r="815" spans="1:11" s="83" customFormat="1" hidden="1">
      <c r="A815" s="127"/>
      <c r="B815" s="291"/>
      <c r="C815" s="292"/>
      <c r="D815" s="292"/>
      <c r="E815" s="292"/>
      <c r="F815" s="292"/>
      <c r="G815" s="292"/>
      <c r="H815" s="292"/>
      <c r="I815" s="292"/>
      <c r="J815" s="292"/>
      <c r="K815" s="293"/>
    </row>
    <row r="816" spans="1:11" s="83" customFormat="1" hidden="1">
      <c r="A816" s="127"/>
      <c r="B816" s="291"/>
      <c r="C816" s="292"/>
      <c r="D816" s="292"/>
      <c r="E816" s="292"/>
      <c r="F816" s="292"/>
      <c r="G816" s="292"/>
      <c r="H816" s="292"/>
      <c r="I816" s="292"/>
      <c r="J816" s="292"/>
      <c r="K816" s="293"/>
    </row>
    <row r="817" spans="1:11" s="83" customFormat="1" hidden="1">
      <c r="A817" s="127"/>
      <c r="B817" s="291"/>
      <c r="C817" s="292"/>
      <c r="D817" s="292"/>
      <c r="E817" s="292"/>
      <c r="F817" s="292"/>
      <c r="G817" s="292"/>
      <c r="H817" s="292"/>
      <c r="I817" s="292"/>
      <c r="J817" s="292"/>
      <c r="K817" s="293"/>
    </row>
    <row r="818" spans="1:11" s="83" customFormat="1" hidden="1">
      <c r="A818" s="127"/>
      <c r="B818" s="291"/>
      <c r="C818" s="292"/>
      <c r="D818" s="292"/>
      <c r="E818" s="292"/>
      <c r="F818" s="292"/>
      <c r="G818" s="292"/>
      <c r="H818" s="292"/>
      <c r="I818" s="292"/>
      <c r="J818" s="292"/>
      <c r="K818" s="293"/>
    </row>
    <row r="819" spans="1:11" s="83" customFormat="1" hidden="1">
      <c r="A819" s="127"/>
      <c r="B819" s="291"/>
      <c r="C819" s="292"/>
      <c r="D819" s="292"/>
      <c r="E819" s="292"/>
      <c r="F819" s="292"/>
      <c r="G819" s="292"/>
      <c r="H819" s="292"/>
      <c r="I819" s="292"/>
      <c r="J819" s="292"/>
      <c r="K819" s="293"/>
    </row>
    <row r="820" spans="1:11" s="83" customFormat="1" hidden="1">
      <c r="A820" s="127"/>
      <c r="B820" s="291"/>
      <c r="C820" s="292"/>
      <c r="D820" s="292"/>
      <c r="E820" s="292"/>
      <c r="F820" s="292"/>
      <c r="G820" s="292"/>
      <c r="H820" s="292"/>
      <c r="I820" s="292"/>
      <c r="J820" s="292"/>
      <c r="K820" s="293"/>
    </row>
    <row r="821" spans="1:11" s="83" customFormat="1" hidden="1">
      <c r="A821" s="127"/>
      <c r="B821" s="291"/>
      <c r="C821" s="292"/>
      <c r="D821" s="292"/>
      <c r="E821" s="292"/>
      <c r="F821" s="292"/>
      <c r="G821" s="292"/>
      <c r="H821" s="292"/>
      <c r="I821" s="292"/>
      <c r="J821" s="292"/>
      <c r="K821" s="293"/>
    </row>
    <row r="822" spans="1:11" s="83" customFormat="1" hidden="1">
      <c r="A822" s="127"/>
      <c r="B822" s="291"/>
      <c r="C822" s="292"/>
      <c r="D822" s="292"/>
      <c r="E822" s="292"/>
      <c r="F822" s="292"/>
      <c r="G822" s="292"/>
      <c r="H822" s="292"/>
      <c r="I822" s="292"/>
      <c r="J822" s="292"/>
      <c r="K822" s="293"/>
    </row>
    <row r="823" spans="1:11" s="83" customFormat="1" hidden="1">
      <c r="A823" s="127"/>
      <c r="B823" s="291"/>
      <c r="C823" s="292"/>
      <c r="D823" s="292"/>
      <c r="E823" s="292"/>
      <c r="F823" s="292"/>
      <c r="G823" s="292"/>
      <c r="H823" s="292"/>
      <c r="I823" s="292"/>
      <c r="J823" s="292"/>
      <c r="K823" s="293"/>
    </row>
    <row r="824" spans="1:11" s="83" customFormat="1" hidden="1">
      <c r="A824" s="127"/>
      <c r="B824" s="291"/>
      <c r="C824" s="292"/>
      <c r="D824" s="292"/>
      <c r="E824" s="292"/>
      <c r="F824" s="292"/>
      <c r="G824" s="292"/>
      <c r="H824" s="292"/>
      <c r="I824" s="292"/>
      <c r="J824" s="292"/>
      <c r="K824" s="293"/>
    </row>
    <row r="825" spans="1:11" s="83" customFormat="1" hidden="1">
      <c r="A825" s="127"/>
      <c r="B825" s="291"/>
      <c r="C825" s="292"/>
      <c r="D825" s="292"/>
      <c r="E825" s="292"/>
      <c r="F825" s="292"/>
      <c r="G825" s="292"/>
      <c r="H825" s="292"/>
      <c r="I825" s="292"/>
      <c r="J825" s="292"/>
      <c r="K825" s="293"/>
    </row>
    <row r="826" spans="1:11" s="83" customFormat="1" hidden="1">
      <c r="A826" s="127"/>
      <c r="B826" s="291"/>
      <c r="C826" s="292"/>
      <c r="D826" s="292"/>
      <c r="E826" s="292"/>
      <c r="F826" s="292"/>
      <c r="G826" s="292"/>
      <c r="H826" s="292"/>
      <c r="I826" s="292"/>
      <c r="J826" s="292"/>
      <c r="K826" s="293"/>
    </row>
    <row r="827" spans="1:11" s="83" customFormat="1" hidden="1">
      <c r="A827" s="127"/>
      <c r="B827" s="291"/>
      <c r="C827" s="292"/>
      <c r="D827" s="292"/>
      <c r="E827" s="292"/>
      <c r="F827" s="292"/>
      <c r="G827" s="292"/>
      <c r="H827" s="292"/>
      <c r="I827" s="292"/>
      <c r="J827" s="292"/>
      <c r="K827" s="293"/>
    </row>
    <row r="828" spans="1:11" s="83" customFormat="1" hidden="1">
      <c r="A828" s="127"/>
      <c r="B828" s="291"/>
      <c r="C828" s="292"/>
      <c r="D828" s="292"/>
      <c r="E828" s="292"/>
      <c r="F828" s="292"/>
      <c r="G828" s="292"/>
      <c r="H828" s="292"/>
      <c r="I828" s="292"/>
      <c r="J828" s="292"/>
      <c r="K828" s="293"/>
    </row>
    <row r="829" spans="1:11" s="83" customFormat="1" hidden="1">
      <c r="A829" s="127"/>
      <c r="B829" s="291"/>
      <c r="C829" s="292"/>
      <c r="D829" s="292"/>
      <c r="E829" s="292"/>
      <c r="F829" s="292"/>
      <c r="G829" s="292"/>
      <c r="H829" s="292"/>
      <c r="I829" s="292"/>
      <c r="J829" s="292"/>
      <c r="K829" s="293"/>
    </row>
    <row r="830" spans="1:11" s="83" customFormat="1" hidden="1">
      <c r="A830" s="127"/>
      <c r="B830" s="291"/>
      <c r="C830" s="292"/>
      <c r="D830" s="292"/>
      <c r="E830" s="292"/>
      <c r="F830" s="292"/>
      <c r="G830" s="292"/>
      <c r="H830" s="292"/>
      <c r="I830" s="292"/>
      <c r="J830" s="292"/>
      <c r="K830" s="293"/>
    </row>
    <row r="831" spans="1:11" s="83" customFormat="1" hidden="1">
      <c r="A831" s="127"/>
      <c r="B831" s="291"/>
      <c r="C831" s="292"/>
      <c r="D831" s="292"/>
      <c r="E831" s="292"/>
      <c r="F831" s="292"/>
      <c r="G831" s="292"/>
      <c r="H831" s="292"/>
      <c r="I831" s="292"/>
      <c r="J831" s="292"/>
      <c r="K831" s="293"/>
    </row>
    <row r="832" spans="1:11" s="83" customFormat="1" hidden="1">
      <c r="A832" s="127"/>
      <c r="B832" s="291"/>
      <c r="C832" s="292"/>
      <c r="D832" s="292"/>
      <c r="E832" s="292"/>
      <c r="F832" s="292"/>
      <c r="G832" s="292"/>
      <c r="H832" s="292"/>
      <c r="I832" s="292"/>
      <c r="J832" s="292"/>
      <c r="K832" s="293"/>
    </row>
    <row r="833" spans="1:11" s="83" customFormat="1" hidden="1"/>
    <row r="834" spans="1:11" s="83" customFormat="1" ht="25.5" hidden="1">
      <c r="A834" s="119" t="s">
        <v>392</v>
      </c>
      <c r="B834" s="298"/>
      <c r="C834" s="298"/>
      <c r="D834" s="298"/>
      <c r="E834" s="298"/>
      <c r="F834" s="298"/>
      <c r="G834" s="298"/>
      <c r="H834" s="298"/>
      <c r="I834" s="298"/>
      <c r="J834" s="298"/>
      <c r="K834" s="298"/>
    </row>
    <row r="835" spans="1:11" s="83" customFormat="1" hidden="1">
      <c r="A835" s="119" t="s">
        <v>393</v>
      </c>
      <c r="B835" s="298"/>
      <c r="C835" s="298"/>
      <c r="D835" s="298"/>
      <c r="E835" s="298"/>
      <c r="F835" s="298"/>
      <c r="G835" s="298"/>
      <c r="H835" s="298"/>
      <c r="I835" s="298"/>
      <c r="J835" s="298"/>
      <c r="K835" s="298"/>
    </row>
    <row r="836" spans="1:11" s="83" customFormat="1" ht="43.5" hidden="1" customHeight="1">
      <c r="A836" s="119" t="s">
        <v>394</v>
      </c>
      <c r="B836" s="298"/>
      <c r="C836" s="298"/>
      <c r="D836" s="298"/>
      <c r="E836" s="298"/>
      <c r="F836" s="298"/>
      <c r="G836" s="298"/>
      <c r="H836" s="298"/>
      <c r="I836" s="298"/>
      <c r="J836" s="298"/>
      <c r="K836" s="298"/>
    </row>
    <row r="837" spans="1:11" s="83" customFormat="1" hidden="1">
      <c r="A837" s="119" t="s">
        <v>359</v>
      </c>
      <c r="B837" s="294" t="s">
        <v>395</v>
      </c>
      <c r="C837" s="295"/>
      <c r="D837" s="295"/>
      <c r="E837" s="295"/>
      <c r="F837" s="295"/>
      <c r="G837" s="295"/>
      <c r="H837" s="295"/>
      <c r="I837" s="295"/>
      <c r="J837" s="295"/>
      <c r="K837" s="296"/>
    </row>
    <row r="838" spans="1:11" s="83" customFormat="1" hidden="1">
      <c r="A838" s="127"/>
      <c r="B838" s="291"/>
      <c r="C838" s="292"/>
      <c r="D838" s="292"/>
      <c r="E838" s="292"/>
      <c r="F838" s="292"/>
      <c r="G838" s="292"/>
      <c r="H838" s="292"/>
      <c r="I838" s="292"/>
      <c r="J838" s="292"/>
      <c r="K838" s="293"/>
    </row>
    <row r="839" spans="1:11" s="83" customFormat="1" hidden="1">
      <c r="A839" s="127"/>
      <c r="B839" s="291"/>
      <c r="C839" s="292"/>
      <c r="D839" s="292"/>
      <c r="E839" s="292"/>
      <c r="F839" s="292"/>
      <c r="G839" s="292"/>
      <c r="H839" s="292"/>
      <c r="I839" s="292"/>
      <c r="J839" s="292"/>
      <c r="K839" s="293"/>
    </row>
    <row r="840" spans="1:11" s="83" customFormat="1" hidden="1">
      <c r="A840" s="127"/>
      <c r="B840" s="291"/>
      <c r="C840" s="292"/>
      <c r="D840" s="292"/>
      <c r="E840" s="292"/>
      <c r="F840" s="292"/>
      <c r="G840" s="292"/>
      <c r="H840" s="292"/>
      <c r="I840" s="292"/>
      <c r="J840" s="292"/>
      <c r="K840" s="293"/>
    </row>
    <row r="841" spans="1:11" s="83" customFormat="1" hidden="1">
      <c r="A841" s="127"/>
      <c r="B841" s="291"/>
      <c r="C841" s="292"/>
      <c r="D841" s="292"/>
      <c r="E841" s="292"/>
      <c r="F841" s="292"/>
      <c r="G841" s="292"/>
      <c r="H841" s="292"/>
      <c r="I841" s="292"/>
      <c r="J841" s="292"/>
      <c r="K841" s="293"/>
    </row>
    <row r="842" spans="1:11" s="83" customFormat="1" hidden="1">
      <c r="A842" s="127"/>
      <c r="B842" s="291"/>
      <c r="C842" s="292"/>
      <c r="D842" s="292"/>
      <c r="E842" s="292"/>
      <c r="F842" s="292"/>
      <c r="G842" s="292"/>
      <c r="H842" s="292"/>
      <c r="I842" s="292"/>
      <c r="J842" s="292"/>
      <c r="K842" s="293"/>
    </row>
    <row r="843" spans="1:11" s="83" customFormat="1" hidden="1">
      <c r="A843" s="127"/>
      <c r="B843" s="291"/>
      <c r="C843" s="292"/>
      <c r="D843" s="292"/>
      <c r="E843" s="292"/>
      <c r="F843" s="292"/>
      <c r="G843" s="292"/>
      <c r="H843" s="292"/>
      <c r="I843" s="292"/>
      <c r="J843" s="292"/>
      <c r="K843" s="293"/>
    </row>
    <row r="844" spans="1:11" s="83" customFormat="1" hidden="1">
      <c r="A844" s="127"/>
      <c r="B844" s="291"/>
      <c r="C844" s="292"/>
      <c r="D844" s="292"/>
      <c r="E844" s="292"/>
      <c r="F844" s="292"/>
      <c r="G844" s="292"/>
      <c r="H844" s="292"/>
      <c r="I844" s="292"/>
      <c r="J844" s="292"/>
      <c r="K844" s="293"/>
    </row>
    <row r="845" spans="1:11" s="83" customFormat="1" hidden="1">
      <c r="A845" s="127"/>
      <c r="B845" s="291"/>
      <c r="C845" s="292"/>
      <c r="D845" s="292"/>
      <c r="E845" s="292"/>
      <c r="F845" s="292"/>
      <c r="G845" s="292"/>
      <c r="H845" s="292"/>
      <c r="I845" s="292"/>
      <c r="J845" s="292"/>
      <c r="K845" s="293"/>
    </row>
    <row r="846" spans="1:11" s="83" customFormat="1" hidden="1">
      <c r="A846" s="127"/>
      <c r="B846" s="291"/>
      <c r="C846" s="292"/>
      <c r="D846" s="292"/>
      <c r="E846" s="292"/>
      <c r="F846" s="292"/>
      <c r="G846" s="292"/>
      <c r="H846" s="292"/>
      <c r="I846" s="292"/>
      <c r="J846" s="292"/>
      <c r="K846" s="293"/>
    </row>
    <row r="847" spans="1:11" s="83" customFormat="1" hidden="1">
      <c r="A847" s="127"/>
      <c r="B847" s="291"/>
      <c r="C847" s="292"/>
      <c r="D847" s="292"/>
      <c r="E847" s="292"/>
      <c r="F847" s="292"/>
      <c r="G847" s="292"/>
      <c r="H847" s="292"/>
      <c r="I847" s="292"/>
      <c r="J847" s="292"/>
      <c r="K847" s="293"/>
    </row>
    <row r="848" spans="1:11" s="83" customFormat="1" hidden="1">
      <c r="A848" s="127"/>
      <c r="B848" s="291"/>
      <c r="C848" s="292"/>
      <c r="D848" s="292"/>
      <c r="E848" s="292"/>
      <c r="F848" s="292"/>
      <c r="G848" s="292"/>
      <c r="H848" s="292"/>
      <c r="I848" s="292"/>
      <c r="J848" s="292"/>
      <c r="K848" s="293"/>
    </row>
    <row r="849" spans="1:11" s="83" customFormat="1" hidden="1">
      <c r="A849" s="127"/>
      <c r="B849" s="291"/>
      <c r="C849" s="292"/>
      <c r="D849" s="292"/>
      <c r="E849" s="292"/>
      <c r="F849" s="292"/>
      <c r="G849" s="292"/>
      <c r="H849" s="292"/>
      <c r="I849" s="292"/>
      <c r="J849" s="292"/>
      <c r="K849" s="293"/>
    </row>
    <row r="850" spans="1:11" s="83" customFormat="1" hidden="1">
      <c r="A850" s="127"/>
      <c r="B850" s="291"/>
      <c r="C850" s="292"/>
      <c r="D850" s="292"/>
      <c r="E850" s="292"/>
      <c r="F850" s="292"/>
      <c r="G850" s="292"/>
      <c r="H850" s="292"/>
      <c r="I850" s="292"/>
      <c r="J850" s="292"/>
      <c r="K850" s="293"/>
    </row>
    <row r="851" spans="1:11" s="83" customFormat="1" hidden="1">
      <c r="A851" s="127"/>
      <c r="B851" s="291"/>
      <c r="C851" s="292"/>
      <c r="D851" s="292"/>
      <c r="E851" s="292"/>
      <c r="F851" s="292"/>
      <c r="G851" s="292"/>
      <c r="H851" s="292"/>
      <c r="I851" s="292"/>
      <c r="J851" s="292"/>
      <c r="K851" s="293"/>
    </row>
    <row r="852" spans="1:11" s="83" customFormat="1" hidden="1">
      <c r="A852" s="127"/>
      <c r="B852" s="291"/>
      <c r="C852" s="292"/>
      <c r="D852" s="292"/>
      <c r="E852" s="292"/>
      <c r="F852" s="292"/>
      <c r="G852" s="292"/>
      <c r="H852" s="292"/>
      <c r="I852" s="292"/>
      <c r="J852" s="292"/>
      <c r="K852" s="293"/>
    </row>
    <row r="853" spans="1:11" s="83" customFormat="1" hidden="1">
      <c r="A853" s="127"/>
      <c r="B853" s="291"/>
      <c r="C853" s="292"/>
      <c r="D853" s="292"/>
      <c r="E853" s="292"/>
      <c r="F853" s="292"/>
      <c r="G853" s="292"/>
      <c r="H853" s="292"/>
      <c r="I853" s="292"/>
      <c r="J853" s="292"/>
      <c r="K853" s="293"/>
    </row>
    <row r="854" spans="1:11" s="83" customFormat="1" hidden="1">
      <c r="A854" s="127"/>
      <c r="B854" s="291"/>
      <c r="C854" s="292"/>
      <c r="D854" s="292"/>
      <c r="E854" s="292"/>
      <c r="F854" s="292"/>
      <c r="G854" s="292"/>
      <c r="H854" s="292"/>
      <c r="I854" s="292"/>
      <c r="J854" s="292"/>
      <c r="K854" s="293"/>
    </row>
    <row r="855" spans="1:11" s="83" customFormat="1" hidden="1">
      <c r="A855" s="127"/>
      <c r="B855" s="291"/>
      <c r="C855" s="292"/>
      <c r="D855" s="292"/>
      <c r="E855" s="292"/>
      <c r="F855" s="292"/>
      <c r="G855" s="292"/>
      <c r="H855" s="292"/>
      <c r="I855" s="292"/>
      <c r="J855" s="292"/>
      <c r="K855" s="293"/>
    </row>
    <row r="856" spans="1:11" s="83" customFormat="1" hidden="1">
      <c r="A856" s="127"/>
      <c r="B856" s="291"/>
      <c r="C856" s="292"/>
      <c r="D856" s="292"/>
      <c r="E856" s="292"/>
      <c r="F856" s="292"/>
      <c r="G856" s="292"/>
      <c r="H856" s="292"/>
      <c r="I856" s="292"/>
      <c r="J856" s="292"/>
      <c r="K856" s="293"/>
    </row>
    <row r="857" spans="1:11" s="83" customFormat="1" hidden="1">
      <c r="A857" s="127"/>
      <c r="B857" s="291"/>
      <c r="C857" s="292"/>
      <c r="D857" s="292"/>
      <c r="E857" s="292"/>
      <c r="F857" s="292"/>
      <c r="G857" s="292"/>
      <c r="H857" s="292"/>
      <c r="I857" s="292"/>
      <c r="J857" s="292"/>
      <c r="K857" s="293"/>
    </row>
    <row r="858" spans="1:11" s="83" customFormat="1" hidden="1">
      <c r="A858" s="127"/>
      <c r="B858" s="291"/>
      <c r="C858" s="292"/>
      <c r="D858" s="292"/>
      <c r="E858" s="292"/>
      <c r="F858" s="292"/>
      <c r="G858" s="292"/>
      <c r="H858" s="292"/>
      <c r="I858" s="292"/>
      <c r="J858" s="292"/>
      <c r="K858" s="293"/>
    </row>
    <row r="859" spans="1:11" s="83" customFormat="1" hidden="1">
      <c r="A859" s="127"/>
      <c r="B859" s="291"/>
      <c r="C859" s="292"/>
      <c r="D859" s="292"/>
      <c r="E859" s="292"/>
      <c r="F859" s="292"/>
      <c r="G859" s="292"/>
      <c r="H859" s="292"/>
      <c r="I859" s="292"/>
      <c r="J859" s="292"/>
      <c r="K859" s="293"/>
    </row>
    <row r="860" spans="1:11" s="83" customFormat="1" hidden="1">
      <c r="A860" s="127"/>
      <c r="B860" s="291"/>
      <c r="C860" s="292"/>
      <c r="D860" s="292"/>
      <c r="E860" s="292"/>
      <c r="F860" s="292"/>
      <c r="G860" s="292"/>
      <c r="H860" s="292"/>
      <c r="I860" s="292"/>
      <c r="J860" s="292"/>
      <c r="K860" s="293"/>
    </row>
    <row r="861" spans="1:11" s="83" customFormat="1" hidden="1">
      <c r="A861" s="127"/>
      <c r="B861" s="291"/>
      <c r="C861" s="292"/>
      <c r="D861" s="292"/>
      <c r="E861" s="292"/>
      <c r="F861" s="292"/>
      <c r="G861" s="292"/>
      <c r="H861" s="292"/>
      <c r="I861" s="292"/>
      <c r="J861" s="292"/>
      <c r="K861" s="293"/>
    </row>
    <row r="862" spans="1:11" s="83" customFormat="1" hidden="1"/>
    <row r="863" spans="1:11" s="83" customFormat="1" ht="25.5" hidden="1">
      <c r="A863" s="119" t="s">
        <v>392</v>
      </c>
      <c r="B863" s="298"/>
      <c r="C863" s="298"/>
      <c r="D863" s="298"/>
      <c r="E863" s="298"/>
      <c r="F863" s="298"/>
      <c r="G863" s="298"/>
      <c r="H863" s="298"/>
      <c r="I863" s="298"/>
      <c r="J863" s="298"/>
      <c r="K863" s="298"/>
    </row>
    <row r="864" spans="1:11" s="83" customFormat="1" hidden="1">
      <c r="A864" s="119" t="s">
        <v>393</v>
      </c>
      <c r="B864" s="298"/>
      <c r="C864" s="298"/>
      <c r="D864" s="298"/>
      <c r="E864" s="298"/>
      <c r="F864" s="298"/>
      <c r="G864" s="298"/>
      <c r="H864" s="298"/>
      <c r="I864" s="298"/>
      <c r="J864" s="298"/>
      <c r="K864" s="298"/>
    </row>
    <row r="865" spans="1:11" s="83" customFormat="1" ht="43.5" hidden="1" customHeight="1">
      <c r="A865" s="119" t="s">
        <v>394</v>
      </c>
      <c r="B865" s="298"/>
      <c r="C865" s="298"/>
      <c r="D865" s="298"/>
      <c r="E865" s="298"/>
      <c r="F865" s="298"/>
      <c r="G865" s="298"/>
      <c r="H865" s="298"/>
      <c r="I865" s="298"/>
      <c r="J865" s="298"/>
      <c r="K865" s="298"/>
    </row>
    <row r="866" spans="1:11" s="83" customFormat="1" hidden="1">
      <c r="A866" s="119" t="s">
        <v>359</v>
      </c>
      <c r="B866" s="294" t="s">
        <v>395</v>
      </c>
      <c r="C866" s="295"/>
      <c r="D866" s="295"/>
      <c r="E866" s="295"/>
      <c r="F866" s="295"/>
      <c r="G866" s="295"/>
      <c r="H866" s="295"/>
      <c r="I866" s="295"/>
      <c r="J866" s="295"/>
      <c r="K866" s="296"/>
    </row>
    <row r="867" spans="1:11" s="83" customFormat="1" hidden="1">
      <c r="A867" s="127"/>
      <c r="B867" s="291"/>
      <c r="C867" s="292"/>
      <c r="D867" s="292"/>
      <c r="E867" s="292"/>
      <c r="F867" s="292"/>
      <c r="G867" s="292"/>
      <c r="H867" s="292"/>
      <c r="I867" s="292"/>
      <c r="J867" s="292"/>
      <c r="K867" s="293"/>
    </row>
    <row r="868" spans="1:11" s="83" customFormat="1" hidden="1">
      <c r="A868" s="127"/>
      <c r="B868" s="291"/>
      <c r="C868" s="292"/>
      <c r="D868" s="292"/>
      <c r="E868" s="292"/>
      <c r="F868" s="292"/>
      <c r="G868" s="292"/>
      <c r="H868" s="292"/>
      <c r="I868" s="292"/>
      <c r="J868" s="292"/>
      <c r="K868" s="293"/>
    </row>
    <row r="869" spans="1:11" s="83" customFormat="1" hidden="1">
      <c r="A869" s="127"/>
      <c r="B869" s="291"/>
      <c r="C869" s="292"/>
      <c r="D869" s="292"/>
      <c r="E869" s="292"/>
      <c r="F869" s="292"/>
      <c r="G869" s="292"/>
      <c r="H869" s="292"/>
      <c r="I869" s="292"/>
      <c r="J869" s="292"/>
      <c r="K869" s="293"/>
    </row>
    <row r="870" spans="1:11" s="83" customFormat="1" hidden="1">
      <c r="A870" s="127"/>
      <c r="B870" s="291"/>
      <c r="C870" s="292"/>
      <c r="D870" s="292"/>
      <c r="E870" s="292"/>
      <c r="F870" s="292"/>
      <c r="G870" s="292"/>
      <c r="H870" s="292"/>
      <c r="I870" s="292"/>
      <c r="J870" s="292"/>
      <c r="K870" s="293"/>
    </row>
    <row r="871" spans="1:11" s="83" customFormat="1" hidden="1">
      <c r="A871" s="127"/>
      <c r="B871" s="291"/>
      <c r="C871" s="292"/>
      <c r="D871" s="292"/>
      <c r="E871" s="292"/>
      <c r="F871" s="292"/>
      <c r="G871" s="292"/>
      <c r="H871" s="292"/>
      <c r="I871" s="292"/>
      <c r="J871" s="292"/>
      <c r="K871" s="293"/>
    </row>
    <row r="872" spans="1:11" s="83" customFormat="1" hidden="1">
      <c r="A872" s="127"/>
      <c r="B872" s="291"/>
      <c r="C872" s="292"/>
      <c r="D872" s="292"/>
      <c r="E872" s="292"/>
      <c r="F872" s="292"/>
      <c r="G872" s="292"/>
      <c r="H872" s="292"/>
      <c r="I872" s="292"/>
      <c r="J872" s="292"/>
      <c r="K872" s="293"/>
    </row>
    <row r="873" spans="1:11" s="83" customFormat="1" hidden="1">
      <c r="A873" s="127"/>
      <c r="B873" s="291"/>
      <c r="C873" s="292"/>
      <c r="D873" s="292"/>
      <c r="E873" s="292"/>
      <c r="F873" s="292"/>
      <c r="G873" s="292"/>
      <c r="H873" s="292"/>
      <c r="I873" s="292"/>
      <c r="J873" s="292"/>
      <c r="K873" s="293"/>
    </row>
    <row r="874" spans="1:11" s="83" customFormat="1" hidden="1">
      <c r="A874" s="127"/>
      <c r="B874" s="291"/>
      <c r="C874" s="292"/>
      <c r="D874" s="292"/>
      <c r="E874" s="292"/>
      <c r="F874" s="292"/>
      <c r="G874" s="292"/>
      <c r="H874" s="292"/>
      <c r="I874" s="292"/>
      <c r="J874" s="292"/>
      <c r="K874" s="293"/>
    </row>
    <row r="875" spans="1:11" s="83" customFormat="1" hidden="1">
      <c r="A875" s="127"/>
      <c r="B875" s="291"/>
      <c r="C875" s="292"/>
      <c r="D875" s="292"/>
      <c r="E875" s="292"/>
      <c r="F875" s="292"/>
      <c r="G875" s="292"/>
      <c r="H875" s="292"/>
      <c r="I875" s="292"/>
      <c r="J875" s="292"/>
      <c r="K875" s="293"/>
    </row>
    <row r="876" spans="1:11" s="83" customFormat="1" hidden="1">
      <c r="A876" s="127"/>
      <c r="B876" s="291"/>
      <c r="C876" s="292"/>
      <c r="D876" s="292"/>
      <c r="E876" s="292"/>
      <c r="F876" s="292"/>
      <c r="G876" s="292"/>
      <c r="H876" s="292"/>
      <c r="I876" s="292"/>
      <c r="J876" s="292"/>
      <c r="K876" s="293"/>
    </row>
    <row r="877" spans="1:11" s="83" customFormat="1" hidden="1">
      <c r="A877" s="127"/>
      <c r="B877" s="291"/>
      <c r="C877" s="292"/>
      <c r="D877" s="292"/>
      <c r="E877" s="292"/>
      <c r="F877" s="292"/>
      <c r="G877" s="292"/>
      <c r="H877" s="292"/>
      <c r="I877" s="292"/>
      <c r="J877" s="292"/>
      <c r="K877" s="293"/>
    </row>
    <row r="878" spans="1:11" s="83" customFormat="1" hidden="1">
      <c r="A878" s="127"/>
      <c r="B878" s="291"/>
      <c r="C878" s="292"/>
      <c r="D878" s="292"/>
      <c r="E878" s="292"/>
      <c r="F878" s="292"/>
      <c r="G878" s="292"/>
      <c r="H878" s="292"/>
      <c r="I878" s="292"/>
      <c r="J878" s="292"/>
      <c r="K878" s="293"/>
    </row>
    <row r="879" spans="1:11" s="83" customFormat="1" hidden="1">
      <c r="A879" s="127"/>
      <c r="B879" s="291"/>
      <c r="C879" s="292"/>
      <c r="D879" s="292"/>
      <c r="E879" s="292"/>
      <c r="F879" s="292"/>
      <c r="G879" s="292"/>
      <c r="H879" s="292"/>
      <c r="I879" s="292"/>
      <c r="J879" s="292"/>
      <c r="K879" s="293"/>
    </row>
    <row r="880" spans="1:11" s="83" customFormat="1" hidden="1">
      <c r="A880" s="127"/>
      <c r="B880" s="291"/>
      <c r="C880" s="292"/>
      <c r="D880" s="292"/>
      <c r="E880" s="292"/>
      <c r="F880" s="292"/>
      <c r="G880" s="292"/>
      <c r="H880" s="292"/>
      <c r="I880" s="292"/>
      <c r="J880" s="292"/>
      <c r="K880" s="293"/>
    </row>
    <row r="881" spans="1:11" s="83" customFormat="1" hidden="1">
      <c r="A881" s="127"/>
      <c r="B881" s="291"/>
      <c r="C881" s="292"/>
      <c r="D881" s="292"/>
      <c r="E881" s="292"/>
      <c r="F881" s="292"/>
      <c r="G881" s="292"/>
      <c r="H881" s="292"/>
      <c r="I881" s="292"/>
      <c r="J881" s="292"/>
      <c r="K881" s="293"/>
    </row>
    <row r="882" spans="1:11" s="83" customFormat="1" hidden="1">
      <c r="A882" s="127"/>
      <c r="B882" s="291"/>
      <c r="C882" s="292"/>
      <c r="D882" s="292"/>
      <c r="E882" s="292"/>
      <c r="F882" s="292"/>
      <c r="G882" s="292"/>
      <c r="H882" s="292"/>
      <c r="I882" s="292"/>
      <c r="J882" s="292"/>
      <c r="K882" s="293"/>
    </row>
    <row r="883" spans="1:11" s="83" customFormat="1" hidden="1">
      <c r="A883" s="127"/>
      <c r="B883" s="291"/>
      <c r="C883" s="292"/>
      <c r="D883" s="292"/>
      <c r="E883" s="292"/>
      <c r="F883" s="292"/>
      <c r="G883" s="292"/>
      <c r="H883" s="292"/>
      <c r="I883" s="292"/>
      <c r="J883" s="292"/>
      <c r="K883" s="293"/>
    </row>
    <row r="884" spans="1:11" s="83" customFormat="1" hidden="1">
      <c r="A884" s="127"/>
      <c r="B884" s="291"/>
      <c r="C884" s="292"/>
      <c r="D884" s="292"/>
      <c r="E884" s="292"/>
      <c r="F884" s="292"/>
      <c r="G884" s="292"/>
      <c r="H884" s="292"/>
      <c r="I884" s="292"/>
      <c r="J884" s="292"/>
      <c r="K884" s="293"/>
    </row>
    <row r="885" spans="1:11" s="83" customFormat="1" hidden="1">
      <c r="A885" s="127"/>
      <c r="B885" s="291"/>
      <c r="C885" s="292"/>
      <c r="D885" s="292"/>
      <c r="E885" s="292"/>
      <c r="F885" s="292"/>
      <c r="G885" s="292"/>
      <c r="H885" s="292"/>
      <c r="I885" s="292"/>
      <c r="J885" s="292"/>
      <c r="K885" s="293"/>
    </row>
    <row r="886" spans="1:11" s="83" customFormat="1" hidden="1">
      <c r="A886" s="127"/>
      <c r="B886" s="291"/>
      <c r="C886" s="292"/>
      <c r="D886" s="292"/>
      <c r="E886" s="292"/>
      <c r="F886" s="292"/>
      <c r="G886" s="292"/>
      <c r="H886" s="292"/>
      <c r="I886" s="292"/>
      <c r="J886" s="292"/>
      <c r="K886" s="293"/>
    </row>
    <row r="887" spans="1:11" s="83" customFormat="1" hidden="1">
      <c r="A887" s="127"/>
      <c r="B887" s="291"/>
      <c r="C887" s="292"/>
      <c r="D887" s="292"/>
      <c r="E887" s="292"/>
      <c r="F887" s="292"/>
      <c r="G887" s="292"/>
      <c r="H887" s="292"/>
      <c r="I887" s="292"/>
      <c r="J887" s="292"/>
      <c r="K887" s="293"/>
    </row>
    <row r="888" spans="1:11" s="83" customFormat="1" hidden="1">
      <c r="A888" s="127"/>
      <c r="B888" s="291"/>
      <c r="C888" s="292"/>
      <c r="D888" s="292"/>
      <c r="E888" s="292"/>
      <c r="F888" s="292"/>
      <c r="G888" s="292"/>
      <c r="H888" s="292"/>
      <c r="I888" s="292"/>
      <c r="J888" s="292"/>
      <c r="K888" s="293"/>
    </row>
    <row r="889" spans="1:11" s="83" customFormat="1" hidden="1">
      <c r="A889" s="127"/>
      <c r="B889" s="291"/>
      <c r="C889" s="292"/>
      <c r="D889" s="292"/>
      <c r="E889" s="292"/>
      <c r="F889" s="292"/>
      <c r="G889" s="292"/>
      <c r="H889" s="292"/>
      <c r="I889" s="292"/>
      <c r="J889" s="292"/>
      <c r="K889" s="293"/>
    </row>
    <row r="890" spans="1:11" s="83" customFormat="1" hidden="1">
      <c r="A890" s="127"/>
      <c r="B890" s="291"/>
      <c r="C890" s="292"/>
      <c r="D890" s="292"/>
      <c r="E890" s="292"/>
      <c r="F890" s="292"/>
      <c r="G890" s="292"/>
      <c r="H890" s="292"/>
      <c r="I890" s="292"/>
      <c r="J890" s="292"/>
      <c r="K890" s="293"/>
    </row>
    <row r="891" spans="1:11" s="87" customFormat="1" ht="13.5" hidden="1" thickBot="1">
      <c r="A891" s="59" t="s">
        <v>277</v>
      </c>
      <c r="B891" s="31"/>
      <c r="C891" s="31"/>
      <c r="D891" s="31"/>
      <c r="E891" s="128"/>
      <c r="F891" s="128"/>
      <c r="G891" s="128"/>
      <c r="H891" s="128"/>
      <c r="I891" s="128"/>
      <c r="J891" s="128"/>
      <c r="K891" s="128"/>
    </row>
    <row r="892" spans="1:11" s="4" customFormat="1" ht="13.5" hidden="1" thickBot="1">
      <c r="A892" s="31"/>
      <c r="B892" s="31"/>
      <c r="C892" s="31"/>
      <c r="D892" s="31"/>
      <c r="E892" s="31"/>
      <c r="F892" s="31"/>
      <c r="G892" s="31"/>
      <c r="H892" s="31"/>
      <c r="I892" s="31"/>
      <c r="J892" s="31"/>
      <c r="K892" s="31"/>
    </row>
    <row r="893" spans="1:11" s="4" customFormat="1" ht="13.5" thickBot="1">
      <c r="A893" s="59" t="s">
        <v>277</v>
      </c>
      <c r="B893" s="31"/>
      <c r="C893" s="31"/>
      <c r="D893" s="31"/>
      <c r="E893" s="31"/>
      <c r="F893" s="31"/>
      <c r="G893" s="31"/>
      <c r="H893" s="31"/>
      <c r="I893" s="31"/>
      <c r="J893" s="31"/>
      <c r="K893" s="31"/>
    </row>
    <row r="894" spans="1:11" s="4" customFormat="1" ht="20.25">
      <c r="A894" s="200" t="s">
        <v>158</v>
      </c>
      <c r="B894" s="200"/>
      <c r="C894" s="200"/>
      <c r="D894" s="200"/>
      <c r="E894" s="200"/>
      <c r="F894" s="200"/>
      <c r="G894" s="200"/>
      <c r="H894" s="200"/>
    </row>
    <row r="895" spans="1:11" s="4" customFormat="1" ht="20.25">
      <c r="A895" s="135" t="s">
        <v>396</v>
      </c>
      <c r="B895" s="200"/>
      <c r="C895" s="200"/>
      <c r="D895" s="200"/>
      <c r="E895" s="200"/>
      <c r="F895" s="200"/>
      <c r="G895" s="200"/>
      <c r="H895" s="200"/>
    </row>
    <row r="896" spans="1:11" s="4" customFormat="1">
      <c r="A896" s="132"/>
      <c r="B896" s="299"/>
      <c r="C896" s="299"/>
      <c r="D896" s="299"/>
      <c r="E896" s="299"/>
      <c r="F896" s="299"/>
      <c r="G896" s="299"/>
      <c r="H896" s="299"/>
      <c r="I896" s="299"/>
      <c r="J896" s="299"/>
      <c r="K896" s="47"/>
    </row>
    <row r="897" spans="1:11" s="4" customFormat="1">
      <c r="A897" s="132"/>
      <c r="B897" s="299"/>
      <c r="C897" s="299"/>
      <c r="D897" s="299"/>
      <c r="E897" s="299"/>
      <c r="F897" s="299"/>
      <c r="G897" s="299"/>
      <c r="H897" s="299"/>
      <c r="I897" s="299"/>
      <c r="J897" s="299"/>
      <c r="K897" s="47"/>
    </row>
    <row r="898" spans="1:11" s="4" customFormat="1">
      <c r="A898" s="132"/>
      <c r="B898" s="299"/>
      <c r="C898" s="299"/>
      <c r="D898" s="299"/>
      <c r="E898" s="299"/>
      <c r="F898" s="299"/>
      <c r="G898" s="299"/>
      <c r="H898" s="299"/>
      <c r="I898" s="299"/>
      <c r="J898" s="299"/>
      <c r="K898" s="47"/>
    </row>
    <row r="899" spans="1:11" s="4" customFormat="1">
      <c r="A899" s="132"/>
      <c r="B899" s="299"/>
      <c r="C899" s="299"/>
      <c r="D899" s="299"/>
      <c r="E899" s="299"/>
      <c r="F899" s="299"/>
      <c r="G899" s="299"/>
      <c r="H899" s="299"/>
      <c r="I899" s="299"/>
      <c r="J899" s="299"/>
      <c r="K899" s="47"/>
    </row>
    <row r="900" spans="1:11" s="4" customFormat="1">
      <c r="A900" s="132"/>
      <c r="B900" s="299"/>
      <c r="C900" s="299"/>
      <c r="D900" s="299"/>
      <c r="E900" s="299"/>
      <c r="F900" s="299"/>
      <c r="G900" s="299"/>
      <c r="H900" s="299"/>
      <c r="I900" s="299"/>
      <c r="J900" s="299"/>
      <c r="K900" s="47"/>
    </row>
    <row r="901" spans="1:11" s="4" customFormat="1">
      <c r="A901" s="132"/>
      <c r="B901" s="299"/>
      <c r="C901" s="299"/>
      <c r="D901" s="299"/>
      <c r="E901" s="299"/>
      <c r="F901" s="299"/>
      <c r="G901" s="299"/>
      <c r="H901" s="299"/>
      <c r="I901" s="299"/>
      <c r="J901" s="299"/>
      <c r="K901" s="47"/>
    </row>
    <row r="902" spans="1:11" s="4" customFormat="1">
      <c r="A902" s="132"/>
      <c r="B902" s="299"/>
      <c r="C902" s="299"/>
      <c r="D902" s="299"/>
      <c r="E902" s="299"/>
      <c r="F902" s="299"/>
      <c r="G902" s="299"/>
      <c r="H902" s="299"/>
      <c r="I902" s="299"/>
      <c r="J902" s="299"/>
      <c r="K902" s="47"/>
    </row>
    <row r="903" spans="1:11" s="4" customFormat="1">
      <c r="A903" s="132"/>
      <c r="B903" s="299"/>
      <c r="C903" s="299"/>
      <c r="D903" s="299"/>
      <c r="E903" s="299"/>
      <c r="F903" s="299"/>
      <c r="G903" s="299"/>
      <c r="H903" s="299"/>
      <c r="I903" s="299"/>
      <c r="J903" s="299"/>
      <c r="K903" s="47"/>
    </row>
    <row r="904" spans="1:11" s="4" customFormat="1">
      <c r="A904" s="132"/>
      <c r="B904" s="299"/>
      <c r="C904" s="299"/>
      <c r="D904" s="299"/>
      <c r="E904" s="299"/>
      <c r="F904" s="299"/>
      <c r="G904" s="299"/>
      <c r="H904" s="299"/>
      <c r="I904" s="299"/>
      <c r="J904" s="299"/>
      <c r="K904" s="47"/>
    </row>
    <row r="905" spans="1:11" s="4" customFormat="1">
      <c r="A905" s="132"/>
      <c r="B905" s="299"/>
      <c r="C905" s="299"/>
      <c r="D905" s="299"/>
      <c r="E905" s="299"/>
      <c r="F905" s="299"/>
      <c r="G905" s="299"/>
      <c r="H905" s="299"/>
      <c r="I905" s="299"/>
      <c r="J905" s="299"/>
      <c r="K905" s="47"/>
    </row>
    <row r="906" spans="1:11" s="4" customFormat="1">
      <c r="A906" s="132"/>
      <c r="B906" s="299"/>
      <c r="C906" s="299"/>
      <c r="D906" s="299"/>
      <c r="E906" s="299"/>
      <c r="F906" s="299"/>
      <c r="G906" s="299"/>
      <c r="H906" s="299"/>
      <c r="I906" s="299"/>
      <c r="J906" s="299"/>
      <c r="K906" s="47"/>
    </row>
    <row r="907" spans="1:11" s="4" customFormat="1">
      <c r="A907" s="132"/>
      <c r="B907" s="299"/>
      <c r="C907" s="299"/>
      <c r="D907" s="299"/>
      <c r="E907" s="299"/>
      <c r="F907" s="299"/>
      <c r="G907" s="299"/>
      <c r="H907" s="299"/>
      <c r="I907" s="299"/>
      <c r="J907" s="299"/>
      <c r="K907" s="47"/>
    </row>
    <row r="908" spans="1:11" s="4" customFormat="1">
      <c r="A908" s="132"/>
      <c r="B908" s="299"/>
      <c r="C908" s="299"/>
      <c r="D908" s="299"/>
      <c r="E908" s="299"/>
      <c r="F908" s="299"/>
      <c r="G908" s="299"/>
      <c r="H908" s="299"/>
      <c r="I908" s="299"/>
      <c r="J908" s="299"/>
      <c r="K908" s="47"/>
    </row>
    <row r="909" spans="1:11" s="4" customFormat="1">
      <c r="A909" s="132"/>
      <c r="B909" s="299"/>
      <c r="C909" s="299"/>
      <c r="D909" s="299"/>
      <c r="E909" s="299"/>
      <c r="F909" s="299"/>
      <c r="G909" s="299"/>
      <c r="H909" s="299"/>
      <c r="I909" s="299"/>
      <c r="J909" s="299"/>
      <c r="K909" s="47"/>
    </row>
    <row r="910" spans="1:11" s="4" customFormat="1">
      <c r="A910" s="132"/>
      <c r="B910" s="299"/>
      <c r="C910" s="299"/>
      <c r="D910" s="299"/>
      <c r="E910" s="299"/>
      <c r="F910" s="299"/>
      <c r="G910" s="299"/>
      <c r="H910" s="299"/>
      <c r="I910" s="299"/>
      <c r="J910" s="299"/>
      <c r="K910" s="47"/>
    </row>
    <row r="911" spans="1:11" s="4" customFormat="1">
      <c r="A911" s="132"/>
      <c r="B911" s="299"/>
      <c r="C911" s="299"/>
      <c r="D911" s="299"/>
      <c r="E911" s="299"/>
      <c r="F911" s="299"/>
      <c r="G911" s="299"/>
      <c r="H911" s="299"/>
      <c r="I911" s="299"/>
      <c r="J911" s="299"/>
      <c r="K911" s="47"/>
    </row>
    <row r="912" spans="1:11" s="4" customFormat="1">
      <c r="A912" s="132"/>
      <c r="B912" s="299"/>
      <c r="C912" s="299"/>
      <c r="D912" s="299"/>
      <c r="E912" s="299"/>
      <c r="F912" s="299"/>
      <c r="G912" s="299"/>
      <c r="H912" s="299"/>
      <c r="I912" s="299"/>
      <c r="J912" s="299"/>
      <c r="K912" s="47"/>
    </row>
    <row r="913" spans="1:11" s="4" customFormat="1">
      <c r="A913" s="132"/>
      <c r="B913" s="299"/>
      <c r="C913" s="299"/>
      <c r="D913" s="299"/>
      <c r="E913" s="299"/>
      <c r="F913" s="299"/>
      <c r="G913" s="299"/>
      <c r="H913" s="299"/>
      <c r="I913" s="299"/>
      <c r="J913" s="299"/>
      <c r="K913" s="47"/>
    </row>
    <row r="914" spans="1:11" s="4" customFormat="1">
      <c r="A914" s="132"/>
      <c r="B914" s="299"/>
      <c r="C914" s="299"/>
      <c r="D914" s="299"/>
      <c r="E914" s="299"/>
      <c r="F914" s="299"/>
      <c r="G914" s="299"/>
      <c r="H914" s="299"/>
      <c r="I914" s="299"/>
      <c r="J914" s="299"/>
      <c r="K914" s="47"/>
    </row>
    <row r="915" spans="1:11" s="4" customFormat="1">
      <c r="A915" s="132"/>
      <c r="B915" s="299"/>
      <c r="C915" s="299"/>
      <c r="D915" s="299"/>
      <c r="E915" s="299"/>
      <c r="F915" s="299"/>
      <c r="G915" s="299"/>
      <c r="H915" s="299"/>
      <c r="I915" s="299"/>
      <c r="J915" s="299"/>
      <c r="K915" s="47"/>
    </row>
    <row r="916" spans="1:11" s="4" customFormat="1">
      <c r="A916" s="132"/>
      <c r="B916" s="299"/>
      <c r="C916" s="299"/>
      <c r="D916" s="299"/>
      <c r="E916" s="299"/>
      <c r="F916" s="299"/>
      <c r="G916" s="299"/>
      <c r="H916" s="299"/>
      <c r="I916" s="299"/>
      <c r="J916" s="299"/>
      <c r="K916" s="47"/>
    </row>
    <row r="917" spans="1:11" s="4" customFormat="1">
      <c r="A917" s="132"/>
      <c r="B917" s="299"/>
      <c r="C917" s="299"/>
      <c r="D917" s="299"/>
      <c r="E917" s="299"/>
      <c r="F917" s="299"/>
      <c r="G917" s="299"/>
      <c r="H917" s="299"/>
      <c r="I917" s="299"/>
      <c r="J917" s="299"/>
      <c r="K917" s="47"/>
    </row>
    <row r="918" spans="1:11" s="4" customFormat="1">
      <c r="A918" s="132"/>
      <c r="B918" s="299"/>
      <c r="C918" s="299"/>
      <c r="D918" s="299"/>
      <c r="E918" s="299"/>
      <c r="F918" s="299"/>
      <c r="G918" s="299"/>
      <c r="H918" s="299"/>
      <c r="I918" s="299"/>
      <c r="J918" s="299"/>
      <c r="K918" s="47"/>
    </row>
    <row r="919" spans="1:11" s="4" customFormat="1">
      <c r="A919" s="132"/>
      <c r="B919" s="299"/>
      <c r="C919" s="299"/>
      <c r="D919" s="299"/>
      <c r="E919" s="299"/>
      <c r="F919" s="299"/>
      <c r="G919" s="299"/>
      <c r="H919" s="299"/>
      <c r="I919" s="299"/>
      <c r="J919" s="299"/>
      <c r="K919" s="47"/>
    </row>
    <row r="920" spans="1:11" s="4" customFormat="1">
      <c r="A920" s="132"/>
      <c r="B920" s="299"/>
      <c r="C920" s="299"/>
      <c r="D920" s="299"/>
      <c r="E920" s="299"/>
      <c r="F920" s="299"/>
      <c r="G920" s="299"/>
      <c r="H920" s="299"/>
      <c r="I920" s="299"/>
      <c r="J920" s="299"/>
      <c r="K920" s="47"/>
    </row>
    <row r="921" spans="1:11" s="4" customFormat="1">
      <c r="A921" s="132"/>
      <c r="B921" s="299"/>
      <c r="C921" s="299"/>
      <c r="D921" s="299"/>
      <c r="E921" s="299"/>
      <c r="F921" s="299"/>
      <c r="G921" s="299"/>
      <c r="H921" s="299"/>
      <c r="I921" s="299"/>
      <c r="J921" s="299"/>
      <c r="K921" s="47"/>
    </row>
    <row r="922" spans="1:11" s="4" customFormat="1">
      <c r="A922" s="132"/>
      <c r="B922" s="299"/>
      <c r="C922" s="299"/>
      <c r="D922" s="299"/>
      <c r="E922" s="299"/>
      <c r="F922" s="299"/>
      <c r="G922" s="299"/>
      <c r="H922" s="299"/>
      <c r="I922" s="299"/>
      <c r="J922" s="299"/>
      <c r="K922" s="47"/>
    </row>
    <row r="923" spans="1:11" s="4" customFormat="1">
      <c r="A923" s="132"/>
      <c r="B923" s="299"/>
      <c r="C923" s="299"/>
      <c r="D923" s="299"/>
      <c r="E923" s="299"/>
      <c r="F923" s="299"/>
      <c r="G923" s="299"/>
      <c r="H923" s="299"/>
      <c r="I923" s="299"/>
      <c r="J923" s="299"/>
      <c r="K923" s="47"/>
    </row>
    <row r="924" spans="1:11" s="4" customFormat="1">
      <c r="A924" s="132"/>
      <c r="B924" s="299"/>
      <c r="C924" s="299"/>
      <c r="D924" s="299"/>
      <c r="E924" s="299"/>
      <c r="F924" s="299"/>
      <c r="G924" s="299"/>
      <c r="H924" s="299"/>
      <c r="I924" s="299"/>
      <c r="J924" s="299"/>
      <c r="K924" s="47"/>
    </row>
    <row r="925" spans="1:11" s="4" customFormat="1">
      <c r="A925" s="132"/>
      <c r="B925" s="299"/>
      <c r="C925" s="299"/>
      <c r="D925" s="299"/>
      <c r="E925" s="299"/>
      <c r="F925" s="299"/>
      <c r="G925" s="299"/>
      <c r="H925" s="299"/>
      <c r="I925" s="299"/>
      <c r="J925" s="299"/>
      <c r="K925" s="47"/>
    </row>
    <row r="926" spans="1:11" s="4" customFormat="1">
      <c r="A926" s="132"/>
      <c r="B926" s="299"/>
      <c r="C926" s="299"/>
      <c r="D926" s="299"/>
      <c r="E926" s="299"/>
      <c r="F926" s="299"/>
      <c r="G926" s="299"/>
      <c r="H926" s="299"/>
      <c r="I926" s="299"/>
      <c r="J926" s="299"/>
      <c r="K926" s="47"/>
    </row>
    <row r="927" spans="1:11" s="4" customFormat="1">
      <c r="A927" s="132"/>
      <c r="B927" s="299"/>
      <c r="C927" s="299"/>
      <c r="D927" s="299"/>
      <c r="E927" s="299"/>
      <c r="F927" s="299"/>
      <c r="G927" s="299"/>
      <c r="H927" s="299"/>
      <c r="I927" s="299"/>
      <c r="J927" s="299"/>
      <c r="K927" s="47"/>
    </row>
    <row r="928" spans="1:11" s="4" customFormat="1" ht="13.5" thickBot="1">
      <c r="A928" s="59" t="s">
        <v>277</v>
      </c>
      <c r="B928" s="31"/>
      <c r="C928" s="31"/>
      <c r="D928" s="31"/>
      <c r="E928" s="31"/>
      <c r="F928" s="31"/>
      <c r="G928" s="31"/>
      <c r="H928" s="31"/>
      <c r="I928" s="31"/>
      <c r="J928" s="31"/>
      <c r="K928" s="31"/>
    </row>
    <row r="929" spans="1:12" s="4" customFormat="1" ht="13.5" thickBot="1">
      <c r="A929" s="31"/>
      <c r="B929" s="31"/>
      <c r="C929" s="31"/>
      <c r="D929" s="31"/>
      <c r="E929" s="31"/>
      <c r="F929" s="31"/>
      <c r="G929" s="31"/>
      <c r="H929" s="31"/>
      <c r="I929" s="31"/>
      <c r="J929" s="31"/>
      <c r="K929" s="31"/>
    </row>
    <row r="930" spans="1:12" ht="20.25">
      <c r="A930" s="53" t="s">
        <v>131</v>
      </c>
      <c r="B930" s="53"/>
      <c r="C930" s="53"/>
      <c r="D930" s="53"/>
      <c r="E930" s="53"/>
      <c r="F930" s="53"/>
      <c r="G930" s="53"/>
      <c r="H930" s="53"/>
    </row>
    <row r="931" spans="1:12" s="18" customFormat="1">
      <c r="A931" s="206" t="s">
        <v>397</v>
      </c>
      <c r="C931" s="141"/>
      <c r="D931" s="142"/>
      <c r="E931" s="142"/>
      <c r="F931" s="142"/>
      <c r="G931" s="142"/>
      <c r="H931" s="142"/>
      <c r="I931" s="142"/>
      <c r="J931" s="142"/>
      <c r="K931" s="143"/>
      <c r="L931" s="139"/>
    </row>
    <row r="932" spans="1:12" s="18" customFormat="1">
      <c r="A932" s="206"/>
      <c r="C932" s="58"/>
      <c r="D932" s="184"/>
      <c r="E932" s="185"/>
      <c r="F932" s="185"/>
      <c r="G932" s="185"/>
      <c r="H932" s="185"/>
      <c r="I932" s="184"/>
      <c r="J932" s="28"/>
      <c r="K932" s="144"/>
      <c r="L932" s="139"/>
    </row>
    <row r="933" spans="1:12" s="18" customFormat="1" ht="12.75" customHeight="1">
      <c r="A933" s="206"/>
      <c r="C933" s="58"/>
      <c r="D933" s="186" t="s">
        <v>12</v>
      </c>
      <c r="E933" s="186">
        <v>275</v>
      </c>
      <c r="F933" s="186"/>
      <c r="G933" s="186"/>
      <c r="H933" s="187"/>
      <c r="I933" s="185"/>
      <c r="J933" s="185"/>
      <c r="K933" s="144"/>
      <c r="L933" s="138"/>
    </row>
    <row r="934" spans="1:12" s="18" customFormat="1">
      <c r="A934" s="206"/>
      <c r="C934" s="58"/>
      <c r="D934" s="186" t="s">
        <v>14</v>
      </c>
      <c r="E934" s="186">
        <v>677</v>
      </c>
      <c r="F934" s="186"/>
      <c r="G934" s="186"/>
      <c r="H934" s="186"/>
      <c r="I934" s="186"/>
      <c r="J934" s="185"/>
      <c r="K934" s="144"/>
      <c r="L934" s="139"/>
    </row>
    <row r="935" spans="1:12" s="18" customFormat="1">
      <c r="A935" s="206"/>
      <c r="C935" s="58"/>
      <c r="D935" s="186" t="s">
        <v>16</v>
      </c>
      <c r="E935" s="186">
        <v>903</v>
      </c>
      <c r="F935" s="186"/>
      <c r="G935" s="186"/>
      <c r="H935" s="186"/>
      <c r="I935" s="186"/>
      <c r="J935" s="187"/>
      <c r="K935" s="144"/>
      <c r="L935" s="139"/>
    </row>
    <row r="936" spans="1:12" s="18" customFormat="1">
      <c r="A936" s="206"/>
      <c r="C936" s="58"/>
      <c r="D936" s="186" t="s">
        <v>18</v>
      </c>
      <c r="E936" s="186">
        <v>452</v>
      </c>
      <c r="F936" s="186"/>
      <c r="G936" s="186"/>
      <c r="H936" s="186"/>
      <c r="I936" s="186"/>
      <c r="J936" s="187"/>
      <c r="K936" s="144"/>
      <c r="L936" s="139"/>
    </row>
    <row r="937" spans="1:12" s="18" customFormat="1">
      <c r="A937" s="206"/>
      <c r="C937" s="58"/>
      <c r="D937" s="186" t="s">
        <v>20</v>
      </c>
      <c r="E937" s="186">
        <v>1018</v>
      </c>
      <c r="F937" s="186"/>
      <c r="G937" s="186"/>
      <c r="H937" s="186"/>
      <c r="I937" s="186"/>
      <c r="J937" s="187"/>
      <c r="K937" s="144"/>
      <c r="L937" s="139"/>
    </row>
    <row r="938" spans="1:12" s="18" customFormat="1">
      <c r="A938" s="206"/>
      <c r="C938" s="58"/>
      <c r="D938" s="186" t="s">
        <v>22</v>
      </c>
      <c r="E938" s="186">
        <v>377</v>
      </c>
      <c r="F938" s="186"/>
      <c r="G938" s="186"/>
      <c r="H938" s="186"/>
      <c r="I938" s="186"/>
      <c r="J938" s="187"/>
      <c r="K938" s="144"/>
      <c r="L938" s="139"/>
    </row>
    <row r="939" spans="1:12" s="18" customFormat="1">
      <c r="A939" s="206"/>
      <c r="C939" s="58"/>
      <c r="D939" s="146"/>
      <c r="E939" s="146"/>
      <c r="F939" s="165"/>
      <c r="G939" s="146"/>
      <c r="H939" s="186"/>
      <c r="I939" s="186"/>
      <c r="J939" s="187"/>
      <c r="K939" s="144"/>
      <c r="L939" s="139"/>
    </row>
    <row r="940" spans="1:12" s="18" customFormat="1">
      <c r="A940" s="206"/>
      <c r="C940" s="58"/>
      <c r="D940" s="146"/>
      <c r="E940" s="146"/>
      <c r="F940" s="165"/>
      <c r="G940" s="146"/>
      <c r="H940" s="186"/>
      <c r="I940" s="186"/>
      <c r="J940" s="187"/>
      <c r="K940" s="144"/>
      <c r="L940" s="139"/>
    </row>
    <row r="941" spans="1:12" s="18" customFormat="1">
      <c r="A941" s="206"/>
      <c r="C941" s="58"/>
      <c r="D941" s="146"/>
      <c r="E941" s="146"/>
      <c r="F941" s="165"/>
      <c r="G941" s="146"/>
      <c r="H941" s="186"/>
      <c r="I941" s="186"/>
      <c r="J941" s="28"/>
      <c r="K941" s="144"/>
      <c r="L941" s="139"/>
    </row>
    <row r="942" spans="1:12" s="18" customFormat="1">
      <c r="A942" s="206"/>
      <c r="C942" s="58"/>
      <c r="D942" s="186" t="s">
        <v>12</v>
      </c>
      <c r="E942" s="186">
        <v>400</v>
      </c>
      <c r="F942" s="186"/>
      <c r="G942" s="186"/>
      <c r="H942" s="186"/>
      <c r="I942" s="186"/>
      <c r="J942" s="28"/>
      <c r="K942" s="144"/>
      <c r="L942" s="139"/>
    </row>
    <row r="943" spans="1:12" s="18" customFormat="1">
      <c r="A943" s="206"/>
      <c r="C943" s="58"/>
      <c r="D943" s="186" t="s">
        <v>14</v>
      </c>
      <c r="E943" s="186">
        <v>993</v>
      </c>
      <c r="F943" s="186"/>
      <c r="G943" s="186"/>
      <c r="H943" s="186"/>
      <c r="I943" s="186"/>
      <c r="J943" s="28"/>
      <c r="K943" s="144"/>
      <c r="L943" s="139"/>
    </row>
    <row r="944" spans="1:12" s="18" customFormat="1">
      <c r="A944" s="206"/>
      <c r="C944" s="58"/>
      <c r="D944" s="186" t="s">
        <v>16</v>
      </c>
      <c r="E944" s="186">
        <v>1219</v>
      </c>
      <c r="F944" s="186"/>
      <c r="G944" s="186"/>
      <c r="H944" s="60"/>
      <c r="I944" s="28"/>
      <c r="J944" s="28"/>
      <c r="K944" s="144"/>
      <c r="L944" s="139"/>
    </row>
    <row r="945" spans="1:12" s="18" customFormat="1">
      <c r="A945" s="206"/>
      <c r="C945" s="58"/>
      <c r="D945" s="186" t="s">
        <v>18</v>
      </c>
      <c r="E945" s="186">
        <v>768</v>
      </c>
      <c r="F945" s="186"/>
      <c r="G945" s="186"/>
      <c r="H945" s="60"/>
      <c r="I945" s="28"/>
      <c r="J945" s="28"/>
      <c r="K945" s="144"/>
      <c r="L945" s="139"/>
    </row>
    <row r="946" spans="1:12" s="18" customFormat="1">
      <c r="A946" s="206"/>
      <c r="C946" s="145"/>
      <c r="D946" s="186" t="s">
        <v>20</v>
      </c>
      <c r="E946" s="186">
        <v>1334</v>
      </c>
      <c r="F946" s="186"/>
      <c r="G946" s="186"/>
      <c r="H946" s="60"/>
      <c r="I946" s="146"/>
      <c r="J946" s="146"/>
      <c r="K946" s="147"/>
      <c r="L946" s="139"/>
    </row>
    <row r="947" spans="1:12" s="18" customFormat="1">
      <c r="A947" s="206"/>
      <c r="C947" s="145"/>
      <c r="D947" s="186" t="s">
        <v>22</v>
      </c>
      <c r="E947" s="186">
        <v>643</v>
      </c>
      <c r="F947" s="186"/>
      <c r="G947" s="186"/>
      <c r="H947" s="60"/>
      <c r="I947" s="146"/>
      <c r="J947" s="146"/>
      <c r="K947" s="147"/>
      <c r="L947" s="139"/>
    </row>
    <row r="948" spans="1:12" s="18" customFormat="1">
      <c r="A948" s="206"/>
      <c r="C948" s="145"/>
      <c r="D948" s="146"/>
      <c r="E948" s="146"/>
      <c r="F948" s="146"/>
      <c r="G948" s="146"/>
      <c r="H948" s="146"/>
      <c r="I948" s="146"/>
      <c r="J948" s="146"/>
      <c r="K948" s="147"/>
      <c r="L948" s="139"/>
    </row>
    <row r="949" spans="1:12" s="18" customFormat="1">
      <c r="A949" s="206"/>
      <c r="C949" s="145"/>
      <c r="D949" s="166"/>
      <c r="E949" s="166"/>
      <c r="F949" s="166"/>
      <c r="G949" s="166"/>
      <c r="H949" s="146"/>
      <c r="I949" s="146"/>
      <c r="J949" s="146"/>
      <c r="K949" s="147"/>
      <c r="L949" s="139"/>
    </row>
    <row r="950" spans="1:12" s="18" customFormat="1">
      <c r="A950" s="206"/>
      <c r="C950" s="145"/>
      <c r="D950" s="166"/>
      <c r="E950" s="166"/>
      <c r="F950" s="166"/>
      <c r="G950" s="166"/>
      <c r="H950" s="146"/>
      <c r="I950" s="146"/>
      <c r="J950" s="146"/>
      <c r="K950" s="147"/>
      <c r="L950" s="139"/>
    </row>
    <row r="951" spans="1:12" s="18" customFormat="1">
      <c r="A951" s="206"/>
      <c r="C951" s="145"/>
      <c r="D951" s="186" t="s">
        <v>12</v>
      </c>
      <c r="E951" s="186">
        <v>-75</v>
      </c>
      <c r="F951" s="186"/>
      <c r="G951" s="186"/>
      <c r="H951" s="148"/>
      <c r="I951" s="146"/>
      <c r="J951" s="146"/>
      <c r="K951" s="147"/>
      <c r="L951" s="139"/>
    </row>
    <row r="952" spans="1:12" s="18" customFormat="1">
      <c r="A952" s="206"/>
      <c r="C952" s="145"/>
      <c r="D952" s="186" t="s">
        <v>14</v>
      </c>
      <c r="E952" s="186">
        <v>0</v>
      </c>
      <c r="F952" s="186"/>
      <c r="G952" s="186"/>
      <c r="H952" s="148"/>
      <c r="I952" s="146"/>
      <c r="J952" s="146"/>
      <c r="K952" s="147"/>
      <c r="L952" s="139"/>
    </row>
    <row r="953" spans="1:12" s="18" customFormat="1">
      <c r="A953" s="206"/>
      <c r="C953" s="145"/>
      <c r="D953" s="186" t="s">
        <v>16</v>
      </c>
      <c r="E953" s="186">
        <v>0</v>
      </c>
      <c r="F953" s="186"/>
      <c r="G953" s="186"/>
      <c r="H953" s="148"/>
      <c r="I953" s="146"/>
      <c r="J953" s="146"/>
      <c r="K953" s="147"/>
      <c r="L953" s="139"/>
    </row>
    <row r="954" spans="1:12" s="18" customFormat="1">
      <c r="A954" s="206"/>
      <c r="C954" s="145"/>
      <c r="D954" s="186" t="s">
        <v>18</v>
      </c>
      <c r="E954" s="186">
        <v>0</v>
      </c>
      <c r="F954" s="186"/>
      <c r="G954" s="186"/>
      <c r="H954" s="148"/>
      <c r="I954" s="146"/>
      <c r="J954" s="146"/>
      <c r="K954" s="147"/>
      <c r="L954" s="139"/>
    </row>
    <row r="955" spans="1:12" s="18" customFormat="1">
      <c r="A955" s="206"/>
      <c r="C955" s="145"/>
      <c r="D955" s="186" t="s">
        <v>20</v>
      </c>
      <c r="E955" s="186">
        <v>0</v>
      </c>
      <c r="F955" s="186"/>
      <c r="G955" s="186"/>
      <c r="H955" s="60"/>
      <c r="I955" s="146"/>
      <c r="J955" s="146"/>
      <c r="K955" s="147"/>
      <c r="L955" s="139"/>
    </row>
    <row r="956" spans="1:12" s="18" customFormat="1">
      <c r="A956" s="206"/>
      <c r="C956" s="145"/>
      <c r="D956" s="186" t="s">
        <v>22</v>
      </c>
      <c r="E956" s="186">
        <v>0</v>
      </c>
      <c r="F956" s="186"/>
      <c r="G956" s="186"/>
      <c r="H956" s="60"/>
      <c r="I956" s="146"/>
      <c r="J956" s="146"/>
      <c r="K956" s="147"/>
      <c r="L956" s="139"/>
    </row>
    <row r="957" spans="1:12" s="18" customFormat="1">
      <c r="A957" s="206"/>
      <c r="C957" s="145"/>
      <c r="D957" s="146"/>
      <c r="E957" s="146"/>
      <c r="F957" s="146"/>
      <c r="G957" s="146"/>
      <c r="H957" s="146"/>
      <c r="I957" s="146"/>
      <c r="J957" s="146"/>
      <c r="K957" s="147"/>
      <c r="L957" s="139"/>
    </row>
    <row r="958" spans="1:12" s="18" customFormat="1">
      <c r="A958" s="206"/>
      <c r="C958" s="145"/>
      <c r="D958" s="146"/>
      <c r="E958" s="146"/>
      <c r="F958" s="146"/>
      <c r="G958" s="146"/>
      <c r="H958" s="146"/>
      <c r="I958" s="146"/>
      <c r="J958" s="146"/>
      <c r="K958" s="147"/>
      <c r="L958" s="139"/>
    </row>
    <row r="959" spans="1:12" s="18" customFormat="1">
      <c r="A959" s="206"/>
      <c r="C959" s="149"/>
      <c r="D959" s="150"/>
      <c r="E959" s="150"/>
      <c r="F959" s="150"/>
      <c r="G959" s="150"/>
      <c r="H959" s="150"/>
      <c r="I959" s="150"/>
      <c r="J959" s="150"/>
      <c r="K959" s="151"/>
      <c r="L959" s="139"/>
    </row>
    <row r="960" spans="1:12" s="18" customFormat="1">
      <c r="A960" s="206" t="s">
        <v>398</v>
      </c>
      <c r="C960" s="136"/>
      <c r="D960" s="137"/>
      <c r="E960" s="137"/>
      <c r="F960" s="137"/>
      <c r="G960" s="137"/>
      <c r="H960" s="20"/>
      <c r="I960" s="20"/>
      <c r="J960" s="20"/>
      <c r="K960" s="21"/>
      <c r="L960" s="139"/>
    </row>
    <row r="961" spans="1:12" s="18" customFormat="1">
      <c r="A961" s="206"/>
      <c r="C961" s="58"/>
      <c r="D961" s="60"/>
      <c r="E961" s="60"/>
      <c r="F961" s="60"/>
      <c r="G961" s="60"/>
      <c r="H961" s="20"/>
      <c r="I961" s="20"/>
      <c r="J961" s="20"/>
      <c r="K961" s="21"/>
      <c r="L961" s="139"/>
    </row>
    <row r="962" spans="1:12" s="18" customFormat="1">
      <c r="A962" s="206"/>
      <c r="C962" s="58"/>
      <c r="D962" s="186" t="s">
        <v>12</v>
      </c>
      <c r="E962" s="186">
        <v>275</v>
      </c>
      <c r="F962" s="60"/>
      <c r="G962" s="60"/>
      <c r="H962" s="20"/>
      <c r="I962" s="20"/>
      <c r="J962" s="20"/>
      <c r="K962" s="21"/>
      <c r="L962" s="139"/>
    </row>
    <row r="963" spans="1:12" s="18" customFormat="1">
      <c r="A963" s="206"/>
      <c r="C963" s="58"/>
      <c r="D963" s="186" t="s">
        <v>14</v>
      </c>
      <c r="E963" s="186">
        <v>677</v>
      </c>
      <c r="F963" s="60"/>
      <c r="G963" s="60"/>
      <c r="H963" s="20"/>
      <c r="I963" s="20"/>
      <c r="J963" s="20"/>
      <c r="K963" s="21"/>
      <c r="L963" s="139"/>
    </row>
    <row r="964" spans="1:12" s="18" customFormat="1">
      <c r="A964" s="206"/>
      <c r="C964" s="58"/>
      <c r="D964" s="186" t="s">
        <v>14</v>
      </c>
      <c r="E964" s="186">
        <v>777</v>
      </c>
      <c r="F964" s="186"/>
      <c r="G964" s="60"/>
      <c r="H964" s="20"/>
      <c r="I964" s="20"/>
      <c r="J964" s="20"/>
      <c r="K964" s="21"/>
      <c r="L964" s="139"/>
    </row>
    <row r="965" spans="1:12" s="18" customFormat="1">
      <c r="A965" s="206"/>
      <c r="C965" s="58"/>
      <c r="D965" s="186" t="s">
        <v>14</v>
      </c>
      <c r="E965" s="186">
        <v>577</v>
      </c>
      <c r="F965" s="186"/>
      <c r="G965" s="60"/>
      <c r="H965" s="20"/>
      <c r="I965" s="20"/>
      <c r="J965" s="20"/>
      <c r="K965" s="21"/>
      <c r="L965" s="139"/>
    </row>
    <row r="966" spans="1:12" s="18" customFormat="1">
      <c r="A966" s="206"/>
      <c r="C966" s="58"/>
      <c r="D966" s="186" t="s">
        <v>14</v>
      </c>
      <c r="E966" s="186">
        <v>809</v>
      </c>
      <c r="F966" s="186"/>
      <c r="G966" s="60"/>
      <c r="H966" s="20"/>
      <c r="I966" s="20"/>
      <c r="J966" s="20"/>
      <c r="K966" s="21"/>
      <c r="L966" s="139"/>
    </row>
    <row r="967" spans="1:12" s="18" customFormat="1">
      <c r="A967" s="206"/>
      <c r="C967" s="58"/>
      <c r="D967" s="186" t="s">
        <v>14</v>
      </c>
      <c r="E967" s="186">
        <v>545</v>
      </c>
      <c r="F967" s="186"/>
      <c r="G967" s="60"/>
      <c r="H967" s="20"/>
      <c r="I967" s="20"/>
      <c r="J967" s="20"/>
      <c r="K967" s="21"/>
      <c r="L967" s="139"/>
    </row>
    <row r="968" spans="1:12" s="18" customFormat="1" ht="25.5">
      <c r="A968" s="206"/>
      <c r="C968" s="58"/>
      <c r="D968" s="146" t="s">
        <v>14</v>
      </c>
      <c r="E968" s="146"/>
      <c r="F968" s="60"/>
      <c r="G968" s="60"/>
      <c r="H968" s="20"/>
      <c r="I968" s="20"/>
      <c r="J968" s="20"/>
      <c r="K968" s="21"/>
      <c r="L968" s="139"/>
    </row>
    <row r="969" spans="1:12" s="18" customFormat="1">
      <c r="A969" s="206"/>
      <c r="C969" s="58"/>
      <c r="D969" s="146"/>
      <c r="E969" s="146"/>
      <c r="F969" s="60"/>
      <c r="G969" s="60"/>
      <c r="H969" s="20"/>
      <c r="I969" s="20"/>
      <c r="J969" s="20"/>
      <c r="K969" s="21"/>
      <c r="L969" s="139"/>
    </row>
    <row r="970" spans="1:12" s="18" customFormat="1">
      <c r="A970" s="206"/>
      <c r="C970" s="58"/>
      <c r="D970" s="146"/>
      <c r="E970" s="146"/>
      <c r="F970" s="60"/>
      <c r="G970" s="60"/>
      <c r="H970" s="20"/>
      <c r="I970" s="20"/>
      <c r="J970" s="20"/>
      <c r="K970" s="21"/>
      <c r="L970" s="139"/>
    </row>
    <row r="971" spans="1:12" s="18" customFormat="1">
      <c r="A971" s="206"/>
      <c r="C971" s="58"/>
      <c r="D971" s="186" t="s">
        <v>12</v>
      </c>
      <c r="E971" s="186">
        <v>400</v>
      </c>
      <c r="F971" s="60"/>
      <c r="G971" s="60"/>
      <c r="H971" s="20"/>
      <c r="I971" s="20"/>
      <c r="J971" s="20"/>
      <c r="K971" s="21"/>
      <c r="L971" s="139"/>
    </row>
    <row r="972" spans="1:12" s="18" customFormat="1">
      <c r="A972" s="206"/>
      <c r="C972" s="58"/>
      <c r="D972" s="186" t="s">
        <v>14</v>
      </c>
      <c r="E972" s="186">
        <v>933</v>
      </c>
      <c r="F972" s="60"/>
      <c r="G972" s="60"/>
      <c r="H972" s="20"/>
      <c r="I972" s="20"/>
      <c r="J972" s="20"/>
      <c r="K972" s="21"/>
      <c r="L972" s="139"/>
    </row>
    <row r="973" spans="1:12" s="18" customFormat="1">
      <c r="A973" s="206"/>
      <c r="C973" s="58"/>
      <c r="D973" s="186" t="s">
        <v>16</v>
      </c>
      <c r="E973" s="186">
        <v>1093</v>
      </c>
      <c r="F973" s="186"/>
      <c r="G973" s="60"/>
      <c r="H973" s="20"/>
      <c r="I973" s="20"/>
      <c r="J973" s="20"/>
      <c r="K973" s="21"/>
      <c r="L973" s="139"/>
    </row>
    <row r="974" spans="1:12" s="18" customFormat="1">
      <c r="A974" s="206"/>
      <c r="C974" s="58"/>
      <c r="D974" s="186" t="s">
        <v>18</v>
      </c>
      <c r="E974" s="186">
        <v>893</v>
      </c>
      <c r="F974" s="186"/>
      <c r="G974" s="60"/>
      <c r="H974" s="20"/>
      <c r="I974" s="20"/>
      <c r="J974" s="20"/>
      <c r="K974" s="21"/>
      <c r="L974" s="139"/>
    </row>
    <row r="975" spans="1:12" s="18" customFormat="1">
      <c r="A975" s="206"/>
      <c r="C975" s="58"/>
      <c r="D975" s="186" t="s">
        <v>20</v>
      </c>
      <c r="E975" s="186">
        <v>1125</v>
      </c>
      <c r="F975" s="186"/>
      <c r="G975" s="60"/>
      <c r="H975" s="20"/>
      <c r="I975" s="20"/>
      <c r="J975" s="20"/>
      <c r="K975" s="21"/>
      <c r="L975" s="139"/>
    </row>
    <row r="976" spans="1:12" s="18" customFormat="1">
      <c r="A976" s="206"/>
      <c r="C976" s="58"/>
      <c r="D976" s="186" t="s">
        <v>22</v>
      </c>
      <c r="E976" s="186">
        <v>861</v>
      </c>
      <c r="F976" s="186"/>
      <c r="G976" s="60"/>
      <c r="H976" s="20"/>
      <c r="I976" s="20"/>
      <c r="J976" s="20"/>
      <c r="K976" s="21"/>
      <c r="L976" s="139"/>
    </row>
    <row r="977" spans="1:12" s="18" customFormat="1">
      <c r="A977" s="206"/>
      <c r="C977" s="58"/>
      <c r="D977" s="146"/>
      <c r="E977" s="146"/>
      <c r="F977" s="60"/>
      <c r="G977" s="60"/>
      <c r="H977" s="20"/>
      <c r="I977" s="20"/>
      <c r="J977" s="20"/>
      <c r="K977" s="21"/>
      <c r="L977" s="139"/>
    </row>
    <row r="978" spans="1:12" s="18" customFormat="1">
      <c r="A978" s="206"/>
      <c r="C978" s="58"/>
      <c r="D978" s="166"/>
      <c r="E978" s="166"/>
      <c r="F978" s="60"/>
      <c r="G978" s="60"/>
      <c r="H978" s="20"/>
      <c r="I978" s="20"/>
      <c r="J978" s="20"/>
      <c r="K978" s="21"/>
      <c r="L978" s="139"/>
    </row>
    <row r="979" spans="1:12" s="18" customFormat="1">
      <c r="A979" s="206"/>
      <c r="C979" s="19"/>
      <c r="D979" s="166"/>
      <c r="E979" s="166"/>
      <c r="F979" s="20"/>
      <c r="G979" s="20"/>
      <c r="H979" s="20"/>
      <c r="I979" s="20"/>
      <c r="J979" s="20"/>
      <c r="K979" s="21"/>
      <c r="L979" s="139"/>
    </row>
    <row r="980" spans="1:12" s="18" customFormat="1">
      <c r="A980" s="206"/>
      <c r="C980" s="19"/>
      <c r="D980" s="186" t="s">
        <v>12</v>
      </c>
      <c r="E980" s="186">
        <v>-75</v>
      </c>
      <c r="F980" s="20"/>
      <c r="G980" s="20"/>
      <c r="H980" s="20"/>
      <c r="I980" s="20"/>
      <c r="J980" s="20"/>
      <c r="K980" s="21"/>
      <c r="L980" s="139"/>
    </row>
    <row r="981" spans="1:12" s="18" customFormat="1">
      <c r="A981" s="206"/>
      <c r="C981" s="19"/>
      <c r="D981" s="186" t="s">
        <v>14</v>
      </c>
      <c r="E981" s="186">
        <v>0</v>
      </c>
      <c r="F981" s="20"/>
      <c r="G981" s="20"/>
      <c r="H981" s="20"/>
      <c r="I981" s="20"/>
      <c r="J981" s="20"/>
      <c r="K981" s="21"/>
      <c r="L981" s="139"/>
    </row>
    <row r="982" spans="1:12" s="18" customFormat="1">
      <c r="A982" s="206"/>
      <c r="C982" s="19"/>
      <c r="D982" s="186" t="s">
        <v>16</v>
      </c>
      <c r="E982" s="186">
        <v>0</v>
      </c>
      <c r="F982" s="20"/>
      <c r="G982" s="20"/>
      <c r="H982" s="20"/>
      <c r="I982" s="20"/>
      <c r="J982" s="20"/>
      <c r="K982" s="21"/>
      <c r="L982" s="139"/>
    </row>
    <row r="983" spans="1:12" s="18" customFormat="1">
      <c r="A983" s="206"/>
      <c r="C983" s="19"/>
      <c r="D983" s="186" t="s">
        <v>18</v>
      </c>
      <c r="E983" s="186">
        <v>0</v>
      </c>
      <c r="F983" s="20"/>
      <c r="G983" s="20"/>
      <c r="H983" s="20"/>
      <c r="I983" s="20"/>
      <c r="J983" s="20"/>
      <c r="K983" s="21"/>
      <c r="L983" s="139"/>
    </row>
    <row r="984" spans="1:12" s="18" customFormat="1">
      <c r="A984" s="206"/>
      <c r="C984" s="19"/>
      <c r="D984" s="186" t="s">
        <v>20</v>
      </c>
      <c r="E984" s="186">
        <v>0</v>
      </c>
      <c r="F984" s="20"/>
      <c r="G984" s="20"/>
      <c r="H984" s="20"/>
      <c r="I984" s="20"/>
      <c r="J984" s="20"/>
      <c r="K984" s="21"/>
      <c r="L984" s="139"/>
    </row>
    <row r="985" spans="1:12" s="18" customFormat="1">
      <c r="A985" s="206"/>
      <c r="C985" s="19"/>
      <c r="D985" s="186" t="s">
        <v>22</v>
      </c>
      <c r="E985" s="186">
        <v>0</v>
      </c>
      <c r="F985" s="20"/>
      <c r="G985" s="20"/>
      <c r="H985" s="20"/>
      <c r="I985" s="20"/>
      <c r="J985" s="20"/>
      <c r="K985" s="21"/>
      <c r="L985" s="139"/>
    </row>
    <row r="986" spans="1:12" s="18" customFormat="1">
      <c r="A986" s="206"/>
      <c r="C986" s="19"/>
      <c r="D986" s="20"/>
      <c r="E986" s="20"/>
      <c r="F986" s="20"/>
      <c r="G986" s="20"/>
      <c r="H986" s="20"/>
      <c r="I986" s="20"/>
      <c r="J986" s="20"/>
      <c r="K986" s="21"/>
      <c r="L986" s="139"/>
    </row>
    <row r="987" spans="1:12" s="18" customFormat="1">
      <c r="A987" s="206"/>
      <c r="C987" s="19"/>
      <c r="D987" s="20"/>
      <c r="E987" s="20"/>
      <c r="F987" s="20"/>
      <c r="G987" s="20"/>
      <c r="H987" s="20"/>
      <c r="I987" s="20"/>
      <c r="J987" s="20"/>
      <c r="K987" s="21"/>
      <c r="L987" s="139"/>
    </row>
    <row r="988" spans="1:12" s="18" customFormat="1">
      <c r="A988" s="206"/>
      <c r="C988" s="19"/>
      <c r="D988" s="20"/>
      <c r="E988" s="20"/>
      <c r="F988" s="20"/>
      <c r="G988" s="20"/>
      <c r="H988" s="20"/>
      <c r="I988" s="20"/>
      <c r="J988" s="20"/>
      <c r="K988" s="21"/>
      <c r="L988" s="139"/>
    </row>
    <row r="989" spans="1:12" s="18" customFormat="1">
      <c r="A989" s="206"/>
      <c r="C989" s="19"/>
      <c r="D989" s="20"/>
      <c r="E989" s="20"/>
      <c r="F989" s="20"/>
      <c r="G989" s="20"/>
      <c r="H989" s="20"/>
      <c r="I989" s="20"/>
      <c r="J989" s="20"/>
      <c r="K989" s="21"/>
      <c r="L989" s="139"/>
    </row>
    <row r="990" spans="1:12" s="18" customFormat="1">
      <c r="A990" s="206"/>
      <c r="C990" s="19"/>
      <c r="D990" s="20"/>
      <c r="E990" s="20"/>
      <c r="F990" s="20"/>
      <c r="G990" s="20"/>
      <c r="H990" s="20"/>
      <c r="I990" s="20"/>
      <c r="J990" s="20"/>
      <c r="K990" s="21"/>
      <c r="L990" s="139"/>
    </row>
    <row r="991" spans="1:12" s="18" customFormat="1">
      <c r="A991" s="206"/>
      <c r="C991" s="22"/>
      <c r="D991" s="23"/>
      <c r="E991" s="23"/>
      <c r="F991" s="23"/>
      <c r="G991" s="23"/>
      <c r="H991" s="23"/>
      <c r="I991" s="23"/>
      <c r="J991" s="23"/>
      <c r="K991" s="24"/>
      <c r="L991" s="139"/>
    </row>
    <row r="992" spans="1:12" s="18" customFormat="1" hidden="1">
      <c r="A992" s="206" t="s">
        <v>399</v>
      </c>
    </row>
    <row r="993" spans="1:11" ht="13.5" thickBot="1">
      <c r="A993" s="63" t="s">
        <v>277</v>
      </c>
      <c r="B993" s="17"/>
      <c r="C993" s="17"/>
      <c r="D993" s="17"/>
      <c r="E993" s="17"/>
      <c r="F993" s="17"/>
      <c r="G993" s="17"/>
      <c r="H993" s="17"/>
      <c r="I993" s="17"/>
      <c r="J993" s="17"/>
      <c r="K993" s="17"/>
    </row>
    <row r="994" spans="1:11" s="18" customFormat="1" ht="20.25">
      <c r="A994" s="25" t="s">
        <v>136</v>
      </c>
    </row>
    <row r="995" spans="1:11" s="18" customFormat="1" hidden="1">
      <c r="A995" s="206" t="s">
        <v>400</v>
      </c>
      <c r="B995" s="18" t="s">
        <v>401</v>
      </c>
    </row>
    <row r="996" spans="1:11" s="18" customFormat="1" hidden="1">
      <c r="A996" s="206"/>
      <c r="B996" s="18" t="s">
        <v>402</v>
      </c>
    </row>
    <row r="997" spans="1:11" s="18" customFormat="1">
      <c r="A997" s="256" t="s">
        <v>403</v>
      </c>
      <c r="B997" s="256"/>
      <c r="C997" s="257" t="s">
        <v>404</v>
      </c>
      <c r="D997" s="257"/>
      <c r="E997" s="257"/>
      <c r="F997" s="257"/>
      <c r="G997" s="257"/>
      <c r="H997" s="257"/>
      <c r="I997" s="257"/>
      <c r="J997" s="257"/>
      <c r="K997" s="257"/>
    </row>
    <row r="998" spans="1:11" s="18" customFormat="1">
      <c r="A998" s="256" t="s">
        <v>405</v>
      </c>
      <c r="B998" s="258"/>
      <c r="C998" s="253" t="s">
        <v>402</v>
      </c>
      <c r="D998" s="254"/>
      <c r="E998" s="254"/>
      <c r="F998" s="254"/>
      <c r="G998" s="254"/>
      <c r="H998" s="254"/>
      <c r="I998" s="254"/>
      <c r="J998" s="254"/>
      <c r="K998" s="255"/>
    </row>
    <row r="999" spans="1:11" s="18" customFormat="1">
      <c r="A999" s="256" t="s">
        <v>406</v>
      </c>
      <c r="B999" s="256"/>
      <c r="C999" s="257" t="s">
        <v>308</v>
      </c>
      <c r="D999" s="257"/>
      <c r="E999" s="257"/>
      <c r="F999" s="257"/>
      <c r="G999" s="257"/>
      <c r="H999" s="257"/>
      <c r="I999" s="257"/>
      <c r="J999" s="257"/>
      <c r="K999" s="257"/>
    </row>
    <row r="1000" spans="1:11" s="18" customFormat="1">
      <c r="A1000" s="256" t="s">
        <v>407</v>
      </c>
      <c r="B1000" s="256"/>
      <c r="C1000" s="257" t="s">
        <v>408</v>
      </c>
      <c r="D1000" s="257"/>
      <c r="E1000" s="257"/>
      <c r="F1000" s="257"/>
      <c r="G1000" s="257"/>
      <c r="H1000" s="257"/>
      <c r="I1000" s="257"/>
      <c r="J1000" s="257"/>
      <c r="K1000" s="257"/>
    </row>
    <row r="1001" spans="1:11" s="18" customFormat="1">
      <c r="A1001" s="256" t="s">
        <v>409</v>
      </c>
      <c r="B1001" s="258"/>
      <c r="C1001" s="253" t="s">
        <v>232</v>
      </c>
      <c r="D1001" s="254"/>
      <c r="E1001" s="254"/>
      <c r="F1001" s="254"/>
      <c r="G1001" s="254"/>
      <c r="H1001" s="254"/>
      <c r="I1001" s="254"/>
      <c r="J1001" s="254"/>
      <c r="K1001" s="255"/>
    </row>
    <row r="1002" spans="1:11" s="18" customFormat="1" ht="12.75" customHeight="1">
      <c r="A1002" s="245" t="s">
        <v>410</v>
      </c>
      <c r="B1002" s="246"/>
      <c r="C1002" s="250" t="s">
        <v>411</v>
      </c>
      <c r="D1002" s="251"/>
      <c r="E1002" s="251"/>
      <c r="F1002" s="252"/>
      <c r="G1002" s="250" t="s">
        <v>412</v>
      </c>
      <c r="H1002" s="251"/>
      <c r="I1002" s="251"/>
      <c r="J1002" s="251"/>
      <c r="K1002" s="252"/>
    </row>
    <row r="1003" spans="1:11" s="18" customFormat="1" ht="12.75" customHeight="1">
      <c r="A1003" s="245"/>
      <c r="B1003" s="246"/>
      <c r="C1003" s="253" t="s">
        <v>404</v>
      </c>
      <c r="D1003" s="254"/>
      <c r="E1003" s="254"/>
      <c r="F1003" s="255"/>
      <c r="G1003" s="253" t="s">
        <v>316</v>
      </c>
      <c r="H1003" s="254"/>
      <c r="I1003" s="254"/>
      <c r="J1003" s="254"/>
      <c r="K1003" s="255"/>
    </row>
    <row r="1004" spans="1:11" s="18" customFormat="1" ht="12.75" customHeight="1">
      <c r="A1004" s="245"/>
      <c r="B1004" s="246"/>
      <c r="C1004" s="247"/>
      <c r="D1004" s="248"/>
      <c r="E1004" s="248"/>
      <c r="F1004" s="249"/>
      <c r="G1004" s="247" t="s">
        <v>413</v>
      </c>
      <c r="H1004" s="248"/>
      <c r="I1004" s="248"/>
      <c r="J1004" s="248"/>
      <c r="K1004" s="249"/>
    </row>
    <row r="1005" spans="1:11" s="18" customFormat="1" ht="12.75" customHeight="1">
      <c r="A1005" s="245"/>
      <c r="B1005" s="246"/>
      <c r="C1005" s="247"/>
      <c r="D1005" s="248"/>
      <c r="E1005" s="248"/>
      <c r="F1005" s="249"/>
      <c r="G1005" s="247"/>
      <c r="H1005" s="248"/>
      <c r="I1005" s="248"/>
      <c r="J1005" s="248"/>
      <c r="K1005" s="249"/>
    </row>
    <row r="1006" spans="1:11" s="18" customFormat="1" ht="12.75" customHeight="1">
      <c r="A1006" s="245"/>
      <c r="B1006" s="246"/>
      <c r="C1006" s="247"/>
      <c r="D1006" s="248"/>
      <c r="E1006" s="248"/>
      <c r="F1006" s="249"/>
      <c r="G1006" s="247"/>
      <c r="H1006" s="248"/>
      <c r="I1006" s="248"/>
      <c r="J1006" s="248"/>
      <c r="K1006" s="249"/>
    </row>
    <row r="1007" spans="1:11" s="18" customFormat="1" ht="12.75" customHeight="1">
      <c r="A1007" s="245"/>
      <c r="B1007" s="246"/>
      <c r="C1007" s="247"/>
      <c r="D1007" s="248"/>
      <c r="E1007" s="248"/>
      <c r="F1007" s="249"/>
      <c r="G1007" s="247"/>
      <c r="H1007" s="248"/>
      <c r="I1007" s="248"/>
      <c r="J1007" s="248"/>
      <c r="K1007" s="249"/>
    </row>
    <row r="1008" spans="1:11" s="18" customFormat="1" ht="12.75" customHeight="1">
      <c r="A1008" s="245"/>
      <c r="B1008" s="246"/>
      <c r="C1008" s="247"/>
      <c r="D1008" s="248"/>
      <c r="E1008" s="248"/>
      <c r="F1008" s="249"/>
      <c r="G1008" s="247"/>
      <c r="H1008" s="248"/>
      <c r="I1008" s="248"/>
      <c r="J1008" s="248"/>
      <c r="K1008" s="249"/>
    </row>
    <row r="1009" spans="1:11" s="18" customFormat="1" ht="12.75" customHeight="1">
      <c r="A1009" s="245"/>
      <c r="B1009" s="246"/>
      <c r="C1009" s="247"/>
      <c r="D1009" s="248"/>
      <c r="E1009" s="248"/>
      <c r="F1009" s="249"/>
      <c r="G1009" s="247"/>
      <c r="H1009" s="248"/>
      <c r="I1009" s="248"/>
      <c r="J1009" s="248"/>
      <c r="K1009" s="249"/>
    </row>
    <row r="1010" spans="1:11" s="18" customFormat="1" ht="12.75" customHeight="1">
      <c r="A1010" s="245"/>
      <c r="B1010" s="246"/>
      <c r="C1010" s="247"/>
      <c r="D1010" s="248"/>
      <c r="E1010" s="248"/>
      <c r="F1010" s="249"/>
      <c r="G1010" s="247"/>
      <c r="H1010" s="248"/>
      <c r="I1010" s="248"/>
      <c r="J1010" s="248"/>
      <c r="K1010" s="249"/>
    </row>
    <row r="1011" spans="1:11" s="18" customFormat="1" ht="12.75" customHeight="1">
      <c r="A1011" s="245"/>
      <c r="B1011" s="246"/>
      <c r="C1011" s="247"/>
      <c r="D1011" s="248"/>
      <c r="E1011" s="248"/>
      <c r="F1011" s="249"/>
      <c r="G1011" s="247"/>
      <c r="H1011" s="248"/>
      <c r="I1011" s="248"/>
      <c r="J1011" s="248"/>
      <c r="K1011" s="249"/>
    </row>
    <row r="1012" spans="1:11" s="18" customFormat="1" ht="12.75" customHeight="1">
      <c r="A1012" s="245"/>
      <c r="B1012" s="246"/>
      <c r="C1012" s="247"/>
      <c r="D1012" s="248"/>
      <c r="E1012" s="248"/>
      <c r="F1012" s="249"/>
      <c r="G1012" s="247"/>
      <c r="H1012" s="248"/>
      <c r="I1012" s="248"/>
      <c r="J1012" s="248"/>
      <c r="K1012" s="249"/>
    </row>
    <row r="1013" spans="1:11" s="18" customFormat="1">
      <c r="A1013" s="206"/>
    </row>
    <row r="1014" spans="1:11" s="18" customFormat="1">
      <c r="A1014" s="256" t="s">
        <v>403</v>
      </c>
      <c r="B1014" s="256"/>
      <c r="C1014" s="257" t="s">
        <v>316</v>
      </c>
      <c r="D1014" s="257"/>
      <c r="E1014" s="257"/>
      <c r="F1014" s="257"/>
      <c r="G1014" s="257"/>
      <c r="H1014" s="257"/>
      <c r="I1014" s="257"/>
      <c r="J1014" s="257"/>
      <c r="K1014" s="257"/>
    </row>
    <row r="1015" spans="1:11" s="18" customFormat="1">
      <c r="A1015" s="206" t="s">
        <v>405</v>
      </c>
      <c r="B1015" s="206"/>
      <c r="C1015" s="253" t="s">
        <v>402</v>
      </c>
      <c r="D1015" s="254"/>
      <c r="E1015" s="254"/>
      <c r="F1015" s="254"/>
      <c r="G1015" s="254"/>
      <c r="H1015" s="254"/>
      <c r="I1015" s="254"/>
      <c r="J1015" s="254"/>
      <c r="K1015" s="255"/>
    </row>
    <row r="1016" spans="1:11" s="18" customFormat="1">
      <c r="A1016" s="256" t="s">
        <v>406</v>
      </c>
      <c r="B1016" s="256"/>
      <c r="C1016" s="257" t="s">
        <v>414</v>
      </c>
      <c r="D1016" s="257"/>
      <c r="E1016" s="257"/>
      <c r="F1016" s="257"/>
      <c r="G1016" s="257"/>
      <c r="H1016" s="257"/>
      <c r="I1016" s="257"/>
      <c r="J1016" s="257"/>
      <c r="K1016" s="257"/>
    </row>
    <row r="1017" spans="1:11" s="18" customFormat="1">
      <c r="A1017" s="256" t="s">
        <v>407</v>
      </c>
      <c r="B1017" s="256"/>
      <c r="C1017" s="257" t="s">
        <v>415</v>
      </c>
      <c r="D1017" s="257"/>
      <c r="E1017" s="257"/>
      <c r="F1017" s="257"/>
      <c r="G1017" s="257"/>
      <c r="H1017" s="257"/>
      <c r="I1017" s="257"/>
      <c r="J1017" s="257"/>
      <c r="K1017" s="257"/>
    </row>
    <row r="1018" spans="1:11" s="18" customFormat="1">
      <c r="A1018" s="256" t="s">
        <v>409</v>
      </c>
      <c r="B1018" s="258"/>
      <c r="C1018" s="253" t="s">
        <v>232</v>
      </c>
      <c r="D1018" s="254"/>
      <c r="E1018" s="254"/>
      <c r="F1018" s="254"/>
      <c r="G1018" s="254"/>
      <c r="H1018" s="254"/>
      <c r="I1018" s="254"/>
      <c r="J1018" s="254"/>
      <c r="K1018" s="255"/>
    </row>
    <row r="1019" spans="1:11" s="18" customFormat="1" ht="12.75" customHeight="1">
      <c r="A1019" s="245" t="s">
        <v>410</v>
      </c>
      <c r="B1019" s="246"/>
      <c r="C1019" s="250" t="s">
        <v>411</v>
      </c>
      <c r="D1019" s="251"/>
      <c r="E1019" s="251"/>
      <c r="F1019" s="252"/>
      <c r="G1019" s="250" t="s">
        <v>412</v>
      </c>
      <c r="H1019" s="251"/>
      <c r="I1019" s="251"/>
      <c r="J1019" s="251"/>
      <c r="K1019" s="252"/>
    </row>
    <row r="1020" spans="1:11" s="18" customFormat="1" ht="12.75" customHeight="1">
      <c r="A1020" s="245"/>
      <c r="B1020" s="246"/>
      <c r="C1020" s="253" t="s">
        <v>416</v>
      </c>
      <c r="D1020" s="254"/>
      <c r="E1020" s="254"/>
      <c r="F1020" s="255"/>
      <c r="G1020" s="253" t="s">
        <v>417</v>
      </c>
      <c r="H1020" s="254"/>
      <c r="I1020" s="254"/>
      <c r="J1020" s="254"/>
      <c r="K1020" s="255"/>
    </row>
    <row r="1021" spans="1:11" s="18" customFormat="1" ht="12.75" customHeight="1">
      <c r="A1021" s="245"/>
      <c r="B1021" s="246"/>
      <c r="C1021" s="247"/>
      <c r="D1021" s="248"/>
      <c r="E1021" s="248"/>
      <c r="F1021" s="249"/>
      <c r="G1021" s="247" t="s">
        <v>418</v>
      </c>
      <c r="H1021" s="248"/>
      <c r="I1021" s="248"/>
      <c r="J1021" s="248"/>
      <c r="K1021" s="249"/>
    </row>
    <row r="1022" spans="1:11" s="18" customFormat="1" ht="12.75" customHeight="1">
      <c r="A1022" s="245"/>
      <c r="B1022" s="246"/>
      <c r="C1022" s="247"/>
      <c r="D1022" s="248"/>
      <c r="E1022" s="248"/>
      <c r="F1022" s="249"/>
      <c r="G1022" s="247"/>
      <c r="H1022" s="248"/>
      <c r="I1022" s="248"/>
      <c r="J1022" s="248"/>
      <c r="K1022" s="249"/>
    </row>
    <row r="1023" spans="1:11" s="18" customFormat="1" ht="12.75" customHeight="1">
      <c r="A1023" s="245"/>
      <c r="B1023" s="246"/>
      <c r="C1023" s="247"/>
      <c r="D1023" s="248"/>
      <c r="E1023" s="248"/>
      <c r="F1023" s="249"/>
      <c r="G1023" s="247"/>
      <c r="H1023" s="248"/>
      <c r="I1023" s="248"/>
      <c r="J1023" s="248"/>
      <c r="K1023" s="249"/>
    </row>
    <row r="1024" spans="1:11" s="18" customFormat="1" ht="12.75" customHeight="1">
      <c r="A1024" s="245"/>
      <c r="B1024" s="246"/>
      <c r="C1024" s="247"/>
      <c r="D1024" s="248"/>
      <c r="E1024" s="248"/>
      <c r="F1024" s="249"/>
      <c r="G1024" s="247"/>
      <c r="H1024" s="248"/>
      <c r="I1024" s="248"/>
      <c r="J1024" s="248"/>
      <c r="K1024" s="249"/>
    </row>
    <row r="1025" spans="1:11" s="18" customFormat="1" ht="12.75" customHeight="1">
      <c r="A1025" s="245"/>
      <c r="B1025" s="246"/>
      <c r="C1025" s="247"/>
      <c r="D1025" s="248"/>
      <c r="E1025" s="248"/>
      <c r="F1025" s="249"/>
      <c r="G1025" s="247"/>
      <c r="H1025" s="248"/>
      <c r="I1025" s="248"/>
      <c r="J1025" s="248"/>
      <c r="K1025" s="249"/>
    </row>
    <row r="1026" spans="1:11" s="18" customFormat="1" ht="12.75" customHeight="1">
      <c r="A1026" s="245"/>
      <c r="B1026" s="246"/>
      <c r="C1026" s="247"/>
      <c r="D1026" s="248"/>
      <c r="E1026" s="248"/>
      <c r="F1026" s="249"/>
      <c r="G1026" s="247"/>
      <c r="H1026" s="248"/>
      <c r="I1026" s="248"/>
      <c r="J1026" s="248"/>
      <c r="K1026" s="249"/>
    </row>
    <row r="1027" spans="1:11" s="18" customFormat="1" ht="12.75" customHeight="1">
      <c r="A1027" s="245"/>
      <c r="B1027" s="246"/>
      <c r="C1027" s="247"/>
      <c r="D1027" s="248"/>
      <c r="E1027" s="248"/>
      <c r="F1027" s="249"/>
      <c r="G1027" s="247"/>
      <c r="H1027" s="248"/>
      <c r="I1027" s="248"/>
      <c r="J1027" s="248"/>
      <c r="K1027" s="249"/>
    </row>
    <row r="1028" spans="1:11" s="18" customFormat="1" ht="12.75" customHeight="1">
      <c r="A1028" s="245"/>
      <c r="B1028" s="246"/>
      <c r="C1028" s="247"/>
      <c r="D1028" s="248"/>
      <c r="E1028" s="248"/>
      <c r="F1028" s="249"/>
      <c r="G1028" s="247"/>
      <c r="H1028" s="248"/>
      <c r="I1028" s="248"/>
      <c r="J1028" s="248"/>
      <c r="K1028" s="249"/>
    </row>
    <row r="1029" spans="1:11" s="18" customFormat="1" ht="12.75" customHeight="1">
      <c r="A1029" s="245"/>
      <c r="B1029" s="246"/>
      <c r="C1029" s="247"/>
      <c r="D1029" s="248"/>
      <c r="E1029" s="248"/>
      <c r="F1029" s="249"/>
      <c r="G1029" s="247"/>
      <c r="H1029" s="248"/>
      <c r="I1029" s="248"/>
      <c r="J1029" s="248"/>
      <c r="K1029" s="249"/>
    </row>
    <row r="1030" spans="1:11" s="18" customFormat="1">
      <c r="A1030" s="206"/>
    </row>
    <row r="1031" spans="1:11" s="18" customFormat="1">
      <c r="A1031" s="256" t="s">
        <v>403</v>
      </c>
      <c r="B1031" s="256"/>
      <c r="C1031" s="257" t="s">
        <v>419</v>
      </c>
      <c r="D1031" s="257"/>
      <c r="E1031" s="257"/>
      <c r="F1031" s="257"/>
      <c r="G1031" s="257"/>
      <c r="H1031" s="257"/>
      <c r="I1031" s="257"/>
      <c r="J1031" s="257"/>
      <c r="K1031" s="257"/>
    </row>
    <row r="1032" spans="1:11" s="18" customFormat="1">
      <c r="A1032" s="206" t="s">
        <v>405</v>
      </c>
      <c r="B1032" s="206"/>
      <c r="C1032" s="253" t="s">
        <v>402</v>
      </c>
      <c r="D1032" s="254"/>
      <c r="E1032" s="254"/>
      <c r="F1032" s="254"/>
      <c r="G1032" s="254"/>
      <c r="H1032" s="254"/>
      <c r="I1032" s="254"/>
      <c r="J1032" s="254"/>
      <c r="K1032" s="255"/>
    </row>
    <row r="1033" spans="1:11" s="18" customFormat="1">
      <c r="A1033" s="256" t="s">
        <v>406</v>
      </c>
      <c r="B1033" s="256"/>
      <c r="C1033" s="257" t="s">
        <v>420</v>
      </c>
      <c r="D1033" s="257"/>
      <c r="E1033" s="257"/>
      <c r="F1033" s="257"/>
      <c r="G1033" s="257"/>
      <c r="H1033" s="257"/>
      <c r="I1033" s="257"/>
      <c r="J1033" s="257"/>
      <c r="K1033" s="257"/>
    </row>
    <row r="1034" spans="1:11" s="18" customFormat="1">
      <c r="A1034" s="256" t="s">
        <v>407</v>
      </c>
      <c r="B1034" s="256"/>
      <c r="C1034" s="257" t="s">
        <v>421</v>
      </c>
      <c r="D1034" s="257"/>
      <c r="E1034" s="257"/>
      <c r="F1034" s="257"/>
      <c r="G1034" s="257"/>
      <c r="H1034" s="257"/>
      <c r="I1034" s="257"/>
      <c r="J1034" s="257"/>
      <c r="K1034" s="257"/>
    </row>
    <row r="1035" spans="1:11" s="18" customFormat="1">
      <c r="A1035" s="256" t="s">
        <v>409</v>
      </c>
      <c r="B1035" s="258"/>
      <c r="C1035" s="253" t="s">
        <v>232</v>
      </c>
      <c r="D1035" s="254"/>
      <c r="E1035" s="254"/>
      <c r="F1035" s="254"/>
      <c r="G1035" s="254"/>
      <c r="H1035" s="254"/>
      <c r="I1035" s="254"/>
      <c r="J1035" s="254"/>
      <c r="K1035" s="255"/>
    </row>
    <row r="1036" spans="1:11" s="18" customFormat="1" ht="12.75" customHeight="1">
      <c r="A1036" s="245" t="s">
        <v>410</v>
      </c>
      <c r="B1036" s="246"/>
      <c r="C1036" s="250" t="s">
        <v>411</v>
      </c>
      <c r="D1036" s="251"/>
      <c r="E1036" s="251"/>
      <c r="F1036" s="252"/>
      <c r="G1036" s="250" t="s">
        <v>412</v>
      </c>
      <c r="H1036" s="251"/>
      <c r="I1036" s="251"/>
      <c r="J1036" s="251"/>
      <c r="K1036" s="252"/>
    </row>
    <row r="1037" spans="1:11" s="18" customFormat="1" ht="12.75" customHeight="1">
      <c r="A1037" s="245"/>
      <c r="B1037" s="246"/>
      <c r="C1037" s="253" t="s">
        <v>422</v>
      </c>
      <c r="D1037" s="254"/>
      <c r="E1037" s="254"/>
      <c r="F1037" s="255"/>
      <c r="G1037" s="253" t="s">
        <v>314</v>
      </c>
      <c r="H1037" s="254"/>
      <c r="I1037" s="254"/>
      <c r="J1037" s="254"/>
      <c r="K1037" s="255"/>
    </row>
    <row r="1038" spans="1:11" s="18" customFormat="1" ht="12.75" customHeight="1">
      <c r="A1038" s="245"/>
      <c r="B1038" s="246"/>
      <c r="C1038" s="247"/>
      <c r="D1038" s="248"/>
      <c r="E1038" s="248"/>
      <c r="F1038" s="249"/>
      <c r="G1038" s="247" t="s">
        <v>423</v>
      </c>
      <c r="H1038" s="248"/>
      <c r="I1038" s="248"/>
      <c r="J1038" s="248"/>
      <c r="K1038" s="249"/>
    </row>
    <row r="1039" spans="1:11" s="18" customFormat="1" ht="12.75" customHeight="1">
      <c r="A1039" s="245"/>
      <c r="B1039" s="246"/>
      <c r="C1039" s="247"/>
      <c r="D1039" s="248"/>
      <c r="E1039" s="248"/>
      <c r="F1039" s="249"/>
      <c r="G1039" s="247"/>
      <c r="H1039" s="248"/>
      <c r="I1039" s="248"/>
      <c r="J1039" s="248"/>
      <c r="K1039" s="249"/>
    </row>
    <row r="1040" spans="1:11" s="18" customFormat="1" ht="12.75" customHeight="1">
      <c r="A1040" s="245"/>
      <c r="B1040" s="246"/>
      <c r="C1040" s="247"/>
      <c r="D1040" s="248"/>
      <c r="E1040" s="248"/>
      <c r="F1040" s="249"/>
      <c r="G1040" s="247"/>
      <c r="H1040" s="248"/>
      <c r="I1040" s="248"/>
      <c r="J1040" s="248"/>
      <c r="K1040" s="249"/>
    </row>
    <row r="1041" spans="1:11" s="18" customFormat="1" ht="12.75" customHeight="1">
      <c r="A1041" s="245"/>
      <c r="B1041" s="246"/>
      <c r="C1041" s="247"/>
      <c r="D1041" s="248"/>
      <c r="E1041" s="248"/>
      <c r="F1041" s="249"/>
      <c r="G1041" s="247"/>
      <c r="H1041" s="248"/>
      <c r="I1041" s="248"/>
      <c r="J1041" s="248"/>
      <c r="K1041" s="249"/>
    </row>
    <row r="1042" spans="1:11" s="18" customFormat="1" ht="12.75" customHeight="1">
      <c r="A1042" s="245"/>
      <c r="B1042" s="246"/>
      <c r="C1042" s="247"/>
      <c r="D1042" s="248"/>
      <c r="E1042" s="248"/>
      <c r="F1042" s="249"/>
      <c r="G1042" s="247"/>
      <c r="H1042" s="248"/>
      <c r="I1042" s="248"/>
      <c r="J1042" s="248"/>
      <c r="K1042" s="249"/>
    </row>
    <row r="1043" spans="1:11" s="18" customFormat="1" ht="12.75" customHeight="1">
      <c r="A1043" s="245"/>
      <c r="B1043" s="246"/>
      <c r="C1043" s="247"/>
      <c r="D1043" s="248"/>
      <c r="E1043" s="248"/>
      <c r="F1043" s="249"/>
      <c r="G1043" s="247"/>
      <c r="H1043" s="248"/>
      <c r="I1043" s="248"/>
      <c r="J1043" s="248"/>
      <c r="K1043" s="249"/>
    </row>
    <row r="1044" spans="1:11" s="18" customFormat="1" ht="12.75" customHeight="1">
      <c r="A1044" s="245"/>
      <c r="B1044" s="246"/>
      <c r="C1044" s="247"/>
      <c r="D1044" s="248"/>
      <c r="E1044" s="248"/>
      <c r="F1044" s="249"/>
      <c r="G1044" s="247"/>
      <c r="H1044" s="248"/>
      <c r="I1044" s="248"/>
      <c r="J1044" s="248"/>
      <c r="K1044" s="249"/>
    </row>
    <row r="1045" spans="1:11" s="18" customFormat="1" ht="12.75" customHeight="1">
      <c r="A1045" s="245"/>
      <c r="B1045" s="246"/>
      <c r="C1045" s="247"/>
      <c r="D1045" s="248"/>
      <c r="E1045" s="248"/>
      <c r="F1045" s="249"/>
      <c r="G1045" s="247"/>
      <c r="H1045" s="248"/>
      <c r="I1045" s="248"/>
      <c r="J1045" s="248"/>
      <c r="K1045" s="249"/>
    </row>
    <row r="1046" spans="1:11" s="18" customFormat="1" ht="12.75" customHeight="1">
      <c r="A1046" s="245"/>
      <c r="B1046" s="246"/>
      <c r="C1046" s="247"/>
      <c r="D1046" s="248"/>
      <c r="E1046" s="248"/>
      <c r="F1046" s="249"/>
      <c r="G1046" s="247"/>
      <c r="H1046" s="248"/>
      <c r="I1046" s="248"/>
      <c r="J1046" s="248"/>
      <c r="K1046" s="249"/>
    </row>
    <row r="1047" spans="1:11" s="18" customFormat="1">
      <c r="A1047" s="206"/>
    </row>
    <row r="1048" spans="1:11" s="18" customFormat="1">
      <c r="A1048" s="256" t="s">
        <v>403</v>
      </c>
      <c r="B1048" s="256"/>
      <c r="C1048" s="257" t="s">
        <v>423</v>
      </c>
      <c r="D1048" s="257"/>
      <c r="E1048" s="257"/>
      <c r="F1048" s="257"/>
      <c r="G1048" s="257"/>
      <c r="H1048" s="257"/>
      <c r="I1048" s="257"/>
      <c r="J1048" s="257"/>
      <c r="K1048" s="257"/>
    </row>
    <row r="1049" spans="1:11" s="18" customFormat="1">
      <c r="A1049" s="206" t="s">
        <v>405</v>
      </c>
      <c r="B1049" s="206"/>
      <c r="C1049" s="253" t="s">
        <v>402</v>
      </c>
      <c r="D1049" s="254"/>
      <c r="E1049" s="254"/>
      <c r="F1049" s="254"/>
      <c r="G1049" s="254"/>
      <c r="H1049" s="254"/>
      <c r="I1049" s="254"/>
      <c r="J1049" s="254"/>
      <c r="K1049" s="255"/>
    </row>
    <row r="1050" spans="1:11" s="18" customFormat="1">
      <c r="A1050" s="256" t="s">
        <v>406</v>
      </c>
      <c r="B1050" s="256"/>
      <c r="C1050" s="257" t="s">
        <v>420</v>
      </c>
      <c r="D1050" s="257"/>
      <c r="E1050" s="257"/>
      <c r="F1050" s="257"/>
      <c r="G1050" s="257"/>
      <c r="H1050" s="257"/>
      <c r="I1050" s="257"/>
      <c r="J1050" s="257"/>
      <c r="K1050" s="257"/>
    </row>
    <row r="1051" spans="1:11" s="18" customFormat="1">
      <c r="A1051" s="256" t="s">
        <v>407</v>
      </c>
      <c r="B1051" s="256"/>
      <c r="C1051" s="257" t="s">
        <v>421</v>
      </c>
      <c r="D1051" s="257"/>
      <c r="E1051" s="257"/>
      <c r="F1051" s="257"/>
      <c r="G1051" s="257"/>
      <c r="H1051" s="257"/>
      <c r="I1051" s="257"/>
      <c r="J1051" s="257"/>
      <c r="K1051" s="257"/>
    </row>
    <row r="1052" spans="1:11" s="18" customFormat="1">
      <c r="A1052" s="256" t="s">
        <v>409</v>
      </c>
      <c r="B1052" s="258"/>
      <c r="C1052" s="253" t="s">
        <v>232</v>
      </c>
      <c r="D1052" s="254"/>
      <c r="E1052" s="254"/>
      <c r="F1052" s="254"/>
      <c r="G1052" s="254"/>
      <c r="H1052" s="254"/>
      <c r="I1052" s="254"/>
      <c r="J1052" s="254"/>
      <c r="K1052" s="255"/>
    </row>
    <row r="1053" spans="1:11" s="18" customFormat="1" ht="12.75" customHeight="1">
      <c r="A1053" s="245" t="s">
        <v>410</v>
      </c>
      <c r="B1053" s="246"/>
      <c r="C1053" s="250" t="s">
        <v>411</v>
      </c>
      <c r="D1053" s="251"/>
      <c r="E1053" s="251"/>
      <c r="F1053" s="252"/>
      <c r="G1053" s="250" t="s">
        <v>412</v>
      </c>
      <c r="H1053" s="251"/>
      <c r="I1053" s="251"/>
      <c r="J1053" s="251"/>
      <c r="K1053" s="252"/>
    </row>
    <row r="1054" spans="1:11" s="18" customFormat="1" ht="12.75" customHeight="1">
      <c r="A1054" s="245"/>
      <c r="B1054" s="246"/>
      <c r="C1054" s="253" t="s">
        <v>424</v>
      </c>
      <c r="D1054" s="254"/>
      <c r="E1054" s="254"/>
      <c r="F1054" s="255"/>
      <c r="G1054" s="253" t="s">
        <v>425</v>
      </c>
      <c r="H1054" s="254"/>
      <c r="I1054" s="254"/>
      <c r="J1054" s="254"/>
      <c r="K1054" s="255"/>
    </row>
    <row r="1055" spans="1:11" s="18" customFormat="1" ht="12.75" customHeight="1">
      <c r="A1055" s="245"/>
      <c r="B1055" s="246"/>
      <c r="C1055" s="247"/>
      <c r="D1055" s="248"/>
      <c r="E1055" s="248"/>
      <c r="F1055" s="249"/>
      <c r="G1055" s="247"/>
      <c r="H1055" s="248"/>
      <c r="I1055" s="248"/>
      <c r="J1055" s="248"/>
      <c r="K1055" s="249"/>
    </row>
    <row r="1056" spans="1:11" s="18" customFormat="1" ht="12.75" customHeight="1">
      <c r="A1056" s="245"/>
      <c r="B1056" s="246"/>
      <c r="C1056" s="247"/>
      <c r="D1056" s="248"/>
      <c r="E1056" s="248"/>
      <c r="F1056" s="249"/>
      <c r="G1056" s="247"/>
      <c r="H1056" s="248"/>
      <c r="I1056" s="248"/>
      <c r="J1056" s="248"/>
      <c r="K1056" s="249"/>
    </row>
    <row r="1057" spans="1:11" s="18" customFormat="1" ht="12.75" customHeight="1">
      <c r="A1057" s="245"/>
      <c r="B1057" s="246"/>
      <c r="C1057" s="247"/>
      <c r="D1057" s="248"/>
      <c r="E1057" s="248"/>
      <c r="F1057" s="249"/>
      <c r="G1057" s="247"/>
      <c r="H1057" s="248"/>
      <c r="I1057" s="248"/>
      <c r="J1057" s="248"/>
      <c r="K1057" s="249"/>
    </row>
    <row r="1058" spans="1:11" s="18" customFormat="1" ht="12.75" customHeight="1">
      <c r="A1058" s="245"/>
      <c r="B1058" s="246"/>
      <c r="C1058" s="247"/>
      <c r="D1058" s="248"/>
      <c r="E1058" s="248"/>
      <c r="F1058" s="249"/>
      <c r="G1058" s="247"/>
      <c r="H1058" s="248"/>
      <c r="I1058" s="248"/>
      <c r="J1058" s="248"/>
      <c r="K1058" s="249"/>
    </row>
    <row r="1059" spans="1:11" s="18" customFormat="1" ht="12.75" customHeight="1">
      <c r="A1059" s="245"/>
      <c r="B1059" s="246"/>
      <c r="C1059" s="247"/>
      <c r="D1059" s="248"/>
      <c r="E1059" s="248"/>
      <c r="F1059" s="249"/>
      <c r="G1059" s="247"/>
      <c r="H1059" s="248"/>
      <c r="I1059" s="248"/>
      <c r="J1059" s="248"/>
      <c r="K1059" s="249"/>
    </row>
    <row r="1060" spans="1:11" s="18" customFormat="1" ht="12.75" customHeight="1">
      <c r="A1060" s="245"/>
      <c r="B1060" s="246"/>
      <c r="C1060" s="247"/>
      <c r="D1060" s="248"/>
      <c r="E1060" s="248"/>
      <c r="F1060" s="249"/>
      <c r="G1060" s="247"/>
      <c r="H1060" s="248"/>
      <c r="I1060" s="248"/>
      <c r="J1060" s="248"/>
      <c r="K1060" s="249"/>
    </row>
    <row r="1061" spans="1:11" s="18" customFormat="1" ht="12.75" customHeight="1">
      <c r="A1061" s="245"/>
      <c r="B1061" s="246"/>
      <c r="C1061" s="247"/>
      <c r="D1061" s="248"/>
      <c r="E1061" s="248"/>
      <c r="F1061" s="249"/>
      <c r="G1061" s="247"/>
      <c r="H1061" s="248"/>
      <c r="I1061" s="248"/>
      <c r="J1061" s="248"/>
      <c r="K1061" s="249"/>
    </row>
    <row r="1062" spans="1:11" s="18" customFormat="1" ht="12.75" customHeight="1">
      <c r="A1062" s="245"/>
      <c r="B1062" s="246"/>
      <c r="C1062" s="247"/>
      <c r="D1062" s="248"/>
      <c r="E1062" s="248"/>
      <c r="F1062" s="249"/>
      <c r="G1062" s="247"/>
      <c r="H1062" s="248"/>
      <c r="I1062" s="248"/>
      <c r="J1062" s="248"/>
      <c r="K1062" s="249"/>
    </row>
    <row r="1063" spans="1:11" s="18" customFormat="1" ht="12.75" customHeight="1">
      <c r="A1063" s="245"/>
      <c r="B1063" s="246"/>
      <c r="C1063" s="247"/>
      <c r="D1063" s="248"/>
      <c r="E1063" s="248"/>
      <c r="F1063" s="249"/>
      <c r="G1063" s="247"/>
      <c r="H1063" s="248"/>
      <c r="I1063" s="248"/>
      <c r="J1063" s="248"/>
      <c r="K1063" s="249"/>
    </row>
    <row r="1064" spans="1:11" s="18" customFormat="1">
      <c r="A1064" s="206"/>
    </row>
    <row r="1065" spans="1:11" s="18" customFormat="1">
      <c r="A1065" s="256" t="s">
        <v>403</v>
      </c>
      <c r="B1065" s="256"/>
      <c r="C1065" s="257"/>
      <c r="D1065" s="257"/>
      <c r="E1065" s="257"/>
      <c r="F1065" s="257"/>
      <c r="G1065" s="257"/>
      <c r="H1065" s="257"/>
      <c r="I1065" s="257"/>
      <c r="J1065" s="257"/>
      <c r="K1065" s="257"/>
    </row>
    <row r="1066" spans="1:11" s="18" customFormat="1">
      <c r="A1066" s="206" t="s">
        <v>405</v>
      </c>
      <c r="B1066" s="206"/>
      <c r="C1066" s="253"/>
      <c r="D1066" s="254"/>
      <c r="E1066" s="254"/>
      <c r="F1066" s="254"/>
      <c r="G1066" s="254"/>
      <c r="H1066" s="254"/>
      <c r="I1066" s="254"/>
      <c r="J1066" s="254"/>
      <c r="K1066" s="255"/>
    </row>
    <row r="1067" spans="1:11" s="18" customFormat="1">
      <c r="A1067" s="256" t="s">
        <v>406</v>
      </c>
      <c r="B1067" s="256"/>
      <c r="C1067" s="257"/>
      <c r="D1067" s="257"/>
      <c r="E1067" s="257"/>
      <c r="F1067" s="257"/>
      <c r="G1067" s="257"/>
      <c r="H1067" s="257"/>
      <c r="I1067" s="257"/>
      <c r="J1067" s="257"/>
      <c r="K1067" s="257"/>
    </row>
    <row r="1068" spans="1:11" s="18" customFormat="1">
      <c r="A1068" s="256" t="s">
        <v>407</v>
      </c>
      <c r="B1068" s="256"/>
      <c r="C1068" s="257"/>
      <c r="D1068" s="257"/>
      <c r="E1068" s="257"/>
      <c r="F1068" s="257"/>
      <c r="G1068" s="257"/>
      <c r="H1068" s="257"/>
      <c r="I1068" s="257"/>
      <c r="J1068" s="257"/>
      <c r="K1068" s="257"/>
    </row>
    <row r="1069" spans="1:11" s="18" customFormat="1">
      <c r="A1069" s="256" t="s">
        <v>409</v>
      </c>
      <c r="B1069" s="258"/>
      <c r="C1069" s="253"/>
      <c r="D1069" s="254"/>
      <c r="E1069" s="254"/>
      <c r="F1069" s="254"/>
      <c r="G1069" s="254"/>
      <c r="H1069" s="254"/>
      <c r="I1069" s="254"/>
      <c r="J1069" s="254"/>
      <c r="K1069" s="255"/>
    </row>
    <row r="1070" spans="1:11" s="18" customFormat="1" ht="12.75" customHeight="1">
      <c r="A1070" s="245" t="s">
        <v>410</v>
      </c>
      <c r="B1070" s="246"/>
      <c r="C1070" s="250" t="s">
        <v>411</v>
      </c>
      <c r="D1070" s="251"/>
      <c r="E1070" s="251"/>
      <c r="F1070" s="252"/>
      <c r="G1070" s="250" t="s">
        <v>412</v>
      </c>
      <c r="H1070" s="251"/>
      <c r="I1070" s="251"/>
      <c r="J1070" s="251"/>
      <c r="K1070" s="252"/>
    </row>
    <row r="1071" spans="1:11" s="18" customFormat="1" ht="12.75" customHeight="1">
      <c r="A1071" s="245"/>
      <c r="B1071" s="246"/>
      <c r="C1071" s="253"/>
      <c r="D1071" s="254"/>
      <c r="E1071" s="254"/>
      <c r="F1071" s="255"/>
      <c r="G1071" s="253"/>
      <c r="H1071" s="254"/>
      <c r="I1071" s="254"/>
      <c r="J1071" s="254"/>
      <c r="K1071" s="255"/>
    </row>
    <row r="1072" spans="1:11" s="18" customFormat="1" ht="12.75" customHeight="1">
      <c r="A1072" s="245"/>
      <c r="B1072" s="246"/>
      <c r="C1072" s="247"/>
      <c r="D1072" s="248"/>
      <c r="E1072" s="248"/>
      <c r="F1072" s="249"/>
      <c r="G1072" s="247"/>
      <c r="H1072" s="248"/>
      <c r="I1072" s="248"/>
      <c r="J1072" s="248"/>
      <c r="K1072" s="249"/>
    </row>
    <row r="1073" spans="1:11" s="18" customFormat="1" ht="12.75" customHeight="1">
      <c r="A1073" s="245"/>
      <c r="B1073" s="246"/>
      <c r="C1073" s="247"/>
      <c r="D1073" s="248"/>
      <c r="E1073" s="248"/>
      <c r="F1073" s="249"/>
      <c r="G1073" s="247"/>
      <c r="H1073" s="248"/>
      <c r="I1073" s="248"/>
      <c r="J1073" s="248"/>
      <c r="K1073" s="249"/>
    </row>
    <row r="1074" spans="1:11" s="18" customFormat="1" ht="12.75" customHeight="1">
      <c r="A1074" s="245"/>
      <c r="B1074" s="246"/>
      <c r="C1074" s="247"/>
      <c r="D1074" s="248"/>
      <c r="E1074" s="248"/>
      <c r="F1074" s="249"/>
      <c r="G1074" s="247"/>
      <c r="H1074" s="248"/>
      <c r="I1074" s="248"/>
      <c r="J1074" s="248"/>
      <c r="K1074" s="249"/>
    </row>
    <row r="1075" spans="1:11" s="18" customFormat="1" ht="12.75" customHeight="1">
      <c r="A1075" s="245"/>
      <c r="B1075" s="246"/>
      <c r="C1075" s="247"/>
      <c r="D1075" s="248"/>
      <c r="E1075" s="248"/>
      <c r="F1075" s="249"/>
      <c r="G1075" s="247"/>
      <c r="H1075" s="248"/>
      <c r="I1075" s="248"/>
      <c r="J1075" s="248"/>
      <c r="K1075" s="249"/>
    </row>
    <row r="1076" spans="1:11" s="18" customFormat="1" ht="12.75" customHeight="1">
      <c r="A1076" s="245"/>
      <c r="B1076" s="246"/>
      <c r="C1076" s="247"/>
      <c r="D1076" s="248"/>
      <c r="E1076" s="248"/>
      <c r="F1076" s="249"/>
      <c r="G1076" s="247"/>
      <c r="H1076" s="248"/>
      <c r="I1076" s="248"/>
      <c r="J1076" s="248"/>
      <c r="K1076" s="249"/>
    </row>
    <row r="1077" spans="1:11" s="18" customFormat="1" ht="12.75" customHeight="1">
      <c r="A1077" s="245"/>
      <c r="B1077" s="246"/>
      <c r="C1077" s="247"/>
      <c r="D1077" s="248"/>
      <c r="E1077" s="248"/>
      <c r="F1077" s="249"/>
      <c r="G1077" s="247"/>
      <c r="H1077" s="248"/>
      <c r="I1077" s="248"/>
      <c r="J1077" s="248"/>
      <c r="K1077" s="249"/>
    </row>
    <row r="1078" spans="1:11" s="18" customFormat="1" ht="12.75" customHeight="1">
      <c r="A1078" s="245"/>
      <c r="B1078" s="246"/>
      <c r="C1078" s="247"/>
      <c r="D1078" s="248"/>
      <c r="E1078" s="248"/>
      <c r="F1078" s="249"/>
      <c r="G1078" s="247"/>
      <c r="H1078" s="248"/>
      <c r="I1078" s="248"/>
      <c r="J1078" s="248"/>
      <c r="K1078" s="249"/>
    </row>
    <row r="1079" spans="1:11" s="18" customFormat="1" ht="12.75" customHeight="1">
      <c r="A1079" s="245"/>
      <c r="B1079" s="246"/>
      <c r="C1079" s="247"/>
      <c r="D1079" s="248"/>
      <c r="E1079" s="248"/>
      <c r="F1079" s="249"/>
      <c r="G1079" s="247"/>
      <c r="H1079" s="248"/>
      <c r="I1079" s="248"/>
      <c r="J1079" s="248"/>
      <c r="K1079" s="249"/>
    </row>
    <row r="1080" spans="1:11" s="18" customFormat="1" ht="12.75" customHeight="1">
      <c r="A1080" s="245"/>
      <c r="B1080" s="246"/>
      <c r="C1080" s="247"/>
      <c r="D1080" s="248"/>
      <c r="E1080" s="248"/>
      <c r="F1080" s="249"/>
      <c r="G1080" s="247"/>
      <c r="H1080" s="248"/>
      <c r="I1080" s="248"/>
      <c r="J1080" s="248"/>
      <c r="K1080" s="249"/>
    </row>
    <row r="1081" spans="1:11" s="18" customFormat="1">
      <c r="A1081" s="206"/>
    </row>
    <row r="1082" spans="1:11" s="18" customFormat="1">
      <c r="A1082" s="256" t="s">
        <v>403</v>
      </c>
      <c r="B1082" s="256"/>
      <c r="C1082" s="257"/>
      <c r="D1082" s="257"/>
      <c r="E1082" s="257"/>
      <c r="F1082" s="257"/>
      <c r="G1082" s="257"/>
      <c r="H1082" s="257"/>
      <c r="I1082" s="257"/>
      <c r="J1082" s="257"/>
      <c r="K1082" s="257"/>
    </row>
    <row r="1083" spans="1:11" s="18" customFormat="1">
      <c r="A1083" s="206" t="s">
        <v>405</v>
      </c>
      <c r="B1083" s="206"/>
      <c r="C1083" s="253"/>
      <c r="D1083" s="254"/>
      <c r="E1083" s="254"/>
      <c r="F1083" s="254"/>
      <c r="G1083" s="254"/>
      <c r="H1083" s="254"/>
      <c r="I1083" s="254"/>
      <c r="J1083" s="254"/>
      <c r="K1083" s="255"/>
    </row>
    <row r="1084" spans="1:11" s="18" customFormat="1">
      <c r="A1084" s="256" t="s">
        <v>406</v>
      </c>
      <c r="B1084" s="256"/>
      <c r="C1084" s="257"/>
      <c r="D1084" s="257"/>
      <c r="E1084" s="257"/>
      <c r="F1084" s="257"/>
      <c r="G1084" s="257"/>
      <c r="H1084" s="257"/>
      <c r="I1084" s="257"/>
      <c r="J1084" s="257"/>
      <c r="K1084" s="257"/>
    </row>
    <row r="1085" spans="1:11" s="18" customFormat="1">
      <c r="A1085" s="256" t="s">
        <v>407</v>
      </c>
      <c r="B1085" s="256"/>
      <c r="C1085" s="257"/>
      <c r="D1085" s="257"/>
      <c r="E1085" s="257"/>
      <c r="F1085" s="257"/>
      <c r="G1085" s="257"/>
      <c r="H1085" s="257"/>
      <c r="I1085" s="257"/>
      <c r="J1085" s="257"/>
      <c r="K1085" s="257"/>
    </row>
    <row r="1086" spans="1:11" s="18" customFormat="1">
      <c r="A1086" s="256" t="s">
        <v>409</v>
      </c>
      <c r="B1086" s="258"/>
      <c r="C1086" s="253"/>
      <c r="D1086" s="254"/>
      <c r="E1086" s="254"/>
      <c r="F1086" s="254"/>
      <c r="G1086" s="254"/>
      <c r="H1086" s="254"/>
      <c r="I1086" s="254"/>
      <c r="J1086" s="254"/>
      <c r="K1086" s="255"/>
    </row>
    <row r="1087" spans="1:11" s="18" customFormat="1" ht="12.75" customHeight="1">
      <c r="A1087" s="245" t="s">
        <v>410</v>
      </c>
      <c r="B1087" s="246"/>
      <c r="C1087" s="250" t="s">
        <v>411</v>
      </c>
      <c r="D1087" s="251"/>
      <c r="E1087" s="251"/>
      <c r="F1087" s="252"/>
      <c r="G1087" s="250" t="s">
        <v>412</v>
      </c>
      <c r="H1087" s="251"/>
      <c r="I1087" s="251"/>
      <c r="J1087" s="251"/>
      <c r="K1087" s="252"/>
    </row>
    <row r="1088" spans="1:11" s="18" customFormat="1" ht="12.75" customHeight="1">
      <c r="A1088" s="245"/>
      <c r="B1088" s="246"/>
      <c r="C1088" s="253"/>
      <c r="D1088" s="254"/>
      <c r="E1088" s="254"/>
      <c r="F1088" s="255"/>
      <c r="G1088" s="253"/>
      <c r="H1088" s="254"/>
      <c r="I1088" s="254"/>
      <c r="J1088" s="254"/>
      <c r="K1088" s="255"/>
    </row>
    <row r="1089" spans="1:11" s="18" customFormat="1" ht="12.75" customHeight="1">
      <c r="A1089" s="245"/>
      <c r="B1089" s="246"/>
      <c r="C1089" s="247"/>
      <c r="D1089" s="248"/>
      <c r="E1089" s="248"/>
      <c r="F1089" s="249"/>
      <c r="G1089" s="247"/>
      <c r="H1089" s="248"/>
      <c r="I1089" s="248"/>
      <c r="J1089" s="248"/>
      <c r="K1089" s="249"/>
    </row>
    <row r="1090" spans="1:11" s="18" customFormat="1" ht="12.75" customHeight="1">
      <c r="A1090" s="245"/>
      <c r="B1090" s="246"/>
      <c r="C1090" s="247"/>
      <c r="D1090" s="248"/>
      <c r="E1090" s="248"/>
      <c r="F1090" s="249"/>
      <c r="G1090" s="247"/>
      <c r="H1090" s="248"/>
      <c r="I1090" s="248"/>
      <c r="J1090" s="248"/>
      <c r="K1090" s="249"/>
    </row>
    <row r="1091" spans="1:11" s="18" customFormat="1" ht="12.75" customHeight="1">
      <c r="A1091" s="245"/>
      <c r="B1091" s="246"/>
      <c r="C1091" s="247"/>
      <c r="D1091" s="248"/>
      <c r="E1091" s="248"/>
      <c r="F1091" s="249"/>
      <c r="G1091" s="247"/>
      <c r="H1091" s="248"/>
      <c r="I1091" s="248"/>
      <c r="J1091" s="248"/>
      <c r="K1091" s="249"/>
    </row>
    <row r="1092" spans="1:11" s="18" customFormat="1" ht="12.75" customHeight="1">
      <c r="A1092" s="245"/>
      <c r="B1092" s="246"/>
      <c r="C1092" s="247"/>
      <c r="D1092" s="248"/>
      <c r="E1092" s="248"/>
      <c r="F1092" s="249"/>
      <c r="G1092" s="247"/>
      <c r="H1092" s="248"/>
      <c r="I1092" s="248"/>
      <c r="J1092" s="248"/>
      <c r="K1092" s="249"/>
    </row>
    <row r="1093" spans="1:11" s="18" customFormat="1" ht="12.75" customHeight="1">
      <c r="A1093" s="245"/>
      <c r="B1093" s="246"/>
      <c r="C1093" s="247"/>
      <c r="D1093" s="248"/>
      <c r="E1093" s="248"/>
      <c r="F1093" s="249"/>
      <c r="G1093" s="247"/>
      <c r="H1093" s="248"/>
      <c r="I1093" s="248"/>
      <c r="J1093" s="248"/>
      <c r="K1093" s="249"/>
    </row>
    <row r="1094" spans="1:11" s="18" customFormat="1" ht="12.75" customHeight="1">
      <c r="A1094" s="245"/>
      <c r="B1094" s="246"/>
      <c r="C1094" s="247"/>
      <c r="D1094" s="248"/>
      <c r="E1094" s="248"/>
      <c r="F1094" s="249"/>
      <c r="G1094" s="247"/>
      <c r="H1094" s="248"/>
      <c r="I1094" s="248"/>
      <c r="J1094" s="248"/>
      <c r="K1094" s="249"/>
    </row>
    <row r="1095" spans="1:11" s="18" customFormat="1" ht="12.75" customHeight="1">
      <c r="A1095" s="245"/>
      <c r="B1095" s="246"/>
      <c r="C1095" s="247"/>
      <c r="D1095" s="248"/>
      <c r="E1095" s="248"/>
      <c r="F1095" s="249"/>
      <c r="G1095" s="247"/>
      <c r="H1095" s="248"/>
      <c r="I1095" s="248"/>
      <c r="J1095" s="248"/>
      <c r="K1095" s="249"/>
    </row>
    <row r="1096" spans="1:11" s="18" customFormat="1" ht="12.75" customHeight="1">
      <c r="A1096" s="245"/>
      <c r="B1096" s="246"/>
      <c r="C1096" s="247"/>
      <c r="D1096" s="248"/>
      <c r="E1096" s="248"/>
      <c r="F1096" s="249"/>
      <c r="G1096" s="247"/>
      <c r="H1096" s="248"/>
      <c r="I1096" s="248"/>
      <c r="J1096" s="248"/>
      <c r="K1096" s="249"/>
    </row>
    <row r="1097" spans="1:11" s="18" customFormat="1" ht="12.75" customHeight="1">
      <c r="A1097" s="245"/>
      <c r="B1097" s="246"/>
      <c r="C1097" s="247"/>
      <c r="D1097" s="248"/>
      <c r="E1097" s="248"/>
      <c r="F1097" s="249"/>
      <c r="G1097" s="247"/>
      <c r="H1097" s="248"/>
      <c r="I1097" s="248"/>
      <c r="J1097" s="248"/>
      <c r="K1097" s="249"/>
    </row>
    <row r="1098" spans="1:11" s="18" customFormat="1">
      <c r="A1098" s="206"/>
    </row>
    <row r="1099" spans="1:11" s="18" customFormat="1">
      <c r="A1099" s="256" t="s">
        <v>403</v>
      </c>
      <c r="B1099" s="256"/>
      <c r="C1099" s="257"/>
      <c r="D1099" s="257"/>
      <c r="E1099" s="257"/>
      <c r="F1099" s="257"/>
      <c r="G1099" s="257"/>
      <c r="H1099" s="257"/>
      <c r="I1099" s="257"/>
      <c r="J1099" s="257"/>
      <c r="K1099" s="257"/>
    </row>
    <row r="1100" spans="1:11" s="18" customFormat="1">
      <c r="A1100" s="206" t="s">
        <v>405</v>
      </c>
      <c r="B1100" s="206"/>
      <c r="C1100" s="253"/>
      <c r="D1100" s="254"/>
      <c r="E1100" s="254"/>
      <c r="F1100" s="254"/>
      <c r="G1100" s="254"/>
      <c r="H1100" s="254"/>
      <c r="I1100" s="254"/>
      <c r="J1100" s="254"/>
      <c r="K1100" s="255"/>
    </row>
    <row r="1101" spans="1:11" s="18" customFormat="1">
      <c r="A1101" s="256" t="s">
        <v>406</v>
      </c>
      <c r="B1101" s="256"/>
      <c r="C1101" s="257"/>
      <c r="D1101" s="257"/>
      <c r="E1101" s="257"/>
      <c r="F1101" s="257"/>
      <c r="G1101" s="257"/>
      <c r="H1101" s="257"/>
      <c r="I1101" s="257"/>
      <c r="J1101" s="257"/>
      <c r="K1101" s="257"/>
    </row>
    <row r="1102" spans="1:11" s="18" customFormat="1">
      <c r="A1102" s="256" t="s">
        <v>407</v>
      </c>
      <c r="B1102" s="256"/>
      <c r="C1102" s="257"/>
      <c r="D1102" s="257"/>
      <c r="E1102" s="257"/>
      <c r="F1102" s="257"/>
      <c r="G1102" s="257"/>
      <c r="H1102" s="257"/>
      <c r="I1102" s="257"/>
      <c r="J1102" s="257"/>
      <c r="K1102" s="257"/>
    </row>
    <row r="1103" spans="1:11" s="18" customFormat="1">
      <c r="A1103" s="256" t="s">
        <v>409</v>
      </c>
      <c r="B1103" s="258"/>
      <c r="C1103" s="253"/>
      <c r="D1103" s="254"/>
      <c r="E1103" s="254"/>
      <c r="F1103" s="254"/>
      <c r="G1103" s="254"/>
      <c r="H1103" s="254"/>
      <c r="I1103" s="254"/>
      <c r="J1103" s="254"/>
      <c r="K1103" s="255"/>
    </row>
    <row r="1104" spans="1:11" s="18" customFormat="1" ht="12.75" customHeight="1">
      <c r="A1104" s="245" t="s">
        <v>410</v>
      </c>
      <c r="B1104" s="246"/>
      <c r="C1104" s="250" t="s">
        <v>411</v>
      </c>
      <c r="D1104" s="251"/>
      <c r="E1104" s="251"/>
      <c r="F1104" s="252"/>
      <c r="G1104" s="250" t="s">
        <v>412</v>
      </c>
      <c r="H1104" s="251"/>
      <c r="I1104" s="251"/>
      <c r="J1104" s="251"/>
      <c r="K1104" s="252"/>
    </row>
    <row r="1105" spans="1:11" s="18" customFormat="1" ht="12.75" customHeight="1">
      <c r="A1105" s="245"/>
      <c r="B1105" s="246"/>
      <c r="C1105" s="253"/>
      <c r="D1105" s="254"/>
      <c r="E1105" s="254"/>
      <c r="F1105" s="255"/>
      <c r="G1105" s="253"/>
      <c r="H1105" s="254"/>
      <c r="I1105" s="254"/>
      <c r="J1105" s="254"/>
      <c r="K1105" s="255"/>
    </row>
    <row r="1106" spans="1:11" s="18" customFormat="1" ht="12.75" customHeight="1">
      <c r="A1106" s="245"/>
      <c r="B1106" s="246"/>
      <c r="C1106" s="247"/>
      <c r="D1106" s="248"/>
      <c r="E1106" s="248"/>
      <c r="F1106" s="249"/>
      <c r="G1106" s="247"/>
      <c r="H1106" s="248"/>
      <c r="I1106" s="248"/>
      <c r="J1106" s="248"/>
      <c r="K1106" s="249"/>
    </row>
    <row r="1107" spans="1:11" s="18" customFormat="1" ht="12.75" customHeight="1">
      <c r="A1107" s="245"/>
      <c r="B1107" s="246"/>
      <c r="C1107" s="247"/>
      <c r="D1107" s="248"/>
      <c r="E1107" s="248"/>
      <c r="F1107" s="249"/>
      <c r="G1107" s="247"/>
      <c r="H1107" s="248"/>
      <c r="I1107" s="248"/>
      <c r="J1107" s="248"/>
      <c r="K1107" s="249"/>
    </row>
    <row r="1108" spans="1:11" s="18" customFormat="1" ht="12.75" customHeight="1">
      <c r="A1108" s="245"/>
      <c r="B1108" s="246"/>
      <c r="C1108" s="247"/>
      <c r="D1108" s="248"/>
      <c r="E1108" s="248"/>
      <c r="F1108" s="249"/>
      <c r="G1108" s="247"/>
      <c r="H1108" s="248"/>
      <c r="I1108" s="248"/>
      <c r="J1108" s="248"/>
      <c r="K1108" s="249"/>
    </row>
    <row r="1109" spans="1:11" s="18" customFormat="1" ht="12.75" customHeight="1">
      <c r="A1109" s="245"/>
      <c r="B1109" s="246"/>
      <c r="C1109" s="247"/>
      <c r="D1109" s="248"/>
      <c r="E1109" s="248"/>
      <c r="F1109" s="249"/>
      <c r="G1109" s="247"/>
      <c r="H1109" s="248"/>
      <c r="I1109" s="248"/>
      <c r="J1109" s="248"/>
      <c r="K1109" s="249"/>
    </row>
    <row r="1110" spans="1:11" s="18" customFormat="1" ht="12.75" customHeight="1">
      <c r="A1110" s="245"/>
      <c r="B1110" s="246"/>
      <c r="C1110" s="247"/>
      <c r="D1110" s="248"/>
      <c r="E1110" s="248"/>
      <c r="F1110" s="249"/>
      <c r="G1110" s="247"/>
      <c r="H1110" s="248"/>
      <c r="I1110" s="248"/>
      <c r="J1110" s="248"/>
      <c r="K1110" s="249"/>
    </row>
    <row r="1111" spans="1:11" s="18" customFormat="1" ht="12.75" customHeight="1">
      <c r="A1111" s="245"/>
      <c r="B1111" s="246"/>
      <c r="C1111" s="247"/>
      <c r="D1111" s="248"/>
      <c r="E1111" s="248"/>
      <c r="F1111" s="249"/>
      <c r="G1111" s="247"/>
      <c r="H1111" s="248"/>
      <c r="I1111" s="248"/>
      <c r="J1111" s="248"/>
      <c r="K1111" s="249"/>
    </row>
    <row r="1112" spans="1:11" s="18" customFormat="1" ht="12.75" customHeight="1">
      <c r="A1112" s="245"/>
      <c r="B1112" s="246"/>
      <c r="C1112" s="247"/>
      <c r="D1112" s="248"/>
      <c r="E1112" s="248"/>
      <c r="F1112" s="249"/>
      <c r="G1112" s="247"/>
      <c r="H1112" s="248"/>
      <c r="I1112" s="248"/>
      <c r="J1112" s="248"/>
      <c r="K1112" s="249"/>
    </row>
    <row r="1113" spans="1:11" s="18" customFormat="1" ht="12.75" customHeight="1">
      <c r="A1113" s="245"/>
      <c r="B1113" s="246"/>
      <c r="C1113" s="247"/>
      <c r="D1113" s="248"/>
      <c r="E1113" s="248"/>
      <c r="F1113" s="249"/>
      <c r="G1113" s="247"/>
      <c r="H1113" s="248"/>
      <c r="I1113" s="248"/>
      <c r="J1113" s="248"/>
      <c r="K1113" s="249"/>
    </row>
    <row r="1114" spans="1:11" s="18" customFormat="1" ht="12.75" customHeight="1">
      <c r="A1114" s="245"/>
      <c r="B1114" s="246"/>
      <c r="C1114" s="247"/>
      <c r="D1114" s="248"/>
      <c r="E1114" s="248"/>
      <c r="F1114" s="249"/>
      <c r="G1114" s="247"/>
      <c r="H1114" s="248"/>
      <c r="I1114" s="248"/>
      <c r="J1114" s="248"/>
      <c r="K1114" s="249"/>
    </row>
    <row r="1115" spans="1:11" s="18" customFormat="1">
      <c r="A1115" s="206"/>
    </row>
    <row r="1116" spans="1:11" s="18" customFormat="1">
      <c r="A1116" s="256" t="s">
        <v>403</v>
      </c>
      <c r="B1116" s="256"/>
      <c r="C1116" s="257"/>
      <c r="D1116" s="257"/>
      <c r="E1116" s="257"/>
      <c r="F1116" s="257"/>
      <c r="G1116" s="257"/>
      <c r="H1116" s="257"/>
      <c r="I1116" s="257"/>
      <c r="J1116" s="257"/>
      <c r="K1116" s="257"/>
    </row>
    <row r="1117" spans="1:11" s="18" customFormat="1">
      <c r="A1117" s="206" t="s">
        <v>405</v>
      </c>
      <c r="B1117" s="206"/>
      <c r="C1117" s="253"/>
      <c r="D1117" s="254"/>
      <c r="E1117" s="254"/>
      <c r="F1117" s="254"/>
      <c r="G1117" s="254"/>
      <c r="H1117" s="254"/>
      <c r="I1117" s="254"/>
      <c r="J1117" s="254"/>
      <c r="K1117" s="255"/>
    </row>
    <row r="1118" spans="1:11" s="18" customFormat="1">
      <c r="A1118" s="256" t="s">
        <v>406</v>
      </c>
      <c r="B1118" s="256"/>
      <c r="C1118" s="257"/>
      <c r="D1118" s="257"/>
      <c r="E1118" s="257"/>
      <c r="F1118" s="257"/>
      <c r="G1118" s="257"/>
      <c r="H1118" s="257"/>
      <c r="I1118" s="257"/>
      <c r="J1118" s="257"/>
      <c r="K1118" s="257"/>
    </row>
    <row r="1119" spans="1:11" s="18" customFormat="1">
      <c r="A1119" s="256" t="s">
        <v>407</v>
      </c>
      <c r="B1119" s="256"/>
      <c r="C1119" s="257"/>
      <c r="D1119" s="257"/>
      <c r="E1119" s="257"/>
      <c r="F1119" s="257"/>
      <c r="G1119" s="257"/>
      <c r="H1119" s="257"/>
      <c r="I1119" s="257"/>
      <c r="J1119" s="257"/>
      <c r="K1119" s="257"/>
    </row>
    <row r="1120" spans="1:11" s="18" customFormat="1">
      <c r="A1120" s="256" t="s">
        <v>409</v>
      </c>
      <c r="B1120" s="258"/>
      <c r="C1120" s="253"/>
      <c r="D1120" s="254"/>
      <c r="E1120" s="254"/>
      <c r="F1120" s="254"/>
      <c r="G1120" s="254"/>
      <c r="H1120" s="254"/>
      <c r="I1120" s="254"/>
      <c r="J1120" s="254"/>
      <c r="K1120" s="255"/>
    </row>
    <row r="1121" spans="1:11" s="18" customFormat="1" ht="12.75" customHeight="1">
      <c r="A1121" s="245" t="s">
        <v>410</v>
      </c>
      <c r="B1121" s="246"/>
      <c r="C1121" s="250" t="s">
        <v>411</v>
      </c>
      <c r="D1121" s="251"/>
      <c r="E1121" s="251"/>
      <c r="F1121" s="252"/>
      <c r="G1121" s="250" t="s">
        <v>412</v>
      </c>
      <c r="H1121" s="251"/>
      <c r="I1121" s="251"/>
      <c r="J1121" s="251"/>
      <c r="K1121" s="252"/>
    </row>
    <row r="1122" spans="1:11" s="18" customFormat="1" ht="12.75" customHeight="1">
      <c r="A1122" s="245"/>
      <c r="B1122" s="246"/>
      <c r="C1122" s="253"/>
      <c r="D1122" s="254"/>
      <c r="E1122" s="254"/>
      <c r="F1122" s="255"/>
      <c r="G1122" s="253"/>
      <c r="H1122" s="254"/>
      <c r="I1122" s="254"/>
      <c r="J1122" s="254"/>
      <c r="K1122" s="255"/>
    </row>
    <row r="1123" spans="1:11" s="18" customFormat="1" ht="12.75" customHeight="1">
      <c r="A1123" s="245"/>
      <c r="B1123" s="246"/>
      <c r="C1123" s="247"/>
      <c r="D1123" s="248"/>
      <c r="E1123" s="248"/>
      <c r="F1123" s="249"/>
      <c r="G1123" s="247"/>
      <c r="H1123" s="248"/>
      <c r="I1123" s="248"/>
      <c r="J1123" s="248"/>
      <c r="K1123" s="249"/>
    </row>
    <row r="1124" spans="1:11" s="18" customFormat="1" ht="12.75" customHeight="1">
      <c r="A1124" s="245"/>
      <c r="B1124" s="246"/>
      <c r="C1124" s="247"/>
      <c r="D1124" s="248"/>
      <c r="E1124" s="248"/>
      <c r="F1124" s="249"/>
      <c r="G1124" s="247"/>
      <c r="H1124" s="248"/>
      <c r="I1124" s="248"/>
      <c r="J1124" s="248"/>
      <c r="K1124" s="249"/>
    </row>
    <row r="1125" spans="1:11" s="18" customFormat="1" ht="12.75" customHeight="1">
      <c r="A1125" s="245"/>
      <c r="B1125" s="246"/>
      <c r="C1125" s="247"/>
      <c r="D1125" s="248"/>
      <c r="E1125" s="248"/>
      <c r="F1125" s="249"/>
      <c r="G1125" s="247"/>
      <c r="H1125" s="248"/>
      <c r="I1125" s="248"/>
      <c r="J1125" s="248"/>
      <c r="K1125" s="249"/>
    </row>
    <row r="1126" spans="1:11" s="18" customFormat="1" ht="12.75" customHeight="1">
      <c r="A1126" s="245"/>
      <c r="B1126" s="246"/>
      <c r="C1126" s="247"/>
      <c r="D1126" s="248"/>
      <c r="E1126" s="248"/>
      <c r="F1126" s="249"/>
      <c r="G1126" s="247"/>
      <c r="H1126" s="248"/>
      <c r="I1126" s="248"/>
      <c r="J1126" s="248"/>
      <c r="K1126" s="249"/>
    </row>
    <row r="1127" spans="1:11" s="18" customFormat="1" ht="12.75" customHeight="1">
      <c r="A1127" s="245"/>
      <c r="B1127" s="246"/>
      <c r="C1127" s="247"/>
      <c r="D1127" s="248"/>
      <c r="E1127" s="248"/>
      <c r="F1127" s="249"/>
      <c r="G1127" s="247"/>
      <c r="H1127" s="248"/>
      <c r="I1127" s="248"/>
      <c r="J1127" s="248"/>
      <c r="K1127" s="249"/>
    </row>
    <row r="1128" spans="1:11" s="18" customFormat="1" ht="12.75" customHeight="1">
      <c r="A1128" s="245"/>
      <c r="B1128" s="246"/>
      <c r="C1128" s="247"/>
      <c r="D1128" s="248"/>
      <c r="E1128" s="248"/>
      <c r="F1128" s="249"/>
      <c r="G1128" s="247"/>
      <c r="H1128" s="248"/>
      <c r="I1128" s="248"/>
      <c r="J1128" s="248"/>
      <c r="K1128" s="249"/>
    </row>
    <row r="1129" spans="1:11" s="18" customFormat="1" ht="12.75" customHeight="1">
      <c r="A1129" s="245"/>
      <c r="B1129" s="246"/>
      <c r="C1129" s="247"/>
      <c r="D1129" s="248"/>
      <c r="E1129" s="248"/>
      <c r="F1129" s="249"/>
      <c r="G1129" s="247"/>
      <c r="H1129" s="248"/>
      <c r="I1129" s="248"/>
      <c r="J1129" s="248"/>
      <c r="K1129" s="249"/>
    </row>
    <row r="1130" spans="1:11" s="18" customFormat="1" ht="12.75" customHeight="1">
      <c r="A1130" s="245"/>
      <c r="B1130" s="246"/>
      <c r="C1130" s="247"/>
      <c r="D1130" s="248"/>
      <c r="E1130" s="248"/>
      <c r="F1130" s="249"/>
      <c r="G1130" s="247"/>
      <c r="H1130" s="248"/>
      <c r="I1130" s="248"/>
      <c r="J1130" s="248"/>
      <c r="K1130" s="249"/>
    </row>
    <row r="1131" spans="1:11" s="18" customFormat="1" ht="12.75" customHeight="1">
      <c r="A1131" s="245"/>
      <c r="B1131" s="246"/>
      <c r="C1131" s="247"/>
      <c r="D1131" s="248"/>
      <c r="E1131" s="248"/>
      <c r="F1131" s="249"/>
      <c r="G1131" s="247"/>
      <c r="H1131" s="248"/>
      <c r="I1131" s="248"/>
      <c r="J1131" s="248"/>
      <c r="K1131" s="249"/>
    </row>
    <row r="1132" spans="1:11" s="18" customFormat="1">
      <c r="A1132" s="206"/>
    </row>
    <row r="1133" spans="1:11" s="18" customFormat="1">
      <c r="A1133" s="256" t="s">
        <v>403</v>
      </c>
      <c r="B1133" s="256"/>
      <c r="C1133" s="257"/>
      <c r="D1133" s="257"/>
      <c r="E1133" s="257"/>
      <c r="F1133" s="257"/>
      <c r="G1133" s="257"/>
      <c r="H1133" s="257"/>
      <c r="I1133" s="257"/>
      <c r="J1133" s="257"/>
      <c r="K1133" s="257"/>
    </row>
    <row r="1134" spans="1:11" s="18" customFormat="1">
      <c r="A1134" s="206" t="s">
        <v>405</v>
      </c>
      <c r="B1134" s="206"/>
      <c r="C1134" s="253"/>
      <c r="D1134" s="254"/>
      <c r="E1134" s="254"/>
      <c r="F1134" s="254"/>
      <c r="G1134" s="254"/>
      <c r="H1134" s="254"/>
      <c r="I1134" s="254"/>
      <c r="J1134" s="254"/>
      <c r="K1134" s="255"/>
    </row>
    <row r="1135" spans="1:11" s="18" customFormat="1">
      <c r="A1135" s="256" t="s">
        <v>406</v>
      </c>
      <c r="B1135" s="256"/>
      <c r="C1135" s="257"/>
      <c r="D1135" s="257"/>
      <c r="E1135" s="257"/>
      <c r="F1135" s="257"/>
      <c r="G1135" s="257"/>
      <c r="H1135" s="257"/>
      <c r="I1135" s="257"/>
      <c r="J1135" s="257"/>
      <c r="K1135" s="257"/>
    </row>
    <row r="1136" spans="1:11" s="18" customFormat="1">
      <c r="A1136" s="256" t="s">
        <v>407</v>
      </c>
      <c r="B1136" s="256"/>
      <c r="C1136" s="257"/>
      <c r="D1136" s="257"/>
      <c r="E1136" s="257"/>
      <c r="F1136" s="257"/>
      <c r="G1136" s="257"/>
      <c r="H1136" s="257"/>
      <c r="I1136" s="257"/>
      <c r="J1136" s="257"/>
      <c r="K1136" s="257"/>
    </row>
    <row r="1137" spans="1:11" s="18" customFormat="1">
      <c r="A1137" s="256" t="s">
        <v>409</v>
      </c>
      <c r="B1137" s="258"/>
      <c r="C1137" s="253"/>
      <c r="D1137" s="254"/>
      <c r="E1137" s="254"/>
      <c r="F1137" s="254"/>
      <c r="G1137" s="254"/>
      <c r="H1137" s="254"/>
      <c r="I1137" s="254"/>
      <c r="J1137" s="254"/>
      <c r="K1137" s="255"/>
    </row>
    <row r="1138" spans="1:11" s="18" customFormat="1" ht="12.75" customHeight="1">
      <c r="A1138" s="245" t="s">
        <v>410</v>
      </c>
      <c r="B1138" s="246"/>
      <c r="C1138" s="250" t="s">
        <v>411</v>
      </c>
      <c r="D1138" s="251"/>
      <c r="E1138" s="251"/>
      <c r="F1138" s="252"/>
      <c r="G1138" s="250" t="s">
        <v>412</v>
      </c>
      <c r="H1138" s="251"/>
      <c r="I1138" s="251"/>
      <c r="J1138" s="251"/>
      <c r="K1138" s="252"/>
    </row>
    <row r="1139" spans="1:11" s="18" customFormat="1" ht="12.75" customHeight="1">
      <c r="A1139" s="245"/>
      <c r="B1139" s="246"/>
      <c r="C1139" s="253"/>
      <c r="D1139" s="254"/>
      <c r="E1139" s="254"/>
      <c r="F1139" s="255"/>
      <c r="G1139" s="253"/>
      <c r="H1139" s="254"/>
      <c r="I1139" s="254"/>
      <c r="J1139" s="254"/>
      <c r="K1139" s="255"/>
    </row>
    <row r="1140" spans="1:11" s="18" customFormat="1" ht="12.75" customHeight="1">
      <c r="A1140" s="245"/>
      <c r="B1140" s="246"/>
      <c r="C1140" s="247"/>
      <c r="D1140" s="248"/>
      <c r="E1140" s="248"/>
      <c r="F1140" s="249"/>
      <c r="G1140" s="247"/>
      <c r="H1140" s="248"/>
      <c r="I1140" s="248"/>
      <c r="J1140" s="248"/>
      <c r="K1140" s="249"/>
    </row>
    <row r="1141" spans="1:11" s="18" customFormat="1" ht="12.75" customHeight="1">
      <c r="A1141" s="245"/>
      <c r="B1141" s="246"/>
      <c r="C1141" s="247"/>
      <c r="D1141" s="248"/>
      <c r="E1141" s="248"/>
      <c r="F1141" s="249"/>
      <c r="G1141" s="247"/>
      <c r="H1141" s="248"/>
      <c r="I1141" s="248"/>
      <c r="J1141" s="248"/>
      <c r="K1141" s="249"/>
    </row>
    <row r="1142" spans="1:11" s="18" customFormat="1" ht="12.75" customHeight="1">
      <c r="A1142" s="245"/>
      <c r="B1142" s="246"/>
      <c r="C1142" s="247"/>
      <c r="D1142" s="248"/>
      <c r="E1142" s="248"/>
      <c r="F1142" s="249"/>
      <c r="G1142" s="247"/>
      <c r="H1142" s="248"/>
      <c r="I1142" s="248"/>
      <c r="J1142" s="248"/>
      <c r="K1142" s="249"/>
    </row>
    <row r="1143" spans="1:11" s="18" customFormat="1" ht="12.75" customHeight="1">
      <c r="A1143" s="245"/>
      <c r="B1143" s="246"/>
      <c r="C1143" s="247"/>
      <c r="D1143" s="248"/>
      <c r="E1143" s="248"/>
      <c r="F1143" s="249"/>
      <c r="G1143" s="247"/>
      <c r="H1143" s="248"/>
      <c r="I1143" s="248"/>
      <c r="J1143" s="248"/>
      <c r="K1143" s="249"/>
    </row>
    <row r="1144" spans="1:11" s="18" customFormat="1" ht="12.75" customHeight="1">
      <c r="A1144" s="245"/>
      <c r="B1144" s="246"/>
      <c r="C1144" s="247"/>
      <c r="D1144" s="248"/>
      <c r="E1144" s="248"/>
      <c r="F1144" s="249"/>
      <c r="G1144" s="247"/>
      <c r="H1144" s="248"/>
      <c r="I1144" s="248"/>
      <c r="J1144" s="248"/>
      <c r="K1144" s="249"/>
    </row>
    <row r="1145" spans="1:11" s="18" customFormat="1" ht="12.75" customHeight="1">
      <c r="A1145" s="245"/>
      <c r="B1145" s="246"/>
      <c r="C1145" s="247"/>
      <c r="D1145" s="248"/>
      <c r="E1145" s="248"/>
      <c r="F1145" s="249"/>
      <c r="G1145" s="247"/>
      <c r="H1145" s="248"/>
      <c r="I1145" s="248"/>
      <c r="J1145" s="248"/>
      <c r="K1145" s="249"/>
    </row>
    <row r="1146" spans="1:11" s="18" customFormat="1" ht="12.75" customHeight="1">
      <c r="A1146" s="245"/>
      <c r="B1146" s="246"/>
      <c r="C1146" s="247"/>
      <c r="D1146" s="248"/>
      <c r="E1146" s="248"/>
      <c r="F1146" s="249"/>
      <c r="G1146" s="247"/>
      <c r="H1146" s="248"/>
      <c r="I1146" s="248"/>
      <c r="J1146" s="248"/>
      <c r="K1146" s="249"/>
    </row>
    <row r="1147" spans="1:11" s="18" customFormat="1" ht="12.75" customHeight="1">
      <c r="A1147" s="245"/>
      <c r="B1147" s="246"/>
      <c r="C1147" s="247"/>
      <c r="D1147" s="248"/>
      <c r="E1147" s="248"/>
      <c r="F1147" s="249"/>
      <c r="G1147" s="247"/>
      <c r="H1147" s="248"/>
      <c r="I1147" s="248"/>
      <c r="J1147" s="248"/>
      <c r="K1147" s="249"/>
    </row>
    <row r="1148" spans="1:11" s="18" customFormat="1" ht="12.75" customHeight="1">
      <c r="A1148" s="245"/>
      <c r="B1148" s="246"/>
      <c r="C1148" s="247"/>
      <c r="D1148" s="248"/>
      <c r="E1148" s="248"/>
      <c r="F1148" s="249"/>
      <c r="G1148" s="247"/>
      <c r="H1148" s="248"/>
      <c r="I1148" s="248"/>
      <c r="J1148" s="248"/>
      <c r="K1148" s="249"/>
    </row>
    <row r="1149" spans="1:11" s="18" customFormat="1">
      <c r="A1149" s="206"/>
    </row>
    <row r="1150" spans="1:11" s="18" customFormat="1">
      <c r="A1150" s="256" t="s">
        <v>403</v>
      </c>
      <c r="B1150" s="256"/>
      <c r="C1150" s="257"/>
      <c r="D1150" s="257"/>
      <c r="E1150" s="257"/>
      <c r="F1150" s="257"/>
      <c r="G1150" s="257"/>
      <c r="H1150" s="257"/>
      <c r="I1150" s="257"/>
      <c r="J1150" s="257"/>
      <c r="K1150" s="257"/>
    </row>
    <row r="1151" spans="1:11" s="18" customFormat="1">
      <c r="A1151" s="206" t="s">
        <v>405</v>
      </c>
      <c r="B1151" s="206"/>
      <c r="C1151" s="253"/>
      <c r="D1151" s="254"/>
      <c r="E1151" s="254"/>
      <c r="F1151" s="254"/>
      <c r="G1151" s="254"/>
      <c r="H1151" s="254"/>
      <c r="I1151" s="254"/>
      <c r="J1151" s="254"/>
      <c r="K1151" s="255"/>
    </row>
    <row r="1152" spans="1:11" s="18" customFormat="1">
      <c r="A1152" s="256" t="s">
        <v>406</v>
      </c>
      <c r="B1152" s="256"/>
      <c r="C1152" s="257"/>
      <c r="D1152" s="257"/>
      <c r="E1152" s="257"/>
      <c r="F1152" s="257"/>
      <c r="G1152" s="257"/>
      <c r="H1152" s="257"/>
      <c r="I1152" s="257"/>
      <c r="J1152" s="257"/>
      <c r="K1152" s="257"/>
    </row>
    <row r="1153" spans="1:11" s="18" customFormat="1">
      <c r="A1153" s="256" t="s">
        <v>407</v>
      </c>
      <c r="B1153" s="256"/>
      <c r="C1153" s="257"/>
      <c r="D1153" s="257"/>
      <c r="E1153" s="257"/>
      <c r="F1153" s="257"/>
      <c r="G1153" s="257"/>
      <c r="H1153" s="257"/>
      <c r="I1153" s="257"/>
      <c r="J1153" s="257"/>
      <c r="K1153" s="257"/>
    </row>
    <row r="1154" spans="1:11" s="18" customFormat="1">
      <c r="A1154" s="256" t="s">
        <v>409</v>
      </c>
      <c r="B1154" s="258"/>
      <c r="C1154" s="253"/>
      <c r="D1154" s="254"/>
      <c r="E1154" s="254"/>
      <c r="F1154" s="254"/>
      <c r="G1154" s="254"/>
      <c r="H1154" s="254"/>
      <c r="I1154" s="254"/>
      <c r="J1154" s="254"/>
      <c r="K1154" s="255"/>
    </row>
    <row r="1155" spans="1:11" s="18" customFormat="1" ht="12.75" customHeight="1">
      <c r="A1155" s="245" t="s">
        <v>410</v>
      </c>
      <c r="B1155" s="246"/>
      <c r="C1155" s="250" t="s">
        <v>411</v>
      </c>
      <c r="D1155" s="251"/>
      <c r="E1155" s="251"/>
      <c r="F1155" s="252"/>
      <c r="G1155" s="250" t="s">
        <v>412</v>
      </c>
      <c r="H1155" s="251"/>
      <c r="I1155" s="251"/>
      <c r="J1155" s="251"/>
      <c r="K1155" s="252"/>
    </row>
    <row r="1156" spans="1:11" s="18" customFormat="1" ht="12.75" customHeight="1">
      <c r="A1156" s="245"/>
      <c r="B1156" s="246"/>
      <c r="C1156" s="253"/>
      <c r="D1156" s="254"/>
      <c r="E1156" s="254"/>
      <c r="F1156" s="255"/>
      <c r="G1156" s="253"/>
      <c r="H1156" s="254"/>
      <c r="I1156" s="254"/>
      <c r="J1156" s="254"/>
      <c r="K1156" s="255"/>
    </row>
    <row r="1157" spans="1:11" s="18" customFormat="1" ht="12.75" customHeight="1">
      <c r="A1157" s="245"/>
      <c r="B1157" s="246"/>
      <c r="C1157" s="247"/>
      <c r="D1157" s="248"/>
      <c r="E1157" s="248"/>
      <c r="F1157" s="249"/>
      <c r="G1157" s="247"/>
      <c r="H1157" s="248"/>
      <c r="I1157" s="248"/>
      <c r="J1157" s="248"/>
      <c r="K1157" s="249"/>
    </row>
    <row r="1158" spans="1:11" s="18" customFormat="1" ht="12.75" customHeight="1">
      <c r="A1158" s="245"/>
      <c r="B1158" s="246"/>
      <c r="C1158" s="247"/>
      <c r="D1158" s="248"/>
      <c r="E1158" s="248"/>
      <c r="F1158" s="249"/>
      <c r="G1158" s="247"/>
      <c r="H1158" s="248"/>
      <c r="I1158" s="248"/>
      <c r="J1158" s="248"/>
      <c r="K1158" s="249"/>
    </row>
    <row r="1159" spans="1:11" s="18" customFormat="1" ht="12.75" customHeight="1">
      <c r="A1159" s="245"/>
      <c r="B1159" s="246"/>
      <c r="C1159" s="247"/>
      <c r="D1159" s="248"/>
      <c r="E1159" s="248"/>
      <c r="F1159" s="249"/>
      <c r="G1159" s="247"/>
      <c r="H1159" s="248"/>
      <c r="I1159" s="248"/>
      <c r="J1159" s="248"/>
      <c r="K1159" s="249"/>
    </row>
    <row r="1160" spans="1:11" s="18" customFormat="1" ht="12.75" customHeight="1">
      <c r="A1160" s="245"/>
      <c r="B1160" s="246"/>
      <c r="C1160" s="247"/>
      <c r="D1160" s="248"/>
      <c r="E1160" s="248"/>
      <c r="F1160" s="249"/>
      <c r="G1160" s="247"/>
      <c r="H1160" s="248"/>
      <c r="I1160" s="248"/>
      <c r="J1160" s="248"/>
      <c r="K1160" s="249"/>
    </row>
    <row r="1161" spans="1:11" s="18" customFormat="1" ht="12.75" customHeight="1">
      <c r="A1161" s="245"/>
      <c r="B1161" s="246"/>
      <c r="C1161" s="247"/>
      <c r="D1161" s="248"/>
      <c r="E1161" s="248"/>
      <c r="F1161" s="249"/>
      <c r="G1161" s="247"/>
      <c r="H1161" s="248"/>
      <c r="I1161" s="248"/>
      <c r="J1161" s="248"/>
      <c r="K1161" s="249"/>
    </row>
    <row r="1162" spans="1:11" s="18" customFormat="1" ht="12.75" customHeight="1">
      <c r="A1162" s="245"/>
      <c r="B1162" s="246"/>
      <c r="C1162" s="247"/>
      <c r="D1162" s="248"/>
      <c r="E1162" s="248"/>
      <c r="F1162" s="249"/>
      <c r="G1162" s="247"/>
      <c r="H1162" s="248"/>
      <c r="I1162" s="248"/>
      <c r="J1162" s="248"/>
      <c r="K1162" s="249"/>
    </row>
    <row r="1163" spans="1:11" s="18" customFormat="1" ht="12.75" customHeight="1">
      <c r="A1163" s="245"/>
      <c r="B1163" s="246"/>
      <c r="C1163" s="247"/>
      <c r="D1163" s="248"/>
      <c r="E1163" s="248"/>
      <c r="F1163" s="249"/>
      <c r="G1163" s="247"/>
      <c r="H1163" s="248"/>
      <c r="I1163" s="248"/>
      <c r="J1163" s="248"/>
      <c r="K1163" s="249"/>
    </row>
    <row r="1164" spans="1:11" s="18" customFormat="1" ht="12.75" customHeight="1">
      <c r="A1164" s="245"/>
      <c r="B1164" s="246"/>
      <c r="C1164" s="247"/>
      <c r="D1164" s="248"/>
      <c r="E1164" s="248"/>
      <c r="F1164" s="249"/>
      <c r="G1164" s="247"/>
      <c r="H1164" s="248"/>
      <c r="I1164" s="248"/>
      <c r="J1164" s="248"/>
      <c r="K1164" s="249"/>
    </row>
    <row r="1165" spans="1:11" s="18" customFormat="1" ht="12.75" customHeight="1">
      <c r="A1165" s="245"/>
      <c r="B1165" s="246"/>
      <c r="C1165" s="247"/>
      <c r="D1165" s="248"/>
      <c r="E1165" s="248"/>
      <c r="F1165" s="249"/>
      <c r="G1165" s="247"/>
      <c r="H1165" s="248"/>
      <c r="I1165" s="248"/>
      <c r="J1165" s="248"/>
      <c r="K1165" s="249"/>
    </row>
    <row r="1166" spans="1:11" s="18" customFormat="1">
      <c r="A1166" s="206"/>
    </row>
    <row r="1167" spans="1:11" ht="13.5" thickBot="1">
      <c r="A1167" s="63" t="s">
        <v>277</v>
      </c>
      <c r="B1167" s="17"/>
      <c r="C1167" s="17"/>
      <c r="D1167" s="17"/>
      <c r="E1167" s="17"/>
      <c r="F1167" s="17"/>
      <c r="G1167" s="17"/>
      <c r="H1167" s="17"/>
      <c r="I1167" s="17"/>
      <c r="J1167" s="17"/>
      <c r="K1167" s="17"/>
    </row>
    <row r="1168" spans="1:11" s="18" customFormat="1" ht="20.25">
      <c r="A1168" s="25" t="s">
        <v>189</v>
      </c>
    </row>
    <row r="1169" spans="1:11" s="18" customFormat="1">
      <c r="A1169" s="206" t="s">
        <v>426</v>
      </c>
    </row>
    <row r="1170" spans="1:11" s="18" customFormat="1" ht="25.5" customHeight="1">
      <c r="A1170" s="26">
        <v>1</v>
      </c>
      <c r="B1170" s="275" t="s">
        <v>427</v>
      </c>
      <c r="C1170" s="275"/>
      <c r="D1170" s="275"/>
      <c r="E1170" s="275"/>
      <c r="F1170" s="275"/>
      <c r="G1170" s="275"/>
      <c r="H1170" s="275"/>
      <c r="I1170" s="275"/>
      <c r="J1170" s="275"/>
      <c r="K1170" s="275"/>
    </row>
    <row r="1171" spans="1:11" s="18" customFormat="1" ht="25.5" customHeight="1">
      <c r="A1171" s="26">
        <v>2</v>
      </c>
      <c r="B1171" s="275"/>
      <c r="C1171" s="275"/>
      <c r="D1171" s="275"/>
      <c r="E1171" s="275"/>
      <c r="F1171" s="275"/>
      <c r="G1171" s="275"/>
      <c r="H1171" s="275"/>
      <c r="I1171" s="275"/>
      <c r="J1171" s="275"/>
      <c r="K1171" s="275"/>
    </row>
    <row r="1172" spans="1:11" s="18" customFormat="1" ht="25.5" customHeight="1">
      <c r="A1172" s="26">
        <v>3</v>
      </c>
      <c r="B1172" s="275"/>
      <c r="C1172" s="275"/>
      <c r="D1172" s="275"/>
      <c r="E1172" s="275"/>
      <c r="F1172" s="275"/>
      <c r="G1172" s="275"/>
      <c r="H1172" s="275"/>
      <c r="I1172" s="275"/>
      <c r="J1172" s="275"/>
      <c r="K1172" s="275"/>
    </row>
    <row r="1173" spans="1:11" s="18" customFormat="1" ht="25.5" customHeight="1">
      <c r="A1173" s="26">
        <v>4</v>
      </c>
      <c r="B1173" s="275"/>
      <c r="C1173" s="275"/>
      <c r="D1173" s="275"/>
      <c r="E1173" s="275"/>
      <c r="F1173" s="275"/>
      <c r="G1173" s="275"/>
      <c r="H1173" s="275"/>
      <c r="I1173" s="275"/>
      <c r="J1173" s="275"/>
      <c r="K1173" s="275"/>
    </row>
    <row r="1174" spans="1:11" s="18" customFormat="1" ht="25.5" customHeight="1">
      <c r="A1174" s="26">
        <v>5</v>
      </c>
      <c r="B1174" s="275"/>
      <c r="C1174" s="275"/>
      <c r="D1174" s="275"/>
      <c r="E1174" s="275"/>
      <c r="F1174" s="275"/>
      <c r="G1174" s="275"/>
      <c r="H1174" s="275"/>
      <c r="I1174" s="275"/>
      <c r="J1174" s="275"/>
      <c r="K1174" s="275"/>
    </row>
    <row r="1175" spans="1:11" s="18" customFormat="1">
      <c r="A1175" s="206" t="s">
        <v>428</v>
      </c>
    </row>
    <row r="1176" spans="1:11" s="18" customFormat="1" ht="25.5" customHeight="1">
      <c r="A1176" s="26">
        <v>1</v>
      </c>
      <c r="B1176" s="275" t="s">
        <v>429</v>
      </c>
      <c r="C1176" s="275"/>
      <c r="D1176" s="275"/>
      <c r="E1176" s="275"/>
      <c r="F1176" s="275"/>
      <c r="G1176" s="275"/>
      <c r="H1176" s="275"/>
      <c r="I1176" s="275"/>
      <c r="J1176" s="275"/>
      <c r="K1176" s="275"/>
    </row>
    <row r="1177" spans="1:11" s="18" customFormat="1" ht="25.5" customHeight="1">
      <c r="A1177" s="26">
        <v>2</v>
      </c>
      <c r="B1177" s="275" t="s">
        <v>430</v>
      </c>
      <c r="C1177" s="275"/>
      <c r="D1177" s="275"/>
      <c r="E1177" s="275"/>
      <c r="F1177" s="275"/>
      <c r="G1177" s="275"/>
      <c r="H1177" s="275"/>
      <c r="I1177" s="275"/>
      <c r="J1177" s="275"/>
      <c r="K1177" s="275"/>
    </row>
    <row r="1178" spans="1:11" s="18" customFormat="1" ht="25.5" customHeight="1">
      <c r="A1178" s="26">
        <v>3</v>
      </c>
      <c r="B1178" s="275"/>
      <c r="C1178" s="275"/>
      <c r="D1178" s="275"/>
      <c r="E1178" s="275"/>
      <c r="F1178" s="275"/>
      <c r="G1178" s="275"/>
      <c r="H1178" s="275"/>
      <c r="I1178" s="275"/>
      <c r="J1178" s="275"/>
      <c r="K1178" s="275"/>
    </row>
    <row r="1179" spans="1:11" s="18" customFormat="1" ht="25.5" customHeight="1">
      <c r="A1179" s="26">
        <v>4</v>
      </c>
      <c r="B1179" s="275"/>
      <c r="C1179" s="275"/>
      <c r="D1179" s="275"/>
      <c r="E1179" s="275"/>
      <c r="F1179" s="275"/>
      <c r="G1179" s="275"/>
      <c r="H1179" s="275"/>
      <c r="I1179" s="275"/>
      <c r="J1179" s="275"/>
      <c r="K1179" s="275"/>
    </row>
    <row r="1180" spans="1:11" s="18" customFormat="1" ht="25.5" customHeight="1">
      <c r="A1180" s="26">
        <v>5</v>
      </c>
      <c r="B1180" s="275"/>
      <c r="C1180" s="275"/>
      <c r="D1180" s="275"/>
      <c r="E1180" s="275"/>
      <c r="F1180" s="275"/>
      <c r="G1180" s="275"/>
      <c r="H1180" s="275"/>
      <c r="I1180" s="275"/>
      <c r="J1180" s="275"/>
      <c r="K1180" s="275"/>
    </row>
    <row r="1181" spans="1:11" s="18" customFormat="1">
      <c r="A1181" s="206" t="s">
        <v>431</v>
      </c>
    </row>
    <row r="1182" spans="1:11" s="18" customFormat="1" ht="25.5" customHeight="1">
      <c r="A1182" s="26">
        <v>1</v>
      </c>
      <c r="B1182" s="275"/>
      <c r="C1182" s="275"/>
      <c r="D1182" s="275"/>
      <c r="E1182" s="275"/>
      <c r="F1182" s="275"/>
      <c r="G1182" s="275"/>
      <c r="H1182" s="275"/>
      <c r="I1182" s="275"/>
      <c r="J1182" s="275"/>
      <c r="K1182" s="275"/>
    </row>
    <row r="1183" spans="1:11" s="18" customFormat="1" ht="25.5" customHeight="1">
      <c r="A1183" s="26">
        <v>2</v>
      </c>
      <c r="B1183" s="275"/>
      <c r="C1183" s="275"/>
      <c r="D1183" s="275"/>
      <c r="E1183" s="275"/>
      <c r="F1183" s="275"/>
      <c r="G1183" s="275"/>
      <c r="H1183" s="275"/>
      <c r="I1183" s="275"/>
      <c r="J1183" s="275"/>
      <c r="K1183" s="275"/>
    </row>
    <row r="1184" spans="1:11" s="18" customFormat="1" ht="25.5" customHeight="1">
      <c r="A1184" s="26">
        <v>3</v>
      </c>
      <c r="B1184" s="275"/>
      <c r="C1184" s="275"/>
      <c r="D1184" s="275"/>
      <c r="E1184" s="275"/>
      <c r="F1184" s="275"/>
      <c r="G1184" s="275"/>
      <c r="H1184" s="275"/>
      <c r="I1184" s="275"/>
      <c r="J1184" s="275"/>
      <c r="K1184" s="275"/>
    </row>
    <row r="1185" spans="1:11" s="18" customFormat="1" ht="25.5" customHeight="1">
      <c r="A1185" s="26">
        <v>4</v>
      </c>
      <c r="B1185" s="275"/>
      <c r="C1185" s="275"/>
      <c r="D1185" s="275"/>
      <c r="E1185" s="275"/>
      <c r="F1185" s="275"/>
      <c r="G1185" s="275"/>
      <c r="H1185" s="275"/>
      <c r="I1185" s="275"/>
      <c r="J1185" s="275"/>
      <c r="K1185" s="275"/>
    </row>
    <row r="1186" spans="1:11" s="18" customFormat="1" ht="25.5" customHeight="1">
      <c r="A1186" s="26">
        <v>5</v>
      </c>
      <c r="B1186" s="275"/>
      <c r="C1186" s="275"/>
      <c r="D1186" s="275"/>
      <c r="E1186" s="275"/>
      <c r="F1186" s="275"/>
      <c r="G1186" s="275"/>
      <c r="H1186" s="275"/>
      <c r="I1186" s="275"/>
      <c r="J1186" s="275"/>
      <c r="K1186" s="275"/>
    </row>
    <row r="1187" spans="1:11" ht="13.5" thickBot="1">
      <c r="A1187" s="63" t="s">
        <v>277</v>
      </c>
      <c r="B1187" s="17"/>
      <c r="C1187" s="17"/>
      <c r="D1187" s="17"/>
      <c r="E1187" s="17"/>
      <c r="F1187" s="17"/>
      <c r="G1187" s="17"/>
      <c r="H1187" s="17"/>
      <c r="I1187" s="17"/>
      <c r="J1187" s="17"/>
      <c r="K1187" s="17"/>
    </row>
    <row r="1188" spans="1:11" ht="20.25">
      <c r="A1188" s="27" t="s">
        <v>161</v>
      </c>
    </row>
    <row r="1189" spans="1:11">
      <c r="A1189" s="16" t="s">
        <v>432</v>
      </c>
    </row>
    <row r="1190" spans="1:11" ht="409.5">
      <c r="A1190" s="166" t="s">
        <v>433</v>
      </c>
    </row>
    <row r="1223" spans="2:8">
      <c r="B1223" s="16" t="s">
        <v>434</v>
      </c>
      <c r="C1223" s="16" t="s">
        <v>434</v>
      </c>
      <c r="D1223" s="16" t="s">
        <v>434</v>
      </c>
      <c r="E1223" s="16" t="s">
        <v>434</v>
      </c>
      <c r="F1223" s="16" t="s">
        <v>434</v>
      </c>
      <c r="G1223" s="16" t="s">
        <v>434</v>
      </c>
      <c r="H1223" s="16" t="s">
        <v>434</v>
      </c>
    </row>
    <row r="1240" spans="2:5">
      <c r="E1240" s="16" t="s">
        <v>434</v>
      </c>
    </row>
    <row r="1241" spans="2:5">
      <c r="D1241" s="16" t="s">
        <v>434</v>
      </c>
    </row>
    <row r="1243" spans="2:5">
      <c r="B1243" s="16" t="s">
        <v>434</v>
      </c>
      <c r="C1243" s="16" t="s">
        <v>434</v>
      </c>
    </row>
    <row r="1247" spans="2:5">
      <c r="B1247" s="16" t="s">
        <v>434</v>
      </c>
    </row>
    <row r="1252" spans="8:15">
      <c r="H1252" s="16" t="s">
        <v>434</v>
      </c>
      <c r="I1252" s="16" t="s">
        <v>435</v>
      </c>
      <c r="J1252" s="16" t="s">
        <v>434</v>
      </c>
      <c r="K1252" s="16" t="s">
        <v>436</v>
      </c>
      <c r="L1252" s="16" t="s">
        <v>434</v>
      </c>
      <c r="M1252" s="16" t="s">
        <v>434</v>
      </c>
      <c r="N1252" s="16" t="s">
        <v>434</v>
      </c>
      <c r="O1252" s="16" t="s">
        <v>434</v>
      </c>
    </row>
    <row r="1271" spans="2:2">
      <c r="B1271" s="16" t="s">
        <v>437</v>
      </c>
    </row>
    <row r="1306" spans="2:2">
      <c r="B1306" s="16" t="s">
        <v>437</v>
      </c>
    </row>
    <row r="1343" spans="12:25">
      <c r="L1343" s="16" t="s">
        <v>437</v>
      </c>
      <c r="N1343" s="16" t="s">
        <v>438</v>
      </c>
      <c r="S1343" s="16" t="s">
        <v>437</v>
      </c>
      <c r="W1343" s="16" t="s">
        <v>437</v>
      </c>
      <c r="Y1343" s="16" t="s">
        <v>434</v>
      </c>
    </row>
    <row r="1367" spans="9:16">
      <c r="I1367" s="16" t="s">
        <v>434</v>
      </c>
      <c r="M1367" s="16" t="s">
        <v>437</v>
      </c>
      <c r="O1367" s="16" t="s">
        <v>439</v>
      </c>
      <c r="P1367" s="16" t="s">
        <v>437</v>
      </c>
    </row>
    <row r="1378" spans="9:9">
      <c r="I1378" s="16" t="s">
        <v>440</v>
      </c>
    </row>
    <row r="1395" spans="2:12">
      <c r="C1395" s="16" t="s">
        <v>438</v>
      </c>
      <c r="E1395" s="16" t="s">
        <v>434</v>
      </c>
      <c r="F1395" s="16" t="s">
        <v>437</v>
      </c>
      <c r="H1395" s="16" t="s">
        <v>434</v>
      </c>
      <c r="I1395" s="16" t="s">
        <v>437</v>
      </c>
      <c r="K1395" s="16" t="s">
        <v>439</v>
      </c>
      <c r="L1395" s="16" t="s">
        <v>437</v>
      </c>
    </row>
    <row r="1404" spans="2:12">
      <c r="B1404" s="16" t="s">
        <v>441</v>
      </c>
      <c r="C1404" s="16" t="s">
        <v>434</v>
      </c>
      <c r="D1404" s="16" t="s">
        <v>434</v>
      </c>
    </row>
    <row r="1406" spans="2:12">
      <c r="B1406" s="16" t="s">
        <v>434</v>
      </c>
      <c r="C1406" s="16" t="s">
        <v>434</v>
      </c>
    </row>
    <row r="1415" spans="2:3">
      <c r="B1415" s="16" t="s">
        <v>434</v>
      </c>
      <c r="C1415" s="16" t="s">
        <v>437</v>
      </c>
    </row>
    <row r="1418" spans="2:3">
      <c r="B1418" s="16" t="s">
        <v>437</v>
      </c>
    </row>
    <row r="1428" spans="2:7">
      <c r="C1428" s="16" t="s">
        <v>434</v>
      </c>
      <c r="E1428" s="16" t="s">
        <v>434</v>
      </c>
    </row>
    <row r="1433" spans="2:7">
      <c r="C1433" s="16" t="s">
        <v>434</v>
      </c>
      <c r="E1433" s="16" t="s">
        <v>434</v>
      </c>
    </row>
    <row r="1437" spans="2:7">
      <c r="B1437" s="16" t="s">
        <v>442</v>
      </c>
      <c r="C1437" s="16" t="s">
        <v>437</v>
      </c>
      <c r="D1437" s="16" t="s">
        <v>437</v>
      </c>
      <c r="E1437" s="16" t="s">
        <v>434</v>
      </c>
      <c r="F1437" s="16" t="s">
        <v>442</v>
      </c>
      <c r="G1437" s="16" t="s">
        <v>437</v>
      </c>
    </row>
    <row r="1448" spans="2:5">
      <c r="B1448" s="16" t="s">
        <v>437</v>
      </c>
      <c r="C1448" s="16" t="s">
        <v>437</v>
      </c>
      <c r="D1448" s="16" t="s">
        <v>437</v>
      </c>
      <c r="E1448" s="16" t="s">
        <v>442</v>
      </c>
    </row>
    <row r="1449" spans="2:5">
      <c r="B1449" s="16" t="s">
        <v>437</v>
      </c>
    </row>
    <row r="1458" spans="2:6">
      <c r="B1458" s="16" t="s">
        <v>437</v>
      </c>
      <c r="C1458" s="16" t="s">
        <v>437</v>
      </c>
    </row>
    <row r="1461" spans="2:6">
      <c r="B1461" s="16" t="s">
        <v>437</v>
      </c>
    </row>
    <row r="1463" spans="2:6">
      <c r="B1463" s="16" t="s">
        <v>437</v>
      </c>
      <c r="C1463" s="16" t="s">
        <v>437</v>
      </c>
      <c r="D1463" s="16" t="s">
        <v>437</v>
      </c>
      <c r="E1463" s="16" t="s">
        <v>437</v>
      </c>
      <c r="F1463" s="16" t="s">
        <v>437</v>
      </c>
    </row>
  </sheetData>
  <mergeCells count="1122">
    <mergeCell ref="B927:J927"/>
    <mergeCell ref="B923:J923"/>
    <mergeCell ref="B924:J924"/>
    <mergeCell ref="B925:J925"/>
    <mergeCell ref="B926:J926"/>
    <mergeCell ref="A382:B382"/>
    <mergeCell ref="B921:J921"/>
    <mergeCell ref="B494:C494"/>
    <mergeCell ref="B495:C495"/>
    <mergeCell ref="B496:C496"/>
    <mergeCell ref="B497:C497"/>
    <mergeCell ref="B490:C490"/>
    <mergeCell ref="B491:C491"/>
    <mergeCell ref="A376:B376"/>
    <mergeCell ref="A377:B377"/>
    <mergeCell ref="A378:B378"/>
    <mergeCell ref="A379:B379"/>
    <mergeCell ref="A380:B380"/>
    <mergeCell ref="A381:B381"/>
    <mergeCell ref="B482:C482"/>
    <mergeCell ref="B920:J920"/>
    <mergeCell ref="B914:J914"/>
    <mergeCell ref="B915:J915"/>
    <mergeCell ref="B916:J916"/>
    <mergeCell ref="B917:J917"/>
    <mergeCell ref="B918:J918"/>
    <mergeCell ref="B919:J919"/>
    <mergeCell ref="B896:J896"/>
    <mergeCell ref="B897:J897"/>
    <mergeCell ref="B898:J898"/>
    <mergeCell ref="B899:J899"/>
    <mergeCell ref="B906:J906"/>
    <mergeCell ref="A370:B370"/>
    <mergeCell ref="A371:B371"/>
    <mergeCell ref="A372:B372"/>
    <mergeCell ref="A373:B373"/>
    <mergeCell ref="A374:B374"/>
    <mergeCell ref="A375:B375"/>
    <mergeCell ref="A364:B364"/>
    <mergeCell ref="A365:B365"/>
    <mergeCell ref="A366:B366"/>
    <mergeCell ref="A367:B367"/>
    <mergeCell ref="A368:B368"/>
    <mergeCell ref="A369:B369"/>
    <mergeCell ref="A358:B358"/>
    <mergeCell ref="A359:B359"/>
    <mergeCell ref="A360:B360"/>
    <mergeCell ref="A361:B361"/>
    <mergeCell ref="A362:B362"/>
    <mergeCell ref="A363:B363"/>
    <mergeCell ref="A353:B353"/>
    <mergeCell ref="A354:B354"/>
    <mergeCell ref="A355:B355"/>
    <mergeCell ref="A356:B356"/>
    <mergeCell ref="A357:B357"/>
    <mergeCell ref="A346:B346"/>
    <mergeCell ref="A347:B347"/>
    <mergeCell ref="A348:B348"/>
    <mergeCell ref="A349:B349"/>
    <mergeCell ref="A350:B350"/>
    <mergeCell ref="A351:B351"/>
    <mergeCell ref="A340:B340"/>
    <mergeCell ref="A341:B341"/>
    <mergeCell ref="A342:B342"/>
    <mergeCell ref="A343:B343"/>
    <mergeCell ref="A344:B344"/>
    <mergeCell ref="A345:B345"/>
    <mergeCell ref="E50:K50"/>
    <mergeCell ref="E51:K51"/>
    <mergeCell ref="E506:F506"/>
    <mergeCell ref="B502:C502"/>
    <mergeCell ref="B503:C503"/>
    <mergeCell ref="C506:D506"/>
    <mergeCell ref="B498:C498"/>
    <mergeCell ref="B499:C499"/>
    <mergeCell ref="B500:C500"/>
    <mergeCell ref="B501:C501"/>
    <mergeCell ref="B492:C492"/>
    <mergeCell ref="B493:C493"/>
    <mergeCell ref="B486:C486"/>
    <mergeCell ref="B487:C487"/>
    <mergeCell ref="B488:C488"/>
    <mergeCell ref="B489:C489"/>
    <mergeCell ref="B479:C479"/>
    <mergeCell ref="B480:C480"/>
    <mergeCell ref="B481:C481"/>
    <mergeCell ref="B483:C483"/>
    <mergeCell ref="B484:C484"/>
    <mergeCell ref="B485:C485"/>
    <mergeCell ref="B470:C470"/>
    <mergeCell ref="B471:C471"/>
    <mergeCell ref="B472:C472"/>
    <mergeCell ref="B473:C473"/>
    <mergeCell ref="B474:C474"/>
    <mergeCell ref="B475:C475"/>
    <mergeCell ref="B476:C476"/>
    <mergeCell ref="B477:C477"/>
    <mergeCell ref="B478:C478"/>
    <mergeCell ref="B293:E293"/>
    <mergeCell ref="B910:J910"/>
    <mergeCell ref="B900:J900"/>
    <mergeCell ref="B901:J901"/>
    <mergeCell ref="B902:J902"/>
    <mergeCell ref="B922:J922"/>
    <mergeCell ref="B907:J907"/>
    <mergeCell ref="B908:J908"/>
    <mergeCell ref="B909:J909"/>
    <mergeCell ref="B903:J903"/>
    <mergeCell ref="B904:J904"/>
    <mergeCell ref="B905:J905"/>
    <mergeCell ref="B911:J911"/>
    <mergeCell ref="B912:J912"/>
    <mergeCell ref="B913:J913"/>
    <mergeCell ref="H387:J387"/>
    <mergeCell ref="C424:F424"/>
    <mergeCell ref="G424:J424"/>
    <mergeCell ref="B890:K890"/>
    <mergeCell ref="B884:K884"/>
    <mergeCell ref="B885:K885"/>
    <mergeCell ref="B886:K886"/>
    <mergeCell ref="B887:K887"/>
    <mergeCell ref="B882:K882"/>
    <mergeCell ref="B883:K883"/>
    <mergeCell ref="B888:K888"/>
    <mergeCell ref="B889:K889"/>
    <mergeCell ref="B878:K878"/>
    <mergeCell ref="B879:K879"/>
    <mergeCell ref="B880:K880"/>
    <mergeCell ref="B881:K881"/>
    <mergeCell ref="B872:K872"/>
    <mergeCell ref="B873:K873"/>
    <mergeCell ref="B874:K874"/>
    <mergeCell ref="B875:K875"/>
    <mergeCell ref="B876:K876"/>
    <mergeCell ref="B877:K877"/>
    <mergeCell ref="B866:K866"/>
    <mergeCell ref="B867:K867"/>
    <mergeCell ref="B868:K868"/>
    <mergeCell ref="B869:K869"/>
    <mergeCell ref="B870:K870"/>
    <mergeCell ref="B871:K871"/>
    <mergeCell ref="B859:K859"/>
    <mergeCell ref="B860:K860"/>
    <mergeCell ref="B861:K861"/>
    <mergeCell ref="B863:K863"/>
    <mergeCell ref="B864:K864"/>
    <mergeCell ref="B865:K865"/>
    <mergeCell ref="B853:K853"/>
    <mergeCell ref="B854:K854"/>
    <mergeCell ref="B855:K855"/>
    <mergeCell ref="B856:K856"/>
    <mergeCell ref="B857:K857"/>
    <mergeCell ref="B858:K858"/>
    <mergeCell ref="B847:K847"/>
    <mergeCell ref="B848:K848"/>
    <mergeCell ref="B849:K849"/>
    <mergeCell ref="B850:K850"/>
    <mergeCell ref="B851:K851"/>
    <mergeCell ref="B852:K852"/>
    <mergeCell ref="B841:K841"/>
    <mergeCell ref="B842:K842"/>
    <mergeCell ref="B843:K843"/>
    <mergeCell ref="B844:K844"/>
    <mergeCell ref="B845:K845"/>
    <mergeCell ref="B846:K846"/>
    <mergeCell ref="B835:K835"/>
    <mergeCell ref="B836:K836"/>
    <mergeCell ref="B837:K837"/>
    <mergeCell ref="B838:K838"/>
    <mergeCell ref="B839:K839"/>
    <mergeCell ref="B840:K840"/>
    <mergeCell ref="B828:K828"/>
    <mergeCell ref="B829:K829"/>
    <mergeCell ref="B830:K830"/>
    <mergeCell ref="B831:K831"/>
    <mergeCell ref="B832:K832"/>
    <mergeCell ref="B834:K834"/>
    <mergeCell ref="B822:K822"/>
    <mergeCell ref="B823:K823"/>
    <mergeCell ref="B824:K824"/>
    <mergeCell ref="B825:K825"/>
    <mergeCell ref="B826:K826"/>
    <mergeCell ref="B827:K827"/>
    <mergeCell ref="B816:K816"/>
    <mergeCell ref="B817:K817"/>
    <mergeCell ref="B818:K818"/>
    <mergeCell ref="B819:K819"/>
    <mergeCell ref="B820:K820"/>
    <mergeCell ref="B821:K821"/>
    <mergeCell ref="B810:K810"/>
    <mergeCell ref="B811:K811"/>
    <mergeCell ref="B812:K812"/>
    <mergeCell ref="B813:K813"/>
    <mergeCell ref="B814:K814"/>
    <mergeCell ref="B815:K815"/>
    <mergeCell ref="B803:K803"/>
    <mergeCell ref="B805:K805"/>
    <mergeCell ref="B806:K806"/>
    <mergeCell ref="B807:K807"/>
    <mergeCell ref="B808:K808"/>
    <mergeCell ref="B809:K809"/>
    <mergeCell ref="B797:K797"/>
    <mergeCell ref="B798:K798"/>
    <mergeCell ref="B799:K799"/>
    <mergeCell ref="B800:K800"/>
    <mergeCell ref="B801:K801"/>
    <mergeCell ref="B802:K802"/>
    <mergeCell ref="B791:K791"/>
    <mergeCell ref="B792:K792"/>
    <mergeCell ref="B793:K793"/>
    <mergeCell ref="B794:K794"/>
    <mergeCell ref="B795:K795"/>
    <mergeCell ref="B796:K796"/>
    <mergeCell ref="B785:K785"/>
    <mergeCell ref="B786:K786"/>
    <mergeCell ref="B787:K787"/>
    <mergeCell ref="B788:K788"/>
    <mergeCell ref="B789:K789"/>
    <mergeCell ref="B790:K790"/>
    <mergeCell ref="B779:K779"/>
    <mergeCell ref="B780:K780"/>
    <mergeCell ref="B781:K781"/>
    <mergeCell ref="B782:K782"/>
    <mergeCell ref="B783:K783"/>
    <mergeCell ref="B784:K784"/>
    <mergeCell ref="B772:K772"/>
    <mergeCell ref="B773:K773"/>
    <mergeCell ref="B774:K774"/>
    <mergeCell ref="B776:K776"/>
    <mergeCell ref="B777:K777"/>
    <mergeCell ref="B778:K778"/>
    <mergeCell ref="B766:K766"/>
    <mergeCell ref="B767:K767"/>
    <mergeCell ref="B768:K768"/>
    <mergeCell ref="B769:K769"/>
    <mergeCell ref="B770:K770"/>
    <mergeCell ref="B771:K771"/>
    <mergeCell ref="B760:K760"/>
    <mergeCell ref="B761:K761"/>
    <mergeCell ref="B762:K762"/>
    <mergeCell ref="B763:K763"/>
    <mergeCell ref="B764:K764"/>
    <mergeCell ref="B765:K765"/>
    <mergeCell ref="B754:K754"/>
    <mergeCell ref="B755:K755"/>
    <mergeCell ref="B756:K756"/>
    <mergeCell ref="B757:K757"/>
    <mergeCell ref="B758:K758"/>
    <mergeCell ref="B759:K759"/>
    <mergeCell ref="B748:K748"/>
    <mergeCell ref="B749:K749"/>
    <mergeCell ref="B750:K750"/>
    <mergeCell ref="B751:K751"/>
    <mergeCell ref="B752:K752"/>
    <mergeCell ref="B753:K753"/>
    <mergeCell ref="B741:K741"/>
    <mergeCell ref="B742:K742"/>
    <mergeCell ref="B743:K743"/>
    <mergeCell ref="B744:K744"/>
    <mergeCell ref="B745:K745"/>
    <mergeCell ref="B747:K747"/>
    <mergeCell ref="B735:K735"/>
    <mergeCell ref="B736:K736"/>
    <mergeCell ref="B737:K737"/>
    <mergeCell ref="B738:K738"/>
    <mergeCell ref="B739:K739"/>
    <mergeCell ref="B740:K740"/>
    <mergeCell ref="B729:K729"/>
    <mergeCell ref="B730:K730"/>
    <mergeCell ref="B731:K731"/>
    <mergeCell ref="B732:K732"/>
    <mergeCell ref="B733:K733"/>
    <mergeCell ref="B734:K734"/>
    <mergeCell ref="B723:K723"/>
    <mergeCell ref="B724:K724"/>
    <mergeCell ref="B725:K725"/>
    <mergeCell ref="B726:K726"/>
    <mergeCell ref="B727:K727"/>
    <mergeCell ref="B728:K728"/>
    <mergeCell ref="B716:K716"/>
    <mergeCell ref="B718:K718"/>
    <mergeCell ref="B719:K719"/>
    <mergeCell ref="B720:K720"/>
    <mergeCell ref="B721:K721"/>
    <mergeCell ref="B722:K722"/>
    <mergeCell ref="B710:K710"/>
    <mergeCell ref="B711:K711"/>
    <mergeCell ref="B712:K712"/>
    <mergeCell ref="B713:K713"/>
    <mergeCell ref="B714:K714"/>
    <mergeCell ref="B715:K715"/>
    <mergeCell ref="B704:K704"/>
    <mergeCell ref="B705:K705"/>
    <mergeCell ref="B706:K706"/>
    <mergeCell ref="B707:K707"/>
    <mergeCell ref="B708:K708"/>
    <mergeCell ref="B709:K709"/>
    <mergeCell ref="B698:K698"/>
    <mergeCell ref="B699:K699"/>
    <mergeCell ref="B700:K700"/>
    <mergeCell ref="B701:K701"/>
    <mergeCell ref="B702:K702"/>
    <mergeCell ref="B703:K703"/>
    <mergeCell ref="B692:K692"/>
    <mergeCell ref="B693:K693"/>
    <mergeCell ref="B694:K694"/>
    <mergeCell ref="B695:K695"/>
    <mergeCell ref="B696:K696"/>
    <mergeCell ref="B697:K697"/>
    <mergeCell ref="A685:B685"/>
    <mergeCell ref="C685:K685"/>
    <mergeCell ref="A687:K687"/>
    <mergeCell ref="B689:K689"/>
    <mergeCell ref="B690:K690"/>
    <mergeCell ref="B691:K691"/>
    <mergeCell ref="A682:B682"/>
    <mergeCell ref="C682:K682"/>
    <mergeCell ref="A683:B683"/>
    <mergeCell ref="C683:K683"/>
    <mergeCell ref="A684:B684"/>
    <mergeCell ref="C684:K684"/>
    <mergeCell ref="A679:B679"/>
    <mergeCell ref="C679:K679"/>
    <mergeCell ref="A680:B680"/>
    <mergeCell ref="C680:K680"/>
    <mergeCell ref="A681:B681"/>
    <mergeCell ref="C681:K681"/>
    <mergeCell ref="A676:B676"/>
    <mergeCell ref="C676:K676"/>
    <mergeCell ref="A677:B677"/>
    <mergeCell ref="C677:K677"/>
    <mergeCell ref="A678:B678"/>
    <mergeCell ref="C678:K678"/>
    <mergeCell ref="A671:B671"/>
    <mergeCell ref="C671:K671"/>
    <mergeCell ref="A672:B672"/>
    <mergeCell ref="C672:K672"/>
    <mergeCell ref="F674:K674"/>
    <mergeCell ref="A675:B675"/>
    <mergeCell ref="C675:K675"/>
    <mergeCell ref="A668:B668"/>
    <mergeCell ref="C668:K668"/>
    <mergeCell ref="A669:B669"/>
    <mergeCell ref="C669:K669"/>
    <mergeCell ref="A670:B670"/>
    <mergeCell ref="C670:K670"/>
    <mergeCell ref="A665:B665"/>
    <mergeCell ref="C665:K665"/>
    <mergeCell ref="A666:B666"/>
    <mergeCell ref="C666:K666"/>
    <mergeCell ref="A667:B667"/>
    <mergeCell ref="C667:K667"/>
    <mergeCell ref="F661:K661"/>
    <mergeCell ref="A662:B662"/>
    <mergeCell ref="C662:K662"/>
    <mergeCell ref="A663:B663"/>
    <mergeCell ref="C663:K663"/>
    <mergeCell ref="A664:B664"/>
    <mergeCell ref="C664:K664"/>
    <mergeCell ref="A657:B657"/>
    <mergeCell ref="C657:K657"/>
    <mergeCell ref="A658:B658"/>
    <mergeCell ref="C658:K658"/>
    <mergeCell ref="A659:B659"/>
    <mergeCell ref="C659:K659"/>
    <mergeCell ref="A654:B654"/>
    <mergeCell ref="C654:K654"/>
    <mergeCell ref="A655:B655"/>
    <mergeCell ref="C655:K655"/>
    <mergeCell ref="A656:B656"/>
    <mergeCell ref="C656:K656"/>
    <mergeCell ref="A651:B651"/>
    <mergeCell ref="C651:K651"/>
    <mergeCell ref="A652:B652"/>
    <mergeCell ref="C652:K652"/>
    <mergeCell ref="A653:B653"/>
    <mergeCell ref="C653:K653"/>
    <mergeCell ref="A646:B646"/>
    <mergeCell ref="C646:K646"/>
    <mergeCell ref="F648:K648"/>
    <mergeCell ref="A649:B649"/>
    <mergeCell ref="C649:K649"/>
    <mergeCell ref="A650:B650"/>
    <mergeCell ref="C650:K650"/>
    <mergeCell ref="A643:B643"/>
    <mergeCell ref="C643:K643"/>
    <mergeCell ref="A644:B644"/>
    <mergeCell ref="C644:K644"/>
    <mergeCell ref="A645:B645"/>
    <mergeCell ref="C645:K645"/>
    <mergeCell ref="A640:B640"/>
    <mergeCell ref="C640:K640"/>
    <mergeCell ref="A641:B641"/>
    <mergeCell ref="C641:K641"/>
    <mergeCell ref="A642:B642"/>
    <mergeCell ref="C642:K642"/>
    <mergeCell ref="A637:B637"/>
    <mergeCell ref="C637:K637"/>
    <mergeCell ref="A638:B638"/>
    <mergeCell ref="C638:K638"/>
    <mergeCell ref="A639:B639"/>
    <mergeCell ref="C639:K639"/>
    <mergeCell ref="A632:B632"/>
    <mergeCell ref="C632:K632"/>
    <mergeCell ref="A633:B633"/>
    <mergeCell ref="C633:K633"/>
    <mergeCell ref="F635:K635"/>
    <mergeCell ref="A636:B636"/>
    <mergeCell ref="C636:K636"/>
    <mergeCell ref="A629:B629"/>
    <mergeCell ref="C629:K629"/>
    <mergeCell ref="A630:B630"/>
    <mergeCell ref="C630:K630"/>
    <mergeCell ref="A631:B631"/>
    <mergeCell ref="C631:K631"/>
    <mergeCell ref="A626:B626"/>
    <mergeCell ref="C626:K626"/>
    <mergeCell ref="A627:B627"/>
    <mergeCell ref="C627:K627"/>
    <mergeCell ref="A628:B628"/>
    <mergeCell ref="C628:K628"/>
    <mergeCell ref="F622:K622"/>
    <mergeCell ref="A623:B623"/>
    <mergeCell ref="C623:K623"/>
    <mergeCell ref="A624:B624"/>
    <mergeCell ref="C624:K624"/>
    <mergeCell ref="A625:B625"/>
    <mergeCell ref="C625:K625"/>
    <mergeCell ref="A618:B618"/>
    <mergeCell ref="C618:K618"/>
    <mergeCell ref="A619:B619"/>
    <mergeCell ref="C619:K619"/>
    <mergeCell ref="A620:B620"/>
    <mergeCell ref="C620:K620"/>
    <mergeCell ref="A616:B616"/>
    <mergeCell ref="C616:K616"/>
    <mergeCell ref="A614:B614"/>
    <mergeCell ref="A617:B617"/>
    <mergeCell ref="C617:K617"/>
    <mergeCell ref="C614:K614"/>
    <mergeCell ref="A615:B615"/>
    <mergeCell ref="C615:K615"/>
    <mergeCell ref="C598:K598"/>
    <mergeCell ref="A599:B599"/>
    <mergeCell ref="C599:K599"/>
    <mergeCell ref="A602:B602"/>
    <mergeCell ref="C602:K602"/>
    <mergeCell ref="A600:B600"/>
    <mergeCell ref="C600:K600"/>
    <mergeCell ref="A601:B601"/>
    <mergeCell ref="C601:K601"/>
    <mergeCell ref="A598:B598"/>
    <mergeCell ref="A605:B605"/>
    <mergeCell ref="C605:K605"/>
    <mergeCell ref="A606:B606"/>
    <mergeCell ref="C606:K606"/>
    <mergeCell ref="A603:B603"/>
    <mergeCell ref="C603:K603"/>
    <mergeCell ref="A604:B604"/>
    <mergeCell ref="C604:K604"/>
    <mergeCell ref="A597:B597"/>
    <mergeCell ref="C597:K597"/>
    <mergeCell ref="C589:F589"/>
    <mergeCell ref="G589:K589"/>
    <mergeCell ref="C590:F590"/>
    <mergeCell ref="G590:K590"/>
    <mergeCell ref="A594:K594"/>
    <mergeCell ref="C591:F591"/>
    <mergeCell ref="G591:K591"/>
    <mergeCell ref="F596:K596"/>
    <mergeCell ref="C586:F586"/>
    <mergeCell ref="G586:K586"/>
    <mergeCell ref="C587:F587"/>
    <mergeCell ref="G587:K587"/>
    <mergeCell ref="C588:F588"/>
    <mergeCell ref="G588:K588"/>
    <mergeCell ref="C583:F583"/>
    <mergeCell ref="G583:K583"/>
    <mergeCell ref="C584:F584"/>
    <mergeCell ref="G584:K584"/>
    <mergeCell ref="C585:F585"/>
    <mergeCell ref="G585:K585"/>
    <mergeCell ref="G564:K564"/>
    <mergeCell ref="C565:F565"/>
    <mergeCell ref="C580:F580"/>
    <mergeCell ref="G580:K580"/>
    <mergeCell ref="C581:F581"/>
    <mergeCell ref="G581:K581"/>
    <mergeCell ref="C582:F582"/>
    <mergeCell ref="G582:K582"/>
    <mergeCell ref="C577:F577"/>
    <mergeCell ref="G577:K577"/>
    <mergeCell ref="C578:F578"/>
    <mergeCell ref="G578:K578"/>
    <mergeCell ref="C579:F579"/>
    <mergeCell ref="G579:K579"/>
    <mergeCell ref="C574:F574"/>
    <mergeCell ref="G574:K574"/>
    <mergeCell ref="C572:F572"/>
    <mergeCell ref="C575:F575"/>
    <mergeCell ref="G575:K575"/>
    <mergeCell ref="C576:F576"/>
    <mergeCell ref="G576:K576"/>
    <mergeCell ref="C550:F550"/>
    <mergeCell ref="G550:K550"/>
    <mergeCell ref="G551:K551"/>
    <mergeCell ref="C552:F552"/>
    <mergeCell ref="G552:K552"/>
    <mergeCell ref="C553:F553"/>
    <mergeCell ref="G553:K553"/>
    <mergeCell ref="C551:F551"/>
    <mergeCell ref="C554:F554"/>
    <mergeCell ref="C570:F570"/>
    <mergeCell ref="G570:K570"/>
    <mergeCell ref="C571:F571"/>
    <mergeCell ref="G571:K571"/>
    <mergeCell ref="G572:K572"/>
    <mergeCell ref="C573:F573"/>
    <mergeCell ref="G573:K573"/>
    <mergeCell ref="C563:F563"/>
    <mergeCell ref="G568:K568"/>
    <mergeCell ref="C566:F566"/>
    <mergeCell ref="G569:K569"/>
    <mergeCell ref="C569:F569"/>
    <mergeCell ref="C567:F567"/>
    <mergeCell ref="G567:K567"/>
    <mergeCell ref="C568:F568"/>
    <mergeCell ref="C561:F561"/>
    <mergeCell ref="G561:K561"/>
    <mergeCell ref="C562:F562"/>
    <mergeCell ref="G562:K562"/>
    <mergeCell ref="G565:K565"/>
    <mergeCell ref="G566:K566"/>
    <mergeCell ref="G563:K563"/>
    <mergeCell ref="C564:F564"/>
    <mergeCell ref="G549:K549"/>
    <mergeCell ref="A613:B613"/>
    <mergeCell ref="C613:K613"/>
    <mergeCell ref="A610:B610"/>
    <mergeCell ref="C610:K610"/>
    <mergeCell ref="A611:B611"/>
    <mergeCell ref="C611:K611"/>
    <mergeCell ref="A612:B612"/>
    <mergeCell ref="C612:K612"/>
    <mergeCell ref="C544:F544"/>
    <mergeCell ref="A607:B607"/>
    <mergeCell ref="C607:K607"/>
    <mergeCell ref="C548:F548"/>
    <mergeCell ref="G544:K544"/>
    <mergeCell ref="C545:F545"/>
    <mergeCell ref="G545:K545"/>
    <mergeCell ref="C547:F547"/>
    <mergeCell ref="G547:K547"/>
    <mergeCell ref="G548:K548"/>
    <mergeCell ref="C558:F558"/>
    <mergeCell ref="G558:K558"/>
    <mergeCell ref="C559:F559"/>
    <mergeCell ref="G559:K559"/>
    <mergeCell ref="C557:F557"/>
    <mergeCell ref="G560:K560"/>
    <mergeCell ref="C560:F560"/>
    <mergeCell ref="G554:K554"/>
    <mergeCell ref="C555:F555"/>
    <mergeCell ref="G555:K555"/>
    <mergeCell ref="C556:F556"/>
    <mergeCell ref="G556:K556"/>
    <mergeCell ref="G557:K557"/>
    <mergeCell ref="F609:K609"/>
    <mergeCell ref="A387:B387"/>
    <mergeCell ref="C387:G387"/>
    <mergeCell ref="A542:I542"/>
    <mergeCell ref="C543:F543"/>
    <mergeCell ref="C546:F546"/>
    <mergeCell ref="G543:K543"/>
    <mergeCell ref="G546:K546"/>
    <mergeCell ref="B287:E287"/>
    <mergeCell ref="B288:E288"/>
    <mergeCell ref="B289:E289"/>
    <mergeCell ref="B290:E290"/>
    <mergeCell ref="B291:E291"/>
    <mergeCell ref="B292:E292"/>
    <mergeCell ref="G159:K159"/>
    <mergeCell ref="H211:K211"/>
    <mergeCell ref="H212:K212"/>
    <mergeCell ref="G169:K169"/>
    <mergeCell ref="G170:K170"/>
    <mergeCell ref="G171:K171"/>
    <mergeCell ref="G172:K172"/>
    <mergeCell ref="G173:K173"/>
    <mergeCell ref="G174:K174"/>
    <mergeCell ref="G175:K175"/>
    <mergeCell ref="H213:K213"/>
    <mergeCell ref="G160:K160"/>
    <mergeCell ref="G161:K161"/>
    <mergeCell ref="G162:K162"/>
    <mergeCell ref="G163:K163"/>
    <mergeCell ref="G164:K164"/>
    <mergeCell ref="G165:K165"/>
    <mergeCell ref="C549:F549"/>
    <mergeCell ref="G166:K166"/>
    <mergeCell ref="G167:K167"/>
    <mergeCell ref="G168:K168"/>
    <mergeCell ref="G180:K180"/>
    <mergeCell ref="G181:K181"/>
    <mergeCell ref="G182:K182"/>
    <mergeCell ref="G183:K183"/>
    <mergeCell ref="G176:K176"/>
    <mergeCell ref="G177:K177"/>
    <mergeCell ref="G178:K178"/>
    <mergeCell ref="G179:K179"/>
    <mergeCell ref="G188:K188"/>
    <mergeCell ref="G189:K189"/>
    <mergeCell ref="G190:K190"/>
    <mergeCell ref="G191:K191"/>
    <mergeCell ref="G184:K184"/>
    <mergeCell ref="G185:K185"/>
    <mergeCell ref="G186:K186"/>
    <mergeCell ref="G187:K187"/>
    <mergeCell ref="A469:C469"/>
    <mergeCell ref="B276:E276"/>
    <mergeCell ref="B277:E277"/>
    <mergeCell ref="B278:E278"/>
    <mergeCell ref="B279:E279"/>
    <mergeCell ref="G196:K196"/>
    <mergeCell ref="G197:K197"/>
    <mergeCell ref="G198:K198"/>
    <mergeCell ref="G199:K199"/>
    <mergeCell ref="G192:K192"/>
    <mergeCell ref="G193:K193"/>
    <mergeCell ref="G194:K194"/>
    <mergeCell ref="G195:K195"/>
    <mergeCell ref="G200:K200"/>
    <mergeCell ref="G201:K201"/>
    <mergeCell ref="G202:K202"/>
    <mergeCell ref="H210:K210"/>
    <mergeCell ref="H206:K206"/>
    <mergeCell ref="H207:K207"/>
    <mergeCell ref="H208:K208"/>
    <mergeCell ref="H209:K209"/>
    <mergeCell ref="H229:K229"/>
    <mergeCell ref="H218:K218"/>
    <mergeCell ref="H219:K219"/>
    <mergeCell ref="H220:K220"/>
    <mergeCell ref="H221:K221"/>
    <mergeCell ref="H214:K214"/>
    <mergeCell ref="H215:K215"/>
    <mergeCell ref="H216:K216"/>
    <mergeCell ref="H217:K217"/>
    <mergeCell ref="B294:E294"/>
    <mergeCell ref="A352:B352"/>
    <mergeCell ref="C3:E3"/>
    <mergeCell ref="C4:E4"/>
    <mergeCell ref="E42:K42"/>
    <mergeCell ref="A5:B7"/>
    <mergeCell ref="C7:D7"/>
    <mergeCell ref="B285:E285"/>
    <mergeCell ref="B286:E286"/>
    <mergeCell ref="H232:K232"/>
    <mergeCell ref="H233:K233"/>
    <mergeCell ref="H231:K231"/>
    <mergeCell ref="H222:K222"/>
    <mergeCell ref="H223:K223"/>
    <mergeCell ref="H224:K224"/>
    <mergeCell ref="H225:K225"/>
    <mergeCell ref="H226:K226"/>
    <mergeCell ref="B1180:K1180"/>
    <mergeCell ref="B1186:K1186"/>
    <mergeCell ref="B1182:K1182"/>
    <mergeCell ref="B1183:K1183"/>
    <mergeCell ref="B1184:K1184"/>
    <mergeCell ref="B1185:K1185"/>
    <mergeCell ref="B1179:K1179"/>
    <mergeCell ref="B1171:K1171"/>
    <mergeCell ref="B1172:K1172"/>
    <mergeCell ref="B1173:K1173"/>
    <mergeCell ref="B1177:K1177"/>
    <mergeCell ref="B1174:K1174"/>
    <mergeCell ref="B1176:K1176"/>
    <mergeCell ref="B1178:K1178"/>
    <mergeCell ref="B1170:K1170"/>
    <mergeCell ref="H236:K236"/>
    <mergeCell ref="D469:F469"/>
    <mergeCell ref="A997:B997"/>
    <mergeCell ref="C997:K997"/>
    <mergeCell ref="A998:B998"/>
    <mergeCell ref="C998:K998"/>
    <mergeCell ref="A1:G1"/>
    <mergeCell ref="E47:K47"/>
    <mergeCell ref="E43:K43"/>
    <mergeCell ref="E44:K44"/>
    <mergeCell ref="E45:K45"/>
    <mergeCell ref="E46:K46"/>
    <mergeCell ref="A1001:B1001"/>
    <mergeCell ref="C1001:K1001"/>
    <mergeCell ref="A1002:B1002"/>
    <mergeCell ref="C1002:F1002"/>
    <mergeCell ref="G1002:K1002"/>
    <mergeCell ref="A999:B999"/>
    <mergeCell ref="C999:K999"/>
    <mergeCell ref="A1000:B1000"/>
    <mergeCell ref="C1000:K1000"/>
    <mergeCell ref="B280:E280"/>
    <mergeCell ref="B281:E281"/>
    <mergeCell ref="H234:K234"/>
    <mergeCell ref="H235:K235"/>
    <mergeCell ref="E54:K54"/>
    <mergeCell ref="E48:K48"/>
    <mergeCell ref="E52:K52"/>
    <mergeCell ref="E53:K53"/>
    <mergeCell ref="E49:K49"/>
    <mergeCell ref="H230:K230"/>
    <mergeCell ref="H227:K227"/>
    <mergeCell ref="H228:K228"/>
    <mergeCell ref="C2:E2"/>
    <mergeCell ref="A1003:B1003"/>
    <mergeCell ref="C1003:F1003"/>
    <mergeCell ref="G1003:K1003"/>
    <mergeCell ref="A1004:B1004"/>
    <mergeCell ref="C1004:F1004"/>
    <mergeCell ref="G1004:K1004"/>
    <mergeCell ref="A1005:B1005"/>
    <mergeCell ref="C1005:F1005"/>
    <mergeCell ref="G1005:K1005"/>
    <mergeCell ref="A1006:B1006"/>
    <mergeCell ref="C1006:F1006"/>
    <mergeCell ref="G1006:K1006"/>
    <mergeCell ref="A1007:B1007"/>
    <mergeCell ref="C1007:F1007"/>
    <mergeCell ref="G1007:K1007"/>
    <mergeCell ref="A1008:B1008"/>
    <mergeCell ref="C1008:F1008"/>
    <mergeCell ref="G1008:K1008"/>
    <mergeCell ref="A1009:B1009"/>
    <mergeCell ref="C1009:F1009"/>
    <mergeCell ref="G1009:K1009"/>
    <mergeCell ref="A1010:B1010"/>
    <mergeCell ref="C1010:F1010"/>
    <mergeCell ref="G1010:K1010"/>
    <mergeCell ref="A1011:B1011"/>
    <mergeCell ref="C1011:F1011"/>
    <mergeCell ref="G1011:K1011"/>
    <mergeCell ref="A1012:B1012"/>
    <mergeCell ref="C1012:F1012"/>
    <mergeCell ref="G1012:K1012"/>
    <mergeCell ref="A1017:B1017"/>
    <mergeCell ref="C1017:K1017"/>
    <mergeCell ref="A1018:B1018"/>
    <mergeCell ref="C1018:K1018"/>
    <mergeCell ref="A1014:B1014"/>
    <mergeCell ref="C1014:K1014"/>
    <mergeCell ref="C1015:K1015"/>
    <mergeCell ref="A1016:B1016"/>
    <mergeCell ref="C1016:K1016"/>
    <mergeCell ref="A1019:B1019"/>
    <mergeCell ref="C1019:F1019"/>
    <mergeCell ref="G1019:K1019"/>
    <mergeCell ref="A1020:B1020"/>
    <mergeCell ref="C1020:F1020"/>
    <mergeCell ref="G1020:K1020"/>
    <mergeCell ref="A1021:B1021"/>
    <mergeCell ref="C1021:F1021"/>
    <mergeCell ref="G1021:K1021"/>
    <mergeCell ref="A1022:B1022"/>
    <mergeCell ref="C1022:F1022"/>
    <mergeCell ref="G1022:K1022"/>
    <mergeCell ref="A1023:B1023"/>
    <mergeCell ref="C1023:F1023"/>
    <mergeCell ref="G1023:K1023"/>
    <mergeCell ref="A1024:B1024"/>
    <mergeCell ref="C1024:F1024"/>
    <mergeCell ref="G1024:K1024"/>
    <mergeCell ref="G1028:K1028"/>
    <mergeCell ref="A1025:B1025"/>
    <mergeCell ref="C1025:F1025"/>
    <mergeCell ref="G1025:K1025"/>
    <mergeCell ref="A1026:B1026"/>
    <mergeCell ref="C1026:F1026"/>
    <mergeCell ref="G1026:K1026"/>
    <mergeCell ref="A1029:B1029"/>
    <mergeCell ref="C1029:F1029"/>
    <mergeCell ref="G1029:K1029"/>
    <mergeCell ref="A1031:B1031"/>
    <mergeCell ref="C1031:K1031"/>
    <mergeCell ref="A1027:B1027"/>
    <mergeCell ref="C1027:F1027"/>
    <mergeCell ref="G1027:K1027"/>
    <mergeCell ref="A1028:B1028"/>
    <mergeCell ref="C1028:F1028"/>
    <mergeCell ref="A1035:B1035"/>
    <mergeCell ref="C1035:K1035"/>
    <mergeCell ref="A1036:B1036"/>
    <mergeCell ref="C1036:F1036"/>
    <mergeCell ref="G1036:K1036"/>
    <mergeCell ref="C1032:K1032"/>
    <mergeCell ref="A1033:B1033"/>
    <mergeCell ref="C1033:K1033"/>
    <mergeCell ref="A1034:B1034"/>
    <mergeCell ref="C1034:K1034"/>
    <mergeCell ref="A1037:B1037"/>
    <mergeCell ref="C1037:F1037"/>
    <mergeCell ref="G1037:K1037"/>
    <mergeCell ref="A1038:B1038"/>
    <mergeCell ref="C1038:F1038"/>
    <mergeCell ref="G1038:K1038"/>
    <mergeCell ref="A1039:B1039"/>
    <mergeCell ref="C1039:F1039"/>
    <mergeCell ref="G1039:K1039"/>
    <mergeCell ref="A1040:B1040"/>
    <mergeCell ref="C1040:F1040"/>
    <mergeCell ref="G1040:K1040"/>
    <mergeCell ref="A1041:B1041"/>
    <mergeCell ref="C1041:F1041"/>
    <mergeCell ref="G1041:K1041"/>
    <mergeCell ref="A1042:B1042"/>
    <mergeCell ref="C1042:F1042"/>
    <mergeCell ref="G1042:K1042"/>
    <mergeCell ref="A1043:B1043"/>
    <mergeCell ref="C1043:F1043"/>
    <mergeCell ref="G1043:K1043"/>
    <mergeCell ref="A1044:B1044"/>
    <mergeCell ref="C1044:F1044"/>
    <mergeCell ref="G1044:K1044"/>
    <mergeCell ref="A1045:B1045"/>
    <mergeCell ref="C1045:F1045"/>
    <mergeCell ref="G1045:K1045"/>
    <mergeCell ref="A1046:B1046"/>
    <mergeCell ref="C1046:F1046"/>
    <mergeCell ref="G1046:K1046"/>
    <mergeCell ref="A1051:B1051"/>
    <mergeCell ref="C1051:K1051"/>
    <mergeCell ref="A1052:B1052"/>
    <mergeCell ref="C1052:K1052"/>
    <mergeCell ref="A1048:B1048"/>
    <mergeCell ref="C1048:K1048"/>
    <mergeCell ref="C1049:K1049"/>
    <mergeCell ref="A1050:B1050"/>
    <mergeCell ref="C1050:K1050"/>
    <mergeCell ref="A1053:B1053"/>
    <mergeCell ref="C1053:F1053"/>
    <mergeCell ref="G1053:K1053"/>
    <mergeCell ref="A1054:B1054"/>
    <mergeCell ref="C1054:F1054"/>
    <mergeCell ref="G1054:K1054"/>
    <mergeCell ref="A1055:B1055"/>
    <mergeCell ref="C1055:F1055"/>
    <mergeCell ref="G1055:K1055"/>
    <mergeCell ref="A1056:B1056"/>
    <mergeCell ref="C1056:F1056"/>
    <mergeCell ref="G1056:K1056"/>
    <mergeCell ref="A1057:B1057"/>
    <mergeCell ref="C1057:F1057"/>
    <mergeCell ref="G1057:K1057"/>
    <mergeCell ref="A1058:B1058"/>
    <mergeCell ref="C1058:F1058"/>
    <mergeCell ref="G1058:K1058"/>
    <mergeCell ref="G1062:K1062"/>
    <mergeCell ref="A1059:B1059"/>
    <mergeCell ref="C1059:F1059"/>
    <mergeCell ref="G1059:K1059"/>
    <mergeCell ref="A1060:B1060"/>
    <mergeCell ref="C1060:F1060"/>
    <mergeCell ref="G1060:K1060"/>
    <mergeCell ref="A1063:B1063"/>
    <mergeCell ref="C1063:F1063"/>
    <mergeCell ref="G1063:K1063"/>
    <mergeCell ref="A1065:B1065"/>
    <mergeCell ref="C1065:K1065"/>
    <mergeCell ref="A1061:B1061"/>
    <mergeCell ref="C1061:F1061"/>
    <mergeCell ref="G1061:K1061"/>
    <mergeCell ref="A1062:B1062"/>
    <mergeCell ref="C1062:F1062"/>
    <mergeCell ref="A1069:B1069"/>
    <mergeCell ref="C1069:K1069"/>
    <mergeCell ref="A1070:B1070"/>
    <mergeCell ref="C1070:F1070"/>
    <mergeCell ref="G1070:K1070"/>
    <mergeCell ref="C1066:K1066"/>
    <mergeCell ref="A1067:B1067"/>
    <mergeCell ref="C1067:K1067"/>
    <mergeCell ref="A1068:B1068"/>
    <mergeCell ref="C1068:K1068"/>
    <mergeCell ref="A1071:B1071"/>
    <mergeCell ref="C1071:F1071"/>
    <mergeCell ref="G1071:K1071"/>
    <mergeCell ref="A1072:B1072"/>
    <mergeCell ref="C1072:F1072"/>
    <mergeCell ref="G1072:K1072"/>
    <mergeCell ref="A1073:B1073"/>
    <mergeCell ref="C1073:F1073"/>
    <mergeCell ref="G1073:K1073"/>
    <mergeCell ref="A1074:B1074"/>
    <mergeCell ref="C1074:F1074"/>
    <mergeCell ref="G1074:K1074"/>
    <mergeCell ref="A1075:B1075"/>
    <mergeCell ref="C1075:F1075"/>
    <mergeCell ref="G1075:K1075"/>
    <mergeCell ref="A1076:B1076"/>
    <mergeCell ref="C1076:F1076"/>
    <mergeCell ref="G1076:K1076"/>
    <mergeCell ref="A1077:B1077"/>
    <mergeCell ref="C1077:F1077"/>
    <mergeCell ref="G1077:K1077"/>
    <mergeCell ref="A1078:B1078"/>
    <mergeCell ref="C1078:F1078"/>
    <mergeCell ref="G1078:K1078"/>
    <mergeCell ref="A1079:B1079"/>
    <mergeCell ref="C1079:F1079"/>
    <mergeCell ref="G1079:K1079"/>
    <mergeCell ref="A1080:B1080"/>
    <mergeCell ref="C1080:F1080"/>
    <mergeCell ref="G1080:K1080"/>
    <mergeCell ref="A1085:B1085"/>
    <mergeCell ref="C1085:K1085"/>
    <mergeCell ref="A1086:B1086"/>
    <mergeCell ref="C1086:K1086"/>
    <mergeCell ref="A1082:B1082"/>
    <mergeCell ref="C1082:K1082"/>
    <mergeCell ref="C1083:K1083"/>
    <mergeCell ref="A1084:B1084"/>
    <mergeCell ref="C1084:K1084"/>
    <mergeCell ref="A1087:B1087"/>
    <mergeCell ref="C1087:F1087"/>
    <mergeCell ref="G1087:K1087"/>
    <mergeCell ref="A1088:B1088"/>
    <mergeCell ref="C1088:F1088"/>
    <mergeCell ref="G1088:K1088"/>
    <mergeCell ref="A1089:B1089"/>
    <mergeCell ref="C1089:F1089"/>
    <mergeCell ref="G1089:K1089"/>
    <mergeCell ref="A1090:B1090"/>
    <mergeCell ref="C1090:F1090"/>
    <mergeCell ref="G1090:K1090"/>
    <mergeCell ref="A1091:B1091"/>
    <mergeCell ref="C1091:F1091"/>
    <mergeCell ref="G1091:K1091"/>
    <mergeCell ref="A1092:B1092"/>
    <mergeCell ref="C1092:F1092"/>
    <mergeCell ref="G1092:K1092"/>
    <mergeCell ref="G1096:K1096"/>
    <mergeCell ref="A1093:B1093"/>
    <mergeCell ref="C1093:F1093"/>
    <mergeCell ref="G1093:K1093"/>
    <mergeCell ref="A1094:B1094"/>
    <mergeCell ref="C1094:F1094"/>
    <mergeCell ref="G1094:K1094"/>
    <mergeCell ref="A1097:B1097"/>
    <mergeCell ref="C1097:F1097"/>
    <mergeCell ref="G1097:K1097"/>
    <mergeCell ref="A1099:B1099"/>
    <mergeCell ref="C1099:K1099"/>
    <mergeCell ref="A1095:B1095"/>
    <mergeCell ref="C1095:F1095"/>
    <mergeCell ref="G1095:K1095"/>
    <mergeCell ref="A1096:B1096"/>
    <mergeCell ref="C1096:F1096"/>
    <mergeCell ref="A1103:B1103"/>
    <mergeCell ref="C1103:K1103"/>
    <mergeCell ref="A1104:B1104"/>
    <mergeCell ref="C1104:F1104"/>
    <mergeCell ref="G1104:K1104"/>
    <mergeCell ref="C1100:K1100"/>
    <mergeCell ref="A1101:B1101"/>
    <mergeCell ref="C1101:K1101"/>
    <mergeCell ref="A1102:B1102"/>
    <mergeCell ref="C1102:K1102"/>
    <mergeCell ref="A1105:B1105"/>
    <mergeCell ref="C1105:F1105"/>
    <mergeCell ref="G1105:K1105"/>
    <mergeCell ref="A1106:B1106"/>
    <mergeCell ref="C1106:F1106"/>
    <mergeCell ref="G1106:K1106"/>
    <mergeCell ref="A1107:B1107"/>
    <mergeCell ref="C1107:F1107"/>
    <mergeCell ref="G1107:K1107"/>
    <mergeCell ref="A1108:B1108"/>
    <mergeCell ref="C1108:F1108"/>
    <mergeCell ref="G1108:K1108"/>
    <mergeCell ref="A1109:B1109"/>
    <mergeCell ref="C1109:F1109"/>
    <mergeCell ref="G1109:K1109"/>
    <mergeCell ref="A1110:B1110"/>
    <mergeCell ref="C1110:F1110"/>
    <mergeCell ref="G1110:K1110"/>
    <mergeCell ref="A1111:B1111"/>
    <mergeCell ref="C1111:F1111"/>
    <mergeCell ref="G1111:K1111"/>
    <mergeCell ref="A1112:B1112"/>
    <mergeCell ref="C1112:F1112"/>
    <mergeCell ref="G1112:K1112"/>
    <mergeCell ref="A1113:B1113"/>
    <mergeCell ref="C1113:F1113"/>
    <mergeCell ref="G1113:K1113"/>
    <mergeCell ref="A1114:B1114"/>
    <mergeCell ref="C1114:F1114"/>
    <mergeCell ref="G1114:K1114"/>
    <mergeCell ref="A1119:B1119"/>
    <mergeCell ref="C1119:K1119"/>
    <mergeCell ref="A1120:B1120"/>
    <mergeCell ref="C1120:K1120"/>
    <mergeCell ref="A1116:B1116"/>
    <mergeCell ref="C1116:K1116"/>
    <mergeCell ref="C1117:K1117"/>
    <mergeCell ref="A1118:B1118"/>
    <mergeCell ref="C1118:K1118"/>
    <mergeCell ref="A1121:B1121"/>
    <mergeCell ref="C1121:F1121"/>
    <mergeCell ref="G1121:K1121"/>
    <mergeCell ref="A1122:B1122"/>
    <mergeCell ref="C1122:F1122"/>
    <mergeCell ref="G1122:K1122"/>
    <mergeCell ref="A1123:B1123"/>
    <mergeCell ref="C1123:F1123"/>
    <mergeCell ref="G1123:K1123"/>
    <mergeCell ref="A1124:B1124"/>
    <mergeCell ref="C1124:F1124"/>
    <mergeCell ref="G1124:K1124"/>
    <mergeCell ref="A1125:B1125"/>
    <mergeCell ref="C1125:F1125"/>
    <mergeCell ref="G1125:K1125"/>
    <mergeCell ref="A1126:B1126"/>
    <mergeCell ref="C1126:F1126"/>
    <mergeCell ref="G1126:K1126"/>
    <mergeCell ref="G1130:K1130"/>
    <mergeCell ref="A1127:B1127"/>
    <mergeCell ref="C1127:F1127"/>
    <mergeCell ref="G1127:K1127"/>
    <mergeCell ref="A1128:B1128"/>
    <mergeCell ref="C1128:F1128"/>
    <mergeCell ref="G1128:K1128"/>
    <mergeCell ref="A1131:B1131"/>
    <mergeCell ref="C1131:F1131"/>
    <mergeCell ref="G1131:K1131"/>
    <mergeCell ref="A1133:B1133"/>
    <mergeCell ref="C1133:K1133"/>
    <mergeCell ref="A1129:B1129"/>
    <mergeCell ref="C1129:F1129"/>
    <mergeCell ref="G1129:K1129"/>
    <mergeCell ref="A1130:B1130"/>
    <mergeCell ref="C1130:F1130"/>
    <mergeCell ref="A1137:B1137"/>
    <mergeCell ref="C1137:K1137"/>
    <mergeCell ref="A1138:B1138"/>
    <mergeCell ref="C1138:F1138"/>
    <mergeCell ref="G1138:K1138"/>
    <mergeCell ref="C1134:K1134"/>
    <mergeCell ref="A1135:B1135"/>
    <mergeCell ref="C1135:K1135"/>
    <mergeCell ref="A1136:B1136"/>
    <mergeCell ref="C1136:K1136"/>
    <mergeCell ref="A1139:B1139"/>
    <mergeCell ref="C1139:F1139"/>
    <mergeCell ref="G1139:K1139"/>
    <mergeCell ref="A1140:B1140"/>
    <mergeCell ref="C1140:F1140"/>
    <mergeCell ref="G1140:K1140"/>
    <mergeCell ref="A1141:B1141"/>
    <mergeCell ref="C1141:F1141"/>
    <mergeCell ref="G1141:K1141"/>
    <mergeCell ref="A1142:B1142"/>
    <mergeCell ref="C1142:F1142"/>
    <mergeCell ref="G1142:K1142"/>
    <mergeCell ref="A1143:B1143"/>
    <mergeCell ref="C1143:F1143"/>
    <mergeCell ref="G1143:K1143"/>
    <mergeCell ref="A1144:B1144"/>
    <mergeCell ref="C1144:F1144"/>
    <mergeCell ref="G1144:K1144"/>
    <mergeCell ref="G1160:K1160"/>
    <mergeCell ref="A1145:B1145"/>
    <mergeCell ref="C1145:F1145"/>
    <mergeCell ref="G1145:K1145"/>
    <mergeCell ref="A1146:B1146"/>
    <mergeCell ref="C1146:F1146"/>
    <mergeCell ref="G1146:K1146"/>
    <mergeCell ref="A1147:B1147"/>
    <mergeCell ref="C1147:F1147"/>
    <mergeCell ref="G1147:K1147"/>
    <mergeCell ref="A1148:B1148"/>
    <mergeCell ref="C1148:F1148"/>
    <mergeCell ref="G1148:K1148"/>
    <mergeCell ref="A1153:B1153"/>
    <mergeCell ref="C1153:K1153"/>
    <mergeCell ref="A1154:B1154"/>
    <mergeCell ref="C1154:K1154"/>
    <mergeCell ref="A1150:B1150"/>
    <mergeCell ref="C1150:K1150"/>
    <mergeCell ref="C1151:K1151"/>
    <mergeCell ref="A1152:B1152"/>
    <mergeCell ref="C1152:K1152"/>
    <mergeCell ref="A1161:B1161"/>
    <mergeCell ref="C1161:F1161"/>
    <mergeCell ref="G1161:K1161"/>
    <mergeCell ref="A1162:B1162"/>
    <mergeCell ref="C1162:F1162"/>
    <mergeCell ref="G1162:K1162"/>
    <mergeCell ref="A1165:B1165"/>
    <mergeCell ref="C1165:F1165"/>
    <mergeCell ref="G1165:K1165"/>
    <mergeCell ref="A1163:B1163"/>
    <mergeCell ref="C1163:F1163"/>
    <mergeCell ref="G1163:K1163"/>
    <mergeCell ref="A1164:B1164"/>
    <mergeCell ref="C1164:F1164"/>
    <mergeCell ref="G1164:K1164"/>
    <mergeCell ref="A1155:B1155"/>
    <mergeCell ref="C1155:F1155"/>
    <mergeCell ref="G1155:K1155"/>
    <mergeCell ref="A1156:B1156"/>
    <mergeCell ref="C1156:F1156"/>
    <mergeCell ref="G1156:K1156"/>
    <mergeCell ref="A1157:B1157"/>
    <mergeCell ref="C1157:F1157"/>
    <mergeCell ref="G1157:K1157"/>
    <mergeCell ref="A1158:B1158"/>
    <mergeCell ref="C1158:F1158"/>
    <mergeCell ref="G1158:K1158"/>
    <mergeCell ref="A1159:B1159"/>
    <mergeCell ref="C1159:F1159"/>
    <mergeCell ref="G1159:K1159"/>
    <mergeCell ref="A1160:B1160"/>
    <mergeCell ref="C1160:F1160"/>
  </mergeCells>
  <phoneticPr fontId="0" type="noConversion"/>
  <conditionalFormatting sqref="C1004:K1012">
    <cfRule type="expression" dxfId="9" priority="1" stopIfTrue="1">
      <formula>$C$998="Functional"</formula>
    </cfRule>
  </conditionalFormatting>
  <conditionalFormatting sqref="C1021:K1029">
    <cfRule type="expression" dxfId="8" priority="2" stopIfTrue="1">
      <formula>$C$1015="Functional"</formula>
    </cfRule>
  </conditionalFormatting>
  <conditionalFormatting sqref="C1038:K1046">
    <cfRule type="expression" dxfId="7" priority="3" stopIfTrue="1">
      <formula>$C$1032="Functional"</formula>
    </cfRule>
  </conditionalFormatting>
  <conditionalFormatting sqref="C1055:K1063">
    <cfRule type="expression" dxfId="6" priority="4" stopIfTrue="1">
      <formula>$C$1049="Functional"</formula>
    </cfRule>
  </conditionalFormatting>
  <conditionalFormatting sqref="C1072:K1080">
    <cfRule type="expression" dxfId="5" priority="5" stopIfTrue="1">
      <formula>$C$1066="Functional"</formula>
    </cfRule>
  </conditionalFormatting>
  <conditionalFormatting sqref="C1089:K1097">
    <cfRule type="expression" dxfId="4" priority="6" stopIfTrue="1">
      <formula>$C$1083="Functional"</formula>
    </cfRule>
  </conditionalFormatting>
  <conditionalFormatting sqref="C1106:K1114">
    <cfRule type="expression" dxfId="3" priority="7" stopIfTrue="1">
      <formula>$C$1100="Functional"</formula>
    </cfRule>
  </conditionalFormatting>
  <conditionalFormatting sqref="C1123:K1131">
    <cfRule type="expression" dxfId="2" priority="8" stopIfTrue="1">
      <formula>$C$1117="Functional"</formula>
    </cfRule>
  </conditionalFormatting>
  <conditionalFormatting sqref="C1140:K1148">
    <cfRule type="expression" dxfId="1" priority="9" stopIfTrue="1">
      <formula>$C$1134="Functional"</formula>
    </cfRule>
  </conditionalFormatting>
  <conditionalFormatting sqref="C1157:K1165">
    <cfRule type="expression" dxfId="0" priority="10" stopIfTrue="1">
      <formula>$C$1151="Functional"</formula>
    </cfRule>
  </conditionalFormatting>
  <dataValidations count="14">
    <dataValidation type="whole" operator="greaterThanOrEqual" allowBlank="1" showErrorMessage="1" errorTitle=".GE. zero" error="Value must be an integer greater than or equal to zero." sqref="D146:D155 D124:D131 D135:D143" xr:uid="{00000000-0002-0000-0200-000000000000}">
      <formula1>0</formula1>
    </dataValidation>
    <dataValidation operator="greaterThanOrEqual" allowBlank="1" showErrorMessage="1" errorTitle=".GE. zero integer" error="Value must be an integer greater than or equal to zero." sqref="C124:C131" xr:uid="{00000000-0002-0000-0200-000001000000}"/>
    <dataValidation type="whole" operator="greaterThanOrEqual" allowBlank="1" showInputMessage="1" showErrorMessage="1" errorTitle="Positive Number" error="Value must be greater than or equal to zero." sqref="D159:D202 B206:B236 F206:G236" xr:uid="{00000000-0002-0000-0200-000002000000}">
      <formula1>0</formula1>
    </dataValidation>
    <dataValidation type="time" allowBlank="1" showInputMessage="1" showErrorMessage="1" errorTitle="Time error" error="Times must be in the following format:_x000a_    hh:mm am        or_x000a_    hh:mm pm" sqref="B159:C202" xr:uid="{00000000-0002-0000-0200-000003000000}">
      <formula1>0</formula1>
      <formula2>0.999305555555556</formula2>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206:C236" xr:uid="{00000000-0002-0000-0200-000004000000}">
      <formula1>$B$68:$B$77</formula1>
    </dataValidation>
    <dataValidation type="date" allowBlank="1" showErrorMessage="1" errorTitle="Date" error="Date must be in MM/DD/YY format." sqref="G389:H421 A206:A236 A159:A202 B426:B467" xr:uid="{00000000-0002-0000-0200-000005000000}">
      <formula1>$B$58</formula1>
      <formula2>$B$59</formula2>
    </dataValidation>
    <dataValidation type="list" allowBlank="1" showInputMessage="1" showErrorMessage="1" sqref="C7" xr:uid="{00000000-0002-0000-0200-000006000000}">
      <formula1>$B$78:$B$79</formula1>
    </dataValidation>
    <dataValidation type="whole" operator="greaterThan" allowBlank="1" showErrorMessage="1" errorTitle="Value must be " error="Value must be greater than 0" sqref="D246:D257 D261:D271" xr:uid="{00000000-0002-0000-0200-000007000000}">
      <formula1>0</formula1>
    </dataValidation>
    <dataValidation type="list" allowBlank="1" showErrorMessage="1" errorTitle="Categories" error="Relative size be one of_x000a_   VS_x000a_   S_x000a_   M_x000a_   L_x000a_   VL" sqref="E246:E257 E261:E271" xr:uid="{00000000-0002-0000-0200-000008000000}">
      <formula1>$B$86:$B$90</formula1>
    </dataValidation>
    <dataValidation type="list" showErrorMessage="1" errorTitle="Y or N" error="Input value must be_x000a_    &quot;Y&quot; or_x000a_    &quot;N&quot;" sqref="G261:G271" xr:uid="{00000000-0002-0000-0200-000009000000}">
      <formula1>$B$78:$B$79</formula1>
    </dataValidation>
    <dataValidation type="list" allowBlank="1" showInputMessage="1" showErrorMessage="1" sqref="C246:C257 C1154:K1154 C1137:K1137 C1120:K1120 C1103:K1103 C1086:K1086 C1069:K1069 C1052:K1052 C1035:K1035 C1018:K1018 C1001:K1001 E341:E382 C261:C271" xr:uid="{00000000-0002-0000-0200-00000A000000}">
      <formula1>$B$80:$B$85</formula1>
    </dataValidation>
    <dataValidation type="list" allowBlank="1" showInputMessage="1" showErrorMessage="1" sqref="C337:C338" xr:uid="{00000000-0002-0000-0200-00000B000000}">
      <formula1>$B$91:$B$93</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159:F202 D206:E236" xr:uid="{00000000-0002-0000-0200-00000C000000}">
      <formula1>$B$60:$B$67</formula1>
    </dataValidation>
    <dataValidation type="list" allowBlank="1" showInputMessage="1" showErrorMessage="1" sqref="C998:K998 C1151:K1151 C1134:K1134 C1117:K1117 C1100:K1100 C1083:K1083 C1066:K1066 C1049:K1049 C1032:K1032 C1015:K1015" xr:uid="{00000000-0002-0000-0200-00000D000000}">
      <formula1>$B$995:$B$996</formula1>
    </dataValidation>
  </dataValidations>
  <hyperlinks>
    <hyperlink ref="A15" location="InstructorAssessment4A" display="go to " xr:uid="{00000000-0004-0000-0200-000000000000}"/>
    <hyperlink ref="A16" location="ProjectPlanSummary4A" display="go to " xr:uid="{00000000-0004-0000-0200-000001000000}"/>
    <hyperlink ref="A17" location="TimeLog4A" display="go to " xr:uid="{00000000-0004-0000-0200-000002000000}"/>
    <hyperlink ref="A18" location="DefectLog4A" display="go to " xr:uid="{00000000-0004-0000-0200-000003000000}"/>
    <hyperlink ref="A26" location="TestReport4A" display="go to " xr:uid="{00000000-0004-0000-0200-000004000000}"/>
    <hyperlink ref="A27" location="LessonLearned4A" display="go to " xr:uid="{00000000-0004-0000-0200-000005000000}"/>
    <hyperlink ref="A39" location="SourceCode4A" display="go to " xr:uid="{00000000-0004-0000-0200-000006000000}"/>
    <hyperlink ref="A19" location="SizeEstimate4A" display="go to " xr:uid="{00000000-0004-0000-0200-000007000000}"/>
    <hyperlink ref="A20" location="TaskPlan6A" display="go to" xr:uid="{00000000-0004-0000-0200-000008000000}"/>
    <hyperlink ref="A21" location="Schedule6A" display="go to" xr:uid="{00000000-0004-0000-0200-000009000000}"/>
    <hyperlink ref="A22" location="OperationalSpecification6A" display="go to" xr:uid="{00000000-0004-0000-0200-00000A000000}"/>
    <hyperlink ref="A23" location="FunctionalSpecification6A" display="go to" xr:uid="{00000000-0004-0000-0200-00000B000000}"/>
    <hyperlink ref="A156" location="toc6A" display="go to" xr:uid="{00000000-0004-0000-0200-00000C000000}"/>
    <hyperlink ref="A203" location="toc6A" display="go to" xr:uid="{00000000-0004-0000-0200-00000D000000}"/>
    <hyperlink ref="A237" location="toc6A" display="go to" xr:uid="{00000000-0004-0000-0200-00000E000000}"/>
    <hyperlink ref="A295" location="toc6A" display="go to Table of Contents" xr:uid="{00000000-0004-0000-0200-00000F000000}"/>
    <hyperlink ref="A385" location="toc6A" display="go to" xr:uid="{00000000-0004-0000-0200-000010000000}"/>
    <hyperlink ref="A504" location="toc6A" display="go to" xr:uid="{00000000-0004-0000-0200-000011000000}"/>
    <hyperlink ref="A541" location="toc6A" display="go to" xr:uid="{00000000-0004-0000-0200-000012000000}"/>
    <hyperlink ref="A593" location="toc6A" display="go to" xr:uid="{00000000-0004-0000-0200-000013000000}"/>
    <hyperlink ref="A686" location="toc6A" display="go to" xr:uid="{00000000-0004-0000-0200-000014000000}"/>
    <hyperlink ref="A891" location="toc6A" display="go to" xr:uid="{00000000-0004-0000-0200-000015000000}"/>
    <hyperlink ref="A993" location="toc6A" display="go to" xr:uid="{00000000-0004-0000-0200-000016000000}"/>
    <hyperlink ref="A1187" location="toc6A" display="go to" xr:uid="{00000000-0004-0000-0200-000017000000}"/>
    <hyperlink ref="A422" location="toc6A" display="go to" xr:uid="{00000000-0004-0000-0200-000018000000}"/>
    <hyperlink ref="A893" location="toc6A" display="go to" xr:uid="{00000000-0004-0000-0200-000019000000}"/>
    <hyperlink ref="A928" location="toc6A" display="go to" xr:uid="{00000000-0004-0000-0200-00001A000000}"/>
    <hyperlink ref="A24" location="TaskPlan" display="go to " xr:uid="{00000000-0004-0000-0200-00001B000000}"/>
    <hyperlink ref="A25" location="CodeChecklist" display="go to " xr:uid="{00000000-0004-0000-0200-00001C000000}"/>
    <hyperlink ref="A35" location="OperationalSpecification" display="go to " xr:uid="{00000000-0004-0000-0200-00001D000000}"/>
    <hyperlink ref="A36" location="FunctionalSpecification" display="go to " xr:uid="{00000000-0004-0000-0200-00001E000000}"/>
    <hyperlink ref="A1167" location="toc6A" display="go to" xr:uid="{00000000-0004-0000-0200-00001F000000}"/>
    <hyperlink ref="A40" location="ConceptualDesign" display="go to " xr:uid="{00000000-0004-0000-0200-000020000000}"/>
  </hyperlinks>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55"/>
  <sheetViews>
    <sheetView showGridLines="0" topLeftCell="A2" workbookViewId="0">
      <selection activeCell="J16" sqref="J16"/>
    </sheetView>
  </sheetViews>
  <sheetFormatPr defaultRowHeight="12.75"/>
  <cols>
    <col min="1" max="5" width="12.7109375" style="16" customWidth="1"/>
    <col min="6" max="6" width="14.140625" style="16" customWidth="1"/>
    <col min="7" max="8" width="12.7109375" style="16" customWidth="1"/>
    <col min="9" max="256" width="11.42578125" style="16" customWidth="1"/>
    <col min="257" max="16384" width="9.140625" style="16"/>
  </cols>
  <sheetData>
    <row r="1" spans="1:16" s="4" customFormat="1" ht="20.25">
      <c r="A1" s="214" t="s">
        <v>167</v>
      </c>
      <c r="B1" s="214"/>
      <c r="C1" s="200"/>
      <c r="D1" s="200"/>
      <c r="E1" s="200"/>
      <c r="F1" s="200"/>
      <c r="G1" s="200"/>
      <c r="H1" s="200"/>
    </row>
    <row r="2" spans="1:16" s="4" customFormat="1">
      <c r="A2" s="10"/>
      <c r="B2" s="50"/>
      <c r="C2" s="66"/>
      <c r="D2" s="66"/>
      <c r="E2" s="66"/>
      <c r="F2" s="10"/>
      <c r="G2" s="10"/>
      <c r="H2" s="10"/>
      <c r="I2" s="10"/>
      <c r="J2" s="10"/>
      <c r="K2" s="10"/>
      <c r="L2" s="10"/>
      <c r="M2" s="10"/>
      <c r="N2" s="10"/>
      <c r="O2" s="10"/>
      <c r="P2" s="10"/>
    </row>
    <row r="3" spans="1:16" s="4" customFormat="1">
      <c r="A3" s="10" t="s">
        <v>443</v>
      </c>
      <c r="B3" s="50"/>
      <c r="C3" s="66">
        <f>Description!B3</f>
        <v>7</v>
      </c>
      <c r="D3" s="66" t="str">
        <f>CONCATENATE(C3,".xls")</f>
        <v>7.xls</v>
      </c>
      <c r="E3" s="66"/>
      <c r="F3" s="10"/>
      <c r="G3" s="10"/>
      <c r="H3" s="10"/>
      <c r="I3" s="10"/>
      <c r="J3" s="10"/>
      <c r="K3" s="10"/>
      <c r="L3" s="10"/>
      <c r="M3" s="10"/>
      <c r="N3" s="10"/>
      <c r="O3" s="10"/>
      <c r="P3" s="10"/>
    </row>
    <row r="4" spans="1:16" s="4" customFormat="1">
      <c r="A4" s="10" t="s">
        <v>444</v>
      </c>
      <c r="B4" s="50"/>
      <c r="C4" s="66">
        <f>C3-1</f>
        <v>6</v>
      </c>
      <c r="D4" s="66" t="str">
        <f>CONCATENATE(C4,".xls")</f>
        <v>6.xls</v>
      </c>
      <c r="E4" s="66"/>
      <c r="F4" s="10"/>
      <c r="G4" s="10"/>
      <c r="H4" s="10"/>
      <c r="I4" s="10"/>
      <c r="J4" s="10"/>
      <c r="K4" s="10"/>
      <c r="L4" s="10"/>
      <c r="M4" s="10"/>
      <c r="N4" s="10"/>
      <c r="O4" s="10"/>
      <c r="P4" s="10"/>
    </row>
    <row r="5" spans="1:16" s="4" customFormat="1">
      <c r="A5" s="10"/>
      <c r="B5" s="50"/>
      <c r="C5" s="66"/>
      <c r="D5" s="66"/>
      <c r="E5" s="66"/>
      <c r="F5" s="10"/>
      <c r="G5" s="10"/>
      <c r="H5" s="10"/>
      <c r="I5" s="10"/>
      <c r="J5" s="10"/>
      <c r="K5" s="10"/>
      <c r="L5" s="10"/>
      <c r="M5" s="10"/>
      <c r="N5" s="10"/>
      <c r="O5" s="10"/>
      <c r="P5" s="10"/>
    </row>
    <row r="6" spans="1:16" s="4" customFormat="1">
      <c r="A6" s="10"/>
      <c r="B6" s="50"/>
      <c r="C6" s="66"/>
      <c r="D6" s="66"/>
      <c r="E6" s="66"/>
      <c r="F6" s="10"/>
      <c r="G6" s="10"/>
      <c r="H6" s="10"/>
      <c r="I6" s="10"/>
      <c r="J6" s="10"/>
      <c r="K6" s="10"/>
      <c r="L6" s="10"/>
      <c r="M6" s="10"/>
      <c r="N6" s="10"/>
      <c r="O6" s="10"/>
      <c r="P6" s="10"/>
    </row>
    <row r="7" spans="1:16" s="4" customFormat="1">
      <c r="A7" s="67" t="s">
        <v>445</v>
      </c>
      <c r="B7" s="67"/>
      <c r="C7" s="67"/>
      <c r="D7" s="67"/>
      <c r="E7" s="67"/>
      <c r="F7" s="67"/>
      <c r="G7" s="67"/>
      <c r="H7" s="67"/>
      <c r="I7" s="67"/>
      <c r="J7" s="10"/>
      <c r="K7" s="10"/>
      <c r="L7" s="10"/>
      <c r="M7" s="10"/>
      <c r="N7" s="10"/>
      <c r="O7" s="10"/>
      <c r="P7" s="10"/>
    </row>
    <row r="8" spans="1:16" s="4" customFormat="1">
      <c r="A8" s="67"/>
      <c r="B8" s="67"/>
      <c r="C8" s="68"/>
      <c r="D8" s="67"/>
      <c r="E8" s="67"/>
      <c r="F8" s="67"/>
      <c r="G8" s="67"/>
      <c r="H8" s="67"/>
      <c r="I8" s="67"/>
      <c r="J8" s="10"/>
      <c r="K8" s="10"/>
      <c r="L8" s="10"/>
      <c r="M8" s="10"/>
      <c r="N8" s="10"/>
      <c r="O8" s="10"/>
      <c r="P8" s="10"/>
    </row>
    <row r="9" spans="1:16" s="4" customFormat="1">
      <c r="A9" s="67" t="s">
        <v>446</v>
      </c>
      <c r="B9" s="67" t="s">
        <v>447</v>
      </c>
      <c r="C9" s="67"/>
      <c r="D9" s="67"/>
      <c r="E9" s="67"/>
      <c r="F9" s="67"/>
      <c r="G9" s="67"/>
      <c r="H9" s="67"/>
      <c r="I9" s="67"/>
      <c r="J9" s="10"/>
      <c r="K9" s="10"/>
      <c r="L9" s="10"/>
      <c r="M9" s="10"/>
      <c r="N9" s="10"/>
      <c r="O9" s="10"/>
      <c r="P9" s="10"/>
    </row>
    <row r="10" spans="1:16" s="4" customFormat="1">
      <c r="A10" s="67" t="s">
        <v>448</v>
      </c>
      <c r="B10" s="67" t="s">
        <v>449</v>
      </c>
      <c r="C10" s="67"/>
      <c r="D10" s="67"/>
      <c r="E10" s="67"/>
      <c r="F10" s="67"/>
      <c r="G10" s="67"/>
      <c r="H10" s="67"/>
      <c r="I10" s="67"/>
      <c r="J10" s="10"/>
      <c r="K10" s="10"/>
      <c r="L10" s="10"/>
      <c r="M10" s="10"/>
      <c r="N10" s="10"/>
      <c r="O10" s="10"/>
      <c r="P10" s="10"/>
    </row>
    <row r="11" spans="1:16" s="4" customFormat="1">
      <c r="A11" s="69"/>
      <c r="B11" s="67" t="s">
        <v>450</v>
      </c>
      <c r="C11" s="67"/>
      <c r="D11" s="67"/>
      <c r="E11" s="67"/>
      <c r="F11" s="67"/>
      <c r="G11" s="67"/>
      <c r="H11" s="67"/>
      <c r="I11" s="67"/>
      <c r="J11" s="10"/>
      <c r="K11" s="10"/>
      <c r="L11" s="10"/>
      <c r="M11" s="10"/>
      <c r="N11" s="10"/>
      <c r="O11" s="10"/>
      <c r="P11" s="10"/>
    </row>
    <row r="12" spans="1:16" s="4" customFormat="1">
      <c r="A12" s="67"/>
      <c r="B12" s="67"/>
      <c r="C12" s="67"/>
      <c r="D12" s="67"/>
      <c r="E12" s="67"/>
      <c r="F12" s="67"/>
      <c r="G12" s="67"/>
      <c r="H12" s="67"/>
      <c r="I12" s="67"/>
      <c r="J12" s="10"/>
      <c r="K12" s="10"/>
      <c r="L12" s="10"/>
      <c r="M12" s="10"/>
      <c r="N12" s="10"/>
      <c r="O12" s="10"/>
      <c r="P12" s="10"/>
    </row>
    <row r="13" spans="1:16" s="4" customFormat="1">
      <c r="A13" s="67" t="s">
        <v>451</v>
      </c>
      <c r="B13" s="67"/>
      <c r="C13" s="67"/>
      <c r="D13" s="67"/>
      <c r="E13" s="67"/>
      <c r="F13" s="67"/>
      <c r="G13" s="67"/>
      <c r="H13" s="67"/>
      <c r="I13" s="67"/>
      <c r="J13" s="10"/>
      <c r="K13" s="10"/>
      <c r="L13" s="10"/>
      <c r="M13" s="10"/>
      <c r="N13" s="10"/>
      <c r="O13" s="10"/>
      <c r="P13" s="10"/>
    </row>
    <row r="14" spans="1:16" s="4" customFormat="1">
      <c r="A14" s="10"/>
      <c r="B14" s="50"/>
      <c r="C14" s="66"/>
      <c r="D14" s="66"/>
      <c r="E14" s="66"/>
      <c r="F14" s="10"/>
      <c r="G14" s="10"/>
      <c r="H14" s="10"/>
      <c r="I14" s="10"/>
      <c r="J14" s="10"/>
      <c r="K14" s="10"/>
      <c r="L14" s="10"/>
      <c r="M14" s="10"/>
      <c r="N14" s="10"/>
      <c r="O14" s="10"/>
      <c r="P14" s="10"/>
    </row>
    <row r="15" spans="1:16" s="4" customFormat="1">
      <c r="A15" s="10"/>
      <c r="B15" s="50"/>
      <c r="C15" s="66"/>
      <c r="D15" s="66"/>
      <c r="E15" s="66"/>
      <c r="F15" s="10"/>
      <c r="G15" s="10"/>
      <c r="H15" s="10"/>
      <c r="I15" s="10"/>
      <c r="J15" s="10"/>
      <c r="K15" s="10"/>
      <c r="L15" s="10"/>
      <c r="M15" s="10"/>
      <c r="N15" s="10"/>
      <c r="O15" s="10"/>
      <c r="P15" s="10"/>
    </row>
    <row r="16" spans="1:16" s="4" customFormat="1">
      <c r="A16" s="10"/>
      <c r="B16" s="50"/>
      <c r="C16" s="66"/>
      <c r="D16" s="66"/>
      <c r="E16" s="66"/>
      <c r="F16" s="10"/>
      <c r="G16" s="10"/>
      <c r="H16" s="10"/>
      <c r="I16" s="10"/>
      <c r="J16" s="10"/>
      <c r="K16" s="10"/>
      <c r="L16" s="10"/>
      <c r="M16" s="10"/>
      <c r="N16" s="10"/>
      <c r="O16" s="10"/>
      <c r="P16" s="10"/>
    </row>
    <row r="17" spans="1:16" s="4" customFormat="1">
      <c r="A17" s="10"/>
      <c r="B17" s="50"/>
      <c r="C17" s="66"/>
      <c r="D17" s="66"/>
      <c r="E17" s="66"/>
      <c r="F17" s="10"/>
      <c r="G17" s="10"/>
      <c r="H17" s="10"/>
      <c r="I17" s="10"/>
      <c r="J17" s="10"/>
      <c r="K17" s="10"/>
      <c r="L17" s="10"/>
      <c r="M17" s="10"/>
      <c r="N17" s="10"/>
      <c r="O17" s="10"/>
      <c r="P17" s="10"/>
    </row>
    <row r="18" spans="1:16" s="4" customFormat="1" hidden="1">
      <c r="A18" s="10"/>
      <c r="B18" s="50"/>
      <c r="C18" s="66"/>
      <c r="D18" s="66"/>
      <c r="E18" s="66"/>
      <c r="F18" s="10"/>
      <c r="G18" s="10"/>
      <c r="H18" s="10"/>
      <c r="I18" s="10"/>
      <c r="J18" s="10"/>
      <c r="K18" s="10"/>
      <c r="L18" s="10"/>
      <c r="M18" s="10"/>
      <c r="N18" s="10"/>
      <c r="O18" s="10"/>
      <c r="P18" s="10"/>
    </row>
    <row r="19" spans="1:16" s="4" customFormat="1" hidden="1">
      <c r="A19" s="10"/>
      <c r="B19" s="50"/>
      <c r="C19" s="66"/>
      <c r="D19" s="66"/>
      <c r="E19" s="66"/>
      <c r="F19" s="10"/>
      <c r="G19" s="10"/>
      <c r="H19" s="10"/>
      <c r="I19" s="10"/>
      <c r="J19" s="10"/>
      <c r="K19" s="10"/>
      <c r="L19" s="10"/>
      <c r="M19" s="10"/>
      <c r="N19" s="10"/>
      <c r="O19" s="10"/>
      <c r="P19" s="10"/>
    </row>
    <row r="20" spans="1:16" s="4" customFormat="1" hidden="1">
      <c r="A20" s="10"/>
      <c r="B20" s="50"/>
      <c r="C20" s="66"/>
      <c r="D20" s="66"/>
      <c r="E20" s="66"/>
      <c r="F20" s="10"/>
      <c r="G20" s="10"/>
      <c r="H20" s="10"/>
      <c r="I20" s="10"/>
      <c r="J20" s="10"/>
      <c r="K20" s="10"/>
      <c r="L20" s="10"/>
      <c r="M20" s="10"/>
      <c r="N20" s="10"/>
      <c r="O20" s="10"/>
      <c r="P20" s="10"/>
    </row>
    <row r="21" spans="1:16" s="4" customFormat="1" hidden="1">
      <c r="A21" s="10"/>
      <c r="B21" s="50"/>
      <c r="C21" s="66"/>
      <c r="D21" s="66"/>
      <c r="E21" s="66"/>
      <c r="F21" s="10"/>
      <c r="G21" s="10"/>
      <c r="H21" s="10"/>
      <c r="I21" s="10"/>
      <c r="J21" s="10"/>
      <c r="K21" s="10"/>
      <c r="L21" s="10"/>
      <c r="M21" s="10"/>
      <c r="N21" s="10"/>
      <c r="O21" s="10"/>
      <c r="P21" s="10"/>
    </row>
    <row r="22" spans="1:16" s="4" customFormat="1" hidden="1">
      <c r="A22" s="10"/>
      <c r="B22" s="50"/>
      <c r="C22" s="66"/>
      <c r="D22" s="66"/>
      <c r="E22" s="66"/>
      <c r="F22" s="10"/>
      <c r="G22" s="10"/>
      <c r="H22" s="10"/>
      <c r="I22" s="10"/>
      <c r="J22" s="10"/>
      <c r="K22" s="10"/>
      <c r="L22" s="10"/>
      <c r="M22" s="10"/>
      <c r="N22" s="10"/>
      <c r="O22" s="10"/>
      <c r="P22" s="10"/>
    </row>
    <row r="23" spans="1:16" s="4" customFormat="1" hidden="1">
      <c r="A23" s="10"/>
      <c r="B23" s="50"/>
      <c r="C23" s="66"/>
      <c r="D23" s="66"/>
      <c r="E23" s="66"/>
      <c r="F23" s="10"/>
      <c r="G23" s="10"/>
      <c r="H23" s="10"/>
      <c r="I23" s="10"/>
      <c r="J23" s="10"/>
      <c r="K23" s="10"/>
      <c r="L23" s="10"/>
      <c r="M23" s="10"/>
      <c r="N23" s="10"/>
      <c r="O23" s="10"/>
      <c r="P23" s="10"/>
    </row>
    <row r="24" spans="1:16" s="4" customFormat="1" hidden="1">
      <c r="A24" s="10"/>
      <c r="B24" s="50"/>
      <c r="C24" s="66"/>
      <c r="D24" s="66"/>
      <c r="E24" s="66"/>
      <c r="F24" s="10"/>
      <c r="G24" s="10"/>
      <c r="H24" s="10"/>
      <c r="I24" s="10"/>
      <c r="J24" s="10"/>
      <c r="K24" s="10"/>
      <c r="L24" s="10"/>
      <c r="M24" s="10"/>
      <c r="N24" s="10"/>
      <c r="O24" s="10"/>
      <c r="P24" s="10"/>
    </row>
    <row r="25" spans="1:16" s="4" customFormat="1" hidden="1">
      <c r="A25" s="10"/>
      <c r="B25" s="50"/>
      <c r="C25" s="66"/>
      <c r="D25" s="66"/>
      <c r="E25" s="66"/>
      <c r="F25" s="10"/>
      <c r="G25" s="10"/>
      <c r="H25" s="10"/>
      <c r="I25" s="10"/>
      <c r="J25" s="10"/>
      <c r="K25" s="10"/>
      <c r="L25" s="10"/>
      <c r="M25" s="10"/>
      <c r="N25" s="10"/>
      <c r="O25" s="10"/>
      <c r="P25" s="10"/>
    </row>
    <row r="26" spans="1:16" s="4" customFormat="1" hidden="1">
      <c r="A26" s="10"/>
      <c r="B26" s="50"/>
      <c r="C26" s="66"/>
      <c r="D26" s="66"/>
      <c r="E26" s="66"/>
      <c r="F26" s="10"/>
      <c r="G26" s="10"/>
      <c r="H26" s="10"/>
      <c r="I26" s="10"/>
      <c r="J26" s="10"/>
      <c r="K26" s="10"/>
      <c r="L26" s="10"/>
      <c r="M26" s="10"/>
      <c r="N26" s="10"/>
      <c r="O26" s="10"/>
      <c r="P26" s="10"/>
    </row>
    <row r="27" spans="1:16" s="4" customFormat="1" hidden="1">
      <c r="A27" s="10"/>
      <c r="B27" s="50"/>
      <c r="C27" s="66"/>
      <c r="D27" s="66"/>
      <c r="E27" s="66"/>
      <c r="F27" s="10"/>
      <c r="G27" s="10"/>
      <c r="H27" s="10"/>
      <c r="I27" s="10"/>
      <c r="J27" s="10"/>
      <c r="K27" s="10"/>
      <c r="L27" s="10"/>
      <c r="M27" s="10"/>
      <c r="N27" s="10"/>
      <c r="O27" s="10"/>
      <c r="P27" s="10"/>
    </row>
    <row r="28" spans="1:16" s="4" customFormat="1" hidden="1">
      <c r="A28" s="10"/>
      <c r="B28" s="50"/>
      <c r="C28" s="66"/>
      <c r="D28" s="66"/>
      <c r="E28" s="66"/>
      <c r="F28" s="10"/>
      <c r="G28" s="10"/>
      <c r="H28" s="10"/>
      <c r="I28" s="10"/>
      <c r="J28" s="10"/>
      <c r="K28" s="10"/>
      <c r="L28" s="10"/>
      <c r="M28" s="10"/>
      <c r="N28" s="10"/>
      <c r="O28" s="10"/>
      <c r="P28" s="10"/>
    </row>
    <row r="29" spans="1:16" s="4" customFormat="1" hidden="1">
      <c r="A29" s="10"/>
      <c r="B29" s="50"/>
      <c r="C29" s="66"/>
      <c r="D29" s="66"/>
      <c r="E29" s="66"/>
      <c r="F29" s="10"/>
      <c r="G29" s="10"/>
      <c r="H29" s="10"/>
      <c r="I29" s="10"/>
      <c r="J29" s="10"/>
      <c r="K29" s="10"/>
      <c r="L29" s="10"/>
      <c r="M29" s="10"/>
      <c r="N29" s="10"/>
      <c r="O29" s="10"/>
      <c r="P29" s="10"/>
    </row>
    <row r="30" spans="1:16" s="4" customFormat="1" hidden="1">
      <c r="A30" s="10"/>
      <c r="B30" s="50"/>
      <c r="C30" s="66"/>
      <c r="D30" s="66"/>
      <c r="E30" s="66"/>
      <c r="F30" s="10"/>
      <c r="G30" s="10"/>
      <c r="H30" s="10"/>
      <c r="I30" s="10"/>
      <c r="J30" s="10"/>
      <c r="K30" s="10"/>
      <c r="L30" s="10"/>
      <c r="M30" s="10"/>
      <c r="N30" s="10"/>
      <c r="O30" s="10"/>
      <c r="P30" s="10"/>
    </row>
    <row r="31" spans="1:16" s="4" customFormat="1" hidden="1">
      <c r="A31" s="10"/>
      <c r="B31" s="50"/>
      <c r="C31" s="66"/>
      <c r="D31" s="66"/>
      <c r="E31" s="66"/>
      <c r="F31" s="10"/>
      <c r="G31" s="10"/>
      <c r="H31" s="10"/>
      <c r="I31" s="10"/>
      <c r="J31" s="10"/>
      <c r="K31" s="10"/>
      <c r="L31" s="10"/>
      <c r="M31" s="10"/>
      <c r="N31" s="10"/>
      <c r="O31" s="10"/>
      <c r="P31" s="10"/>
    </row>
    <row r="32" spans="1:16" s="4" customFormat="1" hidden="1">
      <c r="A32" s="10"/>
      <c r="B32" s="50"/>
      <c r="C32" s="66"/>
      <c r="D32" s="66"/>
      <c r="E32" s="66"/>
      <c r="F32" s="10"/>
      <c r="G32" s="10"/>
      <c r="H32" s="10"/>
      <c r="I32" s="10"/>
      <c r="J32" s="10"/>
      <c r="K32" s="10"/>
      <c r="L32" s="10"/>
      <c r="M32" s="10"/>
      <c r="N32" s="10"/>
      <c r="O32" s="10"/>
      <c r="P32" s="10"/>
    </row>
    <row r="33" spans="1:16" s="4" customFormat="1" hidden="1">
      <c r="A33" s="10"/>
      <c r="B33" s="50"/>
      <c r="C33" s="66"/>
      <c r="D33" s="66"/>
      <c r="E33" s="66"/>
      <c r="F33" s="10"/>
      <c r="G33" s="10"/>
      <c r="H33" s="10"/>
      <c r="I33" s="10"/>
      <c r="J33" s="10"/>
      <c r="K33" s="10"/>
      <c r="L33" s="10"/>
      <c r="M33" s="10"/>
      <c r="N33" s="10"/>
      <c r="O33" s="10"/>
      <c r="P33" s="10"/>
    </row>
    <row r="34" spans="1:16" s="4" customFormat="1" hidden="1">
      <c r="A34" s="10"/>
      <c r="B34" s="50"/>
      <c r="C34" s="66"/>
      <c r="D34" s="66"/>
      <c r="E34" s="66"/>
      <c r="F34" s="10"/>
      <c r="G34" s="10"/>
      <c r="H34" s="10"/>
      <c r="I34" s="10"/>
      <c r="J34" s="10"/>
      <c r="K34" s="10"/>
      <c r="L34" s="10"/>
      <c r="M34" s="10"/>
      <c r="N34" s="10"/>
      <c r="O34" s="10"/>
      <c r="P34" s="10"/>
    </row>
    <row r="35" spans="1:16" s="4" customFormat="1" hidden="1">
      <c r="A35" s="10"/>
      <c r="B35" s="50"/>
      <c r="C35" s="66"/>
      <c r="D35" s="66"/>
      <c r="E35" s="66"/>
      <c r="F35" s="10"/>
      <c r="G35" s="10"/>
      <c r="H35" s="10"/>
      <c r="I35" s="10"/>
      <c r="J35" s="10"/>
      <c r="K35" s="10"/>
      <c r="L35" s="10"/>
      <c r="M35" s="10"/>
      <c r="N35" s="10"/>
      <c r="O35" s="10"/>
      <c r="P35" s="10"/>
    </row>
    <row r="36" spans="1:16" s="4" customFormat="1" hidden="1">
      <c r="A36" s="10"/>
      <c r="B36" s="50"/>
      <c r="C36" s="66"/>
      <c r="D36" s="66"/>
      <c r="E36" s="66"/>
      <c r="F36" s="10"/>
      <c r="G36" s="10"/>
      <c r="H36" s="10"/>
      <c r="I36" s="10"/>
      <c r="J36" s="10"/>
      <c r="K36" s="10"/>
      <c r="L36" s="10"/>
      <c r="M36" s="10"/>
      <c r="N36" s="10"/>
      <c r="O36" s="10"/>
      <c r="P36" s="10"/>
    </row>
    <row r="37" spans="1:16" s="4" customFormat="1" hidden="1">
      <c r="A37" s="10"/>
      <c r="B37" s="50"/>
      <c r="C37" s="66"/>
      <c r="D37" s="66"/>
      <c r="E37" s="66"/>
      <c r="F37" s="10"/>
      <c r="G37" s="10"/>
      <c r="H37" s="10"/>
      <c r="I37" s="10"/>
      <c r="J37" s="10"/>
      <c r="K37" s="10"/>
      <c r="L37" s="10"/>
      <c r="M37" s="10"/>
      <c r="N37" s="10"/>
      <c r="O37" s="10"/>
      <c r="P37" s="10"/>
    </row>
    <row r="38" spans="1:16" s="4" customFormat="1" hidden="1">
      <c r="A38" s="10"/>
      <c r="B38" s="50"/>
      <c r="C38" s="66"/>
      <c r="D38" s="66"/>
      <c r="E38" s="66"/>
      <c r="F38" s="10"/>
      <c r="G38" s="10"/>
      <c r="H38" s="10"/>
      <c r="I38" s="10"/>
      <c r="J38" s="10"/>
      <c r="K38" s="10"/>
      <c r="L38" s="10"/>
      <c r="M38" s="10"/>
      <c r="N38" s="10"/>
      <c r="O38" s="10"/>
      <c r="P38" s="10"/>
    </row>
    <row r="39" spans="1:16" s="4" customFormat="1" hidden="1">
      <c r="A39" s="10"/>
      <c r="B39" s="50"/>
      <c r="C39" s="66"/>
      <c r="D39" s="66"/>
      <c r="E39" s="66"/>
      <c r="F39" s="10"/>
      <c r="G39" s="10"/>
      <c r="H39" s="10"/>
      <c r="I39" s="10"/>
      <c r="J39" s="10"/>
      <c r="K39" s="10"/>
      <c r="L39" s="10"/>
      <c r="M39" s="10"/>
      <c r="N39" s="10"/>
      <c r="O39" s="10"/>
      <c r="P39" s="10"/>
    </row>
    <row r="40" spans="1:16" s="4" customFormat="1" hidden="1">
      <c r="A40" s="10"/>
      <c r="B40" s="50"/>
      <c r="C40" s="66"/>
      <c r="D40" s="66"/>
      <c r="E40" s="66"/>
      <c r="F40" s="10"/>
      <c r="G40" s="10"/>
      <c r="H40" s="10"/>
      <c r="I40" s="10"/>
      <c r="J40" s="10"/>
      <c r="K40" s="10"/>
      <c r="L40" s="10"/>
      <c r="M40" s="10"/>
      <c r="N40" s="10"/>
      <c r="O40" s="10"/>
      <c r="P40" s="10"/>
    </row>
    <row r="41" spans="1:16" s="4" customFormat="1" hidden="1">
      <c r="A41" s="10"/>
      <c r="B41" s="50"/>
      <c r="C41" s="66"/>
      <c r="D41" s="66"/>
      <c r="E41" s="66"/>
      <c r="F41" s="10"/>
      <c r="G41" s="10"/>
      <c r="H41" s="10"/>
      <c r="I41" s="10"/>
      <c r="J41" s="10"/>
      <c r="K41" s="10"/>
      <c r="L41" s="10"/>
      <c r="M41" s="10"/>
      <c r="N41" s="10"/>
      <c r="O41" s="10"/>
      <c r="P41" s="10"/>
    </row>
    <row r="42" spans="1:16" s="4" customFormat="1" hidden="1">
      <c r="A42" s="10"/>
      <c r="B42" s="50"/>
      <c r="C42" s="66"/>
      <c r="D42" s="66"/>
      <c r="E42" s="66"/>
      <c r="F42" s="10"/>
      <c r="G42" s="10"/>
      <c r="H42" s="10"/>
      <c r="I42" s="10"/>
      <c r="J42" s="10"/>
      <c r="K42" s="10"/>
      <c r="L42" s="10"/>
      <c r="M42" s="10"/>
      <c r="N42" s="10"/>
      <c r="O42" s="10"/>
      <c r="P42" s="10"/>
    </row>
    <row r="43" spans="1:16" s="4" customFormat="1" hidden="1">
      <c r="A43" s="10"/>
      <c r="B43" s="50"/>
      <c r="C43" s="66"/>
      <c r="D43" s="66"/>
      <c r="E43" s="66"/>
      <c r="F43" s="10"/>
      <c r="G43" s="10"/>
      <c r="H43" s="10"/>
      <c r="I43" s="10"/>
      <c r="J43" s="10"/>
      <c r="K43" s="10"/>
      <c r="L43" s="10"/>
      <c r="M43" s="10"/>
      <c r="N43" s="10"/>
      <c r="O43" s="10"/>
      <c r="P43" s="10"/>
    </row>
    <row r="44" spans="1:16" s="4" customFormat="1" hidden="1">
      <c r="A44" s="10"/>
      <c r="B44" s="50"/>
      <c r="C44" s="66"/>
      <c r="D44" s="66"/>
      <c r="E44" s="66"/>
      <c r="F44" s="10"/>
      <c r="G44" s="10"/>
      <c r="H44" s="10"/>
      <c r="I44" s="10"/>
      <c r="J44" s="10"/>
      <c r="K44" s="10"/>
      <c r="L44" s="10"/>
      <c r="M44" s="10"/>
      <c r="N44" s="10"/>
      <c r="O44" s="10"/>
      <c r="P44" s="10"/>
    </row>
    <row r="45" spans="1:16" s="4" customFormat="1" hidden="1">
      <c r="A45" s="10"/>
      <c r="B45" s="50"/>
      <c r="C45" s="66"/>
      <c r="D45" s="66"/>
      <c r="E45" s="66"/>
      <c r="F45" s="10"/>
      <c r="G45" s="10"/>
      <c r="H45" s="10"/>
      <c r="I45" s="10"/>
      <c r="J45" s="10"/>
      <c r="K45" s="10"/>
      <c r="L45" s="10"/>
      <c r="M45" s="10"/>
      <c r="N45" s="10"/>
      <c r="O45" s="10"/>
      <c r="P45" s="10"/>
    </row>
    <row r="46" spans="1:16" s="4" customFormat="1" hidden="1">
      <c r="A46" s="10"/>
      <c r="B46" s="50"/>
      <c r="C46" s="66"/>
      <c r="D46" s="66"/>
      <c r="E46" s="66"/>
      <c r="F46" s="10"/>
      <c r="G46" s="10"/>
      <c r="H46" s="10"/>
      <c r="I46" s="10"/>
      <c r="J46" s="10"/>
      <c r="K46" s="10"/>
      <c r="L46" s="10"/>
      <c r="M46" s="10"/>
      <c r="N46" s="10"/>
      <c r="O46" s="10"/>
      <c r="P46" s="10"/>
    </row>
    <row r="47" spans="1:16" s="4" customFormat="1" hidden="1">
      <c r="A47" s="10"/>
      <c r="B47" s="50"/>
      <c r="C47" s="66"/>
      <c r="D47" s="66"/>
      <c r="E47" s="66"/>
      <c r="F47" s="10"/>
      <c r="G47" s="10"/>
      <c r="H47" s="10"/>
      <c r="I47" s="10"/>
      <c r="J47" s="10"/>
      <c r="K47" s="10"/>
      <c r="L47" s="10"/>
      <c r="M47" s="10"/>
      <c r="N47" s="10"/>
      <c r="O47" s="10"/>
      <c r="P47" s="10"/>
    </row>
    <row r="48" spans="1:16" s="4" customFormat="1" hidden="1">
      <c r="A48" s="10"/>
      <c r="B48" s="50"/>
      <c r="C48" s="66"/>
      <c r="D48" s="66"/>
      <c r="E48" s="66"/>
      <c r="F48" s="10"/>
      <c r="G48" s="10"/>
      <c r="H48" s="10"/>
      <c r="I48" s="10"/>
      <c r="J48" s="10"/>
      <c r="K48" s="10"/>
      <c r="L48" s="10"/>
      <c r="M48" s="10"/>
      <c r="N48" s="10"/>
      <c r="O48" s="10"/>
      <c r="P48" s="10"/>
    </row>
    <row r="49" spans="1:16" s="4" customFormat="1" hidden="1">
      <c r="A49" s="10"/>
      <c r="B49" s="50"/>
      <c r="C49" s="66"/>
      <c r="D49" s="66"/>
      <c r="E49" s="66"/>
      <c r="F49" s="10"/>
      <c r="G49" s="10"/>
      <c r="H49" s="10"/>
      <c r="I49" s="10"/>
      <c r="J49" s="10"/>
      <c r="K49" s="10"/>
      <c r="L49" s="10"/>
      <c r="M49" s="10"/>
      <c r="N49" s="10"/>
      <c r="O49" s="10"/>
      <c r="P49" s="10"/>
    </row>
    <row r="50" spans="1:16" s="4" customFormat="1" hidden="1">
      <c r="A50" s="10"/>
      <c r="B50" s="50"/>
      <c r="C50" s="66"/>
      <c r="D50" s="66"/>
      <c r="E50" s="66"/>
      <c r="F50" s="10"/>
      <c r="G50" s="10"/>
      <c r="H50" s="10"/>
      <c r="I50" s="10"/>
      <c r="J50" s="10"/>
      <c r="K50" s="10"/>
      <c r="L50" s="10"/>
      <c r="M50" s="10"/>
      <c r="N50" s="10"/>
      <c r="O50" s="10"/>
      <c r="P50" s="10"/>
    </row>
    <row r="51" spans="1:16" s="4" customFormat="1" hidden="1">
      <c r="A51" s="10"/>
      <c r="B51" s="50"/>
      <c r="C51" s="66"/>
      <c r="D51" s="66"/>
      <c r="E51" s="66"/>
      <c r="F51" s="10"/>
      <c r="G51" s="10"/>
      <c r="H51" s="10"/>
      <c r="I51" s="10"/>
      <c r="J51" s="10"/>
      <c r="K51" s="10"/>
      <c r="L51" s="10"/>
      <c r="M51" s="10"/>
      <c r="N51" s="10"/>
      <c r="O51" s="10"/>
      <c r="P51" s="10"/>
    </row>
    <row r="52" spans="1:16" s="4" customFormat="1" hidden="1">
      <c r="A52" s="10"/>
      <c r="B52" s="50"/>
      <c r="C52" s="66"/>
      <c r="D52" s="66"/>
      <c r="E52" s="66"/>
      <c r="F52" s="10"/>
      <c r="G52" s="10"/>
      <c r="H52" s="10"/>
      <c r="I52" s="10"/>
      <c r="J52" s="10"/>
      <c r="K52" s="10"/>
      <c r="L52" s="10"/>
      <c r="M52" s="10"/>
      <c r="N52" s="10"/>
      <c r="O52" s="10"/>
      <c r="P52" s="10"/>
    </row>
    <row r="53" spans="1:16" s="4" customFormat="1" hidden="1">
      <c r="A53" s="10"/>
      <c r="B53" s="50"/>
      <c r="C53" s="66"/>
      <c r="D53" s="66"/>
      <c r="E53" s="66"/>
      <c r="F53" s="10"/>
      <c r="G53" s="10"/>
      <c r="H53" s="10"/>
      <c r="I53" s="10"/>
      <c r="J53" s="10"/>
      <c r="K53" s="10"/>
      <c r="L53" s="10"/>
      <c r="M53" s="10"/>
      <c r="N53" s="10"/>
      <c r="O53" s="10"/>
      <c r="P53" s="10"/>
    </row>
    <row r="54" spans="1:16" s="4" customFormat="1" hidden="1">
      <c r="A54" s="10"/>
      <c r="B54" s="50"/>
      <c r="C54" s="66"/>
      <c r="D54" s="66"/>
      <c r="E54" s="66"/>
      <c r="F54" s="10"/>
      <c r="G54" s="10"/>
      <c r="H54" s="10"/>
      <c r="I54" s="10"/>
      <c r="J54" s="10"/>
      <c r="K54" s="10"/>
      <c r="L54" s="10"/>
      <c r="M54" s="10"/>
      <c r="N54" s="10"/>
      <c r="O54" s="10"/>
      <c r="P54" s="10"/>
    </row>
    <row r="55" spans="1:16" s="4" customFormat="1" hidden="1">
      <c r="A55" s="10"/>
      <c r="B55" s="50"/>
      <c r="C55" s="66"/>
      <c r="D55" s="66"/>
      <c r="E55" s="66"/>
      <c r="F55" s="10"/>
      <c r="G55" s="10"/>
      <c r="H55" s="10"/>
      <c r="I55" s="10"/>
      <c r="J55" s="10"/>
      <c r="K55" s="10"/>
      <c r="L55" s="10"/>
      <c r="M55" s="10"/>
      <c r="N55" s="10"/>
      <c r="O55" s="10"/>
      <c r="P55" s="10"/>
    </row>
    <row r="56" spans="1:16" s="4" customFormat="1" ht="13.5" hidden="1" thickBot="1">
      <c r="A56" s="31"/>
      <c r="B56" s="31"/>
      <c r="C56" s="31"/>
      <c r="D56" s="31"/>
      <c r="E56" s="31"/>
      <c r="F56" s="31"/>
      <c r="G56" s="31"/>
      <c r="H56" s="31"/>
      <c r="I56" s="31"/>
      <c r="J56" s="31"/>
      <c r="K56" s="31"/>
    </row>
    <row r="57" spans="1:16" s="4" customFormat="1" ht="20.25" hidden="1">
      <c r="A57" s="200"/>
    </row>
    <row r="58" spans="1:16" s="4" customFormat="1" hidden="1">
      <c r="B58" s="36"/>
    </row>
    <row r="59" spans="1:16" s="4" customFormat="1" hidden="1">
      <c r="B59" s="36"/>
    </row>
    <row r="60" spans="1:16" s="4" customFormat="1" hidden="1">
      <c r="A60" s="10"/>
      <c r="B60" s="1"/>
    </row>
    <row r="61" spans="1:16" s="4" customFormat="1" hidden="1">
      <c r="B61" s="1"/>
    </row>
    <row r="62" spans="1:16" s="4" customFormat="1" hidden="1">
      <c r="B62" s="1"/>
    </row>
    <row r="63" spans="1:16" s="4" customFormat="1" hidden="1">
      <c r="B63" s="1"/>
    </row>
    <row r="64" spans="1:16" s="4" customFormat="1" hidden="1">
      <c r="B64" s="1"/>
    </row>
    <row r="65" spans="1:11" s="4" customFormat="1" hidden="1">
      <c r="B65" s="1"/>
    </row>
    <row r="66" spans="1:11" s="4" customFormat="1" hidden="1">
      <c r="B66" s="1"/>
    </row>
    <row r="67" spans="1:11" s="4" customFormat="1" hidden="1">
      <c r="B67" s="1"/>
    </row>
    <row r="68" spans="1:11" s="4" customFormat="1" hidden="1"/>
    <row r="69" spans="1:11" s="4" customFormat="1" hidden="1"/>
    <row r="70" spans="1:11" s="4" customFormat="1" hidden="1"/>
    <row r="71" spans="1:11" s="4" customFormat="1" hidden="1"/>
    <row r="72" spans="1:11" s="4" customFormat="1" hidden="1"/>
    <row r="73" spans="1:11" s="4" customFormat="1" hidden="1"/>
    <row r="74" spans="1:11" s="4" customFormat="1" hidden="1"/>
    <row r="75" spans="1:11" s="4" customFormat="1" hidden="1"/>
    <row r="76" spans="1:11" s="4" customFormat="1" hidden="1"/>
    <row r="77" spans="1:11" s="4" customFormat="1" hidden="1"/>
    <row r="78" spans="1:11" s="4" customFormat="1" hidden="1"/>
    <row r="79" spans="1:11" s="47" customFormat="1" hidden="1"/>
    <row r="80" spans="1:11" s="4" customFormat="1" hidden="1">
      <c r="A80" s="47"/>
      <c r="B80" s="10"/>
      <c r="C80" s="47"/>
      <c r="D80" s="47"/>
      <c r="E80" s="47"/>
      <c r="F80" s="47"/>
      <c r="G80" s="47"/>
      <c r="H80" s="47"/>
      <c r="I80" s="47"/>
      <c r="J80" s="47"/>
      <c r="K80" s="47"/>
    </row>
    <row r="81" spans="1:11" s="4" customFormat="1" hidden="1">
      <c r="A81" s="47"/>
      <c r="B81" s="10"/>
      <c r="C81" s="47"/>
      <c r="D81" s="47"/>
      <c r="E81" s="47"/>
      <c r="F81" s="47"/>
      <c r="G81" s="47"/>
      <c r="H81" s="47"/>
      <c r="I81" s="47"/>
      <c r="J81" s="47"/>
      <c r="K81" s="47"/>
    </row>
    <row r="82" spans="1:11" s="4" customFormat="1" hidden="1">
      <c r="A82" s="47"/>
      <c r="B82" s="10"/>
      <c r="C82" s="47"/>
      <c r="D82" s="47"/>
      <c r="E82" s="47"/>
      <c r="F82" s="47"/>
      <c r="G82" s="47"/>
      <c r="H82" s="47"/>
      <c r="I82" s="47"/>
      <c r="J82" s="47"/>
      <c r="K82" s="47"/>
    </row>
    <row r="83" spans="1:11" s="4" customFormat="1" hidden="1">
      <c r="A83" s="47"/>
      <c r="B83" s="10"/>
      <c r="C83" s="47"/>
      <c r="D83" s="47"/>
      <c r="E83" s="47"/>
      <c r="F83" s="47"/>
      <c r="G83" s="47"/>
      <c r="H83" s="47"/>
      <c r="I83" s="47"/>
      <c r="J83" s="47"/>
      <c r="K83" s="47"/>
    </row>
    <row r="84" spans="1:11" s="4" customFormat="1" hidden="1">
      <c r="A84" s="47"/>
      <c r="B84" s="10"/>
      <c r="C84" s="47"/>
      <c r="D84" s="47"/>
      <c r="E84" s="47"/>
      <c r="F84" s="47"/>
      <c r="G84" s="47"/>
      <c r="H84" s="47"/>
      <c r="I84" s="47"/>
      <c r="J84" s="47"/>
      <c r="K84" s="47"/>
    </row>
    <row r="85" spans="1:11" s="4" customFormat="1" hidden="1">
      <c r="A85" s="47"/>
      <c r="B85" s="10"/>
      <c r="C85" s="47"/>
      <c r="D85" s="47"/>
      <c r="E85" s="47"/>
      <c r="F85" s="47"/>
      <c r="G85" s="47"/>
      <c r="H85" s="47"/>
      <c r="I85" s="47"/>
      <c r="J85" s="47"/>
      <c r="K85" s="47"/>
    </row>
    <row r="86" spans="1:11" s="4" customFormat="1" hidden="1">
      <c r="A86" s="47"/>
      <c r="B86" s="10"/>
      <c r="C86" s="47"/>
      <c r="D86" s="47"/>
      <c r="E86" s="47"/>
      <c r="F86" s="47"/>
      <c r="G86" s="47"/>
      <c r="H86" s="47"/>
      <c r="I86" s="47"/>
      <c r="J86" s="47"/>
      <c r="K86" s="47"/>
    </row>
    <row r="87" spans="1:11" s="4" customFormat="1" hidden="1">
      <c r="A87" s="47"/>
      <c r="B87" s="10"/>
      <c r="C87" s="47"/>
      <c r="D87" s="47"/>
      <c r="E87" s="47"/>
      <c r="F87" s="47"/>
      <c r="G87" s="47"/>
      <c r="H87" s="47"/>
      <c r="I87" s="47"/>
      <c r="J87" s="47"/>
      <c r="K87" s="47"/>
    </row>
    <row r="88" spans="1:11" s="4" customFormat="1" hidden="1">
      <c r="A88" s="47"/>
      <c r="B88" s="10"/>
      <c r="C88" s="47"/>
      <c r="D88" s="47"/>
      <c r="E88" s="47"/>
      <c r="F88" s="47"/>
      <c r="G88" s="47"/>
      <c r="H88" s="47"/>
      <c r="I88" s="47"/>
      <c r="J88" s="47"/>
      <c r="K88" s="47"/>
    </row>
    <row r="89" spans="1:11" s="4" customFormat="1" hidden="1">
      <c r="A89" s="47"/>
      <c r="B89" s="10"/>
      <c r="C89" s="47"/>
      <c r="D89" s="47"/>
      <c r="E89" s="47"/>
      <c r="F89" s="47"/>
      <c r="G89" s="47"/>
      <c r="H89" s="47"/>
      <c r="I89" s="47"/>
      <c r="J89" s="47"/>
      <c r="K89" s="47"/>
    </row>
    <row r="90" spans="1:11" s="4" customFormat="1" hidden="1">
      <c r="A90" s="47"/>
      <c r="B90" s="10"/>
      <c r="C90" s="47"/>
      <c r="D90" s="47"/>
      <c r="E90" s="47"/>
      <c r="F90" s="47"/>
      <c r="G90" s="47"/>
      <c r="H90" s="47"/>
      <c r="I90" s="47"/>
      <c r="J90" s="47"/>
      <c r="K90" s="47"/>
    </row>
    <row r="91" spans="1:11" s="4" customFormat="1" hidden="1">
      <c r="A91" s="47"/>
      <c r="B91" s="10"/>
      <c r="C91" s="47"/>
      <c r="D91" s="47"/>
      <c r="E91" s="47"/>
      <c r="F91" s="47"/>
      <c r="G91" s="47"/>
      <c r="H91" s="47"/>
      <c r="I91" s="47"/>
      <c r="J91" s="47"/>
      <c r="K91" s="47"/>
    </row>
    <row r="92" spans="1:11" s="4" customFormat="1" hidden="1">
      <c r="A92" s="47"/>
      <c r="B92" s="10"/>
      <c r="C92" s="47"/>
      <c r="D92" s="47"/>
      <c r="E92" s="47"/>
      <c r="F92" s="47"/>
      <c r="G92" s="47"/>
      <c r="H92" s="47"/>
      <c r="I92" s="47"/>
      <c r="J92" s="47"/>
      <c r="K92" s="47"/>
    </row>
    <row r="93" spans="1:11" s="4" customFormat="1" hidden="1">
      <c r="A93" s="47"/>
      <c r="B93" s="10"/>
      <c r="C93" s="47"/>
      <c r="D93" s="47"/>
      <c r="E93" s="47"/>
      <c r="F93" s="47"/>
      <c r="G93" s="47"/>
      <c r="H93" s="47"/>
      <c r="I93" s="47"/>
      <c r="J93" s="47"/>
      <c r="K93" s="47"/>
    </row>
    <row r="94" spans="1:11" s="4" customFormat="1" hidden="1">
      <c r="A94" s="47" t="s">
        <v>109</v>
      </c>
      <c r="B94" s="10"/>
      <c r="C94" s="47"/>
      <c r="D94" s="47"/>
      <c r="E94" s="47"/>
      <c r="F94" s="47"/>
      <c r="G94" s="47"/>
      <c r="H94" s="47"/>
      <c r="I94" s="47"/>
      <c r="J94" s="47"/>
      <c r="K94" s="47"/>
    </row>
    <row r="95" spans="1:11" s="4" customFormat="1" ht="13.5" hidden="1" thickBot="1">
      <c r="A95" s="31"/>
      <c r="B95" s="31"/>
      <c r="C95" s="31" t="s">
        <v>247</v>
      </c>
      <c r="D95" s="31" t="s">
        <v>248</v>
      </c>
      <c r="E95" s="31"/>
      <c r="F95" s="31"/>
      <c r="G95" s="31"/>
      <c r="H95" s="31"/>
      <c r="I95" s="31"/>
      <c r="J95" s="31"/>
      <c r="K95" s="31"/>
    </row>
    <row r="96" spans="1:11" s="4" customFormat="1" ht="20.25">
      <c r="A96" s="200" t="s">
        <v>109</v>
      </c>
      <c r="B96" s="200"/>
      <c r="C96" s="200"/>
      <c r="D96" s="200"/>
      <c r="E96" s="200"/>
      <c r="F96" s="200"/>
      <c r="G96" s="200"/>
      <c r="H96" s="200"/>
    </row>
    <row r="97" spans="1:8" s="4" customFormat="1">
      <c r="A97" s="3"/>
      <c r="B97" s="3"/>
      <c r="C97" s="3" t="s">
        <v>247</v>
      </c>
      <c r="D97" s="3" t="s">
        <v>248</v>
      </c>
      <c r="E97" s="3"/>
      <c r="G97" s="3"/>
      <c r="H97" s="3"/>
    </row>
    <row r="98" spans="1:8" s="4" customFormat="1">
      <c r="A98" s="3" t="s">
        <v>249</v>
      </c>
      <c r="B98" s="3"/>
      <c r="C98" s="3"/>
      <c r="D98" s="3"/>
      <c r="E98" s="3"/>
      <c r="G98" s="3"/>
      <c r="H98" s="3"/>
    </row>
    <row r="99" spans="1:8" s="4" customFormat="1">
      <c r="A99" s="5" t="s">
        <v>250</v>
      </c>
      <c r="B99" s="5"/>
      <c r="C99" s="54"/>
      <c r="D99" s="180"/>
      <c r="E99" s="5"/>
      <c r="G99" s="5"/>
      <c r="H99" s="5"/>
    </row>
    <row r="100" spans="1:8" s="4" customFormat="1" hidden="1">
      <c r="A100" s="5" t="s">
        <v>251</v>
      </c>
      <c r="B100" s="5"/>
      <c r="C100" s="55">
        <v>177.56366101694914</v>
      </c>
      <c r="D100" s="55">
        <v>250</v>
      </c>
      <c r="E100" s="5"/>
      <c r="G100" s="5"/>
      <c r="H100" s="5"/>
    </row>
    <row r="101" spans="1:8" s="4" customFormat="1" hidden="1">
      <c r="A101" s="5" t="s">
        <v>252</v>
      </c>
      <c r="B101" s="5"/>
      <c r="C101" s="55"/>
      <c r="D101" s="55"/>
      <c r="E101" s="5"/>
      <c r="G101" s="5"/>
      <c r="H101" s="5"/>
    </row>
    <row r="102" spans="1:8" s="4" customFormat="1" hidden="1">
      <c r="A102" s="6" t="s">
        <v>253</v>
      </c>
      <c r="B102" s="6"/>
      <c r="C102" s="54">
        <v>1</v>
      </c>
      <c r="D102" s="54">
        <v>0.71025464406779737</v>
      </c>
      <c r="E102" s="6"/>
      <c r="G102" s="6"/>
      <c r="H102" s="6"/>
    </row>
    <row r="103" spans="1:8" s="4" customFormat="1" hidden="1">
      <c r="A103" s="5"/>
      <c r="B103" s="5"/>
      <c r="C103" s="5"/>
      <c r="D103" s="5"/>
      <c r="E103" s="5"/>
      <c r="G103" s="5"/>
      <c r="H103" s="5"/>
    </row>
    <row r="104" spans="1:8" s="4" customFormat="1" hidden="1">
      <c r="A104" s="6" t="s">
        <v>254</v>
      </c>
      <c r="B104" s="6"/>
      <c r="C104" s="6"/>
      <c r="D104" s="6">
        <v>0</v>
      </c>
      <c r="E104" s="6"/>
      <c r="G104" s="6"/>
      <c r="H104" s="6"/>
    </row>
    <row r="105" spans="1:8" s="4" customFormat="1" hidden="1">
      <c r="A105" s="6" t="s">
        <v>255</v>
      </c>
      <c r="B105" s="6"/>
      <c r="C105" s="6"/>
      <c r="D105" s="6">
        <v>0</v>
      </c>
      <c r="E105" s="6"/>
      <c r="G105" s="6"/>
      <c r="H105" s="6"/>
    </row>
    <row r="106" spans="1:8" s="4" customFormat="1" hidden="1">
      <c r="A106" s="6" t="s">
        <v>256</v>
      </c>
      <c r="B106" s="6"/>
      <c r="C106" s="6"/>
      <c r="D106" s="6">
        <v>66.666666666666671</v>
      </c>
      <c r="E106" s="6"/>
      <c r="G106" s="6"/>
      <c r="H106" s="6"/>
    </row>
    <row r="107" spans="1:8" s="4" customFormat="1" hidden="1">
      <c r="A107" s="6" t="s">
        <v>257</v>
      </c>
      <c r="B107" s="6"/>
      <c r="C107" s="6"/>
      <c r="D107" s="6">
        <v>0</v>
      </c>
      <c r="E107" s="6"/>
      <c r="G107" s="6"/>
      <c r="H107" s="6"/>
    </row>
    <row r="108" spans="1:8" s="4" customFormat="1" hidden="1">
      <c r="A108" s="6" t="s">
        <v>258</v>
      </c>
      <c r="B108" s="6"/>
      <c r="C108" s="6"/>
      <c r="D108" s="6">
        <v>0.4</v>
      </c>
      <c r="E108" s="6"/>
      <c r="G108" s="6"/>
      <c r="H108" s="6"/>
    </row>
    <row r="109" spans="1:8" s="4" customFormat="1" hidden="1">
      <c r="A109" s="6" t="s">
        <v>259</v>
      </c>
      <c r="B109" s="6"/>
      <c r="C109" s="6"/>
      <c r="D109" s="6">
        <v>0</v>
      </c>
      <c r="E109" s="6"/>
      <c r="G109" s="6"/>
      <c r="H109" s="6"/>
    </row>
    <row r="110" spans="1:8" s="4" customFormat="1">
      <c r="A110" s="6"/>
      <c r="B110" s="6"/>
      <c r="C110" s="6"/>
      <c r="D110" s="6"/>
      <c r="E110" s="6"/>
      <c r="F110" s="6"/>
      <c r="G110" s="6"/>
      <c r="H110" s="6"/>
    </row>
    <row r="111" spans="1:8" s="4" customFormat="1">
      <c r="C111" s="3" t="s">
        <v>247</v>
      </c>
      <c r="D111" s="3" t="s">
        <v>248</v>
      </c>
      <c r="E111" s="3" t="s">
        <v>260</v>
      </c>
    </row>
    <row r="112" spans="1:8" s="4" customFormat="1">
      <c r="A112" s="3" t="s">
        <v>261</v>
      </c>
      <c r="B112" s="3"/>
      <c r="C112" s="3"/>
      <c r="D112" s="3"/>
      <c r="E112" s="3"/>
      <c r="G112" s="3"/>
      <c r="H112" s="3"/>
    </row>
    <row r="113" spans="1:8" s="4" customFormat="1">
      <c r="A113" s="5" t="s">
        <v>262</v>
      </c>
      <c r="B113" s="5"/>
      <c r="C113" s="56"/>
      <c r="D113" s="73"/>
      <c r="E113" s="76"/>
      <c r="F113" s="72"/>
      <c r="G113" s="5"/>
      <c r="H113" s="5"/>
    </row>
    <row r="114" spans="1:8" s="4" customFormat="1">
      <c r="A114" s="5" t="s">
        <v>263</v>
      </c>
      <c r="B114" s="5"/>
      <c r="C114" s="56"/>
      <c r="D114" s="73"/>
      <c r="E114" s="76"/>
      <c r="F114" s="72"/>
      <c r="G114" s="5"/>
      <c r="H114" s="5"/>
    </row>
    <row r="115" spans="1:8" s="4" customFormat="1">
      <c r="A115" s="5" t="s">
        <v>264</v>
      </c>
      <c r="B115" s="5"/>
      <c r="C115" s="56"/>
      <c r="D115" s="73"/>
      <c r="E115" s="76"/>
      <c r="F115" s="72"/>
      <c r="G115" s="5"/>
      <c r="H115" s="5"/>
    </row>
    <row r="116" spans="1:8" s="4" customFormat="1">
      <c r="A116" s="5" t="s">
        <v>265</v>
      </c>
      <c r="B116" s="5"/>
      <c r="C116" s="56"/>
      <c r="D116" s="73"/>
      <c r="E116" s="76"/>
      <c r="F116" s="72"/>
      <c r="G116" s="5"/>
      <c r="H116" s="5"/>
    </row>
    <row r="117" spans="1:8" s="4" customFormat="1">
      <c r="A117" s="5" t="s">
        <v>266</v>
      </c>
      <c r="B117" s="5"/>
      <c r="C117" s="56"/>
      <c r="D117" s="73"/>
      <c r="E117" s="76"/>
      <c r="F117" s="72"/>
      <c r="G117" s="5"/>
      <c r="H117" s="5"/>
    </row>
    <row r="118" spans="1:8" s="4" customFormat="1">
      <c r="A118" s="5" t="s">
        <v>267</v>
      </c>
      <c r="B118" s="5"/>
      <c r="C118" s="56"/>
      <c r="D118" s="73"/>
      <c r="E118" s="76"/>
      <c r="F118" s="72"/>
      <c r="G118" s="5"/>
      <c r="H118" s="5"/>
    </row>
    <row r="119" spans="1:8" s="4" customFormat="1">
      <c r="A119" s="5" t="s">
        <v>268</v>
      </c>
      <c r="B119" s="5"/>
      <c r="C119" s="74"/>
      <c r="D119" s="64"/>
      <c r="E119" s="76"/>
      <c r="F119" s="72"/>
      <c r="G119" s="5"/>
      <c r="H119" s="5"/>
    </row>
    <row r="120" spans="1:8" s="4" customFormat="1">
      <c r="A120" s="5" t="s">
        <v>269</v>
      </c>
      <c r="B120" s="5"/>
      <c r="C120" s="56"/>
      <c r="D120" s="73"/>
      <c r="E120" s="76"/>
      <c r="F120" s="72"/>
      <c r="G120" s="5"/>
      <c r="H120" s="5"/>
    </row>
    <row r="121" spans="1:8" s="4" customFormat="1">
      <c r="A121" s="5"/>
      <c r="B121" s="5"/>
      <c r="C121" s="5"/>
      <c r="D121" s="5"/>
      <c r="E121" s="5"/>
      <c r="F121" s="5"/>
      <c r="G121" s="5"/>
      <c r="H121" s="5"/>
    </row>
    <row r="122" spans="1:8" s="3" customFormat="1">
      <c r="C122" s="3" t="s">
        <v>247</v>
      </c>
      <c r="D122" s="3" t="s">
        <v>248</v>
      </c>
      <c r="E122" s="3" t="s">
        <v>260</v>
      </c>
      <c r="F122" s="3" t="s">
        <v>270</v>
      </c>
    </row>
    <row r="123" spans="1:8" s="4" customFormat="1">
      <c r="A123" s="3" t="s">
        <v>271</v>
      </c>
      <c r="B123" s="3"/>
      <c r="C123" s="3"/>
      <c r="D123" s="3"/>
      <c r="E123" s="3"/>
      <c r="F123" s="3"/>
      <c r="H123" s="3"/>
    </row>
    <row r="124" spans="1:8" s="4" customFormat="1">
      <c r="A124" s="4" t="s">
        <v>219</v>
      </c>
      <c r="C124" s="49"/>
      <c r="D124" s="49"/>
      <c r="E124" s="91"/>
      <c r="F124" s="92"/>
    </row>
    <row r="125" spans="1:8" s="4" customFormat="1">
      <c r="A125" s="4" t="s">
        <v>208</v>
      </c>
      <c r="C125" s="49"/>
      <c r="D125" s="49"/>
      <c r="E125" s="91"/>
      <c r="F125" s="92"/>
    </row>
    <row r="126" spans="1:8" s="4" customFormat="1" hidden="1">
      <c r="A126" s="4" t="s">
        <v>224</v>
      </c>
      <c r="C126" s="49"/>
      <c r="D126" s="49"/>
      <c r="E126" s="91"/>
      <c r="F126" s="92"/>
    </row>
    <row r="127" spans="1:8" s="4" customFormat="1">
      <c r="A127" s="4" t="s">
        <v>220</v>
      </c>
      <c r="C127" s="49"/>
      <c r="D127" s="49"/>
      <c r="E127" s="91"/>
      <c r="F127" s="92"/>
    </row>
    <row r="128" spans="1:8" s="4" customFormat="1" hidden="1">
      <c r="A128" s="4" t="s">
        <v>225</v>
      </c>
      <c r="C128" s="49"/>
      <c r="D128" s="49"/>
      <c r="E128" s="91"/>
      <c r="F128" s="92"/>
    </row>
    <row r="129" spans="1:8" s="4" customFormat="1">
      <c r="A129" s="4" t="s">
        <v>221</v>
      </c>
      <c r="C129" s="49"/>
      <c r="D129" s="49"/>
      <c r="E129" s="91"/>
      <c r="F129" s="92"/>
    </row>
    <row r="130" spans="1:8" s="4" customFormat="1">
      <c r="A130" s="4" t="s">
        <v>222</v>
      </c>
      <c r="B130" s="47"/>
      <c r="C130" s="75"/>
      <c r="D130" s="75"/>
      <c r="E130" s="91"/>
      <c r="F130" s="92"/>
    </row>
    <row r="131" spans="1:8" s="4" customFormat="1">
      <c r="A131" s="4" t="s">
        <v>223</v>
      </c>
      <c r="B131" s="47"/>
      <c r="C131" s="75"/>
      <c r="D131" s="75"/>
      <c r="E131" s="91"/>
      <c r="F131" s="92"/>
    </row>
    <row r="132" spans="1:8" s="4" customFormat="1">
      <c r="A132" s="4" t="s">
        <v>272</v>
      </c>
      <c r="B132" s="47"/>
      <c r="C132" s="71"/>
      <c r="D132" s="75"/>
      <c r="E132" s="91"/>
      <c r="F132" s="92"/>
    </row>
    <row r="133" spans="1:8" s="4" customFormat="1">
      <c r="B133" s="47"/>
      <c r="C133" s="47"/>
      <c r="D133" s="47"/>
    </row>
    <row r="134" spans="1:8" s="4" customFormat="1">
      <c r="A134" s="3" t="s">
        <v>273</v>
      </c>
      <c r="B134" s="3"/>
      <c r="C134" s="3"/>
      <c r="D134" s="3"/>
      <c r="F134" s="3"/>
      <c r="H134" s="3"/>
    </row>
    <row r="135" spans="1:8" s="4" customFormat="1">
      <c r="A135" s="4" t="s">
        <v>219</v>
      </c>
      <c r="D135" s="49"/>
      <c r="E135" s="77"/>
    </row>
    <row r="136" spans="1:8" s="4" customFormat="1">
      <c r="A136" s="4" t="s">
        <v>208</v>
      </c>
      <c r="D136" s="49"/>
      <c r="E136" s="77"/>
    </row>
    <row r="137" spans="1:8" s="4" customFormat="1">
      <c r="A137" s="10" t="s">
        <v>224</v>
      </c>
      <c r="B137" s="10"/>
      <c r="C137" s="10"/>
      <c r="D137" s="49"/>
      <c r="E137" s="77"/>
      <c r="F137" s="10"/>
      <c r="H137" s="10"/>
    </row>
    <row r="138" spans="1:8" s="4" customFormat="1">
      <c r="A138" s="4" t="s">
        <v>220</v>
      </c>
      <c r="D138" s="49"/>
      <c r="E138" s="77"/>
    </row>
    <row r="139" spans="1:8" s="4" customFormat="1">
      <c r="A139" s="4" t="s">
        <v>225</v>
      </c>
      <c r="D139" s="49"/>
      <c r="E139" s="77"/>
    </row>
    <row r="140" spans="1:8" s="4" customFormat="1">
      <c r="A140" s="4" t="s">
        <v>221</v>
      </c>
      <c r="D140" s="49"/>
      <c r="E140" s="77"/>
    </row>
    <row r="141" spans="1:8" s="4" customFormat="1">
      <c r="A141" s="4" t="s">
        <v>222</v>
      </c>
      <c r="D141" s="49"/>
      <c r="E141" s="77"/>
    </row>
    <row r="142" spans="1:8" s="4" customFormat="1">
      <c r="A142" s="4" t="s">
        <v>223</v>
      </c>
      <c r="D142" s="49"/>
      <c r="E142" s="77"/>
    </row>
    <row r="143" spans="1:8" s="4" customFormat="1">
      <c r="A143" s="4" t="s">
        <v>274</v>
      </c>
      <c r="D143" s="49"/>
      <c r="E143" s="77"/>
    </row>
    <row r="144" spans="1:8" s="4" customFormat="1"/>
    <row r="145" spans="1:8" s="4" customFormat="1">
      <c r="A145" s="3" t="s">
        <v>275</v>
      </c>
      <c r="B145" s="3"/>
      <c r="C145" s="3"/>
      <c r="D145" s="3"/>
      <c r="F145" s="3"/>
      <c r="H145" s="3"/>
    </row>
    <row r="146" spans="1:8" s="4" customFormat="1">
      <c r="A146" s="4" t="s">
        <v>219</v>
      </c>
      <c r="D146" s="49"/>
      <c r="E146" s="77"/>
    </row>
    <row r="147" spans="1:8" s="4" customFormat="1">
      <c r="A147" s="4" t="s">
        <v>208</v>
      </c>
      <c r="D147" s="49"/>
      <c r="E147" s="77"/>
    </row>
    <row r="148" spans="1:8" s="4" customFormat="1">
      <c r="A148" s="4" t="s">
        <v>224</v>
      </c>
      <c r="D148" s="49"/>
      <c r="E148" s="77"/>
    </row>
    <row r="149" spans="1:8" s="4" customFormat="1">
      <c r="A149" s="4" t="s">
        <v>220</v>
      </c>
      <c r="D149" s="49"/>
      <c r="E149" s="77"/>
    </row>
    <row r="150" spans="1:8" s="4" customFormat="1">
      <c r="A150" s="4" t="s">
        <v>225</v>
      </c>
      <c r="D150" s="49"/>
      <c r="E150" s="77"/>
    </row>
    <row r="151" spans="1:8" s="4" customFormat="1">
      <c r="A151" s="4" t="s">
        <v>221</v>
      </c>
      <c r="D151" s="49"/>
      <c r="E151" s="77"/>
    </row>
    <row r="152" spans="1:8" s="4" customFormat="1">
      <c r="A152" s="4" t="s">
        <v>222</v>
      </c>
      <c r="D152" s="49"/>
      <c r="E152" s="77"/>
    </row>
    <row r="153" spans="1:8" s="4" customFormat="1">
      <c r="A153" s="4" t="s">
        <v>223</v>
      </c>
      <c r="D153" s="49"/>
      <c r="E153" s="77"/>
    </row>
    <row r="154" spans="1:8" s="4" customFormat="1">
      <c r="A154" s="4" t="s">
        <v>274</v>
      </c>
      <c r="D154" s="49"/>
      <c r="E154" s="77"/>
    </row>
    <row r="155" spans="1:8" s="4" customFormat="1">
      <c r="A155" s="4" t="s">
        <v>276</v>
      </c>
      <c r="E155" s="70"/>
    </row>
  </sheetData>
  <mergeCells count="1">
    <mergeCell ref="A1:B1"/>
  </mergeCells>
  <phoneticPr fontId="0" type="noConversion"/>
  <dataValidations count="3">
    <dataValidation type="whole" operator="greaterThanOrEqual" allowBlank="1" showErrorMessage="1" errorTitle=".GE. zero" error="Value must be an integer greater than or equal to zero." sqref="D146:D155 D135:D143 D124:D131" xr:uid="{00000000-0002-0000-0300-000000000000}">
      <formula1>0</formula1>
    </dataValidation>
    <dataValidation operator="greaterThanOrEqual" allowBlank="1" showErrorMessage="1" errorTitle=".GE. zero integer" error="Value must be an integer greater than or equal to zero." sqref="C124:C131" xr:uid="{00000000-0002-0000-0300-000001000000}"/>
    <dataValidation type="list" allowBlank="1" showInputMessage="1" showErrorMessage="1" sqref="C6" xr:uid="{00000000-0002-0000-0300-000002000000}">
      <formula1>$B$78:$B$79</formula1>
    </dataValidation>
  </dataValidations>
  <pageMargins left="0.75" right="0.75" top="1" bottom="1" header="0.5" footer="0.5"/>
  <pageSetup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Auburn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Umphress</dc:creator>
  <cp:keywords/>
  <dc:description/>
  <cp:lastModifiedBy>Bandaru Hrithik</cp:lastModifiedBy>
  <cp:revision/>
  <dcterms:created xsi:type="dcterms:W3CDTF">2001-05-29T14:24:49Z</dcterms:created>
  <dcterms:modified xsi:type="dcterms:W3CDTF">2020-04-20T18:17:51Z</dcterms:modified>
  <cp:category/>
  <cp:contentStatus/>
</cp:coreProperties>
</file>