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3778" documentId="11_F25DC773A252ABDACC1048F5B198734C5BDE58E8" xr6:coauthVersionLast="47" xr6:coauthVersionMax="47" xr10:uidLastSave="{8F6D7AAE-30D1-4B5D-BD21-C098B35FDEDC}"/>
  <bookViews>
    <workbookView xWindow="9135" yWindow="3315" windowWidth="20025" windowHeight="11715" activeTab="1" xr2:uid="{00000000-000D-0000-FFFF-FFFF00000000}"/>
  </bookViews>
  <sheets>
    <sheet name="1 Making functions" sheetId="9" r:id="rId1"/>
    <sheet name="2 Applying functions" sheetId="7" r:id="rId2"/>
    <sheet name="VGSales" sheetId="5" r:id="rId3"/>
    <sheet name="e00eb4de3c8a421cba9b8f4cb8546ec" sheetId="10" state="veryHidden" r:id="rId4"/>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_xlfn.LAMBDA(_xlpm.array,_xlpm.condition,_xlpm.number, _xlfn.TAKE(_xlfn.SORTBY(_xlpm.array, _xlpm.condition, -1), _xlpm.number))</definedName>
    <definedName name="SMALLBY">_xlfn.LAMBDA(_xlpm.array,_xlpm.condition,_xlpm.number, _xlfn.TAKE(_xlfn.SORTBY(_xlpm.array, _xlpm.condition),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G45" i="7" a="1"/>
  <c r="G45" i="7" s="1"/>
  <c r="G41" i="7" a="1"/>
  <c r="G41" i="7" s="1"/>
  <c r="G37" i="7" a="1"/>
  <c r="G37" i="7" s="1"/>
  <c r="I45" i="7"/>
  <c r="I41" i="7"/>
  <c r="I37" i="7"/>
  <c r="H45" i="7"/>
  <c r="H41" i="7"/>
  <c r="H37" i="7"/>
  <c r="F45" i="7"/>
  <c r="F41" i="7"/>
  <c r="F37" i="7"/>
  <c r="B265" i="9" l="1" a="1"/>
  <c r="B265" i="9" s="1"/>
  <c r="B263" i="9" a="1"/>
  <c r="B263" i="9" s="1"/>
  <c r="B264" i="9" a="1"/>
  <c r="B264" i="9" s="1"/>
  <c r="B262" i="9" a="1"/>
  <c r="B262" i="9" s="1"/>
  <c r="C250" i="9" a="1"/>
  <c r="C250" i="9" s="1"/>
  <c r="D250" i="9" a="1"/>
  <c r="D250" i="9" s="1"/>
  <c r="E250" i="9" a="1"/>
  <c r="E250" i="9" s="1"/>
  <c r="F250" i="9" a="1"/>
  <c r="F250" i="9" s="1"/>
  <c r="G250" i="9" a="1"/>
  <c r="G250" i="9" s="1"/>
  <c r="H250" i="9" a="1"/>
  <c r="H250" i="9" s="1"/>
  <c r="I250" i="9" a="1"/>
  <c r="I250" i="9" s="1"/>
  <c r="J250" i="9" a="1"/>
  <c r="J250" i="9" s="1"/>
  <c r="B250" i="9" a="1"/>
  <c r="B250" i="9" s="1"/>
  <c r="A250" i="9"/>
  <c r="D155" i="9" a="1"/>
  <c r="D155" i="9" s="1"/>
  <c r="D205" i="9" a="1"/>
  <c r="D205" i="9" s="1"/>
  <c r="D206" i="9" a="1"/>
  <c r="D206" i="9" s="1"/>
  <c r="D204" i="9" a="1"/>
  <c r="D204" i="9" s="1"/>
  <c r="E204" i="9" a="1"/>
  <c r="E204" i="9" s="1"/>
  <c r="C180" i="9" a="1"/>
  <c r="C180" i="9" s="1"/>
  <c r="B186" i="9" a="1"/>
  <c r="B186" i="9" s="1"/>
  <c r="B185" i="9" a="1"/>
  <c r="B185" i="9" s="1"/>
  <c r="B181" i="9" a="1"/>
  <c r="B181" i="9" s="1"/>
  <c r="B182" i="9" a="1"/>
  <c r="B182" i="9" s="1"/>
  <c r="B183" i="9" a="1"/>
  <c r="B183" i="9" s="1"/>
  <c r="B184" i="9" a="1"/>
  <c r="B184" i="9" s="1"/>
  <c r="B180" i="9" a="1"/>
  <c r="B180" i="9" s="1"/>
  <c r="C156" i="9" a="1"/>
  <c r="C156" i="9" s="1"/>
  <c r="C157" i="9" a="1"/>
  <c r="C157" i="9" s="1"/>
  <c r="C155" i="9" a="1"/>
  <c r="C155" i="9" s="1"/>
  <c r="G120" i="9" a="1"/>
  <c r="G120" i="9" s="1"/>
  <c r="G117" i="9"/>
  <c r="D98" i="9" a="1"/>
  <c r="D98" i="9" s="1"/>
  <c r="D95" i="9"/>
  <c r="D68" i="9" a="1"/>
  <c r="D68" i="9" s="1"/>
  <c r="C69" i="9"/>
  <c r="C70" i="9"/>
  <c r="C71" i="9"/>
  <c r="C72" i="9"/>
  <c r="C73" i="9"/>
  <c r="C68" i="9"/>
  <c r="B69" i="9" a="1"/>
  <c r="B69" i="9" s="1"/>
  <c r="B70" i="9" a="1"/>
  <c r="B70" i="9" s="1"/>
  <c r="B71" i="9" a="1"/>
  <c r="B71" i="9" s="1"/>
  <c r="B72" i="9" a="1"/>
  <c r="B72" i="9" s="1"/>
  <c r="B73" i="9" a="1"/>
  <c r="B73" i="9" s="1"/>
  <c r="B68" i="9" a="1"/>
  <c r="B68" i="9" s="1"/>
  <c r="C23" i="9" a="1"/>
  <c r="C23" i="9" s="1"/>
  <c r="C24" i="9" a="1"/>
  <c r="C24" i="9" s="1"/>
  <c r="C25" i="9" a="1"/>
  <c r="C25" i="9" s="1"/>
  <c r="C22" i="9" a="1"/>
  <c r="C22" i="9" s="1"/>
  <c r="B53" i="9" a="1"/>
  <c r="B53" i="9" s="1"/>
  <c r="B39" i="9" a="1"/>
  <c r="B39" i="9" s="1"/>
  <c r="C39" i="9" a="1"/>
  <c r="C39" i="9" s="1"/>
  <c r="D39" i="9" a="1"/>
  <c r="D39" i="9" s="1"/>
  <c r="B40" i="9" a="1"/>
  <c r="B40" i="9" s="1"/>
  <c r="C40" i="9" a="1"/>
  <c r="C40" i="9" s="1"/>
  <c r="D40" i="9" a="1"/>
  <c r="D40" i="9" s="1"/>
  <c r="C38" i="9" a="1"/>
  <c r="C38" i="9" s="1"/>
  <c r="D38" i="9" a="1"/>
  <c r="D38" i="9" s="1"/>
  <c r="B38" i="9" a="1"/>
  <c r="B38" i="9" s="1"/>
  <c r="F299" i="9" l="1" a="1"/>
  <c r="F299"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<sst xmlns="http://schemas.openxmlformats.org/spreadsheetml/2006/main" count="66793" uniqueCount="12192">
  <si>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</si>
  <si>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</si>
  <si>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</si>
  <si>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</si>
  <si>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</si>
  <si>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</si>
  <si>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</si>
  <si>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</si>
  <si>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</si>
  <si>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</si>
  <si>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</si>
  <si>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</si>
  <si>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</si>
  <si>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</si>
  <si>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</si>
  <si>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</si>
  <si>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</si>
  <si>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</si>
  <si>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</si>
  <si>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</si>
  <si>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</si>
  <si>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</si>
  <si>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</si>
  <si>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</si>
  <si>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</si>
  <si>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</si>
  <si>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</si>
  <si>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</si>
  <si>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</si>
  <si>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</si>
  <si>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</si>
  <si>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</si>
  <si>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</si>
  <si>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</si>
  <si>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</si>
  <si>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</si>
  <si>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</si>
  <si>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</si>
  <si>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</si>
  <si>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</si>
  <si>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</si>
  <si>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</si>
  <si>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</si>
  <si>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</si>
  <si>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</si>
  <si>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</si>
  <si>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</si>
  <si>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</si>
  <si>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</si>
  <si>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</si>
  <si>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</si>
  <si>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</si>
  <si>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</si>
  <si>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</si>
  <si>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</si>
  <si>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</si>
  <si>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</si>
  <si>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</si>
  <si>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</si>
  <si>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</si>
  <si>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</si>
  <si>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</si>
  <si>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</si>
  <si>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</si>
  <si>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</si>
  <si>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</si>
  <si>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</si>
  <si>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</si>
  <si>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</si>
  <si>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</si>
  <si>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</si>
  <si>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</si>
  <si>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</si>
  <si>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</si>
  <si>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</si>
  <si>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</si>
  <si>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</si>
  <si>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</si>
  <si>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</si>
  <si>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</si>
  <si>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</si>
  <si>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</si>
  <si>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</si>
  <si>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</si>
  <si>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</si>
  <si>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</si>
  <si>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</si>
  <si>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</si>
  <si>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</si>
  <si>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</si>
  <si>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</si>
  <si>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</si>
  <si>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</si>
  <si>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</si>
  <si>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</si>
  <si>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</si>
  <si>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</si>
  <si>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</si>
  <si>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</si>
  <si>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</si>
  <si>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</si>
  <si>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</si>
  <si>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</si>
  <si>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</si>
  <si>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</si>
  <si>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</si>
  <si>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</si>
  <si>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</si>
  <si>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</si>
  <si>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</si>
  <si>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</si>
  <si>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</si>
  <si>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</si>
  <si>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</si>
  <si>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</si>
  <si>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</si>
  <si>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</si>
  <si>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</si>
  <si>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</si>
  <si>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</si>
  <si>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</si>
  <si>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</si>
  <si>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</si>
  <si>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</si>
  <si>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</si>
  <si>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</si>
  <si>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</si>
  <si>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</si>
  <si>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</si>
  <si>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</si>
  <si>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</si>
  <si>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</si>
  <si>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</si>
  <si>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</si>
  <si>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</si>
  <si>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</si>
  <si>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</si>
  <si>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</si>
  <si>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</si>
  <si>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</si>
  <si>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</si>
  <si>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</si>
  <si>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</si>
  <si>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</si>
  <si>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</si>
  <si>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</si>
  <si>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</si>
  <si>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</si>
  <si>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</si>
  <si>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</si>
  <si>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</si>
  <si>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</si>
  <si>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</si>
  <si>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</si>
  <si>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</si>
  <si>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</si>
  <si>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</si>
  <si>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</si>
  <si>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</si>
  <si>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</si>
  <si>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</si>
  <si>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</si>
  <si>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</si>
  <si>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</si>
  <si>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</si>
  <si>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</si>
  <si>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</si>
  <si>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</si>
  <si>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</si>
  <si>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</si>
  <si>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</si>
  <si>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</si>
  <si>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</si>
  <si>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</si>
  <si>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</si>
  <si>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</si>
  <si>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</si>
  <si>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</si>
  <si>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</si>
  <si>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</si>
  <si>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</si>
  <si>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</si>
  <si>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</si>
  <si>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</si>
  <si>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</si>
  <si>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</si>
  <si>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</si>
  <si>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</si>
  <si>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</si>
  <si>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</si>
  <si>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</si>
  <si>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</si>
  <si>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</si>
  <si>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</si>
  <si>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</si>
  <si>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</si>
  <si>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</si>
  <si>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</si>
  <si>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</si>
  <si>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</si>
  <si>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</si>
  <si>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</si>
  <si>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</si>
  <si>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</si>
  <si>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</si>
  <si>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</si>
  <si>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</si>
  <si>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</si>
  <si>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</si>
  <si>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</si>
  <si>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</si>
  <si>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</si>
  <si>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</si>
  <si>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</si>
  <si>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</si>
  <si>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</si>
  <si>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</si>
  <si>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</si>
  <si>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</si>
  <si>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</si>
  <si>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</si>
  <si>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</si>
  <si>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</si>
  <si>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</si>
  <si>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</si>
  <si>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</si>
  <si>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</si>
  <si>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</si>
  <si>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</si>
  <si>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</si>
  <si>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</si>
  <si>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</si>
  <si>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</si>
  <si>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</si>
  <si>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</si>
  <si>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</si>
  <si>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</si>
  <si>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</si>
  <si>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</si>
  <si>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</si>
  <si>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</si>
  <si>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</si>
  <si>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</si>
  <si>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</si>
  <si>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</si>
  <si>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</si>
  <si>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</si>
  <si>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</si>
  <si>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</si>
  <si>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</si>
  <si>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</si>
  <si>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</si>
  <si>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</si>
  <si>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</si>
  <si>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</si>
  <si>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</si>
  <si>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</si>
  <si>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</si>
  <si>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</si>
  <si>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</si>
  <si>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</si>
  <si>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</si>
  <si>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</si>
  <si>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</si>
  <si>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</si>
  <si>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</si>
  <si>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</si>
  <si>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</si>
  <si>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</si>
  <si>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</si>
  <si>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</si>
  <si>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</si>
  <si>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</si>
  <si>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</si>
  <si>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</si>
  <si>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</si>
  <si>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</si>
  <si>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</si>
  <si>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</si>
  <si>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</si>
  <si>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</si>
  <si>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</si>
  <si>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</si>
  <si>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</si>
  <si>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</si>
  <si>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</si>
  <si>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</si>
  <si>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</si>
  <si>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</si>
  <si>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</si>
  <si>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</si>
  <si>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</si>
  <si>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</si>
  <si>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</si>
  <si>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</si>
  <si>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</si>
  <si>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</si>
  <si>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</si>
  <si>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</si>
  <si>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</si>
  <si>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</si>
  <si>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</si>
  <si>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</si>
  <si>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</si>
  <si>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</si>
  <si>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</si>
  <si>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</si>
  <si>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</si>
  <si>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</si>
  <si>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</si>
  <si>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</si>
  <si>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</si>
  <si>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</si>
  <si>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</si>
  <si>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</si>
  <si>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</si>
  <si>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</si>
  <si>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</si>
  <si>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</si>
  <si>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</si>
  <si>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</si>
  <si>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</si>
  <si>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</si>
  <si>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</si>
  <si>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</si>
  <si>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</si>
  <si>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</si>
  <si>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</si>
  <si>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</si>
  <si>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</si>
  <si>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</si>
  <si>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</si>
  <si>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</si>
  <si>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</si>
  <si>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</si>
  <si>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</si>
  <si>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</si>
  <si>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</si>
  <si>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</si>
  <si>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</si>
  <si>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</si>
  <si>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</si>
  <si>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</si>
  <si>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</si>
  <si>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</si>
  <si>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</si>
  <si>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</si>
  <si>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</si>
  <si>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</si>
  <si>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</si>
  <si>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</si>
  <si>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</si>
  <si>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</si>
  <si>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</si>
  <si>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</si>
  <si>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</si>
  <si>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</si>
  <si>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</si>
  <si>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</si>
  <si>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</si>
  <si>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</si>
  <si>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</si>
  <si>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</si>
  <si>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</si>
  <si>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</si>
  <si>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</si>
  <si>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</si>
  <si>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</si>
  <si>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</si>
  <si>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</si>
  <si>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</si>
  <si>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</si>
  <si>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</si>
  <si>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</si>
  <si>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</si>
  <si>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</si>
  <si>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</si>
  <si>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</si>
  <si>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</si>
  <si>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</si>
  <si>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</si>
  <si>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</si>
  <si>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</si>
  <si>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</si>
  <si>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</si>
  <si>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</si>
  <si>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</si>
  <si>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</si>
  <si>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</si>
  <si>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</si>
  <si>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</si>
  <si>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</si>
  <si>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</si>
  <si>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</si>
  <si>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</si>
  <si>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</si>
  <si>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</si>
  <si>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</si>
  <si>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</si>
  <si>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</si>
  <si>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</si>
  <si>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</si>
  <si>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</si>
  <si>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</si>
  <si>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</si>
  <si>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</si>
  <si>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</si>
  <si>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</si>
  <si>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</si>
  <si>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</si>
  <si>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</si>
  <si>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</si>
  <si>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</si>
  <si>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</si>
  <si>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</si>
  <si>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</si>
  <si>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</si>
  <si>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</si>
  <si>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</si>
  <si>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</si>
  <si>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</si>
  <si>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</si>
  <si>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</si>
  <si>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</si>
  <si>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</si>
  <si>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</si>
  <si>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</si>
  <si>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</si>
  <si>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</si>
  <si>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</si>
  <si>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</si>
  <si>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</si>
  <si>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</si>
  <si>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</si>
  <si>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</si>
  <si>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</si>
  <si>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</si>
  <si>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</si>
  <si>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</si>
  <si>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</si>
  <si>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</si>
  <si>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</si>
  <si>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</si>
  <si>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</si>
  <si>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</si>
  <si>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</si>
  <si>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</si>
  <si>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</si>
  <si>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</si>
  <si>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</si>
  <si>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</si>
  <si>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</si>
  <si>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</si>
  <si>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</si>
  <si>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</si>
  <si>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</si>
  <si>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</si>
  <si>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</si>
  <si>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</si>
  <si>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</si>
  <si>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</si>
  <si>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</si>
  <si>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</si>
  <si>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</si>
  <si>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</si>
  <si>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</si>
  <si>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</si>
  <si>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</si>
  <si>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</si>
  <si>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</si>
  <si>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</si>
  <si>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</si>
  <si>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</si>
  <si>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</si>
  <si>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</si>
  <si>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</si>
  <si>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</si>
  <si>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</si>
  <si>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</si>
  <si>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</si>
  <si>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</si>
  <si>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</si>
  <si>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</si>
  <si>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</si>
  <si>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</si>
  <si>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</si>
  <si>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</si>
  <si>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</si>
  <si>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</si>
  <si>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</si>
  <si>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</si>
  <si>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</si>
  <si>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</si>
  <si>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</si>
  <si>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</si>
  <si>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</si>
  <si>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</si>
  <si>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</si>
  <si>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</si>
  <si>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</si>
  <si>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</si>
  <si>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</si>
  <si>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</si>
  <si>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</si>
  <si>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</si>
  <si>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</si>
  <si>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</si>
  <si>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</si>
  <si>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</si>
  <si>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</si>
  <si>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</si>
  <si>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</si>
  <si>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</si>
  <si>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</si>
  <si>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</si>
  <si>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</si>
  <si>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</si>
  <si>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</si>
  <si>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</si>
  <si>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</si>
  <si>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</si>
  <si>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</si>
  <si>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</si>
  <si>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</si>
  <si>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</si>
  <si>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</si>
  <si>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</si>
  <si>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</si>
  <si>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</si>
  <si>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</si>
  <si>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</si>
  <si>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</si>
  <si>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</si>
  <si>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</si>
  <si>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</si>
  <si>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</si>
  <si>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</si>
  <si>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</si>
  <si>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</si>
  <si>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</si>
  <si>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</si>
  <si>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</si>
  <si>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</si>
  <si>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</si>
  <si>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</si>
  <si>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</si>
  <si>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</si>
  <si>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</si>
  <si>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</si>
  <si>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</si>
  <si>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</si>
  <si>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</si>
  <si>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</si>
  <si>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</si>
  <si>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</si>
  <si>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</si>
  <si>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</si>
  <si>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</si>
  <si>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</si>
  <si>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</si>
  <si>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</si>
  <si>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</si>
  <si>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</si>
  <si>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</si>
  <si>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</si>
  <si>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</si>
  <si>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</si>
  <si>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</si>
  <si>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</si>
  <si>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</si>
  <si>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</si>
  <si>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</si>
  <si>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</si>
  <si>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</si>
  <si>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</si>
  <si>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</si>
  <si>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</si>
  <si>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</si>
  <si>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</si>
  <si>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</si>
  <si>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</si>
  <si>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</si>
  <si>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</si>
  <si>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</si>
  <si>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</si>
  <si>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</si>
  <si>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</si>
  <si>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</si>
  <si>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</si>
  <si>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</si>
  <si>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</si>
  <si>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</si>
  <si>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</si>
  <si>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</si>
  <si>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</si>
  <si>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</si>
  <si>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</si>
  <si>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</si>
  <si>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</si>
  <si>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</si>
  <si>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</si>
  <si>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</si>
  <si>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</si>
  <si>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</si>
  <si>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</si>
  <si>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</si>
  <si>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</si>
  <si>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</si>
  <si>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</si>
  <si>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</si>
  <si>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</si>
  <si>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</si>
  <si>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</si>
  <si>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</si>
  <si>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</si>
  <si>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</si>
  <si>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</si>
  <si>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</si>
  <si>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</si>
  <si>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</si>
  <si>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</si>
  <si>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</si>
  <si>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</si>
  <si>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</si>
  <si>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</si>
  <si>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</si>
  <si>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</si>
  <si>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</si>
  <si>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</si>
  <si>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</si>
  <si>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</si>
  <si>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</si>
  <si>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</si>
  <si>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</si>
  <si>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</si>
  <si>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</si>
  <si>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</si>
  <si>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</si>
  <si>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</si>
  <si>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</si>
  <si>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</si>
  <si>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</si>
  <si>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</si>
  <si>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</si>
  <si>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</si>
  <si>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</si>
  <si>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</si>
  <si>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</si>
  <si>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</si>
  <si>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</si>
  <si>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</si>
  <si>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</si>
  <si>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</si>
  <si>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</si>
  <si>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</si>
  <si>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</si>
  <si>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</si>
  <si>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</si>
  <si>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</si>
  <si>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</si>
  <si>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</si>
  <si>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</si>
  <si>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</si>
  <si>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</si>
  <si>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</si>
  <si>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</si>
  <si>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</si>
  <si>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</si>
  <si>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</si>
  <si>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</si>
  <si>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</si>
  <si>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</si>
  <si>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</si>
  <si>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</si>
  <si>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</si>
  <si>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</si>
  <si>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</si>
  <si>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</si>
  <si>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</si>
  <si>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</si>
  <si>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</si>
  <si>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</si>
  <si>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</si>
  <si>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</si>
  <si>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</si>
  <si>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</si>
  <si>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</si>
  <si>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</si>
  <si>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</si>
  <si>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</si>
  <si>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</si>
  <si>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</si>
  <si>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</si>
  <si>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</si>
  <si>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</si>
  <si>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</si>
  <si>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</si>
  <si>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</si>
  <si>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</si>
  <si>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</si>
  <si>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</si>
  <si>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</si>
  <si>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</si>
  <si>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</si>
  <si>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</si>
  <si>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</si>
  <si>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</si>
  <si>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</si>
  <si>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</si>
  <si>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</si>
  <si>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</si>
  <si>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</si>
  <si>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</si>
  <si>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</si>
  <si>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</si>
  <si>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</si>
  <si>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</si>
  <si>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</si>
  <si>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</si>
  <si>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</si>
  <si>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</si>
  <si>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</si>
  <si>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</si>
  <si>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</si>
  <si>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</si>
  <si>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</si>
  <si>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</si>
  <si>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</si>
  <si>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</si>
  <si>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</si>
  <si>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</si>
  <si>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</si>
  <si>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</si>
  <si>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</si>
  <si>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</si>
  <si>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</si>
  <si>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</si>
  <si>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</si>
  <si>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</si>
  <si>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</si>
  <si>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</si>
  <si>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</si>
  <si>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</si>
  <si>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</si>
  <si>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</si>
  <si>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</si>
  <si>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</si>
  <si>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</si>
  <si>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</si>
  <si>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</si>
  <si>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</si>
  <si>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</si>
  <si>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</si>
  <si>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</si>
  <si>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</si>
  <si>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</si>
  <si>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</si>
  <si>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</si>
  <si>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</si>
  <si>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</si>
  <si>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</si>
  <si>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</si>
  <si>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</si>
  <si>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</si>
  <si>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</si>
  <si>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</si>
  <si>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</si>
  <si>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</si>
  <si>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</si>
  <si>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</si>
  <si>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</si>
  <si>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</si>
  <si>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</si>
  <si>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</si>
  <si>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</si>
  <si>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</si>
  <si>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</si>
  <si>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</si>
  <si>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</si>
  <si>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</si>
  <si>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</si>
  <si>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</si>
  <si>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</si>
  <si>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</si>
  <si>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</si>
  <si>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</si>
  <si>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</si>
  <si>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</si>
  <si>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</si>
  <si>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</si>
  <si>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</si>
  <si>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</si>
  <si>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</si>
  <si>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</si>
  <si>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</si>
  <si>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</si>
  <si>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</si>
  <si>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</si>
  <si>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</si>
  <si>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</si>
  <si>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</si>
  <si>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</si>
  <si>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</si>
  <si>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</si>
  <si>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</si>
  <si>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</si>
  <si>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</si>
  <si>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</si>
  <si>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</si>
  <si>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</si>
  <si>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</si>
  <si>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</si>
  <si>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</si>
  <si>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</si>
  <si>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</si>
  <si>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</si>
  <si>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</si>
  <si>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</si>
  <si>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</si>
  <si>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</si>
  <si>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</si>
  <si>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</si>
  <si>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</si>
  <si>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</si>
  <si>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</si>
  <si>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</si>
  <si>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</si>
  <si>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</si>
  <si>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</si>
  <si>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</si>
  <si>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</si>
  <si>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</si>
  <si>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</si>
  <si>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</si>
  <si>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</si>
  <si>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</si>
  <si>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</si>
  <si>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</si>
  <si>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</si>
  <si>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</si>
  <si>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</si>
  <si>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</si>
  <si>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</si>
  <si>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</si>
  <si>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</si>
  <si>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</si>
  <si>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</si>
  <si>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</si>
  <si>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</si>
  <si>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</si>
  <si>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</si>
  <si>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</si>
  <si>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</si>
  <si>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</si>
  <si>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</si>
  <si>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</si>
  <si>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</si>
  <si>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</si>
  <si>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</si>
  <si>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</si>
  <si>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</si>
  <si>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</si>
  <si>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</si>
  <si>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</si>
  <si>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</si>
  <si>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</si>
  <si>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</si>
  <si>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</si>
  <si>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</si>
  <si>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</si>
  <si>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</si>
  <si>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</si>
  <si>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</si>
  <si>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</si>
  <si>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</si>
  <si>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</si>
  <si>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</si>
  <si>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</si>
  <si>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</si>
  <si>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</si>
  <si>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</si>
  <si>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</si>
  <si>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</si>
  <si>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</si>
  <si>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</si>
  <si>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</si>
  <si>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</si>
  <si>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</si>
  <si>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</si>
  <si>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</si>
  <si>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</si>
  <si>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</si>
  <si>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</si>
  <si>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</si>
  <si>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</si>
  <si>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</si>
  <si>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</si>
  <si>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</si>
  <si>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</si>
  <si>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</si>
  <si>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</si>
  <si>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</si>
  <si>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</si>
  <si>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</si>
  <si>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</si>
  <si>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</si>
  <si>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</si>
  <si>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</si>
  <si>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</si>
  <si>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</si>
  <si>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</si>
  <si>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</si>
  <si>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</si>
  <si>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</si>
  <si>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</si>
  <si>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</si>
  <si>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</si>
  <si>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</si>
  <si>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</si>
  <si>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</si>
  <si>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</si>
  <si>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</si>
  <si>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</si>
  <si>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</si>
  <si>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</si>
  <si>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</si>
  <si>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</si>
  <si>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</si>
  <si>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</si>
  <si>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</si>
  <si>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</si>
  <si>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</si>
  <si>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</si>
  <si>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</si>
  <si>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</si>
  <si>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</si>
  <si>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</si>
  <si>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</si>
  <si>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</si>
  <si>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</si>
  <si>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</si>
  <si>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</si>
  <si>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</si>
  <si>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</si>
  <si>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</si>
  <si>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</si>
  <si>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</si>
  <si>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</si>
  <si>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</si>
  <si>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</si>
  <si>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</si>
  <si>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</si>
  <si>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</si>
  <si>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</si>
  <si>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</si>
  <si>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</si>
  <si>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</si>
  <si>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</si>
  <si>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</si>
  <si>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</si>
  <si>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</si>
  <si>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</si>
  <si>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</si>
  <si>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</si>
  <si>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</si>
  <si>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</si>
  <si>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</si>
  <si>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</si>
  <si>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</si>
  <si>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</si>
  <si>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</si>
  <si>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</si>
  <si>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</si>
  <si>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</si>
  <si>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</si>
  <si>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</si>
  <si>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</si>
  <si>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</si>
  <si>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</si>
  <si>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</si>
  <si>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</si>
  <si>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</si>
  <si>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</si>
  <si>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</si>
  <si>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</si>
  <si>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</si>
  <si>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</si>
  <si>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</si>
  <si>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</si>
  <si>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</si>
  <si>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</si>
  <si>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</si>
  <si>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</si>
  <si>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</si>
  <si>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</si>
  <si>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</si>
  <si>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</si>
  <si>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</si>
  <si>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</si>
  <si>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</si>
  <si>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</si>
  <si>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</si>
  <si>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</si>
  <si>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</si>
  <si>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</si>
  <si>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</si>
  <si>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</si>
  <si>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</si>
  <si>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</si>
  <si>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</si>
  <si>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</si>
  <si>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</si>
  <si>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</si>
  <si>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</si>
  <si>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</si>
  <si>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</si>
  <si>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</si>
  <si>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</si>
  <si>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</si>
  <si>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</si>
  <si>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</si>
  <si>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</si>
  <si>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</si>
  <si>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</si>
  <si>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</si>
  <si>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</si>
  <si>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</si>
  <si>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</si>
  <si>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</si>
  <si>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</si>
  <si>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</si>
  <si>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</si>
  <si>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</si>
  <si>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</si>
  <si>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</si>
  <si>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</si>
  <si>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</si>
  <si>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</si>
  <si>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</si>
  <si>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</si>
  <si>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</si>
  <si>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</si>
  <si>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</si>
  <si>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</si>
  <si>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</si>
  <si>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</si>
  <si>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</si>
  <si>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</si>
  <si>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</si>
  <si>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</si>
  <si>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</si>
  <si>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</si>
  <si>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</si>
  <si>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</si>
  <si>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</si>
  <si>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</si>
  <si>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</si>
  <si>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</si>
  <si>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</si>
  <si>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</si>
  <si>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</si>
  <si>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</si>
  <si>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</si>
  <si>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</si>
  <si>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</si>
  <si>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</si>
  <si>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</si>
  <si>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</si>
  <si>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</si>
  <si>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</si>
  <si>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</si>
  <si>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</si>
  <si>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</si>
  <si>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</si>
  <si>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</si>
  <si>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</si>
  <si>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</si>
  <si>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</si>
  <si>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</si>
  <si>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</si>
  <si>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</si>
  <si>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</si>
  <si>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</si>
  <si>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</si>
  <si>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</si>
  <si>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</si>
  <si>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</si>
  <si>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</si>
  <si>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</si>
  <si>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</si>
  <si>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</si>
  <si>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</si>
  <si>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</si>
  <si>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</si>
  <si>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</si>
  <si>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</si>
  <si>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</si>
  <si>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</si>
  <si>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</si>
  <si>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</si>
  <si>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</si>
  <si>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</si>
  <si>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</si>
  <si>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</si>
  <si>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</si>
  <si>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</si>
  <si>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</si>
  <si>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</si>
  <si>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</si>
  <si>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</si>
  <si>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</si>
  <si>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</si>
  <si>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</si>
  <si>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</si>
  <si>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</si>
  <si>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</si>
  <si>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</si>
  <si>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</si>
  <si>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</si>
  <si>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</si>
  <si>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</si>
  <si>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</si>
  <si>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</si>
  <si>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</si>
  <si>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</si>
  <si>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</si>
  <si>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</si>
  <si>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</si>
  <si>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</si>
  <si>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</si>
  <si>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</si>
  <si>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</si>
  <si>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</si>
  <si>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</si>
  <si>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</si>
  <si>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</si>
  <si>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</si>
  <si>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</si>
  <si>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</si>
  <si>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</si>
  <si>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</si>
  <si>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</si>
  <si>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</si>
  <si>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</si>
  <si>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</si>
  <si>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</si>
  <si>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</si>
  <si>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</si>
  <si>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</si>
  <si>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</si>
  <si>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</si>
  <si>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</si>
  <si>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</si>
  <si>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</si>
  <si>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</si>
  <si>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</si>
  <si>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</si>
  <si>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</si>
  <si>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</si>
  <si>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</si>
  <si>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</si>
  <si>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</si>
  <si>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</si>
  <si>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</si>
  <si>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</si>
  <si>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</si>
  <si>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</si>
  <si>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</si>
  <si>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</si>
  <si>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</si>
  <si>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</si>
  <si>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</si>
  <si>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</si>
  <si>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</si>
  <si>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</si>
  <si>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</si>
  <si>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</si>
  <si>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</si>
  <si>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</si>
  <si>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</si>
  <si>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</si>
  <si>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</si>
  <si>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</si>
  <si>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</si>
  <si>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</si>
  <si>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</si>
  <si>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</si>
  <si>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</si>
  <si>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</si>
  <si>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</si>
  <si>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</si>
  <si>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</si>
  <si>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</si>
  <si>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</si>
  <si>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</si>
  <si>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</si>
  <si>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</si>
  <si>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</si>
  <si>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</si>
  <si>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</si>
  <si>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</si>
  <si>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</si>
  <si>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</si>
  <si>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</si>
  <si>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</si>
  <si>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</si>
  <si>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</si>
  <si>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</si>
  <si>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</si>
  <si>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</si>
  <si>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</si>
  <si>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</si>
  <si>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</si>
  <si>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</si>
  <si>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</si>
  <si>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</si>
  <si>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</si>
  <si>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</si>
  <si>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</si>
  <si>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</si>
  <si>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</si>
  <si>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</si>
  <si>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</si>
  <si>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</si>
  <si>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</si>
  <si>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</si>
  <si>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</si>
  <si>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</si>
  <si>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</si>
  <si>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</si>
  <si>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</si>
  <si>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</si>
  <si>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</si>
  <si>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</si>
  <si>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</si>
  <si>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</si>
  <si>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</si>
  <si>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</si>
  <si>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</si>
  <si>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</si>
  <si>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</si>
  <si>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</si>
  <si>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</si>
  <si>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</si>
  <si>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</si>
  <si>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</si>
  <si>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</si>
  <si>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</si>
  <si>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</si>
  <si>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</si>
  <si>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</si>
  <si>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</si>
  <si>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</si>
  <si>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</si>
  <si>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</si>
  <si>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</si>
  <si>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</si>
  <si>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</si>
  <si>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</si>
  <si>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</si>
  <si>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</si>
  <si>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</si>
  <si>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</si>
  <si>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</si>
  <si>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</si>
  <si>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</si>
  <si>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</si>
  <si>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</si>
  <si>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</si>
  <si>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</si>
  <si>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</si>
  <si>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</si>
  <si>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</si>
  <si>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</si>
  <si>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</si>
  <si>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</si>
  <si>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</si>
  <si>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</si>
  <si>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</si>
  <si>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</si>
  <si>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</si>
  <si>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</si>
  <si>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</si>
  <si>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</si>
  <si>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</si>
  <si>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</si>
  <si>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</si>
  <si>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</si>
  <si>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</si>
  <si>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</si>
  <si>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</si>
  <si>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</si>
  <si>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</si>
  <si>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</si>
  <si>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</si>
  <si>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</si>
  <si>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</si>
  <si>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</si>
  <si>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</si>
  <si>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</si>
  <si>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</si>
  <si>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</si>
  <si>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</si>
  <si>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</si>
  <si>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</si>
  <si>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</si>
  <si>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</si>
  <si>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</si>
  <si>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</si>
  <si>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</si>
  <si>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</si>
  <si>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</si>
  <si>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</si>
  <si>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</si>
  <si>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</si>
  <si>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</si>
  <si>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</si>
  <si>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</si>
  <si>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</si>
  <si>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</si>
  <si>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</si>
  <si>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</si>
  <si>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</si>
  <si>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</si>
  <si>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</si>
  <si>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</si>
  <si>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</si>
  <si>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</si>
  <si>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</si>
  <si>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</si>
  <si>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</si>
  <si>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</si>
  <si>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</si>
  <si>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</si>
  <si>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</si>
  <si>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</si>
  <si>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</si>
  <si>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</si>
  <si>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</si>
  <si>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</si>
  <si>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</si>
  <si>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</si>
  <si>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</si>
  <si>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</si>
  <si>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</si>
  <si>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</si>
  <si>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</si>
  <si>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</si>
  <si>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</si>
  <si>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</si>
  <si>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</si>
  <si>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</si>
  <si>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</si>
  <si>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</si>
  <si>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</si>
  <si>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</si>
  <si>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</si>
  <si>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</si>
  <si>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</si>
  <si>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</si>
  <si>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</si>
  <si>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</si>
  <si>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</si>
  <si>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</si>
  <si>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</si>
  <si>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</si>
  <si>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</si>
  <si>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</si>
  <si>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</si>
  <si>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</si>
  <si>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</si>
  <si>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</si>
  <si>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</si>
  <si>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</si>
  <si>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</si>
  <si>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</si>
  <si>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</si>
  <si>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</si>
  <si>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</si>
  <si>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</si>
  <si>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</si>
  <si>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</si>
  <si>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</si>
  <si>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</si>
  <si>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</si>
  <si>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</si>
  <si>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</si>
  <si>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</si>
  <si>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</si>
  <si>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</si>
  <si>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</si>
  <si>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</si>
  <si>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</si>
  <si>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</si>
  <si>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</si>
  <si>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</si>
  <si>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</si>
  <si>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</si>
  <si>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</si>
  <si>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</si>
  <si>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</si>
  <si>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</si>
  <si>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</si>
  <si>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</si>
  <si>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</si>
  <si>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</si>
  <si>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</si>
  <si>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</si>
  <si>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</si>
  <si>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</si>
  <si>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</si>
  <si>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</si>
  <si>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</si>
  <si>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</si>
  <si>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</si>
  <si>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</si>
  <si>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</si>
  <si>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</si>
  <si>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</si>
  <si>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</si>
  <si>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</si>
  <si>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</si>
  <si>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</si>
  <si>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</si>
  <si>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</si>
  <si>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</si>
  <si>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</si>
  <si>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</si>
  <si>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</si>
  <si>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</si>
  <si>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</si>
  <si>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</si>
  <si>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</si>
  <si>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</si>
  <si>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</si>
  <si>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</si>
  <si>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</si>
  <si>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</si>
  <si>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</si>
  <si>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</si>
  <si>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</si>
  <si>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</si>
  <si>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</si>
  <si>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</si>
  <si>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</si>
  <si>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</si>
  <si>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</si>
  <si>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</si>
  <si>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</si>
  <si>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</si>
  <si>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</si>
  <si>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</si>
  <si>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</si>
  <si>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</si>
  <si>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</si>
  <si>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</si>
  <si>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</si>
  <si>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</si>
  <si>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</si>
  <si>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</si>
  <si>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</si>
  <si>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</si>
  <si>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</si>
  <si>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</si>
  <si>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</si>
  <si>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</si>
  <si>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</si>
  <si>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</si>
  <si>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</si>
  <si>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</si>
  <si>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</si>
  <si>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</si>
  <si>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</si>
  <si>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</si>
  <si>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</si>
  <si>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</si>
  <si>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</si>
  <si>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</si>
  <si>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</si>
  <si>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</si>
  <si>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</si>
  <si>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</si>
  <si>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</si>
  <si>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</si>
  <si>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</si>
  <si>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</si>
  <si>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</si>
  <si>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</si>
  <si>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</si>
  <si>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</si>
  <si>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</si>
  <si>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</si>
  <si>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</si>
  <si>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</si>
  <si>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</si>
  <si>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</si>
  <si>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</si>
  <si>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</si>
  <si>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</si>
  <si>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</si>
  <si>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</si>
  <si>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</si>
  <si>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</si>
  <si>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</si>
  <si>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</si>
  <si>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</si>
  <si>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</si>
  <si>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</si>
  <si>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</si>
  <si>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</si>
  <si>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</si>
  <si>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</si>
  <si>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</si>
  <si>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</si>
  <si>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</si>
  <si>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</si>
  <si>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</si>
  <si>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</si>
  <si>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</si>
  <si>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</si>
  <si>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</si>
  <si>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</si>
  <si>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</si>
  <si>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</si>
  <si>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</si>
  <si>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</si>
  <si>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</si>
  <si>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</si>
  <si>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</si>
  <si>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</si>
  <si>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</si>
  <si>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</si>
  <si>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</si>
  <si>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</si>
  <si>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</si>
  <si>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</si>
  <si>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</si>
  <si>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</si>
  <si>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</si>
  <si>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</si>
  <si>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</si>
  <si>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</si>
  <si>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</si>
  <si>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</si>
  <si>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</si>
  <si>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</si>
  <si>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</si>
  <si>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</si>
  <si>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</si>
  <si>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</si>
  <si>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</si>
  <si>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</si>
  <si>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</si>
  <si>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</si>
  <si>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</si>
  <si>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</si>
  <si>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</si>
  <si>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</si>
  <si>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</si>
  <si>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</si>
  <si>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</si>
  <si>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</si>
  <si>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</si>
  <si>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</si>
  <si>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</si>
  <si>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</si>
  <si>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</si>
  <si>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</si>
  <si>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</si>
  <si>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</si>
  <si>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</si>
  <si>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</si>
  <si>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</si>
  <si>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</si>
  <si>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</si>
  <si>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</si>
  <si>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</si>
  <si>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</si>
  <si>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</si>
  <si>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</si>
  <si>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</si>
  <si>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</si>
  <si>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</si>
  <si>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</si>
  <si>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</si>
  <si>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</si>
  <si>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</si>
  <si>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</si>
  <si>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</si>
  <si>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</si>
  <si>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</si>
  <si>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</si>
  <si>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</si>
  <si>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</si>
  <si>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</si>
  <si>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</si>
  <si>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</si>
  <si>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</si>
  <si>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</si>
  <si>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</si>
  <si>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</si>
  <si>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</si>
  <si>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</si>
  <si>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</si>
  <si>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</si>
  <si>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</si>
  <si>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</si>
  <si>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</si>
  <si>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</si>
  <si>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</si>
  <si>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</si>
  <si>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</si>
  <si>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</si>
  <si>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</si>
  <si>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</si>
  <si>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</si>
  <si>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</si>
  <si>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</si>
  <si>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</si>
  <si>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</si>
  <si>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</si>
  <si>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</si>
  <si>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</si>
  <si>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</si>
  <si>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</si>
  <si>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</si>
  <si>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</si>
  <si>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</si>
  <si>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</si>
  <si>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</si>
  <si>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</si>
  <si>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</si>
  <si>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</si>
  <si>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</si>
  <si>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</si>
  <si>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</si>
  <si>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</si>
  <si>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</si>
  <si>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</si>
  <si>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</si>
  <si>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</si>
  <si>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</si>
  <si>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</si>
  <si>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</si>
  <si>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</si>
  <si>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</si>
  <si>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</si>
  <si>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</si>
  <si>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</si>
  <si>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</si>
  <si>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</si>
  <si>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</si>
  <si>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</si>
  <si>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</si>
  <si>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</si>
  <si>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</si>
  <si>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</si>
  <si>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</si>
  <si>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</si>
  <si>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</si>
  <si>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</si>
  <si>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</si>
  <si>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</si>
  <si>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</si>
  <si>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</si>
  <si>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</si>
  <si>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</si>
  <si>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</si>
  <si>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</si>
  <si>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</si>
  <si>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</si>
  <si>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</si>
  <si>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</si>
  <si>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</si>
  <si>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</si>
  <si>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</si>
  <si>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</si>
  <si>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</si>
  <si>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</si>
  <si>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</si>
  <si>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</si>
  <si>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</si>
  <si>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</si>
  <si>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</si>
  <si>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</si>
  <si>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</si>
  <si>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</si>
  <si>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</si>
  <si>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</si>
  <si>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</si>
  <si>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</si>
  <si>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</si>
  <si>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</si>
  <si>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</si>
  <si>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</si>
  <si>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</si>
  <si>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</si>
  <si>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</si>
  <si>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</si>
  <si>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</si>
  <si>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</si>
  <si>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</si>
  <si>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</si>
  <si>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</si>
  <si>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</si>
  <si>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</si>
  <si>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</si>
  <si>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</si>
  <si>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</si>
  <si>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</si>
  <si>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</si>
  <si>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</si>
  <si>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</si>
  <si>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</si>
  <si>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</si>
  <si>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</si>
  <si>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</si>
  <si>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</si>
  <si>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</si>
  <si>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</si>
  <si>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</si>
  <si>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</si>
  <si>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</si>
  <si>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</si>
  <si>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</si>
  <si>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</si>
  <si>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</si>
  <si>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</si>
  <si>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</si>
  <si>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</si>
  <si>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</si>
  <si>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</si>
  <si>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</si>
  <si>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</si>
  <si>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</si>
  <si>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</si>
  <si>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</si>
  <si>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</si>
  <si>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</si>
  <si>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</si>
  <si>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</si>
  <si>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</si>
  <si>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</si>
  <si>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</si>
  <si>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</si>
  <si>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</si>
  <si>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</si>
  <si>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</si>
  <si>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</si>
  <si>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</si>
  <si>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</si>
  <si>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</si>
  <si>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</si>
  <si>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</si>
  <si>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</si>
  <si>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</si>
  <si>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</si>
  <si>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</si>
  <si>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</si>
  <si>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</si>
  <si>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</si>
  <si>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</si>
  <si>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</si>
  <si>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</si>
  <si>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</si>
  <si>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</si>
  <si>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</si>
  <si>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</si>
  <si>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</si>
  <si>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</si>
  <si>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</si>
  <si>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</si>
  <si>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</si>
  <si>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</si>
  <si>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</si>
  <si>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</si>
  <si>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</si>
  <si>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</si>
  <si>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</si>
  <si>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</si>
  <si>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</si>
  <si>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</si>
  <si>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</si>
  <si>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</si>
  <si>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</si>
  <si>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</si>
  <si>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</si>
  <si>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</si>
  <si>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</si>
  <si>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</si>
  <si>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</si>
  <si>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</si>
  <si>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</si>
  <si>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</si>
  <si>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</si>
  <si>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</si>
  <si>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</si>
  <si>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</si>
  <si>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</si>
  <si>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</si>
  <si>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</si>
  <si>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</si>
  <si>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</si>
  <si>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</si>
  <si>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</si>
  <si>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</si>
  <si>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</si>
  <si>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</si>
  <si>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</si>
  <si>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</si>
  <si>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</si>
  <si>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</si>
  <si>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</si>
  <si>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</si>
  <si>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</si>
  <si>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</si>
  <si>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</si>
  <si>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</si>
  <si>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</si>
  <si>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</si>
  <si>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</si>
  <si>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</si>
  <si>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</si>
  <si>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</si>
  <si>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</si>
  <si>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</si>
  <si>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</si>
  <si>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</si>
  <si>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</si>
  <si>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</si>
  <si>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</si>
  <si>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</si>
  <si>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</si>
  <si>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</si>
  <si>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</si>
  <si>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</si>
  <si>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</si>
  <si>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</si>
  <si>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</si>
  <si>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</si>
  <si>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</si>
  <si>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</si>
  <si>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</si>
  <si>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</si>
  <si>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</si>
  <si>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</si>
  <si>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</si>
  <si>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</si>
  <si>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</si>
  <si>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</si>
  <si>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</si>
  <si>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</si>
  <si>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</si>
  <si>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</si>
  <si>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</si>
  <si>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</si>
  <si>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</si>
  <si>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</si>
  <si>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</si>
  <si>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</si>
  <si>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</si>
  <si>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</si>
  <si>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</si>
  <si>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</si>
  <si>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</si>
  <si>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</si>
  <si>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</si>
  <si>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</si>
  <si>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</si>
  <si>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</si>
  <si>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</si>
  <si>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</si>
  <si>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</si>
  <si>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</si>
  <si>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</si>
  <si>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</si>
  <si>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</si>
  <si>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</si>
  <si>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</si>
  <si>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</si>
  <si>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</si>
  <si>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</si>
  <si>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</si>
  <si>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</si>
  <si>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</si>
  <si>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</si>
  <si>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</si>
  <si>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</si>
  <si>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</si>
  <si>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</si>
  <si>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</si>
  <si>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</si>
  <si>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</si>
  <si>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</si>
  <si>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</si>
  <si>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</si>
  <si>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</si>
  <si>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</si>
  <si>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</si>
  <si>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</si>
  <si>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</si>
  <si>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</si>
  <si>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</si>
  <si>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</si>
  <si>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</si>
  <si>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</si>
  <si>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</si>
  <si>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</si>
  <si>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</si>
  <si>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</si>
  <si>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</si>
  <si>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</si>
  <si>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</si>
  <si>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</si>
  <si>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</si>
  <si>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</si>
  <si>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</si>
  <si>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</si>
  <si>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</si>
  <si>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</si>
  <si>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</si>
  <si>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</si>
  <si>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</si>
  <si>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</si>
  <si>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</si>
  <si>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</si>
  <si>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</si>
  <si>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</si>
  <si>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</si>
  <si>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</si>
  <si>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</si>
  <si>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</si>
  <si>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</si>
  <si>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</si>
  <si>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</si>
  <si>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</si>
  <si>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</si>
  <si>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</si>
  <si>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</si>
  <si>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</si>
  <si>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</si>
  <si>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</si>
  <si>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</si>
  <si>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</si>
  <si>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</si>
  <si>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</si>
  <si>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</si>
  <si>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</si>
  <si>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</si>
  <si>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</si>
  <si>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</si>
  <si>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</si>
  <si>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</si>
  <si>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</si>
  <si>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</si>
  <si>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</si>
  <si>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</si>
  <si>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</si>
  <si>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</si>
  <si>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</si>
  <si>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</si>
  <si>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</si>
  <si>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</si>
  <si>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</si>
  <si>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</si>
  <si>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</si>
  <si>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</si>
  <si>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</si>
  <si>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</si>
  <si>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</si>
  <si>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</si>
  <si>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</si>
  <si>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</si>
  <si>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</si>
  <si>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</si>
  <si>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</si>
  <si>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</si>
  <si>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</si>
  <si>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</si>
  <si>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</si>
  <si>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</si>
  <si>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</si>
  <si>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</si>
  <si>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</si>
  <si>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</si>
  <si>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</si>
  <si>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</si>
  <si>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</si>
  <si>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</si>
  <si>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</si>
  <si>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</si>
  <si>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</si>
  <si>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</si>
  <si>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</si>
  <si>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</si>
  <si>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</si>
  <si>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</si>
  <si>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</si>
  <si>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</si>
  <si>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</si>
  <si>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</si>
  <si>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</si>
  <si>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</si>
  <si>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</si>
  <si>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</si>
  <si>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</si>
  <si>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</si>
  <si>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</si>
  <si>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</si>
  <si>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</si>
  <si>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</si>
  <si>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</si>
  <si>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</si>
  <si>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</si>
  <si>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</si>
  <si>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</si>
  <si>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</si>
  <si>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</si>
  <si>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</si>
  <si>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</si>
  <si>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</si>
  <si>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</si>
  <si>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</si>
  <si>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</si>
  <si>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</si>
  <si>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</si>
  <si>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</si>
  <si>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</si>
  <si>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</si>
  <si>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</si>
  <si>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</si>
  <si>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</si>
  <si>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</si>
  <si>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</si>
  <si>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</si>
  <si>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</si>
  <si>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</si>
  <si>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</si>
  <si>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</si>
  <si>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</si>
  <si>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</si>
  <si>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</si>
  <si>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</si>
  <si>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</si>
  <si>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</si>
  <si>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</si>
  <si>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</si>
  <si>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</si>
  <si>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</si>
  <si>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</si>
  <si>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</si>
  <si>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</si>
  <si>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</si>
  <si>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</si>
  <si>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</si>
  <si>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</si>
  <si>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</si>
  <si>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</si>
  <si>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</si>
  <si>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</si>
  <si>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</si>
  <si>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</si>
  <si>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</si>
  <si>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</si>
  <si>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</si>
  <si>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</si>
  <si>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</si>
  <si>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</si>
  <si>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</si>
  <si>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</si>
  <si>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</si>
  <si>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</si>
  <si>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</si>
  <si>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</si>
  <si>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</si>
  <si>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</si>
  <si>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</si>
  <si>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</si>
  <si>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</si>
  <si>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</si>
  <si>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</si>
  <si>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</si>
  <si>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</si>
  <si>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</si>
  <si>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</si>
  <si>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</si>
  <si>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</si>
  <si>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</si>
  <si>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</si>
  <si>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</si>
  <si>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</si>
  <si>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</si>
  <si>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</si>
  <si>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</si>
  <si>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</si>
  <si>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</si>
  <si>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</si>
  <si>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</si>
  <si>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</si>
  <si>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</si>
  <si>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</si>
  <si>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</si>
  <si>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</si>
  <si>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</si>
  <si>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</si>
  <si>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</si>
  <si>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</si>
  <si>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</si>
  <si>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</si>
  <si>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</si>
  <si>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</si>
  <si>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</si>
  <si>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</si>
  <si>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</si>
  <si>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</si>
  <si>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</si>
  <si>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</si>
  <si>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</si>
  <si>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</si>
  <si>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</si>
  <si>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</si>
  <si>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</si>
  <si>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</si>
  <si>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</si>
  <si>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</si>
  <si>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</si>
  <si>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</si>
  <si>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</si>
  <si>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</si>
  <si>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</si>
  <si>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</si>
  <si>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</si>
  <si>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</si>
  <si>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</si>
  <si>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</si>
  <si>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</si>
  <si>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</si>
  <si>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</si>
  <si>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</si>
  <si>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</si>
  <si>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</si>
  <si>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</si>
  <si>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</si>
  <si>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</si>
  <si>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</si>
  <si>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</si>
  <si>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</si>
  <si>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</si>
  <si>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</si>
  <si>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</si>
  <si>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</si>
  <si>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</si>
  <si>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</si>
  <si>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</si>
  <si>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</si>
  <si>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</si>
  <si>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</si>
  <si>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</si>
  <si>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</si>
  <si>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</si>
  <si>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</si>
  <si>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</si>
  <si>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</si>
  <si>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</si>
  <si>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</si>
  <si>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</si>
  <si>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</si>
  <si>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</si>
  <si>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</si>
  <si>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</si>
  <si>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</si>
  <si>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</si>
  <si>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</si>
  <si>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</si>
  <si>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</si>
  <si>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</si>
  <si>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</si>
  <si>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</si>
  <si>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</si>
  <si>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</si>
  <si>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</si>
  <si>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</si>
  <si>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</si>
  <si>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</si>
  <si>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</si>
  <si>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</si>
  <si>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</si>
  <si>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</si>
  <si>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</si>
  <si>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</si>
  <si>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</si>
  <si>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</si>
  <si>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</si>
  <si>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</si>
  <si>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</si>
  <si>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</si>
  <si>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</si>
  <si>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</si>
  <si>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</si>
  <si>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</si>
  <si>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</si>
  <si>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</si>
  <si>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</si>
  <si>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</si>
  <si>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</si>
  <si>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</si>
  <si>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</si>
  <si>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</si>
  <si>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</si>
  <si>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</si>
  <si>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</si>
  <si>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</si>
  <si>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</si>
  <si>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</si>
  <si>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</si>
  <si>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</si>
  <si>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</si>
  <si>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</si>
  <si>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</si>
  <si>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</si>
  <si>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</si>
  <si>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</si>
  <si>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</si>
  <si>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</si>
  <si>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</si>
  <si>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</si>
  <si>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</si>
  <si>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</si>
  <si>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</si>
  <si>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</si>
  <si>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</si>
  <si>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</si>
  <si>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</si>
  <si>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</si>
  <si>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</si>
  <si>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</si>
  <si>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</si>
  <si>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</si>
  <si>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</si>
  <si>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</si>
  <si>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</si>
  <si>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</si>
  <si>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</si>
  <si>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</si>
  <si>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</si>
  <si>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</si>
  <si>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</si>
  <si>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</si>
  <si>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</si>
  <si>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</si>
  <si>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</si>
  <si>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</si>
  <si>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</si>
  <si>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</si>
  <si>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</si>
  <si>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</si>
  <si>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</si>
  <si>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</si>
  <si>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</si>
  <si>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</si>
  <si>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</si>
  <si>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</si>
  <si>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</si>
  <si>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</si>
  <si>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</si>
  <si>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</si>
  <si>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</si>
  <si>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</si>
  <si>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</si>
  <si>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</si>
  <si>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</si>
  <si>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</si>
  <si>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</si>
  <si>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</si>
  <si>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</si>
  <si>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</si>
  <si>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</si>
  <si>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</si>
  <si>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</si>
  <si>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</si>
  <si>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</si>
  <si>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</si>
  <si>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</si>
  <si>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</si>
  <si>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</si>
  <si>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</si>
  <si>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</si>
  <si>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</si>
  <si>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</si>
  <si>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</si>
  <si>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</si>
  <si>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</si>
  <si>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</si>
  <si>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</si>
  <si>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</si>
  <si>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</si>
  <si>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</si>
  <si>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</si>
  <si>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</si>
  <si>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</si>
  <si>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</si>
  <si>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</si>
  <si>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</si>
  <si>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</si>
  <si>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</si>
  <si>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</si>
  <si>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</si>
  <si>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</si>
  <si>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</si>
  <si>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</si>
  <si>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</si>
  <si>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</si>
  <si>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</si>
  <si>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</si>
  <si>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</si>
  <si>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</si>
  <si>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</si>
  <si>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</si>
  <si>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</si>
  <si>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</si>
  <si>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</si>
  <si>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</si>
  <si>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</si>
  <si>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</si>
  <si>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</si>
  <si>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</si>
  <si>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</si>
  <si>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</si>
  <si>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</si>
  <si>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</si>
  <si>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</si>
  <si>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</si>
  <si>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</si>
  <si>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</si>
  <si>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</si>
  <si>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</si>
  <si>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</si>
  <si>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</si>
  <si>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</si>
  <si>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</si>
  <si>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</si>
  <si>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</si>
  <si>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</si>
  <si>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</si>
  <si>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</si>
  <si>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</si>
  <si>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</si>
  <si>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</si>
  <si>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</si>
  <si>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</si>
  <si>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</si>
  <si>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</si>
  <si>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</si>
  <si>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</si>
  <si>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</si>
  <si>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</si>
  <si>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</si>
  <si>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</si>
  <si>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</si>
  <si>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</si>
  <si>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</si>
  <si>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</si>
  <si>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</si>
  <si>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</si>
  <si>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</si>
  <si>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</si>
  <si>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</si>
  <si>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</si>
  <si>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</si>
  <si>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</si>
  <si>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</si>
  <si>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</si>
  <si>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</si>
  <si>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</si>
  <si>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</si>
  <si>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</si>
  <si>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</si>
  <si>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</si>
  <si>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</si>
  <si>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</si>
  <si>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</si>
  <si>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</si>
  <si>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</si>
  <si>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</si>
  <si>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</si>
  <si>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</si>
  <si>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</si>
  <si>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</si>
  <si>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</si>
  <si>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</si>
  <si>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</si>
  <si>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</si>
  <si>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</si>
  <si>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</si>
  <si>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</si>
  <si>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</si>
  <si>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</si>
  <si>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</si>
  <si>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</si>
  <si>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</si>
  <si>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</si>
  <si>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</si>
  <si>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</si>
  <si>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</si>
  <si>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</si>
  <si>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</si>
  <si>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</si>
  <si>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</si>
  <si>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</si>
  <si>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</si>
  <si>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</si>
  <si>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</si>
  <si>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</si>
  <si>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</si>
  <si>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</si>
  <si>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</si>
  <si>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</si>
  <si>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</si>
  <si>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</si>
  <si>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</si>
  <si>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</si>
  <si>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</si>
  <si>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</si>
  <si>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</si>
  <si>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</si>
  <si>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</si>
  <si>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</si>
  <si>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</si>
  <si>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</si>
  <si>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</si>
  <si>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</si>
  <si>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</si>
  <si>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</si>
  <si>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</si>
  <si>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</si>
  <si>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</si>
  <si>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</si>
  <si>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</si>
  <si>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</si>
  <si>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</si>
  <si>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</si>
  <si>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</si>
  <si>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</si>
  <si>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</si>
  <si>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</si>
  <si>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</si>
  <si>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</si>
  <si>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</si>
  <si>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</si>
  <si>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</si>
  <si>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</si>
  <si>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</si>
  <si>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</si>
  <si>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</si>
  <si>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</si>
  <si>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</si>
  <si>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</si>
  <si>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</si>
  <si>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</si>
  <si>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</si>
  <si>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</si>
  <si>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</si>
  <si>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</si>
  <si>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</si>
  <si>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</si>
  <si>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</si>
  <si>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</si>
  <si>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</si>
  <si>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</si>
  <si>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</si>
  <si>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</si>
  <si>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</si>
  <si>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</si>
  <si>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</si>
  <si>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</si>
  <si>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</si>
  <si>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</si>
  <si>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</si>
  <si>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</si>
  <si>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</si>
  <si>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</si>
  <si>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</si>
  <si>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</si>
  <si>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</si>
  <si>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</si>
  <si>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</si>
  <si>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</si>
  <si>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</si>
  <si>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</si>
  <si>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</si>
  <si>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</si>
  <si>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</si>
  <si>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</si>
  <si>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</si>
  <si>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</si>
  <si>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</si>
  <si>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</si>
  <si>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</si>
  <si>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</si>
  <si>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</si>
  <si>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</si>
  <si>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</si>
  <si>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</si>
  <si>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</si>
  <si>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</si>
  <si>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</si>
  <si>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</si>
  <si>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</si>
  <si>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</si>
  <si>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</si>
  <si>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</si>
  <si>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</si>
  <si>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</si>
  <si>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</si>
  <si>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</si>
  <si>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</si>
  <si>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</si>
  <si>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</si>
  <si>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</si>
  <si>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</si>
  <si>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</si>
  <si>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</si>
  <si>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</si>
  <si>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</si>
  <si>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</si>
  <si>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</si>
  <si>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</si>
  <si>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</si>
  <si>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</si>
  <si>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</si>
  <si>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</si>
  <si>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</si>
  <si>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</si>
  <si>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</si>
  <si>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</si>
  <si>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</si>
  <si>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</si>
  <si>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</si>
  <si>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</si>
  <si>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</si>
  <si>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</si>
  <si>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</si>
  <si>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</si>
  <si>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</si>
  <si>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</si>
  <si>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</si>
  <si>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</si>
  <si>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</si>
  <si>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</si>
  <si>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</si>
  <si>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</si>
  <si>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</si>
  <si>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</si>
  <si>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</si>
  <si>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</si>
  <si>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</si>
  <si>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</si>
  <si>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</si>
  <si>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</si>
  <si>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</si>
  <si>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</si>
  <si>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</si>
  <si>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</si>
  <si>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</si>
  <si>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</si>
  <si>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</si>
  <si>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</si>
  <si>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</si>
  <si>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</si>
  <si>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</si>
  <si>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</si>
  <si>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</si>
  <si>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</si>
  <si>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</si>
  <si>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</si>
  <si>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</si>
  <si>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</si>
  <si>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</si>
  <si>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</si>
  <si>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</si>
  <si>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</si>
  <si>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</si>
  <si>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</si>
  <si>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</si>
  <si>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</si>
  <si>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</si>
  <si>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</si>
  <si>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</si>
  <si>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</si>
  <si>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</si>
  <si>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</si>
  <si>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</si>
  <si>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</si>
  <si>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</si>
  <si>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</si>
  <si>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</si>
  <si>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</si>
  <si>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</si>
  <si>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</si>
  <si>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</si>
  <si>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</si>
  <si>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</si>
  <si>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</si>
  <si>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</si>
  <si>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</si>
  <si>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</si>
  <si>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</si>
  <si>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</si>
  <si>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</si>
  <si>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</si>
  <si>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</si>
  <si>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</si>
  <si>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</si>
  <si>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</si>
  <si>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</si>
  <si>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</si>
  <si>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</si>
  <si>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</si>
  <si>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</si>
  <si>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</si>
  <si>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</si>
  <si>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</si>
  <si>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</si>
  <si>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</si>
  <si>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</si>
  <si>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</si>
  <si>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</si>
  <si>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</si>
  <si>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</si>
  <si>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</si>
  <si>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</si>
  <si>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</si>
  <si>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</si>
  <si>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</si>
  <si>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</si>
  <si>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</si>
  <si>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</si>
  <si>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</si>
  <si>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</si>
  <si>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</si>
  <si>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</si>
  <si>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</si>
  <si>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</si>
  <si>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</si>
  <si>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</si>
  <si>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</si>
  <si>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</si>
  <si>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</si>
  <si>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</si>
  <si>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</si>
  <si>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</si>
  <si>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</si>
  <si>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</si>
  <si>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</si>
  <si>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</si>
  <si>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</si>
  <si>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</si>
  <si>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</si>
  <si>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</si>
  <si>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</si>
  <si>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</si>
  <si>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</si>
  <si>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</si>
  <si>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</si>
  <si>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</si>
  <si>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</si>
  <si>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</si>
  <si>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</si>
  <si>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</si>
  <si>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</si>
  <si>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</si>
  <si>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</si>
  <si>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</si>
  <si>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</si>
  <si>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</si>
  <si>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</si>
  <si>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</si>
  <si>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</si>
  <si>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</si>
  <si>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</si>
  <si>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</si>
  <si>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</si>
  <si>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</si>
  <si>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</si>
  <si>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</si>
  <si>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</si>
  <si>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</si>
  <si>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</si>
  <si>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</si>
  <si>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</si>
  <si>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</si>
  <si>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</si>
  <si>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</si>
  <si>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</si>
  <si>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</si>
  <si>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</si>
  <si>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</si>
  <si>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</si>
  <si>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</si>
  <si>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</si>
  <si>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</si>
  <si>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</si>
  <si>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</si>
  <si>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</si>
  <si>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</si>
  <si>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</si>
  <si>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</si>
  <si>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</si>
  <si>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</si>
  <si>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</si>
  <si>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</si>
  <si>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</si>
  <si>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</si>
  <si>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</si>
  <si>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</si>
  <si>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</si>
  <si>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</si>
  <si>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</si>
  <si>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</si>
  <si>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</si>
  <si>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</si>
  <si>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</si>
  <si>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</si>
  <si>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</si>
  <si>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</si>
  <si>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</si>
  <si>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</si>
  <si>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</si>
  <si>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</si>
  <si>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</si>
  <si>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</si>
  <si>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</si>
  <si>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</si>
  <si>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</si>
  <si>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</si>
  <si>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</si>
  <si>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</si>
  <si>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</si>
  <si>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</si>
  <si>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</si>
  <si>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</si>
  <si>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</si>
  <si>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</si>
  <si>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</si>
  <si>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</si>
  <si>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</si>
  <si>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</si>
  <si>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</si>
  <si>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</si>
  <si>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</si>
  <si>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</si>
  <si>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</si>
  <si>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</si>
  <si>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</si>
  <si>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</si>
  <si>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</si>
  <si>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</si>
  <si>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</si>
  <si>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</si>
  <si>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</si>
  <si>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</si>
  <si>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</si>
  <si>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</si>
  <si>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</si>
  <si>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</si>
  <si>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</si>
  <si>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</si>
  <si>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</si>
  <si>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</si>
  <si>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</si>
  <si>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</si>
  <si>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</si>
  <si>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</si>
  <si>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</si>
  <si>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</si>
  <si>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</si>
  <si>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</si>
  <si>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</si>
  <si>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</si>
  <si>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</si>
  <si>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</si>
  <si>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</si>
  <si>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</si>
  <si>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</si>
  <si>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</si>
  <si>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</si>
  <si>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</si>
  <si>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</si>
  <si>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</si>
  <si>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</si>
  <si>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</si>
  <si>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</si>
  <si>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</si>
  <si>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</si>
  <si>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</si>
  <si>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</si>
  <si>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</si>
  <si>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</si>
  <si>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</si>
  <si>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</si>
  <si>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</si>
  <si>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</si>
  <si>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</si>
  <si>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</si>
  <si>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</si>
  <si>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</si>
  <si>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</si>
  <si>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</si>
  <si>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</si>
  <si>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</si>
  <si>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</si>
  <si>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</si>
  <si>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</si>
  <si>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</si>
  <si>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</si>
  <si>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</si>
  <si>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</si>
  <si>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</si>
  <si>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</si>
  <si>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</si>
  <si>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</si>
  <si>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</si>
  <si>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</si>
  <si>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</si>
  <si>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</si>
  <si>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</si>
  <si>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</si>
  <si>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</si>
  <si>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</si>
  <si>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</si>
  <si>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</si>
  <si>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</si>
  <si>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</si>
  <si>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</si>
  <si>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</si>
  <si>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</si>
  <si>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</si>
  <si>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</si>
  <si>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</si>
  <si>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</si>
  <si>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</si>
  <si>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</si>
  <si>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</si>
  <si>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</si>
  <si>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</si>
  <si>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</si>
  <si>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</si>
  <si>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</si>
  <si>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</si>
  <si>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</si>
  <si>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</si>
  <si>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</si>
  <si>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</si>
  <si>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</si>
  <si>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</si>
  <si>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</si>
  <si>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</si>
  <si>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</si>
  <si>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</si>
  <si>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</si>
  <si>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</si>
  <si>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</si>
  <si>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</si>
  <si>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</si>
  <si>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</si>
  <si>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</si>
  <si>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</si>
  <si>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</si>
  <si>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</si>
  <si>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</si>
  <si>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</si>
  <si>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</si>
  <si>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</si>
  <si>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</si>
  <si>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</si>
  <si>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</si>
  <si>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</si>
  <si>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</si>
  <si>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</si>
  <si>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</si>
  <si>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</si>
  <si>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</si>
  <si>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</si>
  <si>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</si>
  <si>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</si>
  <si>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</si>
  <si>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</si>
  <si>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</si>
  <si>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</si>
  <si>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</si>
  <si>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</si>
  <si>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</si>
  <si>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</si>
  <si>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</si>
  <si>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</si>
  <si>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</si>
  <si>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</si>
  <si>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</si>
  <si>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</si>
  <si>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</si>
  <si>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</si>
  <si>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</si>
  <si>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</si>
  <si>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</si>
  <si>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</si>
  <si>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</si>
  <si>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</si>
  <si>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</si>
  <si>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</si>
  <si>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</si>
  <si>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</si>
  <si>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</si>
  <si>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</si>
  <si>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</si>
  <si>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</si>
  <si>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</si>
  <si>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</si>
  <si>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</si>
  <si>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</si>
  <si>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</si>
  <si>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</si>
  <si>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</si>
  <si>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</si>
  <si>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</si>
  <si>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</si>
  <si>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</si>
  <si>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</si>
  <si>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</si>
  <si>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</si>
  <si>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</si>
  <si>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</si>
  <si>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</si>
  <si>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</si>
  <si>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</si>
  <si>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</si>
  <si>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</si>
  <si>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</si>
  <si>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</si>
  <si>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</si>
  <si>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</si>
  <si>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</si>
  <si>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</si>
  <si>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</si>
  <si>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</si>
  <si>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</si>
  <si>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</si>
  <si>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</si>
  <si>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</si>
  <si>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</si>
  <si>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</si>
  <si>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</si>
  <si>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</si>
  <si>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</si>
  <si>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</si>
  <si>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</si>
  <si>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</si>
  <si>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</si>
  <si>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</si>
  <si>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</si>
  <si>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</si>
  <si>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</si>
  <si>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</si>
  <si>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</si>
  <si>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</si>
  <si>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</si>
  <si>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</si>
  <si>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</si>
  <si>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</si>
  <si>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</si>
  <si>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</si>
  <si>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</si>
  <si>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</si>
  <si>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</si>
  <si>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</si>
  <si>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</si>
  <si>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</si>
  <si>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</si>
  <si>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</si>
  <si>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</si>
  <si>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</si>
  <si>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</si>
  <si>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</si>
  <si>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</si>
  <si>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</si>
  <si>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</si>
  <si>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</si>
  <si>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</si>
  <si>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</si>
  <si>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</si>
  <si>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</si>
  <si>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</si>
  <si>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</si>
  <si>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</si>
  <si>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</si>
  <si>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</si>
  <si>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</si>
  <si>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</si>
  <si>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</si>
  <si>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</si>
  <si>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</si>
  <si>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</si>
  <si>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</si>
  <si>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</si>
  <si>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</si>
  <si>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</si>
  <si>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</si>
  <si>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</si>
  <si>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</si>
  <si>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</si>
  <si>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</si>
  <si>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</si>
  <si>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</si>
  <si>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</si>
  <si>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</si>
  <si>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</si>
  <si>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</si>
  <si>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</si>
  <si>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</si>
  <si>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</si>
  <si>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</si>
  <si>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</si>
  <si>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</si>
  <si>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</si>
  <si>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</si>
  <si>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</si>
  <si>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</si>
  <si>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</si>
  <si>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</si>
  <si>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</si>
  <si>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</si>
  <si>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</si>
  <si>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</si>
  <si>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</si>
  <si>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</si>
  <si>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</si>
  <si>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</si>
  <si>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</si>
  <si>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</si>
  <si>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</si>
  <si>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</si>
  <si>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</si>
  <si>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</si>
  <si>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</si>
  <si>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</si>
  <si>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</si>
  <si>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</si>
  <si>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</si>
  <si>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</si>
  <si>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</si>
  <si>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</si>
  <si>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</si>
  <si>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</si>
  <si>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</si>
  <si>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</si>
  <si>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</si>
  <si>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</si>
  <si>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</si>
  <si>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</si>
  <si>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</si>
  <si>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</si>
  <si>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</si>
  <si>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</si>
  <si>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</si>
  <si>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</si>
  <si>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</si>
  <si>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</si>
  <si>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</si>
  <si>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</si>
  <si>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</si>
  <si>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</si>
  <si>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</si>
  <si>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</si>
  <si>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</si>
  <si>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</si>
  <si>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</si>
  <si>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</si>
  <si>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</si>
  <si>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</si>
  <si>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</si>
  <si>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</si>
  <si>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</si>
  <si>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</si>
  <si>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</si>
  <si>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</si>
  <si>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</si>
  <si>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</si>
  <si>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</si>
  <si>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</si>
  <si>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</si>
  <si>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</si>
  <si>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</si>
  <si>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</si>
  <si>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</si>
  <si>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</si>
  <si>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</si>
  <si>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</si>
  <si>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</si>
  <si>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</si>
  <si>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</si>
  <si>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</si>
  <si>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</si>
  <si>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</si>
  <si>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</si>
  <si>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</si>
  <si>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</si>
  <si>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</si>
  <si>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</si>
  <si>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</si>
  <si>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</si>
  <si>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</si>
  <si>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</si>
  <si>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</si>
  <si>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</si>
  <si>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</si>
  <si>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</si>
  <si>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</si>
  <si>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</si>
  <si>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</si>
  <si>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</si>
  <si>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</si>
  <si>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</si>
  <si>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</si>
  <si>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</si>
  <si>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</si>
  <si>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</si>
  <si>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</si>
  <si>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</si>
  <si>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</si>
  <si>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</si>
  <si>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</si>
  <si>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</si>
  <si>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</si>
  <si>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</si>
  <si>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</si>
  <si>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</si>
  <si>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</si>
  <si>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</si>
  <si>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</si>
  <si>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</si>
  <si>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</si>
  <si>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</si>
  <si>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</si>
  <si>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</si>
  <si>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</si>
  <si>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</si>
  <si>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</si>
  <si>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</si>
  <si>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</si>
  <si>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</si>
  <si>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</si>
  <si>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</si>
  <si>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</si>
  <si>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</si>
  <si>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</si>
  <si>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</si>
  <si>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</si>
  <si>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</si>
  <si>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</si>
  <si>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</si>
  <si>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</si>
  <si>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</si>
  <si>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</si>
  <si>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</si>
  <si>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</si>
  <si>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</si>
  <si>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</si>
  <si>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</si>
  <si>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</si>
  <si>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</si>
  <si>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</si>
  <si>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</si>
  <si>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</si>
  <si>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</si>
  <si>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</si>
  <si>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</si>
  <si>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</si>
  <si>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</si>
  <si>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</si>
  <si>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</si>
  <si>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</si>
  <si>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</si>
  <si>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</si>
  <si>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</si>
  <si>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</si>
  <si>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</si>
  <si>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</si>
  <si>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</si>
  <si>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</si>
  <si>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</si>
  <si>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</si>
  <si>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</si>
  <si>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</si>
  <si>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</si>
  <si>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</si>
  <si>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</si>
  <si>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</si>
  <si>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</si>
  <si>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</si>
  <si>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</si>
  <si>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</si>
  <si>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</si>
  <si>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</si>
  <si>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</si>
  <si>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</si>
  <si>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</si>
  <si>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</si>
  <si>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</si>
  <si>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</si>
  <si>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</si>
  <si>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</si>
  <si>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</si>
  <si>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</si>
  <si>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</si>
  <si>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</si>
  <si>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</si>
  <si>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</si>
  <si>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</si>
  <si>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</si>
  <si>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</si>
  <si>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</si>
  <si>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</si>
  <si>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</si>
  <si>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</si>
  <si>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</si>
  <si>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</si>
  <si>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</si>
  <si>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</si>
  <si>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</si>
  <si>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</si>
  <si>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</si>
  <si>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</si>
  <si>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</si>
  <si>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</si>
  <si>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</si>
  <si>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</si>
  <si>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</si>
  <si>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</si>
  <si>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</si>
  <si>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</si>
  <si>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</si>
  <si>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</si>
  <si>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</si>
  <si>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</si>
  <si>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</si>
  <si>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</si>
  <si>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</si>
  <si>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</si>
  <si>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</si>
  <si>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</si>
  <si>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</si>
  <si>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</si>
  <si>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</si>
  <si>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</si>
  <si>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</si>
  <si>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</si>
  <si>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</si>
  <si>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</si>
  <si>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</si>
  <si>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</si>
  <si>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</si>
  <si>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</si>
  <si>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</si>
  <si>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</si>
  <si>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</si>
  <si>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</si>
  <si>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</si>
  <si>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</si>
  <si>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</si>
  <si>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</si>
  <si>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</si>
  <si>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</si>
  <si>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</si>
  <si>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</si>
  <si>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</si>
  <si>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</si>
  <si>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</si>
  <si>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</si>
  <si>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</si>
  <si>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</si>
  <si>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</si>
  <si>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</si>
  <si>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</si>
  <si>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</si>
  <si>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</si>
  <si>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</si>
  <si>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</si>
  <si>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</si>
  <si>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</si>
  <si>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</si>
  <si>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</si>
  <si>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</si>
  <si>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</si>
  <si>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</si>
  <si>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</si>
  <si>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</si>
  <si>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</si>
  <si>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</si>
  <si>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</si>
  <si>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</si>
  <si>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</si>
  <si>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</si>
  <si>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</si>
  <si>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</si>
  <si>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</si>
  <si>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</si>
  <si>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</si>
  <si>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</si>
  <si>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</si>
  <si>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</si>
  <si>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</si>
  <si>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</si>
  <si>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</si>
  <si>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</si>
  <si>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</si>
  <si>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</si>
  <si>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</si>
  <si>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</si>
  <si>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</si>
  <si>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</si>
  <si>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</si>
  <si>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</si>
  <si>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</si>
  <si>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</si>
  <si>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</si>
  <si>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</si>
  <si>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</si>
  <si>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</si>
  <si>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</si>
  <si>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</si>
  <si>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</si>
  <si>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</si>
  <si>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</si>
  <si>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</si>
  <si>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</si>
  <si>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</si>
  <si>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</si>
  <si>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</si>
  <si>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</si>
  <si>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</si>
  <si>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</si>
  <si>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</si>
  <si>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</si>
  <si>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</si>
  <si>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</si>
  <si>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</si>
  <si>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</si>
  <si>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</si>
  <si>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</si>
  <si>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</si>
  <si>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</si>
  <si>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</si>
  <si>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</si>
  <si>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</si>
  <si>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</si>
  <si>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</si>
  <si>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</si>
  <si>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</si>
  <si>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</si>
  <si>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</si>
  <si>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</si>
  <si>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</si>
  <si>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</si>
  <si>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</si>
  <si>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</si>
  <si>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</si>
  <si>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</si>
  <si>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</si>
  <si>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</si>
  <si>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</si>
  <si>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</si>
  <si>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</si>
  <si>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</si>
  <si>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</si>
  <si>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</si>
  <si>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</si>
  <si>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</si>
  <si>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</si>
  <si>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</si>
  <si>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</si>
  <si>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</si>
  <si>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</si>
  <si>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</si>
  <si>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</si>
  <si>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</si>
  <si>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</si>
  <si>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</si>
  <si>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</si>
  <si>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</si>
  <si>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</si>
  <si>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</si>
  <si>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</si>
  <si>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</si>
  <si>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</si>
  <si>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</si>
  <si>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</si>
  <si>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</si>
  <si>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</si>
  <si>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</si>
  <si>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</si>
  <si>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</si>
  <si>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</si>
  <si>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</si>
  <si>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</si>
  <si>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</si>
  <si>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</si>
  <si>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</si>
  <si>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</si>
  <si>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</si>
  <si>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</si>
  <si>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</si>
  <si>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</si>
  <si>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</si>
  <si>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</si>
  <si>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</si>
  <si>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</si>
  <si>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</si>
  <si>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</si>
  <si>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</si>
  <si>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</si>
  <si>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</si>
  <si>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</si>
  <si>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</si>
  <si>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</si>
  <si>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</si>
  <si>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</si>
  <si>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</si>
  <si>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</si>
  <si>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</si>
  <si>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</si>
  <si>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</si>
  <si>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</si>
  <si>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</si>
  <si>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</si>
  <si>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</si>
  <si>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</si>
  <si>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</si>
  <si>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</si>
  <si>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</si>
  <si>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</si>
  <si>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</si>
  <si>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</si>
  <si>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</si>
  <si>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</si>
  <si>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</si>
  <si>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</si>
  <si>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</si>
  <si>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</si>
  <si>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</si>
  <si>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</si>
  <si>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</si>
  <si>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</si>
  <si>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</si>
  <si>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</si>
  <si>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</si>
  <si>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</si>
  <si>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</si>
  <si>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</si>
  <si>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</si>
  <si>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</si>
  <si>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</si>
  <si>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</si>
  <si>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</si>
  <si>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</si>
  <si>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</si>
  <si>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</si>
  <si>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</si>
  <si>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</si>
  <si>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</si>
  <si>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</si>
  <si>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</si>
  <si>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</si>
  <si>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</si>
  <si>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</si>
  <si>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</si>
  <si>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</si>
  <si>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</si>
  <si>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</si>
  <si>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</si>
  <si>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</si>
  <si>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</si>
  <si>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</si>
  <si>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</si>
  <si>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</si>
  <si>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</si>
  <si>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</si>
  <si>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</si>
  <si>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</si>
  <si>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</si>
  <si>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</si>
  <si>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</si>
  <si>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</si>
  <si>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</si>
  <si>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</si>
  <si>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</si>
  <si>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</si>
  <si>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</si>
  <si>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</si>
  <si>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</si>
  <si>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</si>
  <si>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</si>
  <si>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</si>
  <si>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</si>
  <si>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</si>
  <si>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</si>
  <si>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</si>
  <si>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</si>
  <si>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</si>
  <si>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</si>
  <si>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</si>
  <si>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</si>
  <si>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</si>
  <si>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</si>
  <si>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</si>
  <si>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</si>
  <si>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</si>
  <si>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</si>
  <si>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</si>
  <si>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</si>
  <si>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</si>
  <si>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</si>
  <si>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</si>
  <si>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</si>
  <si>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</si>
  <si>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</si>
  <si>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</si>
  <si>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</si>
  <si>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</si>
  <si>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</si>
  <si>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</si>
  <si>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</si>
  <si>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</si>
  <si>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</si>
  <si>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</si>
  <si>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</si>
  <si>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</si>
  <si>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</si>
  <si>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</si>
  <si>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</si>
  <si>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</si>
  <si>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</si>
  <si>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</si>
  <si>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</si>
  <si>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</si>
  <si>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</si>
  <si>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</si>
  <si>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</si>
  <si>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</si>
  <si>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</si>
  <si>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</si>
  <si>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</si>
  <si>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</si>
  <si>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</si>
  <si>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</si>
  <si>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</si>
  <si>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</si>
  <si>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</si>
  <si>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</si>
  <si>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</si>
  <si>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</si>
  <si>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</si>
  <si>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</si>
  <si>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</si>
  <si>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</si>
  <si>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</si>
  <si>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</si>
  <si>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</si>
  <si>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</si>
  <si>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</si>
  <si>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</si>
  <si>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</si>
  <si>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</si>
  <si>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</si>
  <si>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</si>
  <si>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</si>
  <si>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</si>
  <si>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</si>
  <si>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</si>
  <si>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</si>
  <si>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</si>
  <si>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</si>
  <si>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</si>
  <si>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</si>
  <si>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</si>
  <si>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</si>
  <si>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</si>
  <si>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</si>
  <si>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</si>
  <si>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</si>
  <si>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</si>
  <si>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</si>
  <si>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</si>
  <si>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</si>
  <si>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</si>
  <si>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</si>
  <si>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</si>
  <si>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</si>
  <si>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</si>
  <si>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</si>
  <si>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</si>
  <si>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</si>
  <si>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</si>
  <si>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</si>
  <si>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</si>
  <si>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</si>
  <si>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</si>
  <si>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</si>
  <si>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</si>
  <si>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</si>
  <si>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</si>
  <si>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</si>
  <si>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</si>
  <si>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</si>
  <si>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</si>
  <si>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</si>
  <si>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</si>
  <si>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</si>
  <si>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</si>
  <si>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</si>
  <si>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</si>
  <si>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</si>
  <si>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</si>
  <si>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</si>
  <si>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</si>
  <si>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</si>
  <si>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</si>
  <si>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</si>
  <si>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</si>
  <si>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</si>
  <si>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</si>
  <si>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</si>
  <si>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</si>
  <si>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</si>
  <si>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</si>
  <si>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</si>
  <si>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</si>
  <si>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</si>
  <si>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</si>
  <si>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</si>
  <si>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</si>
  <si>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</si>
  <si>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</si>
  <si>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</si>
  <si>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</si>
  <si>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</si>
  <si>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</si>
  <si>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</si>
  <si>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</si>
  <si>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</si>
  <si>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</si>
  <si>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</si>
  <si>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</si>
  <si>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</si>
  <si>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</si>
  <si>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</si>
  <si>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</si>
  <si>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</si>
  <si>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</si>
  <si>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</si>
  <si>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</si>
  <si>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</si>
  <si>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</si>
  <si>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</si>
  <si>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</si>
  <si>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</si>
  <si>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</si>
  <si>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</si>
  <si>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</si>
  <si>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</si>
  <si>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</si>
  <si>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</si>
  <si>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</si>
  <si>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</si>
  <si>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</si>
  <si>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</si>
  <si>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</si>
  <si>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</si>
  <si>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</si>
  <si>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</si>
  <si>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</si>
  <si>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</si>
  <si>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</si>
  <si>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</si>
  <si>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</si>
  <si>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</si>
  <si>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</si>
  <si>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</si>
  <si>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</si>
  <si>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</si>
  <si>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</si>
  <si>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</si>
  <si>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</si>
  <si>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</si>
  <si>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</si>
  <si>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</si>
  <si>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</si>
  <si>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</si>
  <si>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</si>
  <si>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</si>
  <si>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</si>
  <si>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</si>
  <si>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</si>
  <si>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</si>
  <si>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</si>
  <si>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</si>
  <si>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</si>
  <si>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</si>
  <si>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</si>
  <si>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</si>
  <si>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</si>
  <si>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</si>
  <si>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</si>
  <si>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</si>
  <si>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</si>
  <si>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</si>
  <si>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</si>
  <si>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</si>
  <si>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</si>
  <si>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</si>
  <si>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</si>
  <si>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</si>
  <si>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</si>
  <si>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</si>
  <si>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</si>
  <si>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</si>
  <si>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</si>
  <si>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</si>
  <si>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</si>
  <si>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</si>
  <si>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</si>
  <si>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</si>
  <si>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</si>
  <si>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</si>
  <si>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</si>
  <si>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</si>
  <si>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</si>
  <si>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</si>
  <si>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</si>
  <si>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</si>
  <si>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</si>
  <si>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</si>
  <si>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</si>
  <si>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</si>
  <si>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</si>
  <si>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</si>
  <si>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</si>
  <si>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</si>
  <si>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</si>
  <si>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</si>
  <si>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</si>
  <si>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</si>
  <si>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</si>
  <si>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</si>
  <si>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</si>
  <si>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</si>
  <si>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</si>
  <si>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</si>
  <si>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</si>
  <si>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</si>
  <si>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</si>
  <si>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</si>
  <si>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</si>
  <si>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</si>
  <si>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</si>
  <si>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</si>
  <si>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</si>
  <si>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</si>
  <si>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</si>
  <si>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</si>
  <si>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</si>
  <si>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</si>
  <si>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</si>
  <si>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</si>
  <si>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</si>
  <si>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</si>
  <si>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</si>
  <si>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</si>
  <si>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</si>
  <si>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</si>
  <si>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</si>
  <si>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</si>
  <si>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</si>
  <si>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</si>
  <si>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</si>
  <si>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</si>
  <si>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</si>
  <si>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</si>
  <si>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</si>
  <si>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</si>
  <si>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</si>
  <si>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</si>
  <si>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</si>
  <si>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</si>
  <si>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</si>
  <si>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</si>
  <si>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</si>
  <si>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</si>
  <si>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</si>
  <si>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</si>
  <si>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</si>
  <si>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</si>
  <si>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</si>
  <si>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</si>
  <si>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</si>
  <si>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</si>
  <si>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</si>
  <si>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</si>
  <si>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</si>
  <si>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</si>
  <si>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</si>
  <si>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</si>
  <si>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</si>
  <si>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</si>
  <si>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</si>
  <si>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</si>
  <si>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</si>
  <si>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</si>
  <si>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</si>
  <si>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</si>
  <si>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</si>
  <si>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</si>
  <si>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</si>
  <si>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</si>
  <si>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</si>
  <si>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</si>
  <si>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</si>
  <si>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</si>
  <si>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</si>
  <si>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</si>
  <si>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</si>
  <si>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</si>
  <si>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</si>
  <si>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</si>
  <si>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</si>
  <si>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</si>
  <si>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</si>
  <si>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</si>
  <si>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</si>
  <si>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</si>
  <si>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</si>
  <si>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</si>
  <si>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</si>
  <si>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</si>
  <si>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</si>
  <si>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</si>
  <si>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</si>
  <si>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</si>
  <si>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</si>
  <si>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</si>
  <si>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</si>
  <si>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</si>
  <si>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</si>
  <si>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</si>
  <si>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</si>
  <si>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</si>
  <si>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</si>
  <si>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</si>
  <si>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</si>
  <si>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</si>
  <si>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</si>
  <si>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</si>
  <si>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</si>
  <si>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</si>
  <si>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</si>
  <si>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</si>
  <si>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</si>
  <si>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</si>
  <si>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</si>
  <si>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</si>
  <si>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</si>
  <si>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</si>
  <si>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</si>
  <si>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</si>
  <si>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</si>
  <si>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</si>
  <si>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</si>
  <si>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</si>
  <si>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</si>
  <si>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</si>
  <si>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</si>
  <si>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</si>
  <si>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</si>
  <si>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</si>
  <si>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</si>
  <si>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</si>
  <si>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</si>
  <si>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</si>
  <si>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</si>
  <si>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</si>
  <si>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</si>
  <si>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</si>
  <si>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</si>
  <si>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</si>
  <si>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</si>
  <si>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</si>
  <si>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</si>
  <si>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</si>
  <si>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</si>
  <si>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</si>
  <si>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</si>
  <si>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</si>
  <si>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</si>
  <si>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</si>
  <si>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</si>
  <si>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</si>
  <si>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</si>
  <si>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</si>
  <si>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</si>
  <si>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</si>
  <si>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</si>
  <si>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</si>
  <si>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</si>
  <si>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</si>
  <si>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</si>
  <si>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</si>
  <si>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</si>
  <si>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</si>
  <si>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</si>
  <si>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</si>
  <si>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</si>
  <si>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</si>
  <si>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</si>
  <si>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</si>
  <si>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</si>
  <si>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</si>
  <si>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</si>
  <si>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</si>
  <si>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</si>
  <si>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</si>
  <si>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</si>
  <si>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</si>
  <si>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</si>
  <si>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</si>
  <si>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</si>
  <si>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</si>
  <si>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</si>
  <si>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</si>
  <si>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</si>
  <si>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</si>
  <si>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</si>
  <si>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</si>
  <si>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</si>
  <si>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</si>
  <si>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</si>
  <si>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</si>
  <si>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</si>
  <si>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</si>
  <si>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</si>
  <si>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</si>
  <si>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</si>
  <si>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</si>
  <si>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</si>
  <si>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</si>
  <si>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</si>
  <si>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</si>
  <si>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</si>
  <si>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</si>
  <si>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</si>
  <si>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</si>
  <si>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</si>
  <si>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</si>
  <si>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</si>
  <si>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</si>
  <si>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</si>
  <si>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</si>
  <si>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</si>
  <si>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</si>
  <si>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</si>
  <si>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</si>
  <si>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</si>
  <si>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</si>
  <si>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</si>
  <si>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</si>
  <si>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</si>
  <si>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</si>
  <si>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</si>
  <si>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</si>
  <si>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</si>
  <si>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</si>
  <si>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</si>
  <si>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</si>
  <si>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</si>
  <si>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</si>
  <si>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</si>
  <si>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</si>
  <si>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</si>
  <si>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</si>
  <si>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</si>
  <si>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</si>
  <si>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</si>
  <si>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</si>
  <si>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</si>
  <si>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</si>
  <si>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</si>
  <si>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</si>
  <si>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</si>
  <si>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</si>
  <si>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</si>
  <si>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</si>
  <si>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</si>
  <si>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</si>
  <si>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</si>
  <si>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</si>
  <si>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</si>
  <si>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</si>
  <si>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</si>
  <si>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</si>
  <si>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</si>
  <si>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</si>
  <si>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</si>
  <si>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</si>
  <si>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</si>
  <si>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</si>
  <si>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</si>
  <si>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</si>
  <si>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</si>
  <si>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</si>
  <si>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</si>
  <si>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</si>
  <si>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</si>
  <si>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</si>
  <si>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</si>
  <si>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</si>
  <si>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</si>
  <si>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</si>
  <si>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</si>
  <si>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</si>
  <si>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</si>
  <si>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</si>
  <si>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</si>
  <si>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</si>
  <si>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</si>
  <si>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</si>
  <si>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</si>
  <si>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</si>
  <si>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</si>
  <si>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</si>
  <si>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</si>
  <si>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</si>
  <si>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</si>
  <si>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</si>
  <si>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</si>
  <si>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</si>
  <si>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</si>
  <si>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</si>
  <si>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</si>
  <si>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</si>
  <si>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</si>
  <si>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</si>
  <si>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</si>
  <si>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</si>
  <si>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</si>
  <si>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</si>
  <si>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</si>
  <si>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</si>
  <si>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</si>
  <si>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</si>
  <si>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</si>
  <si>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</si>
  <si>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</si>
  <si>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</si>
  <si>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</si>
  <si>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</si>
  <si>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</si>
  <si>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</si>
  <si>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</si>
  <si>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</si>
  <si>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</si>
  <si>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</si>
  <si>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</si>
  <si>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</si>
  <si>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</si>
  <si>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</si>
  <si>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</si>
  <si>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</si>
  <si>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</si>
  <si>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</si>
  <si>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</si>
  <si>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</si>
  <si>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</si>
  <si>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</si>
  <si>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</si>
  <si>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</si>
  <si>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</si>
  <si>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</si>
  <si>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</si>
  <si>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</si>
  <si>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</si>
  <si>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</si>
  <si>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</si>
  <si>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</si>
  <si>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</si>
  <si>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</si>
  <si>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</si>
  <si>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</si>
  <si>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</si>
  <si>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</si>
  <si>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</si>
  <si>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</si>
  <si>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</si>
  <si>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</si>
  <si>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</si>
  <si>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</si>
  <si>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</si>
  <si>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</si>
  <si>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</si>
  <si>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</si>
  <si>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</si>
  <si>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</si>
  <si>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</si>
  <si>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</si>
  <si>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</si>
  <si>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</si>
  <si>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</si>
  <si>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</si>
  <si>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</si>
  <si>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</si>
  <si>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</si>
  <si>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</si>
  <si>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</si>
  <si>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</si>
  <si>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</si>
  <si>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</si>
  <si>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</si>
  <si>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</si>
  <si>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</si>
  <si>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</si>
  <si>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</si>
  <si>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</si>
  <si>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</si>
  <si>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</si>
  <si>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</si>
  <si>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</si>
  <si>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</si>
  <si>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</si>
  <si>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</si>
  <si>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</si>
  <si>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</si>
  <si>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</si>
  <si>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</si>
  <si>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</si>
  <si>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</si>
  <si>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</si>
  <si>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</si>
  <si>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</si>
  <si>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</si>
  <si>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</si>
  <si>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</si>
  <si>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</si>
  <si>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</si>
  <si>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</si>
  <si>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</si>
  <si>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</si>
  <si>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</si>
  <si>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</si>
  <si>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</si>
  <si>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</si>
  <si>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</si>
  <si>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</si>
  <si>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</si>
  <si>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</si>
  <si>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</si>
  <si>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</si>
  <si>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</si>
  <si>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</si>
  <si>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</si>
  <si>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</si>
  <si>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</si>
  <si>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</si>
  <si>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</si>
  <si>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</si>
  <si>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</si>
  <si>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</si>
  <si>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</si>
  <si>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</si>
  <si>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</si>
  <si>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</si>
  <si>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</si>
  <si>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</si>
  <si>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</si>
  <si>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</si>
  <si>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</si>
  <si>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</si>
  <si>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</si>
  <si>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</si>
  <si>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</si>
  <si>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</si>
  <si>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</si>
  <si>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</si>
  <si>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</si>
  <si>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</si>
  <si>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</si>
  <si>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</si>
  <si>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</si>
  <si>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</si>
  <si>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</si>
  <si>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</si>
  <si>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</si>
  <si>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</si>
  <si>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</si>
  <si>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</si>
  <si>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</si>
  <si>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</si>
  <si>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</si>
  <si>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</si>
  <si>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</si>
  <si>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</si>
  <si>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</si>
  <si>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</si>
  <si>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</si>
  <si>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</si>
  <si>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</si>
  <si>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</si>
  <si>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</si>
  <si>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</si>
  <si>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</si>
  <si>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</si>
  <si>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</si>
  <si>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</si>
  <si>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</si>
  <si>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</si>
  <si>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</si>
  <si>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</si>
  <si>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</si>
  <si>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</si>
  <si>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</si>
  <si>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</si>
  <si>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</si>
  <si>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</si>
  <si>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</si>
  <si>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</si>
  <si>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</si>
  <si>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</si>
  <si>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</si>
  <si>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</si>
  <si>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</si>
  <si>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</si>
  <si>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</si>
  <si>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</si>
  <si>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</si>
  <si>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</si>
  <si>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</si>
  <si>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</si>
  <si>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</si>
  <si>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</si>
  <si>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</si>
  <si>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</si>
  <si>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</si>
  <si>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</si>
  <si>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</si>
  <si>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</si>
  <si>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</si>
  <si>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</si>
  <si>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</si>
  <si>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</si>
  <si>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</si>
  <si>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</si>
  <si>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</si>
  <si>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</si>
  <si>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</si>
  <si>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</si>
  <si>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</si>
  <si>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</si>
  <si>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</si>
  <si>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</si>
  <si>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</si>
  <si>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</si>
  <si>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</si>
  <si>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</si>
  <si>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</si>
  <si>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</si>
  <si>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</si>
  <si>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</si>
  <si>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</si>
  <si>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</si>
  <si>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</si>
  <si>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</si>
  <si>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</si>
  <si>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</si>
  <si>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</si>
  <si>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</si>
  <si>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</si>
  <si>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</si>
  <si>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</si>
  <si>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</si>
  <si>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</si>
  <si>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</si>
  <si>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</si>
  <si>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</si>
  <si>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</si>
  <si>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</si>
  <si>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</si>
  <si>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</si>
  <si>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</si>
  <si>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</si>
  <si>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</si>
  <si>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</si>
  <si>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</si>
  <si>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</si>
  <si>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</si>
  <si>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</si>
  <si>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</si>
  <si>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</si>
  <si>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</si>
  <si>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</si>
  <si>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</si>
  <si>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</si>
  <si>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</si>
  <si>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</si>
  <si>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</si>
  <si>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</si>
  <si>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</si>
  <si>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</si>
  <si>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</si>
  <si>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</si>
  <si>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</si>
  <si>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</si>
  <si>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</si>
  <si>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</si>
  <si>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</si>
  <si>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</si>
  <si>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</si>
  <si>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</si>
  <si>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</si>
  <si>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</si>
  <si>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</si>
  <si>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</si>
  <si>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</si>
  <si>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</si>
  <si>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</si>
  <si>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</si>
  <si>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</si>
  <si>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</si>
  <si>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</si>
  <si>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</si>
  <si>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</si>
  <si>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</si>
  <si>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</si>
  <si>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</si>
  <si>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</si>
  <si>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</si>
  <si>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</si>
  <si>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</si>
  <si>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</si>
  <si>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</si>
  <si>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</si>
  <si>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</si>
  <si>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</si>
  <si>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</si>
  <si>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</si>
  <si>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</si>
  <si>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</si>
  <si>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</si>
  <si>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</si>
  <si>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</si>
  <si>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</si>
  <si>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</si>
  <si>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</si>
  <si>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</si>
  <si>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</si>
  <si>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</si>
  <si>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</si>
  <si>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</si>
  <si>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</si>
  <si>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</si>
  <si>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</si>
  <si>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</si>
  <si>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</si>
  <si>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</si>
  <si>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</si>
  <si>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</si>
  <si>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</si>
  <si>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</si>
  <si>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</si>
  <si>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</si>
  <si>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</si>
  <si>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</si>
  <si>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</si>
  <si>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</si>
  <si>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</si>
  <si>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</si>
  <si>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</si>
  <si>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</si>
  <si>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</si>
  <si>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</si>
  <si>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</si>
  <si>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</si>
  <si>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</si>
  <si>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</si>
  <si>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</si>
  <si>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</si>
  <si>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</si>
  <si>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</si>
  <si>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</si>
  <si>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</si>
  <si>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</si>
  <si>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</si>
  <si>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</si>
  <si>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</si>
  <si>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</si>
  <si>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</si>
  <si>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</si>
  <si>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</si>
  <si>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</si>
  <si>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</si>
  <si>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</si>
  <si>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</si>
  <si>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</si>
  <si>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</si>
  <si>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</si>
  <si>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</si>
  <si>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</si>
  <si>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</si>
  <si>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</si>
  <si>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</si>
  <si>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</si>
  <si>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</si>
  <si>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</si>
  <si>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</si>
  <si>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</si>
  <si>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</si>
  <si>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</si>
  <si>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</si>
  <si>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</si>
  <si>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</si>
  <si>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</si>
  <si>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</si>
  <si>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</si>
  <si>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</si>
  <si>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</si>
  <si>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</si>
  <si>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</si>
  <si>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</si>
  <si>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</si>
  <si>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</si>
  <si>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</si>
  <si>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</si>
  <si>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</si>
  <si>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</si>
  <si>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</si>
  <si>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</si>
  <si>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</si>
  <si>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</si>
  <si>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</si>
  <si>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</si>
  <si>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</si>
  <si>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</si>
  <si>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</si>
  <si>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</si>
  <si>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</si>
  <si>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</si>
  <si>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</si>
  <si>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</si>
  <si>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</si>
  <si>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</si>
  <si>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</si>
  <si>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</si>
  <si>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</si>
  <si>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</si>
  <si>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</si>
  <si>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</si>
  <si>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</si>
  <si>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</si>
  <si>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</si>
  <si>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</si>
  <si>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</si>
  <si>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</si>
  <si>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</si>
  <si>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</si>
  <si>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</si>
  <si>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</si>
  <si>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</si>
  <si>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</si>
  <si>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</si>
  <si>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</si>
  <si>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</si>
  <si>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</si>
  <si>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</si>
  <si>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</si>
  <si>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</si>
  <si>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</si>
  <si>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</si>
  <si>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</si>
  <si>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</si>
  <si>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</si>
  <si>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</si>
  <si>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</si>
  <si>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</si>
  <si>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</si>
  <si>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</si>
  <si>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</si>
  <si>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</si>
  <si>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</si>
  <si>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</si>
  <si>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</si>
  <si>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</si>
  <si>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</si>
  <si>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</si>
  <si>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</si>
  <si>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</si>
  <si>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</si>
  <si>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</si>
  <si>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</si>
  <si>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</si>
  <si>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</si>
  <si>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</si>
  <si>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</si>
  <si>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</si>
  <si>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</si>
  <si>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</si>
  <si>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</si>
  <si>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</si>
  <si>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</si>
  <si>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</si>
  <si>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</si>
  <si>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</si>
  <si>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</si>
  <si>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</si>
  <si>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</si>
  <si>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</si>
  <si>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</si>
  <si>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</si>
  <si>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</si>
  <si>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</si>
  <si>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</si>
  <si>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</si>
  <si>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</si>
  <si>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</si>
  <si>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</si>
  <si>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</si>
  <si>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</si>
  <si>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</si>
  <si>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</si>
  <si>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</si>
  <si>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</si>
  <si>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</si>
  <si>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</si>
  <si>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</si>
  <si>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</si>
  <si>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</si>
  <si>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</si>
  <si>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</si>
  <si>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</si>
  <si>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</si>
  <si>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</si>
  <si>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</si>
  <si>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</si>
  <si>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</si>
  <si>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</si>
  <si>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</si>
  <si>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</si>
  <si>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</si>
  <si>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</si>
  <si>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</si>
  <si>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</si>
  <si>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</si>
  <si>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</si>
  <si>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</si>
  <si>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</si>
  <si>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</si>
  <si>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</si>
  <si>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</si>
  <si>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</si>
  <si>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</si>
  <si>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</si>
  <si>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</si>
  <si>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</si>
  <si>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</si>
  <si>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</si>
  <si>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</si>
  <si>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</si>
  <si>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</si>
  <si>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</si>
  <si>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</si>
  <si>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</si>
  <si>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</si>
  <si>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</si>
  <si>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</si>
  <si>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</si>
  <si>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</si>
  <si>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</si>
  <si>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</si>
  <si>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</si>
  <si>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</si>
  <si>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</si>
  <si>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</si>
  <si>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</si>
  <si>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</si>
  <si>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</si>
  <si>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</si>
  <si>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</si>
  <si>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</si>
  <si>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</si>
  <si>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</si>
  <si>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</si>
  <si>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</si>
  <si>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</si>
  <si>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</si>
  <si>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</si>
  <si>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</si>
  <si>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</si>
  <si>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</si>
  <si>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</si>
  <si>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</si>
  <si>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</si>
  <si>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</si>
  <si>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</si>
  <si>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</si>
  <si>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</si>
  <si>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</si>
  <si>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</si>
  <si>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</si>
  <si>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</si>
  <si>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</si>
  <si>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</si>
  <si>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</si>
  <si>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</si>
  <si>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</si>
  <si>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</si>
  <si>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</si>
  <si>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</si>
  <si>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</si>
  <si>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</si>
  <si>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</si>
  <si>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</si>
  <si>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</si>
  <si>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</si>
  <si>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</si>
  <si>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</si>
  <si>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</si>
  <si>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</si>
  <si>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</si>
  <si>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</si>
  <si>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</si>
  <si>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</si>
  <si>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</si>
  <si>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</si>
  <si>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</si>
  <si>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</si>
  <si>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</si>
  <si>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</si>
  <si>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</si>
  <si>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</si>
  <si>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</si>
  <si>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</si>
  <si>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</si>
  <si>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</si>
  <si>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</si>
  <si>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</si>
  <si>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</si>
  <si>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</si>
  <si>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</si>
  <si>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</si>
  <si>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</si>
  <si>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</si>
  <si>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</si>
  <si>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</si>
  <si>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</si>
  <si>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</si>
  <si>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</si>
  <si>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</si>
  <si>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</si>
  <si>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</si>
  <si>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</si>
  <si>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</si>
  <si>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</si>
  <si>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</si>
  <si>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</si>
  <si>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</si>
  <si>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</si>
  <si>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</si>
  <si>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</si>
  <si>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</si>
  <si>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</si>
  <si>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</si>
  <si>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</si>
  <si>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</si>
  <si>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</si>
  <si>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</si>
  <si>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</si>
  <si>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</si>
  <si>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</si>
  <si>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</si>
  <si>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</si>
  <si>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</si>
  <si>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</si>
  <si>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</si>
  <si>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</si>
  <si>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</si>
  <si>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</si>
  <si>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</si>
  <si>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</si>
  <si>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</si>
  <si>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</si>
  <si>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</si>
  <si>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</si>
  <si>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</si>
  <si>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</si>
  <si>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</si>
  <si>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</si>
  <si>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</si>
  <si>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</si>
  <si>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</si>
  <si>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</si>
  <si>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</si>
  <si>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</si>
  <si>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</si>
  <si>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</si>
  <si>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</si>
  <si>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</si>
  <si>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</si>
  <si>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</si>
  <si>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</si>
  <si>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</si>
  <si>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</si>
  <si>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</si>
  <si>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</si>
  <si>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</si>
  <si>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</si>
  <si>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</si>
  <si>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</si>
  <si>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</si>
  <si>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</si>
  <si>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</si>
  <si>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</si>
  <si>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</si>
  <si>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</si>
  <si>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</si>
  <si>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</si>
  <si>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</si>
  <si>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</si>
  <si>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</si>
  <si>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</si>
  <si>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</si>
  <si>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</si>
  <si>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</si>
  <si>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</si>
  <si>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</si>
  <si>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</si>
  <si>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</si>
  <si>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</si>
  <si>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</si>
  <si>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</si>
  <si>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</si>
  <si>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</si>
  <si>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</si>
  <si>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</si>
  <si>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</si>
  <si>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</si>
  <si>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</si>
  <si>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</si>
  <si>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</si>
  <si>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</si>
  <si>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</si>
  <si>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</si>
  <si>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</si>
  <si>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</si>
  <si>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</si>
  <si>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</si>
  <si>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</si>
  <si>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</si>
  <si>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</si>
  <si>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</si>
  <si>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</si>
  <si>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</si>
  <si>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</si>
  <si>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</si>
  <si>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</si>
  <si>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</si>
  <si>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</si>
  <si>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</si>
  <si>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</si>
  <si>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</si>
  <si>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</si>
  <si>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</si>
  <si>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</si>
  <si>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</si>
  <si>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</si>
  <si>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</si>
  <si>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</si>
  <si>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</si>
  <si>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</si>
  <si>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</si>
  <si>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</si>
  <si>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</si>
  <si>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</si>
  <si>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</si>
  <si>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</si>
  <si>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</si>
  <si>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</si>
  <si>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</si>
  <si>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</si>
  <si>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</si>
  <si>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</si>
  <si>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</si>
  <si>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</si>
  <si>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</si>
  <si>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</si>
  <si>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</si>
  <si>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</si>
  <si>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</si>
  <si>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</si>
  <si>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</si>
  <si>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</si>
  <si>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</si>
  <si>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</si>
  <si>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</si>
  <si>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</si>
  <si>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</si>
  <si>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</si>
  <si>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</si>
  <si>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</si>
  <si>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</si>
  <si>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</si>
  <si>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</si>
  <si>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</si>
  <si>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</si>
  <si>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</si>
  <si>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</si>
  <si>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</si>
  <si>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</si>
  <si>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</si>
  <si>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</si>
  <si>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</si>
  <si>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</si>
  <si>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</si>
  <si>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</si>
  <si>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</si>
  <si>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</si>
  <si>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</si>
  <si>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</si>
  <si>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</si>
  <si>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</si>
  <si>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</si>
  <si>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</si>
  <si>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</si>
  <si>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</si>
  <si>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</si>
  <si>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</si>
  <si>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</si>
  <si>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</si>
  <si>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</si>
  <si>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</si>
  <si>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</si>
  <si>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</si>
  <si>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</si>
  <si>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</si>
  <si>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</si>
  <si>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</si>
  <si>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</si>
  <si>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</si>
  <si>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</si>
  <si>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</si>
  <si>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</si>
  <si>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</si>
  <si>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</si>
  <si>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</si>
  <si>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</si>
  <si>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</si>
  <si>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</si>
  <si>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</si>
  <si>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</si>
  <si>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</si>
  <si>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</si>
  <si>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</si>
  <si>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</si>
  <si>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</si>
  <si>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</si>
  <si>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</si>
  <si>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</si>
  <si>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</si>
  <si>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</si>
  <si>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</si>
  <si>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</si>
  <si>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</si>
  <si>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</si>
  <si>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</si>
  <si>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</si>
  <si>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</si>
  <si>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</si>
  <si>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</si>
  <si>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</si>
  <si>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</si>
  <si>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</si>
  <si>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</si>
  <si>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</si>
  <si>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</si>
  <si>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</si>
  <si>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</si>
  <si>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</si>
  <si>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</si>
  <si>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</si>
  <si>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</si>
  <si>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</si>
  <si>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</si>
  <si>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</si>
  <si>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</si>
  <si>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</si>
  <si>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</si>
  <si>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</si>
  <si>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</si>
  <si>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</si>
  <si>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</si>
  <si>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</si>
  <si>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</si>
  <si>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</si>
  <si>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</si>
  <si>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</si>
  <si>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</si>
  <si>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</si>
  <si>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</si>
  <si>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</si>
  <si>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</si>
  <si>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</si>
  <si>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</si>
  <si>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</si>
  <si>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</si>
  <si>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</si>
  <si>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</si>
  <si>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</si>
  <si>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</si>
  <si>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</si>
  <si>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</si>
  <si>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</si>
  <si>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</si>
  <si>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</si>
  <si>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</si>
  <si>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</si>
  <si>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</si>
  <si>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</si>
  <si>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</si>
  <si>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</si>
  <si>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</si>
  <si>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</si>
  <si>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</si>
  <si>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</si>
  <si>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</si>
  <si>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</si>
  <si>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</si>
  <si>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</si>
  <si>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</si>
  <si>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</si>
  <si>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</si>
  <si>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</si>
  <si>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</si>
  <si>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</si>
  <si>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</si>
  <si>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</si>
  <si>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</si>
  <si>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</si>
  <si>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</si>
  <si>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</si>
  <si>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</si>
  <si>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</si>
  <si>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</si>
  <si>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</si>
  <si>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</si>
  <si>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</si>
  <si>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</si>
  <si>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</si>
  <si>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</si>
  <si>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</si>
  <si>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</si>
  <si>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</si>
  <si>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</si>
  <si>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</si>
  <si>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</si>
  <si>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</si>
  <si>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</si>
  <si>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</si>
  <si>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</si>
  <si>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</si>
  <si>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</si>
  <si>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</si>
  <si>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</si>
  <si>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</si>
  <si>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</si>
  <si>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</si>
  <si>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</si>
  <si>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</si>
  <si>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</si>
  <si>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</si>
  <si>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</si>
  <si>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</si>
  <si>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</si>
  <si>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</si>
  <si>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</si>
  <si>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</si>
  <si>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</si>
  <si>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</si>
  <si>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</si>
  <si>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</si>
  <si>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</si>
  <si>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</si>
  <si>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</si>
  <si>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</si>
  <si>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</si>
  <si>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</si>
  <si>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</si>
  <si>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</si>
  <si>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</si>
  <si>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</si>
  <si>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</si>
  <si>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</si>
  <si>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</si>
  <si>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</si>
  <si>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</si>
  <si>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</si>
  <si>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</si>
  <si>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</si>
  <si>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</si>
  <si>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</si>
  <si>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</si>
  <si>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</si>
  <si>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</si>
  <si>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</si>
  <si>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</si>
  <si>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</si>
  <si>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</si>
  <si>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</si>
  <si>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</si>
  <si>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</si>
  <si>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</si>
  <si>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</si>
  <si>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</si>
  <si>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</si>
  <si>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</si>
  <si>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</si>
  <si>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</si>
  <si>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</si>
  <si>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</si>
  <si>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</si>
  <si>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</si>
  <si>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</si>
  <si>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</si>
  <si>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</si>
  <si>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</si>
  <si>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</si>
  <si>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</si>
  <si>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</si>
  <si>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</si>
  <si>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</si>
  <si>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</si>
  <si>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</si>
  <si>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</si>
  <si>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</si>
  <si>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</si>
  <si>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</si>
  <si>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</si>
  <si>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</si>
  <si>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</si>
  <si>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</si>
  <si>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</si>
  <si>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</si>
  <si>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</si>
  <si>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</si>
  <si>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</si>
  <si>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</si>
  <si>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</si>
  <si>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</si>
  <si>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</si>
  <si>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</si>
  <si>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</si>
  <si>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</si>
  <si>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</si>
  <si>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</si>
  <si>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</si>
  <si>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</si>
  <si>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</si>
  <si>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</si>
  <si>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</si>
  <si>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</si>
  <si>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</si>
  <si>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</si>
  <si>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</si>
  <si>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</si>
  <si>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</si>
  <si>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</si>
  <si>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</si>
  <si>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</si>
  <si>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</si>
  <si>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</si>
  <si>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</si>
  <si>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</si>
  <si>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</si>
  <si>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</si>
  <si>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</si>
  <si>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</si>
  <si>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</si>
  <si>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</si>
  <si>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</si>
  <si>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</si>
  <si>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</si>
  <si>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</si>
  <si>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</si>
  <si>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</si>
  <si>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</si>
  <si>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</si>
  <si>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</si>
  <si>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</si>
  <si>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</si>
  <si>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</si>
  <si>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</si>
  <si>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</si>
  <si>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</si>
  <si>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</si>
  <si>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</si>
  <si>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</si>
  <si>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</si>
  <si>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</si>
  <si>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</si>
  <si>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</si>
  <si>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</si>
  <si>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</si>
  <si>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</si>
  <si>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</si>
  <si>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</si>
  <si>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</si>
  <si>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</si>
  <si>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</si>
  <si>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</si>
  <si>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</si>
  <si>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</si>
  <si>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</si>
  <si>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</si>
  <si>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</si>
  <si>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</si>
  <si>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</si>
  <si>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</si>
  <si>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</si>
  <si>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</si>
  <si>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</si>
  <si>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</si>
  <si>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</si>
  <si>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</si>
  <si>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</si>
  <si>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</si>
  <si>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</si>
  <si>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</si>
  <si>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</si>
  <si>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</si>
  <si>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</si>
  <si>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</si>
  <si>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</si>
  <si>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</si>
  <si>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</si>
  <si>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</si>
  <si>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</si>
  <si>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</si>
  <si>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</si>
  <si>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</si>
  <si>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</si>
  <si>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</si>
  <si>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</si>
  <si>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</si>
  <si>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</si>
  <si>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</si>
  <si>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</si>
  <si>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</si>
  <si>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</si>
  <si>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</si>
  <si>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</si>
  <si>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</si>
  <si>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</si>
  <si>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</si>
  <si>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</si>
  <si>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</si>
  <si>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</si>
  <si>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</si>
  <si>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</si>
  <si>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</si>
  <si>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</si>
  <si>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</si>
  <si>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</si>
  <si>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</si>
  <si>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</si>
  <si>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</si>
  <si>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</si>
  <si>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</si>
  <si>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</si>
  <si>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</si>
  <si>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</si>
  <si>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</si>
  <si>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</si>
  <si>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</si>
  <si>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</si>
  <si>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</si>
  <si>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</si>
  <si>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</si>
  <si>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</si>
  <si>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</si>
  <si>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</si>
  <si>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</si>
  <si>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</si>
  <si>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</si>
  <si>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</si>
  <si>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</si>
  <si>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</si>
  <si>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</si>
  <si>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</si>
  <si>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</si>
  <si>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</si>
  <si>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</si>
  <si>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</si>
  <si>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</si>
  <si>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</si>
  <si>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</si>
  <si>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</si>
  <si>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</si>
  <si>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</si>
  <si>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</si>
  <si>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</si>
  <si>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</si>
  <si>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</si>
  <si>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</si>
  <si>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</si>
  <si>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</si>
  <si>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</si>
  <si>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</si>
  <si>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</si>
  <si>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</si>
  <si>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</si>
  <si>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</si>
  <si>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</si>
  <si>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</si>
  <si>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</si>
  <si>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</si>
  <si>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</si>
  <si>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</si>
  <si>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</si>
  <si>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</si>
  <si>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</si>
  <si>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</si>
  <si>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</si>
  <si>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</si>
  <si>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</si>
  <si>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</si>
  <si>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</si>
  <si>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</si>
  <si>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</si>
  <si>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</si>
  <si>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</si>
  <si>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</si>
  <si>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</si>
  <si>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</si>
  <si>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</si>
  <si>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</si>
  <si>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</si>
  <si>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</si>
  <si>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</si>
  <si>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</si>
  <si>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</si>
  <si>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</si>
  <si>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</si>
  <si>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</si>
  <si>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</si>
  <si>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</si>
  <si>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</si>
  <si>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</si>
  <si>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</si>
  <si>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</si>
  <si>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</si>
  <si>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</si>
  <si>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</si>
  <si>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</si>
  <si>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</si>
  <si>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</si>
  <si>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</si>
  <si>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</si>
  <si>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</si>
  <si>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</si>
  <si>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</si>
  <si>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</si>
  <si>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</si>
  <si>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</si>
  <si>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</si>
  <si>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</si>
  <si>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</si>
  <si>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</si>
  <si>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</si>
  <si>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</si>
  <si>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</si>
  <si>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</si>
  <si>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</si>
  <si>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</si>
  <si>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</si>
  <si>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</si>
  <si>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</si>
  <si>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</si>
  <si>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</si>
  <si>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</si>
  <si>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</si>
  <si>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</si>
  <si>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</si>
  <si>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</si>
  <si>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</si>
  <si>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</si>
  <si>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</si>
  <si>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</si>
  <si>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</si>
  <si>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</si>
  <si>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</si>
  <si>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</si>
  <si>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</si>
  <si>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</si>
  <si>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</si>
  <si>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</si>
  <si>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</si>
  <si>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</si>
  <si>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</si>
  <si>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</si>
  <si>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</si>
  <si>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</si>
  <si>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</si>
  <si>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</si>
  <si>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</si>
  <si>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</si>
  <si>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</si>
  <si>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</si>
  <si>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</si>
  <si>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</si>
  <si>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</si>
  <si>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</si>
  <si>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</si>
  <si>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</si>
  <si>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</si>
  <si>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</si>
  <si>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</si>
  <si>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</si>
  <si>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</si>
  <si>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</si>
  <si>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</si>
  <si>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</si>
  <si>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</si>
  <si>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</si>
  <si>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</si>
  <si>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</si>
  <si>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</si>
  <si>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</si>
  <si>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</si>
  <si>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</si>
  <si>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</si>
  <si>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</si>
  <si>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</si>
  <si>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</si>
  <si>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</si>
  <si>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</si>
  <si>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</si>
  <si>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</si>
  <si>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</si>
  <si>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</si>
  <si>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</si>
  <si>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</si>
  <si>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</si>
  <si>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</si>
  <si>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</si>
  <si>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</si>
  <si>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</si>
  <si>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</si>
  <si>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</si>
  <si>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</si>
  <si>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</si>
  <si>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</si>
  <si>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</si>
  <si>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</si>
  <si>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</si>
  <si>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</si>
  <si>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</si>
  <si>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</si>
  <si>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</si>
  <si>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</si>
  <si>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</si>
  <si>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</si>
  <si>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</si>
  <si>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</si>
  <si>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</si>
  <si>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</si>
  <si>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</si>
  <si>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</si>
  <si>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</si>
  <si>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</si>
  <si>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</si>
  <si>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</si>
  <si>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</si>
  <si>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</si>
  <si>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</si>
  <si>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</si>
  <si>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</si>
  <si>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</si>
  <si>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</si>
  <si>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</si>
  <si>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</si>
  <si>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</si>
  <si>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</si>
  <si>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</si>
  <si>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</si>
  <si>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</si>
  <si>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</si>
  <si>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</si>
  <si>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</si>
  <si>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</si>
  <si>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</si>
  <si>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</si>
  <si>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</si>
  <si>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</si>
  <si>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</si>
  <si>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</si>
  <si>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</si>
  <si>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</si>
  <si>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</si>
  <si>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</si>
  <si>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</si>
  <si>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</si>
  <si>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</si>
  <si>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</si>
  <si>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</si>
  <si>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</si>
  <si>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</si>
  <si>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</si>
  <si>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</si>
  <si>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</si>
  <si>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</si>
  <si>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</si>
  <si>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</si>
  <si>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</si>
  <si>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</si>
  <si>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</si>
  <si>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</si>
  <si>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</si>
  <si>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</si>
  <si>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</si>
  <si>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</si>
  <si>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</si>
  <si>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</si>
  <si>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</si>
  <si>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</si>
  <si>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</si>
  <si>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</si>
  <si>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</si>
  <si>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</si>
  <si>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</si>
  <si>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</si>
  <si>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</si>
  <si>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</si>
  <si>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</si>
  <si>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</si>
  <si>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</si>
  <si>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</si>
  <si>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</si>
  <si>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</si>
  <si>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</si>
  <si>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</si>
  <si>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</si>
  <si>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</si>
  <si>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</si>
  <si>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</si>
  <si>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</si>
  <si>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</si>
  <si>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</si>
  <si>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</si>
  <si>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</si>
  <si>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</si>
  <si>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</si>
  <si>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</si>
  <si>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</si>
  <si>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</si>
  <si>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</si>
  <si>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</si>
  <si>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</si>
  <si>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</si>
  <si>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</si>
  <si>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</si>
  <si>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</si>
  <si>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</si>
  <si>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</si>
  <si>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</si>
  <si>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</si>
  <si>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</si>
  <si>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</si>
  <si>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</si>
  <si>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</si>
  <si>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</si>
  <si>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</si>
  <si>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</si>
  <si>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</si>
  <si>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</si>
  <si>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</si>
  <si>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</si>
  <si>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</si>
  <si>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</si>
  <si>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</si>
  <si>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</si>
  <si>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</si>
  <si>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</si>
  <si>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</si>
  <si>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</si>
  <si>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</si>
  <si>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</si>
  <si>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</si>
  <si>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</si>
  <si>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</si>
  <si>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</si>
  <si>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</si>
  <si>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</si>
  <si>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</si>
  <si>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</si>
  <si>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</si>
  <si>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</si>
  <si>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</si>
  <si>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</si>
  <si>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</si>
  <si>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</si>
  <si>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</si>
  <si>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</si>
  <si>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</si>
  <si>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</si>
  <si>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</si>
  <si>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</si>
  <si>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</si>
  <si>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</si>
  <si>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</si>
  <si>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</si>
  <si>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</si>
  <si>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</si>
  <si>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</si>
  <si>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</si>
  <si>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</si>
  <si>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</si>
  <si>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</si>
  <si>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</si>
  <si>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</si>
  <si>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</si>
  <si>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</si>
  <si>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</si>
  <si>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</si>
  <si>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</si>
  <si>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</si>
  <si>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</si>
  <si>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</si>
  <si>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</si>
  <si>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</si>
  <si>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</si>
  <si>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</si>
  <si>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</si>
  <si>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</si>
  <si>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</si>
  <si>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</si>
  <si>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</si>
  <si>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</si>
  <si>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</si>
  <si>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</si>
  <si>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</si>
  <si>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</si>
  <si>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</si>
  <si>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</si>
  <si>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</si>
  <si>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</si>
  <si>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</si>
  <si>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</si>
  <si>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</si>
  <si>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</si>
  <si>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</si>
  <si>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</si>
  <si>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</si>
  <si>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</si>
  <si>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</si>
  <si>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</si>
  <si>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</si>
  <si>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</si>
  <si>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</si>
  <si>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</si>
  <si>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</si>
  <si>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</si>
  <si>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</si>
  <si>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</si>
  <si>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</si>
  <si>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</si>
  <si>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</si>
  <si>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</si>
  <si>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</si>
  <si>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</si>
  <si>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</si>
  <si>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</si>
  <si>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</si>
  <si>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</si>
  <si>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</si>
  <si>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</si>
  <si>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</si>
  <si>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</si>
  <si>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</si>
  <si>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</si>
  <si>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</si>
  <si>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</si>
  <si>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</si>
  <si>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</si>
  <si>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</si>
  <si>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</si>
  <si>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</si>
  <si>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</si>
  <si>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</si>
  <si>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</si>
  <si>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</si>
  <si>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</si>
  <si>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</si>
  <si>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</si>
  <si>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</si>
  <si>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</si>
  <si>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</si>
  <si>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</si>
  <si>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</si>
  <si>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</si>
  <si>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</si>
  <si>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</si>
  <si>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</si>
  <si>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</si>
  <si>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</si>
  <si>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</si>
  <si>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</si>
  <si>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</si>
  <si>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</si>
  <si>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</si>
  <si>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</si>
  <si>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</si>
  <si>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</si>
  <si>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</si>
  <si>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</si>
  <si>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</si>
  <si>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</si>
  <si>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</si>
  <si>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</si>
  <si>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</si>
  <si>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</si>
  <si>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</si>
  <si>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</si>
  <si>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</si>
  <si>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</si>
  <si>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</si>
  <si>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</si>
  <si>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</si>
  <si>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</si>
  <si>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</si>
  <si>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</si>
  <si>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</si>
  <si>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</si>
  <si>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</si>
  <si>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</si>
  <si>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</si>
  <si>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</si>
  <si>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</si>
  <si>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</si>
  <si>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</si>
  <si>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</si>
  <si>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</si>
  <si>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</si>
  <si>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</si>
  <si>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</si>
  <si>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</si>
  <si>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</si>
  <si>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</si>
  <si>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</si>
  <si>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</si>
  <si>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</si>
  <si>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</si>
  <si>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</si>
  <si>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</si>
  <si>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</si>
  <si>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</si>
  <si>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</si>
  <si>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</si>
  <si>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</si>
  <si>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</si>
  <si>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</si>
  <si>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</si>
  <si>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</si>
  <si>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</si>
  <si>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</si>
  <si>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</si>
  <si>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</si>
  <si>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</si>
  <si>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</si>
  <si>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</si>
  <si>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</si>
  <si>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</si>
  <si>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</si>
  <si>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</si>
  <si>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</si>
  <si>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</si>
  <si>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</si>
  <si>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</si>
  <si>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</si>
  <si>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</si>
  <si>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</si>
  <si>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</si>
  <si>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</si>
  <si>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</si>
  <si>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</si>
  <si>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</si>
  <si>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</si>
  <si>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</si>
  <si>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</si>
  <si>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</si>
  <si>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</si>
  <si>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</si>
  <si>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</si>
  <si>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</si>
  <si>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</si>
  <si>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</si>
  <si>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</si>
  <si>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</si>
  <si>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</si>
  <si>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</si>
  <si>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</si>
  <si>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</si>
  <si>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</si>
  <si>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</si>
  <si>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</si>
  <si>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</si>
  <si>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</si>
  <si>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</si>
  <si>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</si>
  <si>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</si>
  <si>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</si>
  <si>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</si>
  <si>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</si>
  <si>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</si>
  <si>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</si>
  <si>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</si>
  <si>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</si>
  <si>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</si>
  <si>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</si>
  <si>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</si>
  <si>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</si>
  <si>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</si>
  <si>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</si>
  <si>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</si>
  <si>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</si>
  <si>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</si>
  <si>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</si>
  <si>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</si>
  <si>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</si>
  <si>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</si>
  <si>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</si>
  <si>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</si>
  <si>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</si>
  <si>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</si>
  <si>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</si>
  <si>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</si>
  <si>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</si>
  <si>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</si>
  <si>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</si>
  <si>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</si>
  <si>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</si>
  <si>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</si>
  <si>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</si>
  <si>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</si>
  <si>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</si>
  <si>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</si>
  <si>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</si>
  <si>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</si>
  <si>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</si>
  <si>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</si>
  <si>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</si>
  <si>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</si>
  <si>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</si>
  <si>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</si>
  <si>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</si>
  <si>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</si>
  <si>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</si>
  <si>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</si>
  <si>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</si>
  <si>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</si>
  <si>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</si>
  <si>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</si>
  <si>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</si>
  <si>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</si>
  <si>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</si>
  <si>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</si>
  <si>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</si>
  <si>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</si>
  <si>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</si>
  <si>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</si>
  <si>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</si>
  <si>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</si>
  <si>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</si>
  <si>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</si>
  <si>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</si>
  <si>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</si>
  <si>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</si>
  <si>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</si>
  <si>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</si>
  <si>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</si>
  <si>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</si>
  <si>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</si>
  <si>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</si>
  <si>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</si>
  <si>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</si>
  <si>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</si>
  <si>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</si>
  <si>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</si>
  <si>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</si>
  <si>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</si>
  <si>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</si>
  <si>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</si>
  <si>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</si>
  <si>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</si>
  <si>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</si>
  <si>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</si>
  <si>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</si>
  <si>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</si>
  <si>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</si>
  <si>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</si>
  <si>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</si>
  <si>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</si>
  <si>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</si>
  <si>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</si>
  <si>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</si>
  <si>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</si>
  <si>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</si>
  <si>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</si>
  <si>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</si>
  <si>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</si>
  <si>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</si>
  <si>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</si>
  <si>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</si>
  <si>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</si>
  <si>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</si>
  <si>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</si>
  <si>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</si>
  <si>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</si>
  <si>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</si>
  <si>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</si>
  <si>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</si>
  <si>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</si>
  <si>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</si>
  <si>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</si>
  <si>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</si>
  <si>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</si>
  <si>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</si>
  <si>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</si>
  <si>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</si>
  <si>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</si>
  <si>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</si>
  <si>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</si>
  <si>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</si>
  <si>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</si>
  <si>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</si>
  <si>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</si>
  <si>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</si>
  <si>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</si>
  <si>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</si>
  <si>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</si>
  <si>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</si>
  <si>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</si>
  <si>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</si>
  <si>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</si>
  <si>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</si>
  <si>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</si>
  <si>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</si>
  <si>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</si>
  <si>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</si>
  <si>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</si>
  <si>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</si>
  <si>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</si>
  <si>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</si>
  <si>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</si>
  <si>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</si>
  <si>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</si>
  <si>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</si>
  <si>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</si>
  <si>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</si>
  <si>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</si>
  <si>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</si>
  <si>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</si>
  <si>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</si>
  <si>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</si>
  <si>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</si>
  <si>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</si>
  <si>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</si>
  <si>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</si>
  <si>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</si>
  <si>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</si>
  <si>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</si>
  <si>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</si>
  <si>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</si>
  <si>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</si>
  <si>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</si>
  <si>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</si>
  <si>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</si>
  <si>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</si>
  <si>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</si>
  <si>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</si>
  <si>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</si>
  <si>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</si>
  <si>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</si>
  <si>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</si>
  <si>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</si>
  <si>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</si>
  <si>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</si>
  <si>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</si>
  <si>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</si>
  <si>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</si>
  <si>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</si>
  <si>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</si>
  <si>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</si>
  <si>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</si>
  <si>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</si>
  <si>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</si>
  <si>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</si>
  <si>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</si>
  <si>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</si>
  <si>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</si>
  <si>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</si>
  <si>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</si>
  <si>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</si>
  <si>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</si>
  <si>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</si>
  <si>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</si>
  <si>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</si>
  <si>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</si>
  <si>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</si>
  <si>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</si>
  <si>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</si>
  <si>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</si>
  <si>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</si>
  <si>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</si>
  <si>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</si>
  <si>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</si>
  <si>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</si>
  <si>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</si>
  <si>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</si>
  <si>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</si>
  <si>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</si>
  <si>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</si>
  <si>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</si>
  <si>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</si>
  <si>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</si>
  <si>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</si>
  <si>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</si>
  <si>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</si>
  <si>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</si>
  <si>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</si>
  <si>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</si>
  <si>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</si>
  <si>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</si>
  <si>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</si>
  <si>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</si>
  <si>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</si>
  <si>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</si>
  <si>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</si>
  <si>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</si>
  <si>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</si>
  <si>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</si>
  <si>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</si>
  <si>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</si>
  <si>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</si>
  <si>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</si>
  <si>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</si>
  <si>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</si>
  <si>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</si>
  <si>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</si>
  <si>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</si>
  <si>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</si>
  <si>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</si>
  <si>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</si>
  <si>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</si>
  <si>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</si>
  <si>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</si>
  <si>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</si>
  <si>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</si>
  <si>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</si>
  <si>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</si>
  <si>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</si>
  <si>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</si>
  <si>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</si>
  <si>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</si>
  <si>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</si>
  <si>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</si>
  <si>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</si>
  <si>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</si>
  <si>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</si>
  <si>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</si>
  <si>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</si>
  <si>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</si>
  <si>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</si>
  <si>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</si>
  <si>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</si>
  <si>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</si>
  <si>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</si>
  <si>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</si>
  <si>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</si>
  <si>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</si>
  <si>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</si>
  <si>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</si>
  <si>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</si>
  <si>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</si>
  <si>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</si>
  <si>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</si>
  <si>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</si>
  <si>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</si>
  <si>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</si>
  <si>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</si>
  <si>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</si>
  <si>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</si>
  <si>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</si>
  <si>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</si>
  <si>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</si>
  <si>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</si>
  <si>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</si>
  <si>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</si>
  <si>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</si>
  <si>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</si>
  <si>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</si>
  <si>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</si>
  <si>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</si>
  <si>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</si>
  <si>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</si>
  <si>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</si>
  <si>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</si>
  <si>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</si>
  <si>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</si>
  <si>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</si>
  <si>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</si>
  <si>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</si>
  <si>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</si>
  <si>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</si>
  <si>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</si>
  <si>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</si>
  <si>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</si>
  <si>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</si>
  <si>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</si>
  <si>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</si>
  <si>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</si>
  <si>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</si>
  <si>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</si>
  <si>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</si>
  <si>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</si>
  <si>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</si>
  <si>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</si>
  <si>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</si>
  <si>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</si>
  <si>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</si>
  <si>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</si>
  <si>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</si>
  <si>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</si>
  <si>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</si>
  <si>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</si>
  <si>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</si>
  <si>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</si>
  <si>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</si>
  <si>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</si>
  <si>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</si>
  <si>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</si>
  <si>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</si>
  <si>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</si>
  <si>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</si>
  <si>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</si>
  <si>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</si>
  <si>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</si>
  <si>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</si>
  <si>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</si>
  <si>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</si>
  <si>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</si>
  <si>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</si>
  <si>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</si>
  <si>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</si>
  <si>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</si>
  <si>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</si>
  <si>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</si>
  <si>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</si>
  <si>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</si>
  <si>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</si>
  <si>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</si>
  <si>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</si>
  <si>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</si>
  <si>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</si>
  <si>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</si>
  <si>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</si>
  <si>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</si>
  <si>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</si>
  <si>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</si>
  <si>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</si>
  <si>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</si>
  <si>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</si>
  <si>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</si>
  <si>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</si>
  <si>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</si>
  <si>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</si>
  <si>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</si>
  <si>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</si>
  <si>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</si>
  <si>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</si>
  <si>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</si>
  <si>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</si>
  <si>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</si>
  <si>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</si>
  <si>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</si>
  <si>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</si>
  <si>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</si>
  <si>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</si>
  <si>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</si>
  <si>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</si>
  <si>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</si>
  <si>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</si>
  <si>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</si>
  <si>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</si>
  <si>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</si>
  <si>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</si>
  <si>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</si>
  <si>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</si>
  <si>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</si>
  <si>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</si>
  <si>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</si>
  <si>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</si>
  <si>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</si>
  <si>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</si>
  <si>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</si>
  <si>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</si>
  <si>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</si>
  <si>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</si>
  <si>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</si>
  <si>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</si>
  <si>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</si>
  <si>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</si>
  <si>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</si>
  <si>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</si>
  <si>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</si>
  <si>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</si>
  <si>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</si>
  <si>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</si>
  <si>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</si>
  <si>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</si>
  <si>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</si>
  <si>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</si>
  <si>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</si>
  <si>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</si>
  <si>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</si>
  <si>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</si>
  <si>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</si>
  <si>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</si>
  <si>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</si>
  <si>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</si>
  <si>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</si>
  <si>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</si>
  <si>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</si>
  <si>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</si>
  <si>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</si>
  <si>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</si>
  <si>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</si>
  <si>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</si>
  <si>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</si>
  <si>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</si>
  <si>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</si>
  <si>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</si>
  <si>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</si>
  <si>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</si>
  <si>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</si>
  <si>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</si>
  <si>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</si>
  <si>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</si>
  <si>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</si>
  <si>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</si>
  <si>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</si>
  <si>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</si>
  <si>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</si>
  <si>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</si>
  <si>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</si>
  <si>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</si>
  <si>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</si>
  <si>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</si>
  <si>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</si>
  <si>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</si>
  <si>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</si>
  <si>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</si>
  <si>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</si>
  <si>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</si>
  <si>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</si>
  <si>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</si>
  <si>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</si>
  <si>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</si>
  <si>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</si>
  <si>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</si>
  <si>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</si>
  <si>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</si>
  <si>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</si>
  <si>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</si>
  <si>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</si>
  <si>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</si>
  <si>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</si>
  <si>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</si>
  <si>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</si>
  <si>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</si>
  <si>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</si>
  <si>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</si>
  <si>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</si>
  <si>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</si>
  <si>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</si>
  <si>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</si>
  <si>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</si>
  <si>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</si>
  <si>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</si>
  <si>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</si>
  <si>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</si>
  <si>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</si>
  <si>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</si>
  <si>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</si>
  <si>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</si>
  <si>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</si>
  <si>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</si>
  <si>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</si>
  <si>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</si>
  <si>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</si>
  <si>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</si>
  <si>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</si>
  <si>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</si>
  <si>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</si>
  <si>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</si>
  <si>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</si>
  <si>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</si>
  <si>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</si>
  <si>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</si>
  <si>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</si>
  <si>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</si>
  <si>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</si>
  <si>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</si>
  <si>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</si>
  <si>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</si>
  <si>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</si>
  <si>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</si>
  <si>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</si>
  <si>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</si>
  <si>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</si>
  <si>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</si>
  <si>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</si>
  <si>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</si>
  <si>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</si>
  <si>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</si>
  <si>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</si>
  <si>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</si>
  <si>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</si>
  <si>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</si>
  <si>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</si>
  <si>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</si>
  <si>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</si>
  <si>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</si>
  <si>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</si>
  <si>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</si>
  <si>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</si>
  <si>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</si>
  <si>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</si>
  <si>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</si>
  <si>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</si>
  <si>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</si>
  <si>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</si>
  <si>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</si>
  <si>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</si>
  <si>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</si>
  <si>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</si>
  <si>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</si>
  <si>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</si>
  <si>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</si>
  <si>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</si>
  <si>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</si>
  <si>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</si>
  <si>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</si>
  <si>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</si>
  <si>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</si>
  <si>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</si>
  <si>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</si>
  <si>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</si>
  <si>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</si>
  <si>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</si>
  <si>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</si>
  <si>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</si>
  <si>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</si>
  <si>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</si>
  <si>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</si>
  <si>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</si>
  <si>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</si>
  <si>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</si>
  <si>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</si>
  <si>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</si>
  <si>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</si>
  <si>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</si>
  <si>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</si>
  <si>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</si>
  <si>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</si>
  <si>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</si>
  <si>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</si>
  <si>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</si>
  <si>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</si>
  <si>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</si>
  <si>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</si>
  <si>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</si>
  <si>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</si>
  <si>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</si>
  <si>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</si>
  <si>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</si>
  <si>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</si>
  <si>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</si>
  <si>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</si>
  <si>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</si>
  <si>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</si>
  <si>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</si>
  <si>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</si>
  <si>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</si>
  <si>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</si>
  <si>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</si>
  <si>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</si>
  <si>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</si>
  <si>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</si>
  <si>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</si>
  <si>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</si>
  <si>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</si>
  <si>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</si>
  <si>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</si>
  <si>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</si>
  <si>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</si>
  <si>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</si>
  <si>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</si>
  <si>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</si>
  <si>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</si>
  <si>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</si>
  <si>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</si>
  <si>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</si>
  <si>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</si>
  <si>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</si>
  <si>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</si>
  <si>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</si>
  <si>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</si>
  <si>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</si>
  <si>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</si>
  <si>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</si>
  <si>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</si>
  <si>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</si>
  <si>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</si>
  <si>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</si>
  <si>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</si>
  <si>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</si>
  <si>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</si>
  <si>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</si>
  <si>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</si>
  <si>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</si>
  <si>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</si>
  <si>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</si>
  <si>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</si>
  <si>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</si>
  <si>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</si>
  <si>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</si>
  <si>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</si>
  <si>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</si>
  <si>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</si>
  <si>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</si>
  <si>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</si>
  <si>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</si>
  <si>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</si>
  <si>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</si>
  <si>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</si>
  <si>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</si>
  <si>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</si>
  <si>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</si>
  <si>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</si>
  <si>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</si>
  <si>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</si>
  <si>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</si>
  <si>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</si>
  <si>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</si>
  <si>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</si>
  <si>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</si>
  <si>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</si>
  <si>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</si>
  <si>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</si>
  <si>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</si>
  <si>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</si>
  <si>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</si>
  <si>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</si>
  <si>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</si>
  <si>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</si>
  <si>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</si>
  <si>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</si>
  <si>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</si>
  <si>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</si>
  <si>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</si>
  <si>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</si>
  <si>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</si>
  <si>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</si>
  <si>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</si>
  <si>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</si>
  <si>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</si>
  <si>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</si>
  <si>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</si>
  <si>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</si>
  <si>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</si>
  <si>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</si>
  <si>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</si>
  <si>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</si>
  <si>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</si>
  <si>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</si>
  <si>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</si>
  <si>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</si>
  <si>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</si>
  <si>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</si>
  <si>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</si>
  <si>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</si>
  <si>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</si>
  <si>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</si>
  <si>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</si>
  <si>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</si>
  <si>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</si>
  <si>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</si>
  <si>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</si>
  <si>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</si>
  <si>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</si>
  <si>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</si>
  <si>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</si>
  <si>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</si>
  <si>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</si>
  <si>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</si>
  <si>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</si>
  <si>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</si>
  <si>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</si>
  <si>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</si>
  <si>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</si>
  <si>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</si>
  <si>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</si>
  <si>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</si>
  <si>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</si>
  <si>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</si>
  <si>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</si>
  <si>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</si>
  <si>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</si>
  <si>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</si>
  <si>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</si>
  <si>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</si>
  <si>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</si>
  <si>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</si>
  <si>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</si>
  <si>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</si>
  <si>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</si>
  <si>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</si>
  <si>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</si>
  <si>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</si>
  <si>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</si>
  <si>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</si>
  <si>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</si>
  <si>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</si>
  <si>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</si>
  <si>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</si>
  <si>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</si>
  <si>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</si>
  <si>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</si>
  <si>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</si>
  <si>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</si>
  <si>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</si>
  <si>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</si>
  <si>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</si>
  <si>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</si>
  <si>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</si>
  <si>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</si>
  <si>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</si>
  <si>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</si>
  <si>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</si>
  <si>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</si>
  <si>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</si>
  <si>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</si>
  <si>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</si>
  <si>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</si>
  <si>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</si>
  <si>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</si>
  <si>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</si>
  <si>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</si>
  <si>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</si>
  <si>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</si>
  <si>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</si>
  <si>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</si>
  <si>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</si>
  <si>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</si>
  <si>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</si>
  <si>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</si>
  <si>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</si>
  <si>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</si>
  <si>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</si>
  <si>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</si>
  <si>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</si>
  <si>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</si>
  <si>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</si>
  <si>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</si>
  <si>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</si>
  <si>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</si>
  <si>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</si>
  <si>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</si>
  <si>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</si>
  <si>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</si>
  <si>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</si>
  <si>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</si>
  <si>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</si>
  <si>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</si>
  <si>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</si>
  <si>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</si>
  <si>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</si>
  <si>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</si>
  <si>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</si>
  <si>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</si>
  <si>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</si>
  <si>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</si>
  <si>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</si>
  <si>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</si>
  <si>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</si>
  <si>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</si>
  <si>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</si>
  <si>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</si>
  <si>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</si>
  <si>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</si>
  <si>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</si>
  <si>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</si>
  <si>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</si>
  <si>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</si>
  <si>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</si>
  <si>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</si>
  <si>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</si>
  <si>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</si>
  <si>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</si>
  <si>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</si>
  <si>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</si>
  <si>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</si>
  <si>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</si>
  <si>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</si>
  <si>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</si>
  <si>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</si>
  <si>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</si>
  <si>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</si>
  <si>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</si>
  <si>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</si>
  <si>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</si>
  <si>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</si>
  <si>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</si>
  <si>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</si>
  <si>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</si>
  <si>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</si>
  <si>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</si>
  <si>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</si>
  <si>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</si>
  <si>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</si>
  <si>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</si>
  <si>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</si>
  <si>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</si>
  <si>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</si>
  <si>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</si>
  <si>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</si>
  <si>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</si>
  <si>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</si>
  <si>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</si>
  <si>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</si>
  <si>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</si>
  <si>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</si>
  <si>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</si>
  <si>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</si>
  <si>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</si>
  <si>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</si>
  <si>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</si>
  <si>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</si>
  <si>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</si>
  <si>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</si>
  <si>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</si>
  <si>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</si>
  <si>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</si>
  <si>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</si>
  <si>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</si>
  <si>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</si>
  <si>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</si>
  <si>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</si>
  <si>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</si>
  <si>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</si>
  <si>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</si>
  <si>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</si>
  <si>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</si>
  <si>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</si>
  <si>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</si>
  <si>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</si>
  <si>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</si>
  <si>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</si>
  <si>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</si>
  <si>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</si>
  <si>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</si>
  <si>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</si>
  <si>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</si>
  <si>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</si>
  <si>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</si>
  <si>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</si>
  <si>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</si>
  <si>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</si>
  <si>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</si>
  <si>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</si>
  <si>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</si>
  <si>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</si>
  <si>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</si>
  <si>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</si>
  <si>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</si>
  <si>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</si>
  <si>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</si>
  <si>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</si>
  <si>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</si>
  <si>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</si>
  <si>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</si>
  <si>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</si>
  <si>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</si>
  <si>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</si>
  <si>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</si>
  <si>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</si>
  <si>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</si>
  <si>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</si>
  <si>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</si>
  <si>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</si>
  <si>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</si>
  <si>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</si>
  <si>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</si>
  <si>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</si>
  <si>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</si>
  <si>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</si>
  <si>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</si>
  <si>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</si>
  <si>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</si>
  <si>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</si>
  <si>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</si>
  <si>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</si>
  <si>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</si>
  <si>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</si>
  <si>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</si>
  <si>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</si>
  <si>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</si>
  <si>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</si>
  <si>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</si>
  <si>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</si>
  <si>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</si>
  <si>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</si>
  <si>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</si>
  <si>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</si>
  <si>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</si>
  <si>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</si>
  <si>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</si>
  <si>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</si>
  <si>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</si>
  <si>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</si>
  <si>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</si>
  <si>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</si>
  <si>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</si>
  <si>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</si>
  <si>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</si>
  <si>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</si>
  <si>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</si>
  <si>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</si>
  <si>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</si>
  <si>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</si>
  <si>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</si>
  <si>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</si>
  <si>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</si>
  <si>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</si>
  <si>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</si>
  <si>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</si>
  <si>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</si>
  <si>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</si>
  <si>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</si>
  <si>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</si>
  <si>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</si>
  <si>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</si>
  <si>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</si>
  <si>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</si>
  <si>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</si>
  <si>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</si>
  <si>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</si>
  <si>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</si>
  <si>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</si>
  <si>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</si>
  <si>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</si>
  <si>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</si>
  <si>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</si>
  <si>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</si>
  <si>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</si>
  <si>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</si>
  <si>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</si>
  <si>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</si>
  <si>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</si>
  <si>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</si>
  <si>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</si>
  <si>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</si>
  <si>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</si>
  <si>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</si>
  <si>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</si>
  <si>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</si>
  <si>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</si>
  <si>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</si>
  <si>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</si>
  <si>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</si>
  <si>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</si>
  <si>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</si>
  <si>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</si>
  <si>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</si>
  <si>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</si>
  <si>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</si>
  <si>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</si>
  <si>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</si>
  <si>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</si>
  <si>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</si>
  <si>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</si>
  <si>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</si>
  <si>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</si>
  <si>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</si>
  <si>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</si>
  <si>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</si>
  <si>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</si>
  <si>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</si>
  <si>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</si>
  <si>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</si>
  <si>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</si>
  <si>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</si>
  <si>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</si>
  <si>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</si>
  <si>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</si>
  <si>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</si>
  <si>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</si>
  <si>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</si>
  <si>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</si>
  <si>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</si>
  <si>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</si>
  <si>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</si>
  <si>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</si>
  <si>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</si>
  <si>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</si>
  <si>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</si>
  <si>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</si>
  <si>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</si>
  <si>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</si>
  <si>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</si>
  <si>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</si>
  <si>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</si>
  <si>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</si>
  <si>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</si>
  <si>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</si>
  <si>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</si>
  <si>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</si>
  <si>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</si>
  <si>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</si>
  <si>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</si>
  <si>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</si>
  <si>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</si>
  <si>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</si>
  <si>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</si>
  <si>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</si>
  <si>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</si>
  <si>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</si>
  <si>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</si>
  <si>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</si>
  <si>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</si>
  <si>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</si>
  <si>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</si>
  <si>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</si>
  <si>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</si>
  <si>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</si>
  <si>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</si>
  <si>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</si>
  <si>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</si>
  <si>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</si>
  <si>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</si>
  <si>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</si>
  <si>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</si>
  <si>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</si>
  <si>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</si>
  <si>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</si>
  <si>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</si>
  <si>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</si>
  <si>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</si>
  <si>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</si>
  <si>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</si>
  <si>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</si>
  <si>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</si>
  <si>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</si>
  <si>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</si>
  <si>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</si>
  <si>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</si>
  <si>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</si>
  <si>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</si>
  <si>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</si>
  <si>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</si>
  <si>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</si>
  <si>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</si>
  <si>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</si>
  <si>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</si>
  <si>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</si>
  <si>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</si>
  <si>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</si>
  <si>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</si>
  <si>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</si>
  <si>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</si>
  <si>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</si>
  <si>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</si>
  <si>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</si>
  <si>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</si>
  <si>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</si>
  <si>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</si>
  <si>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</si>
  <si>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</si>
  <si>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</si>
  <si>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</si>
  <si>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</si>
  <si>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</si>
  <si>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</si>
  <si>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</si>
  <si>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</si>
  <si>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</si>
  <si>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</si>
  <si>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</si>
  <si>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</si>
  <si>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</si>
  <si>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</si>
  <si>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</si>
  <si>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</si>
  <si>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</si>
  <si>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</si>
  <si>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</si>
  <si>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</si>
  <si>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</si>
  <si>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</si>
  <si>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</si>
  <si>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</si>
  <si>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</si>
  <si>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</si>
  <si>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</si>
  <si>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</si>
  <si>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</si>
  <si>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</si>
  <si>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</si>
  <si>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</si>
  <si>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</si>
  <si>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</si>
  <si>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</si>
  <si>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</si>
  <si>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</si>
  <si>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</si>
  <si>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</si>
  <si>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</si>
  <si>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</si>
  <si>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</si>
  <si>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</si>
  <si>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</si>
  <si>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</si>
  <si>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</si>
  <si>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</si>
  <si>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</si>
  <si>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</si>
  <si>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</si>
  <si>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</si>
  <si>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</si>
  <si>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</si>
  <si>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</si>
  <si>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</si>
  <si>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</si>
  <si>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</si>
  <si>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</si>
  <si>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</si>
  <si>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</si>
  <si>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</si>
  <si>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</si>
  <si>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</si>
  <si>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</si>
  <si>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</si>
  <si>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</si>
  <si>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</si>
  <si>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</si>
  <si>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</si>
  <si>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</si>
  <si>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</si>
  <si>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</si>
  <si>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</si>
  <si>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</si>
  <si>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</si>
  <si>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</si>
  <si>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</si>
  <si>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</si>
  <si>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</si>
  <si>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</si>
  <si>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</si>
  <si>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</si>
  <si>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</si>
  <si>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</si>
  <si>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</si>
  <si>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</si>
  <si>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</si>
  <si>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</si>
  <si>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</si>
  <si>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</si>
  <si>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</si>
  <si>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</si>
  <si>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</si>
  <si>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</si>
  <si>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</si>
  <si>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</si>
  <si>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</si>
  <si>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</si>
  <si>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</si>
  <si>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</si>
  <si>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</si>
  <si>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</si>
  <si>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</si>
  <si>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</si>
  <si>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</si>
  <si>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</si>
  <si>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</si>
  <si>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</si>
  <si>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</si>
  <si>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</si>
  <si>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</si>
  <si>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</si>
  <si>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</si>
  <si>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</si>
  <si>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</si>
  <si>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</si>
  <si>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</si>
  <si>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</si>
  <si>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</si>
  <si>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</si>
  <si>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</si>
  <si>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</si>
  <si>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</si>
  <si>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</si>
  <si>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</si>
  <si>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</si>
  <si>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</si>
  <si>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</si>
  <si>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</si>
  <si>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</si>
  <si>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</si>
  <si>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</si>
  <si>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</si>
  <si>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</si>
  <si>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</si>
  <si>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</si>
  <si>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</si>
  <si>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</si>
  <si>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</si>
  <si>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</si>
  <si>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</si>
  <si>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</si>
  <si>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</si>
  <si>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</si>
  <si>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</si>
  <si>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</si>
  <si>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</si>
  <si>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</si>
  <si>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</si>
  <si>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</si>
  <si>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</si>
  <si>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</si>
  <si>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</si>
  <si>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</si>
  <si>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</si>
  <si>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</si>
  <si>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</si>
  <si>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</si>
  <si>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</si>
  <si>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</si>
  <si>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</si>
  <si>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</si>
  <si>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</si>
  <si>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</si>
  <si>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</si>
  <si>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</si>
  <si>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</si>
  <si>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</si>
  <si>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</si>
  <si>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</si>
  <si>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</si>
  <si>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</si>
  <si>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</si>
  <si>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</si>
  <si>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</si>
  <si>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</si>
  <si>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</si>
  <si>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</si>
  <si>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</si>
  <si>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</si>
  <si>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</si>
  <si>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</si>
  <si>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</si>
  <si>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</si>
  <si>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</si>
  <si>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</si>
  <si>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</si>
  <si>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</si>
  <si>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</si>
  <si>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</si>
  <si>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</si>
  <si>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</si>
  <si>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</si>
  <si>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</si>
  <si>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</si>
  <si>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</si>
  <si>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</si>
  <si>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</si>
  <si>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</si>
  <si>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</si>
  <si>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</si>
  <si>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</si>
  <si>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</si>
  <si>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</si>
  <si>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</si>
  <si>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</si>
  <si>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</si>
  <si>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</si>
  <si>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</si>
  <si>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</si>
  <si>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</si>
  <si>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</si>
  <si>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</si>
  <si>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</si>
  <si>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</si>
  <si>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</si>
  <si>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</si>
  <si>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</si>
  <si>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</si>
  <si>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</si>
  <si>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</si>
  <si>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</si>
  <si>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</si>
  <si>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</si>
  <si>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</si>
  <si>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</si>
  <si>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</si>
  <si>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</si>
  <si>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</si>
  <si>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</si>
  <si>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</si>
  <si>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</si>
  <si>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</si>
  <si>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</si>
  <si>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</si>
  <si>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</si>
  <si>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</si>
  <si>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</si>
  <si>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</si>
  <si>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</si>
  <si>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</si>
  <si>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</si>
  <si>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</si>
  <si>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</si>
  <si>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</si>
  <si>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</si>
  <si>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</si>
  <si>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</si>
  <si>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</si>
  <si>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</si>
  <si>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</si>
  <si>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</si>
  <si>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</si>
  <si>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</si>
  <si>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</si>
  <si>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</si>
  <si>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</si>
  <si>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</si>
  <si>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</si>
  <si>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</si>
  <si>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</si>
  <si>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</si>
  <si>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</si>
  <si>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</si>
  <si>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</si>
  <si>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</si>
  <si>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</si>
  <si>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</si>
  <si>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</si>
  <si>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</si>
  <si>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</si>
  <si>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</si>
  <si>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</si>
  <si>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</si>
  <si>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</si>
  <si>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</si>
  <si>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</si>
  <si>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</si>
  <si>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</si>
  <si>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</si>
  <si>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</si>
  <si>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</si>
  <si>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</si>
  <si>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</si>
  <si>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</si>
  <si>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</si>
  <si>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</si>
  <si>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</si>
  <si>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</si>
  <si>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</si>
  <si>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</si>
  <si>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</si>
  <si>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</si>
  <si>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</si>
  <si>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</si>
  <si>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</si>
  <si>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</si>
  <si>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</si>
  <si>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</si>
  <si>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</si>
  <si>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</si>
  <si>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</si>
  <si>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</si>
  <si>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</si>
  <si>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</si>
  <si>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</si>
  <si>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</si>
  <si>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</si>
  <si>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</si>
  <si>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</si>
  <si>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</si>
  <si>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</si>
  <si>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</si>
  <si>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</si>
  <si>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</si>
  <si>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</si>
  <si>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</si>
  <si>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</si>
  <si>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</si>
  <si>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</si>
  <si>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</si>
  <si>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</si>
  <si>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</si>
  <si>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</si>
  <si>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</si>
  <si>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</si>
  <si>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</si>
  <si>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</si>
  <si>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</si>
  <si>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</si>
  <si>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</si>
  <si>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</si>
  <si>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</si>
  <si>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</si>
  <si>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</si>
  <si>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</si>
  <si>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</si>
  <si>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</si>
  <si>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</si>
  <si>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</si>
  <si>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</si>
  <si>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</si>
  <si>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</si>
  <si>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</si>
  <si>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</si>
  <si>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</si>
  <si>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</si>
  <si>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</si>
  <si>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</si>
  <si>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</si>
  <si>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</si>
  <si>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</si>
  <si>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</si>
  <si>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</si>
  <si>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</si>
  <si>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</si>
  <si>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</si>
  <si>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</si>
  <si>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</si>
  <si>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</si>
  <si>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</si>
  <si>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</si>
  <si>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</si>
  <si>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</si>
  <si>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</si>
  <si>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</si>
  <si>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</si>
  <si>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</si>
  <si>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</si>
  <si>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</si>
  <si>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</si>
  <si>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</si>
  <si>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</si>
  <si>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</si>
  <si>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</si>
  <si>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</si>
  <si>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</si>
  <si>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</si>
  <si>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</si>
  <si>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</si>
  <si>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</si>
  <si>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</si>
  <si>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</si>
  <si>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</si>
  <si>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</si>
  <si>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</si>
  <si>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</si>
  <si>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</si>
  <si>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</si>
  <si>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</si>
  <si>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</si>
  <si>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</si>
  <si>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</si>
  <si>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</si>
  <si>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</si>
  <si>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</si>
  <si>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</si>
  <si>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</si>
  <si>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</si>
  <si>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</si>
  <si>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</si>
  <si>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</si>
  <si>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</si>
  <si>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</si>
  <si>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</si>
  <si>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</si>
  <si>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</si>
  <si>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</si>
  <si>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</si>
  <si>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</si>
  <si>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</si>
  <si>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</si>
  <si>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</si>
  <si>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</si>
  <si>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</si>
  <si>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</si>
  <si>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</si>
  <si>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</si>
  <si>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</si>
  <si>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</si>
  <si>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</si>
  <si>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</si>
  <si>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</si>
  <si>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</si>
  <si>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</si>
  <si>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</si>
  <si>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</si>
  <si>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</si>
  <si>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</si>
  <si>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</si>
  <si>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</si>
  <si>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</si>
  <si>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</si>
  <si>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</si>
  <si>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</si>
  <si>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</si>
  <si>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</si>
  <si>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</si>
  <si>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</si>
  <si>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</si>
  <si>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</si>
  <si>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</si>
  <si>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</si>
  <si>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</si>
  <si>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</si>
  <si>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</si>
  <si>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</si>
  <si>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</si>
  <si>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</si>
  <si>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</si>
  <si>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</si>
  <si>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</si>
  <si>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</si>
  <si>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</si>
  <si>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</si>
  <si>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</si>
  <si>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</si>
  <si>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</si>
  <si>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</si>
  <si>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</si>
  <si>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</si>
  <si>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</si>
  <si>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</si>
  <si>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</si>
  <si>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</si>
  <si>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</si>
  <si>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</si>
  <si>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</si>
  <si>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</si>
  <si>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</si>
  <si>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</si>
  <si>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</si>
  <si>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</si>
  <si>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</si>
  <si>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</si>
  <si>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</si>
  <si>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</si>
  <si>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</si>
  <si>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</si>
  <si>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</si>
  <si>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</si>
  <si>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</si>
  <si>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</si>
  <si>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</si>
  <si>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</si>
  <si>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</si>
  <si>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</si>
  <si>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</si>
  <si>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</si>
  <si>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</si>
  <si>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</si>
  <si>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</si>
  <si>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</si>
  <si>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</si>
  <si>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</si>
  <si>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</si>
  <si>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</si>
  <si>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</si>
  <si>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</si>
  <si>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</si>
  <si>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</si>
  <si>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</si>
  <si>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</si>
  <si>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</si>
  <si>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</si>
  <si>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</si>
  <si>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</si>
  <si>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</si>
  <si>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</si>
  <si>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</si>
  <si>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</si>
  <si>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</si>
  <si>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</si>
  <si>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</si>
  <si>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</si>
  <si>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</si>
  <si>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</si>
  <si>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</si>
  <si>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</si>
  <si>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</si>
  <si>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</si>
  <si>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</si>
  <si>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</si>
  <si>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</si>
  <si>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</si>
  <si>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</si>
  <si>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</si>
  <si>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</si>
  <si>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</si>
  <si>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</si>
  <si>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</si>
  <si>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</si>
  <si>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</si>
  <si>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</si>
  <si>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</si>
  <si>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</si>
  <si>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</si>
  <si>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</si>
  <si>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</si>
  <si>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</si>
  <si>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</si>
  <si>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</si>
  <si>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</si>
  <si>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</si>
  <si>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</si>
  <si>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</si>
  <si>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</si>
  <si>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</si>
  <si>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</si>
  <si>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</si>
  <si>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</si>
  <si>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</si>
  <si>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</si>
  <si>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</si>
  <si>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</si>
  <si>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</si>
  <si>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</si>
  <si>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</si>
  <si>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</si>
  <si>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</si>
  <si>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</si>
  <si>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</si>
  <si>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</si>
  <si>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</si>
  <si>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</si>
  <si>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</si>
  <si>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</si>
  <si>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</si>
  <si>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</si>
  <si>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</si>
  <si>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</si>
  <si>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</si>
  <si>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</si>
  <si>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</si>
  <si>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</si>
  <si>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</si>
  <si>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</si>
  <si>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</si>
  <si>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</si>
  <si>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</si>
  <si>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</si>
  <si>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</si>
  <si>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</si>
  <si>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</si>
  <si>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</si>
  <si>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</si>
  <si>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</si>
  <si>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</si>
  <si>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</si>
  <si>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</si>
  <si>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</si>
  <si>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</si>
  <si>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</si>
  <si>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</si>
  <si>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</si>
  <si>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</si>
  <si>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</si>
  <si>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</si>
  <si>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</si>
  <si>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</si>
  <si>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</si>
  <si>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</si>
  <si>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</si>
  <si>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</si>
  <si>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</si>
  <si>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</si>
  <si>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</si>
  <si>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</si>
  <si>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</si>
  <si>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</si>
  <si>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</si>
  <si>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</si>
  <si>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</si>
  <si>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</si>
  <si>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</si>
  <si>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</si>
  <si>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</si>
  <si>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</si>
  <si>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</si>
  <si>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</si>
  <si>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</si>
  <si>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</si>
  <si>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</si>
  <si>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</si>
  <si>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</si>
  <si>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</si>
  <si>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</si>
  <si>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</si>
  <si>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</si>
  <si>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</si>
  <si>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</si>
  <si>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</si>
  <si>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</si>
  <si>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</si>
  <si>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</si>
  <si>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</si>
  <si>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</si>
  <si>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</si>
  <si>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</si>
  <si>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</si>
  <si>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</si>
  <si>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</si>
  <si>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</si>
  <si>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</si>
  <si>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</si>
  <si>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</si>
  <si>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</si>
  <si>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</si>
  <si>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</si>
  <si>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</si>
  <si>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</si>
  <si>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</si>
  <si>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</si>
  <si>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</si>
  <si>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</si>
  <si>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</si>
  <si>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</si>
  <si>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</si>
  <si>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</si>
  <si>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</si>
  <si>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</si>
  <si>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</si>
  <si>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</si>
  <si>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</si>
  <si>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</si>
  <si>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</si>
  <si>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</si>
  <si>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</si>
  <si>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</si>
  <si>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</si>
  <si>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</si>
  <si>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</si>
  <si>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</si>
  <si>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</si>
  <si>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</si>
  <si>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</si>
  <si>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</si>
  <si>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</si>
  <si>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</si>
  <si>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</si>
  <si>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</si>
  <si>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</si>
  <si>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</si>
  <si>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</si>
  <si>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</si>
  <si>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</si>
  <si>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</si>
  <si>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</si>
  <si>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</si>
  <si>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</si>
  <si>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</si>
  <si>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</si>
  <si>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</si>
  <si>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</si>
  <si>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</si>
  <si>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</si>
  <si>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</si>
  <si>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</si>
  <si>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</si>
  <si>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</si>
  <si>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</si>
  <si>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</si>
  <si>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</si>
  <si>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</si>
  <si>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</si>
  <si>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</si>
  <si>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</si>
  <si>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</si>
  <si>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</si>
  <si>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</si>
  <si>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</si>
  <si>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</si>
  <si>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</si>
  <si>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</si>
  <si>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</si>
  <si>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</si>
  <si>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</si>
  <si>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</si>
  <si>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</si>
  <si>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</si>
  <si>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</si>
  <si>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</si>
  <si>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</si>
  <si>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</si>
  <si>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</si>
  <si>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</si>
  <si>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</si>
  <si>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</si>
  <si>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</si>
  <si>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</si>
  <si>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</si>
  <si>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</si>
  <si>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</si>
  <si>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</si>
  <si>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</si>
  <si>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</si>
  <si>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</si>
  <si>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</si>
  <si>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</si>
  <si>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</si>
  <si>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</si>
  <si>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</si>
  <si>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</si>
  <si>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</si>
  <si>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</si>
  <si>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</si>
  <si>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</si>
  <si>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</si>
  <si>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</si>
  <si>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</si>
  <si>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</si>
  <si>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</si>
  <si>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</si>
  <si>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</si>
  <si>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</si>
  <si>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</si>
  <si>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</si>
  <si>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</si>
  <si>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</si>
  <si>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</si>
  <si>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</si>
  <si>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</si>
  <si>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</si>
  <si>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</si>
  <si>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</si>
  <si>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</si>
  <si>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</si>
  <si>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</si>
  <si>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</si>
  <si>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</si>
  <si>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</si>
  <si>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</si>
  <si>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</si>
  <si>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</si>
  <si>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</si>
  <si>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</si>
  <si>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</si>
  <si>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</si>
  <si>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</si>
  <si>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</si>
  <si>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</si>
  <si>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</si>
  <si>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</si>
  <si>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</si>
  <si>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</si>
  <si>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</si>
  <si>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</si>
  <si>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</si>
  <si>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</si>
  <si>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</si>
  <si>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</si>
  <si>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</si>
  <si>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</si>
  <si>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</si>
  <si>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</si>
  <si>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</si>
  <si>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</si>
  <si>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</si>
  <si>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</si>
  <si>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</si>
  <si>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</si>
  <si>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</si>
  <si>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</si>
  <si>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</si>
  <si>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</si>
  <si>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</si>
  <si>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</si>
  <si>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</si>
  <si>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</si>
  <si>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</si>
  <si>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</si>
  <si>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</si>
  <si>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</si>
  <si>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</si>
  <si>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</si>
  <si>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</si>
  <si>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</si>
  <si>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</si>
  <si>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</si>
  <si>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</si>
  <si>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</si>
  <si>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</si>
  <si>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</si>
  <si>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</si>
  <si>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</si>
  <si>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</si>
  <si>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</si>
  <si>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</si>
  <si>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</si>
  <si>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</si>
  <si>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</si>
  <si>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</si>
  <si>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</si>
  <si>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</si>
  <si>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</si>
  <si>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</si>
  <si>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</si>
  <si>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</si>
  <si>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</si>
  <si>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</si>
  <si>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</si>
  <si>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</si>
  <si>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</si>
  <si>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</si>
  <si>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</si>
  <si>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</si>
  <si>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</si>
  <si>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</si>
  <si>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</si>
  <si>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</si>
  <si>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</si>
  <si>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</si>
  <si>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</si>
  <si>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</si>
  <si>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</si>
  <si>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</si>
  <si>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</si>
  <si>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</si>
  <si>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</si>
  <si>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</si>
  <si>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</si>
  <si>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</si>
  <si>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</si>
  <si>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</si>
  <si>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</si>
  <si>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</si>
  <si>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</si>
  <si>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</si>
  <si>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</si>
  <si>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</si>
  <si>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</si>
  <si>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</si>
  <si>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</si>
  <si>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</si>
  <si>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</si>
  <si>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</si>
  <si>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</si>
  <si>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</si>
  <si>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</si>
  <si>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</si>
  <si>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</si>
  <si>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</si>
  <si>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</si>
  <si>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</si>
  <si>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</si>
  <si>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</si>
  <si>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</si>
  <si>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</si>
  <si>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</si>
  <si>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</si>
  <si>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</si>
  <si>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</si>
  <si>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</si>
  <si>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</si>
  <si>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</si>
  <si>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</si>
  <si>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</si>
  <si>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</si>
  <si>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</si>
  <si>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</si>
  <si>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</si>
  <si>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</si>
  <si>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</si>
  <si>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</si>
  <si>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</si>
  <si>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</si>
  <si>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</si>
  <si>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</si>
  <si>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</si>
  <si>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</si>
  <si>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</si>
  <si>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</si>
  <si>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</si>
  <si>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</si>
  <si>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</si>
  <si>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</si>
  <si>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</si>
  <si>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</si>
  <si>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</si>
  <si>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</si>
  <si>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</si>
  <si>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</si>
  <si>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</si>
  <si>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</si>
  <si>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</si>
  <si>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</si>
  <si>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</si>
  <si>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</si>
  <si>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</si>
  <si>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</si>
  <si>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</si>
  <si>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</si>
  <si>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</si>
  <si>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</si>
  <si>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</si>
  <si>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</si>
  <si>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</si>
  <si>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</si>
  <si>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</si>
  <si>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</si>
  <si>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</si>
  <si>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</si>
  <si>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</si>
  <si>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</si>
  <si>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</si>
  <si>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</si>
  <si>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</si>
  <si>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</si>
  <si>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</si>
  <si>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</si>
  <si>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</si>
  <si>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</si>
  <si>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</si>
  <si>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</si>
  <si>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</si>
  <si>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</si>
  <si>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</si>
  <si>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</si>
  <si>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</si>
  <si>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</si>
  <si>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</si>
  <si>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</si>
  <si>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</si>
  <si>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</si>
  <si>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</si>
  <si>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</si>
  <si>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</si>
  <si>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</si>
  <si>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</si>
  <si>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</si>
  <si>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</si>
  <si>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</si>
  <si>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</si>
  <si>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</si>
  <si>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</si>
  <si>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</si>
  <si>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</si>
  <si>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</si>
  <si>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</si>
  <si>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</si>
  <si>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</si>
  <si>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</si>
  <si>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</si>
  <si>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</si>
  <si>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</si>
  <si>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</si>
  <si>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</si>
  <si>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</si>
  <si>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</si>
  <si>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</si>
  <si>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</si>
  <si>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</si>
  <si>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</si>
  <si>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</si>
  <si>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</si>
  <si>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</si>
  <si>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</si>
  <si>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</si>
  <si>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</si>
  <si>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</si>
  <si>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</si>
  <si>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</si>
  <si>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</si>
  <si>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</si>
  <si>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</si>
  <si>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</si>
  <si>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</si>
  <si>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</si>
  <si>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</si>
  <si>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</si>
  <si>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</si>
  <si>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</si>
  <si>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</si>
  <si>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</si>
  <si>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</si>
  <si>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</si>
  <si>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</si>
  <si>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</si>
  <si>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</si>
  <si>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</si>
  <si>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</si>
  <si>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</si>
  <si>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</si>
  <si>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</si>
  <si>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</si>
  <si>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</si>
  <si>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</si>
  <si>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</si>
  <si>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</si>
  <si>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</si>
  <si>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</si>
  <si>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</si>
  <si>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</si>
  <si>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</si>
  <si>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</si>
  <si>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</si>
  <si>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</si>
  <si>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</si>
  <si>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</si>
  <si>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</si>
  <si>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</si>
  <si>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</si>
  <si>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</si>
  <si>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</si>
  <si>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</si>
  <si>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</si>
  <si>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</si>
  <si>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</si>
  <si>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</si>
  <si>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</si>
  <si>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</si>
  <si>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</si>
  <si>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</si>
  <si>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</si>
  <si>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</si>
  <si>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</si>
  <si>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</si>
  <si>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</si>
  <si>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</si>
  <si>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</si>
  <si>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</si>
  <si>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</si>
  <si>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</si>
  <si>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</si>
  <si>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</si>
  <si>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</si>
  <si>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</si>
  <si>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</si>
  <si>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</si>
  <si>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</si>
  <si>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</si>
  <si>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</si>
  <si>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</si>
  <si>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</si>
  <si>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</si>
  <si>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</si>
  <si>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</si>
  <si>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</si>
  <si>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</si>
  <si>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</si>
  <si>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</si>
  <si>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</si>
  <si>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</si>
  <si>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</si>
  <si>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</si>
  <si>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</si>
  <si>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</si>
  <si>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</si>
  <si>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</si>
  <si>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</si>
  <si>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</si>
  <si>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</si>
  <si>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</si>
  <si>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</si>
  <si>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</si>
  <si>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</si>
  <si>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</si>
  <si>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</si>
  <si>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</si>
  <si>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</si>
  <si>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</si>
  <si>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</si>
  <si>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</si>
  <si>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</si>
  <si>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</si>
  <si>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</si>
  <si>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</si>
  <si>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</si>
  <si>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</si>
  <si>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</si>
  <si>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</si>
  <si>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</si>
  <si>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</si>
  <si>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</si>
  <si>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</si>
  <si>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</si>
  <si>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</si>
  <si>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</si>
  <si>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</si>
  <si>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</si>
  <si>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</si>
  <si>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</si>
  <si>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</si>
  <si>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</si>
  <si>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</si>
  <si>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</si>
  <si>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</si>
  <si>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</si>
  <si>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</si>
  <si>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</si>
  <si>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</si>
  <si>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</si>
  <si>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</si>
  <si>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</si>
  <si>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</si>
  <si>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</si>
  <si>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</si>
  <si>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</si>
  <si>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</si>
  <si>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</si>
  <si>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</si>
  <si>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</si>
  <si>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</si>
  <si>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</si>
  <si>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</si>
  <si>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</si>
  <si>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</si>
  <si>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</si>
  <si>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</si>
  <si>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</si>
  <si>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</si>
  <si>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</si>
  <si>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</si>
  <si>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</si>
  <si>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</si>
  <si>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</si>
  <si>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</si>
  <si>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</si>
  <si>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</si>
  <si>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</si>
  <si>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</si>
  <si>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</si>
  <si>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</si>
  <si>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</si>
  <si>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</si>
  <si>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</si>
  <si>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</si>
  <si>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</si>
  <si>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</si>
  <si>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</si>
  <si>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</si>
  <si>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</si>
  <si>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</si>
  <si>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</si>
  <si>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</si>
  <si>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</si>
  <si>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</si>
  <si>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</si>
  <si>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</si>
  <si>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</si>
  <si>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</si>
  <si>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</si>
  <si>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</si>
  <si>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</si>
  <si>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</si>
  <si>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</si>
  <si>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</si>
  <si>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</si>
  <si>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</si>
  <si>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</si>
  <si>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</si>
  <si>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</si>
  <si>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</si>
  <si>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</si>
  <si>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</si>
  <si>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</si>
  <si>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</si>
  <si>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</si>
  <si>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</si>
  <si>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</si>
  <si>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</si>
  <si>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</si>
  <si>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</si>
  <si>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</si>
  <si>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</si>
  <si>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</si>
  <si>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</si>
  <si>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</si>
  <si>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</si>
  <si>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</si>
  <si>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</si>
  <si>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</si>
  <si>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</si>
  <si>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</si>
  <si>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</si>
  <si>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</si>
  <si>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</si>
  <si>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</si>
  <si>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</si>
  <si>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</si>
  <si>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</si>
  <si>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</si>
  <si>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</si>
  <si>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</si>
  <si>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</si>
  <si>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</si>
  <si>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</si>
  <si>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</si>
  <si>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</si>
  <si>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</si>
  <si>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</si>
  <si>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</si>
  <si>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</si>
  <si>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</si>
  <si>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</si>
  <si>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</si>
  <si>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</si>
  <si>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</si>
  <si>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</si>
  <si>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</si>
  <si>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</si>
  <si>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</si>
  <si>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</si>
  <si>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</si>
  <si>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</si>
  <si>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</si>
  <si>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</si>
  <si>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</si>
  <si>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</si>
  <si>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</si>
  <si>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</si>
  <si>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</si>
  <si>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</si>
  <si>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</si>
  <si>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</si>
  <si>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</si>
  <si>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</si>
  <si>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</si>
  <si>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</si>
  <si>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</si>
  <si>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</si>
  <si>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</si>
  <si>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</si>
  <si>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</si>
  <si>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</si>
  <si>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</si>
  <si>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</si>
  <si>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</si>
  <si>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</si>
  <si>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</si>
  <si>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</si>
  <si>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</si>
  <si>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</si>
  <si>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</si>
  <si>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</si>
  <si>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</si>
  <si>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</si>
  <si>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</si>
  <si>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</si>
  <si>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</si>
  <si>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</si>
  <si>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</si>
  <si>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</si>
  <si>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</si>
  <si>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</si>
  <si>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</si>
  <si>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</si>
  <si>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</si>
  <si>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</si>
  <si>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</si>
  <si>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</si>
  <si>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</si>
  <si>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</si>
  <si>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</si>
  <si>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</si>
  <si>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</si>
  <si>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</si>
  <si>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</si>
  <si>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</si>
  <si>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</si>
  <si>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</si>
  <si>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</si>
  <si>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</si>
  <si>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</si>
  <si>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</si>
  <si>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</si>
  <si>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</si>
  <si>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</si>
  <si>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</si>
  <si>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</si>
  <si>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</si>
  <si>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</si>
  <si>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</si>
  <si>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</si>
  <si>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</si>
  <si>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</si>
  <si>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</si>
  <si>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</si>
  <si>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</si>
  <si>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</si>
  <si>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</si>
  <si>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</si>
  <si>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</si>
  <si>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</si>
  <si>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</si>
  <si>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</si>
  <si>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</si>
  <si>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</si>
  <si>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</si>
  <si>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</si>
  <si>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</si>
  <si>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</si>
  <si>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</si>
  <si>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</si>
  <si>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</si>
  <si>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</si>
  <si>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</si>
  <si>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</si>
  <si>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</si>
  <si>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</si>
  <si>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</si>
  <si>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</si>
  <si>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</si>
  <si>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</si>
  <si>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</si>
  <si>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</si>
  <si>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</si>
  <si>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</si>
  <si>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</si>
  <si>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</si>
  <si>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</si>
  <si>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</si>
  <si>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</si>
  <si>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</si>
  <si>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</si>
  <si>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</si>
  <si>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</si>
  <si>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</si>
  <si>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</si>
  <si>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</si>
  <si>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</si>
  <si>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</si>
  <si>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</si>
  <si>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</si>
  <si>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</si>
  <si>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</si>
  <si>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</si>
  <si>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</si>
  <si>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</si>
  <si>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</si>
  <si>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</si>
  <si>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</si>
  <si>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</si>
  <si>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</si>
  <si>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</si>
  <si>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</si>
  <si>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</si>
  <si>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</si>
  <si>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</si>
  <si>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</si>
  <si>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</si>
  <si>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</si>
  <si>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</si>
  <si>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</si>
  <si>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</si>
  <si>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</si>
  <si>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</si>
  <si>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</si>
  <si>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</si>
  <si>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</si>
  <si>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</si>
  <si>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</si>
  <si>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</si>
  <si>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</si>
  <si>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</si>
  <si>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</si>
  <si>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</si>
  <si>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</si>
  <si>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</si>
  <si>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</si>
  <si>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</si>
  <si>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</si>
  <si>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</si>
  <si>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</si>
  <si>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</si>
  <si>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</si>
  <si>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</si>
  <si>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</si>
  <si>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</si>
  <si>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</si>
  <si>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</si>
  <si>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</si>
  <si>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</si>
  <si>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</si>
  <si>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</si>
  <si>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</si>
  <si>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</si>
  <si>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</si>
  <si>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</si>
  <si>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</si>
  <si>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</si>
  <si>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</si>
  <si>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</si>
  <si>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</si>
  <si>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</si>
  <si>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</si>
  <si>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</si>
  <si>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</si>
  <si>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</si>
  <si>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</si>
  <si>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</si>
  <si>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</si>
  <si>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</si>
  <si>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</si>
  <si>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</si>
  <si>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</si>
  <si>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</si>
  <si>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</si>
  <si>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</si>
  <si>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</si>
  <si>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</si>
  <si>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</si>
  <si>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</si>
  <si>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</si>
  <si>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</si>
  <si>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</si>
  <si>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</si>
  <si>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</si>
  <si>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</si>
  <si>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</si>
  <si>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</si>
  <si>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</si>
  <si>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</si>
  <si>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</si>
  <si>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</si>
  <si>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</si>
  <si>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</si>
  <si>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</si>
  <si>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</si>
  <si>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</si>
  <si>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</si>
  <si>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</si>
  <si>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</si>
  <si>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</si>
  <si>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</si>
  <si>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</si>
  <si>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</si>
  <si>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</si>
  <si>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</si>
  <si>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</si>
  <si>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</si>
  <si>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</si>
  <si>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</si>
  <si>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</si>
  <si>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</si>
  <si>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</si>
  <si>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</si>
  <si>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</si>
  <si>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</si>
  <si>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</si>
  <si>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</si>
  <si>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</si>
  <si>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</si>
  <si>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</si>
  <si>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</si>
  <si>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</si>
  <si>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</si>
  <si>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</si>
  <si>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</si>
  <si>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</si>
  <si>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</si>
  <si>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</si>
  <si>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</si>
  <si>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</si>
  <si>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</si>
  <si>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</si>
  <si>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</si>
  <si>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</si>
  <si>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</si>
  <si>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</si>
  <si>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</si>
  <si>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</si>
  <si>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</si>
  <si>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</si>
  <si>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</si>
  <si>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</si>
  <si>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</si>
  <si>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</si>
  <si>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</si>
  <si>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</si>
  <si>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</si>
  <si>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</si>
  <si>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</si>
  <si>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</si>
  <si>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</si>
  <si>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</si>
  <si>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</si>
  <si>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</si>
  <si>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</si>
  <si>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</si>
  <si>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</si>
  <si>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</si>
  <si>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</si>
  <si>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</si>
  <si>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</si>
  <si>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</si>
  <si>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</si>
  <si>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</si>
  <si>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</si>
  <si>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</si>
  <si>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</si>
  <si>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</si>
  <si>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</si>
  <si>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</si>
  <si>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</si>
  <si>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</si>
  <si>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</si>
  <si>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</si>
  <si>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</si>
  <si>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</si>
  <si>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</si>
  <si>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</si>
  <si>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</si>
  <si>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</si>
  <si>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</si>
  <si>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</si>
  <si>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</si>
  <si>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</si>
  <si>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</si>
  <si>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</si>
  <si>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</si>
  <si>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</si>
  <si>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</si>
  <si>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</si>
  <si>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</si>
  <si>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</si>
  <si>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</si>
  <si>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</si>
  <si>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</si>
  <si>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</si>
  <si>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</si>
  <si>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</si>
  <si>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</si>
  <si>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</si>
  <si>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</si>
  <si>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</si>
  <si>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</si>
  <si>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</si>
  <si>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</si>
  <si>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</si>
  <si>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</si>
  <si>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</si>
  <si>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</si>
  <si>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</si>
  <si>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</si>
  <si>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</si>
  <si>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</si>
  <si>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</si>
  <si>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</si>
  <si>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</si>
  <si>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</si>
  <si>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</si>
  <si>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</si>
  <si>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</si>
  <si>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</si>
  <si>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</si>
  <si>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</si>
  <si>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</si>
  <si>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</si>
  <si>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</si>
  <si>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</si>
  <si>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</si>
  <si>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</si>
  <si>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</si>
  <si>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</si>
  <si>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</si>
  <si>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</si>
  <si>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</si>
  <si>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</si>
  <si>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</si>
  <si>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</si>
  <si>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</si>
  <si>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</si>
  <si>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</si>
  <si>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</si>
  <si>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</si>
  <si>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</si>
  <si>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</si>
  <si>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</si>
  <si>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</si>
  <si>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</si>
  <si>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</si>
  <si>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</si>
  <si>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</si>
  <si>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</si>
  <si>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</si>
  <si>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</si>
  <si>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</si>
  <si>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</si>
  <si>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</si>
  <si>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</si>
  <si>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</si>
  <si>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</si>
  <si>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</si>
  <si>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</si>
  <si>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</si>
  <si>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</si>
  <si>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</si>
  <si>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</si>
  <si>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</si>
  <si>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</si>
  <si>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</si>
  <si>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</si>
  <si>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</si>
  <si>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</si>
  <si>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</si>
  <si>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</si>
  <si>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</si>
  <si>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</si>
  <si>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</si>
  <si>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</si>
  <si>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</si>
  <si>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</si>
  <si>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</si>
  <si>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</si>
  <si>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</si>
  <si>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</si>
  <si>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</si>
  <si>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</si>
  <si>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</si>
  <si>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</si>
  <si>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</si>
  <si>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</si>
  <si>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</si>
  <si>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</si>
  <si>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</si>
  <si>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</si>
  <si>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</si>
  <si>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</si>
  <si>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</si>
  <si>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</si>
  <si>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</si>
  <si>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</si>
  <si>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</si>
  <si>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</si>
  <si>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</si>
  <si>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</si>
  <si>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</si>
  <si>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</si>
  <si>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</si>
  <si>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</si>
  <si>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</si>
  <si>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</si>
  <si>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</si>
  <si>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</si>
  <si>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</si>
  <si>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</si>
  <si>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</si>
  <si>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</si>
  <si>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</si>
  <si>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</si>
  <si>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</si>
  <si>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</si>
  <si>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</si>
  <si>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</si>
  <si>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</si>
  <si>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</si>
  <si>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</si>
  <si>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</si>
  <si>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</si>
  <si>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</si>
  <si>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</si>
  <si>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</si>
  <si>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</si>
  <si>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</si>
  <si>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</si>
  <si>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</si>
  <si>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</si>
  <si>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</si>
  <si>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</si>
  <si>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</si>
  <si>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</si>
  <si>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</si>
  <si>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</si>
  <si>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</si>
  <si>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</si>
  <si>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</si>
  <si>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</si>
  <si>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</si>
  <si>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</si>
  <si>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</si>
  <si>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</si>
  <si>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</si>
  <si>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</si>
  <si>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</si>
  <si>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</si>
  <si>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</si>
  <si>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</si>
  <si>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</si>
  <si>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</si>
  <si>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</si>
  <si>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</si>
  <si>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</si>
  <si>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</si>
  <si>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</si>
  <si>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</si>
  <si>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</si>
  <si>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</si>
  <si>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</si>
  <si>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</si>
  <si>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</si>
  <si>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</si>
  <si>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</si>
  <si>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</si>
  <si>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</si>
  <si>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</si>
  <si>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</si>
  <si>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</si>
  <si>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</si>
  <si>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</si>
  <si>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</si>
  <si>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</si>
  <si>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</si>
  <si>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</si>
  <si>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</si>
  <si>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</si>
  <si>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</si>
  <si>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</si>
  <si>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</si>
  <si>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</si>
  <si>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</si>
  <si>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</si>
  <si>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</si>
  <si>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</si>
  <si>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</si>
  <si>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</si>
  <si>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</si>
  <si>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</si>
  <si>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</si>
  <si>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</si>
  <si>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</si>
  <si>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</si>
  <si>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</si>
  <si>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</si>
  <si>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</si>
  <si>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</si>
  <si>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</si>
  <si>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</si>
  <si>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</si>
  <si>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</si>
  <si>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</si>
  <si>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</si>
  <si>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</si>
  <si>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</si>
  <si>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</si>
  <si>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</si>
  <si>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</si>
  <si>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</si>
  <si>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</si>
  <si>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</si>
  <si>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</si>
  <si>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</si>
  <si>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</si>
  <si>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</si>
  <si>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</si>
  <si>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</si>
  <si>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</si>
  <si>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</si>
  <si>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</si>
  <si>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</si>
  <si>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</si>
  <si>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</si>
  <si>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</si>
  <si>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</si>
  <si>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</si>
  <si>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</si>
  <si>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</si>
  <si>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</si>
  <si>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</si>
  <si>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</si>
  <si>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</si>
  <si>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</si>
  <si>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</si>
  <si>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</si>
  <si>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</si>
  <si>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</si>
  <si>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</si>
  <si>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</si>
  <si>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</si>
  <si>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</si>
  <si>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</si>
  <si>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</si>
  <si>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</si>
  <si>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</si>
  <si>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</si>
  <si>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</si>
  <si>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</si>
  <si>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</si>
  <si>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</si>
  <si>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</si>
  <si>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</si>
  <si>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</si>
  <si>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</si>
  <si>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</si>
  <si>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</si>
  <si>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</si>
  <si>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</si>
  <si>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</si>
  <si>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</si>
  <si>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</si>
  <si>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</si>
  <si>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</si>
  <si>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</si>
  <si>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</si>
  <si>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</si>
  <si>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</si>
  <si>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</si>
  <si>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</si>
  <si>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</si>
  <si>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</si>
  <si>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</si>
  <si>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</si>
  <si>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</si>
  <si>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</si>
  <si>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</si>
  <si>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</si>
  <si>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</si>
  <si>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</si>
  <si>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</si>
  <si>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</si>
  <si>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</si>
  <si>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</si>
  <si>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</si>
  <si>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</si>
  <si>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</si>
  <si>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</si>
  <si>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</si>
  <si>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</si>
  <si>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</si>
  <si>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</si>
  <si>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</si>
  <si>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</si>
  <si>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</si>
  <si>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</si>
  <si>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</si>
  <si>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</si>
  <si>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</si>
  <si>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</si>
  <si>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</si>
  <si>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</si>
  <si>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</si>
  <si>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</si>
  <si>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</si>
  <si>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</si>
  <si>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</si>
  <si>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</si>
  <si>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</si>
  <si>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</si>
  <si>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</si>
  <si>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</si>
  <si>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</si>
  <si>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</si>
  <si>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</si>
  <si>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</si>
  <si>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</si>
  <si>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</si>
  <si>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</si>
  <si>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</si>
  <si>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</si>
  <si>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</si>
  <si>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</si>
  <si>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</si>
  <si>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</si>
  <si>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</si>
  <si>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</si>
  <si>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</si>
  <si>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</si>
  <si>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</si>
  <si>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</si>
  <si>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</si>
  <si>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</si>
  <si>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</si>
  <si>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</si>
  <si>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</si>
  <si>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</si>
  <si>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</si>
  <si>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</si>
  <si>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</si>
  <si>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</si>
  <si>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</si>
  <si>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</si>
  <si>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</si>
  <si>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</si>
  <si>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</si>
  <si>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</si>
  <si>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</si>
  <si>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</si>
  <si>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</si>
  <si>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</si>
  <si>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</si>
  <si>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</si>
  <si>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</si>
  <si>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</si>
  <si>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</si>
  <si>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</si>
  <si>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</si>
  <si>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</si>
  <si>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</si>
  <si>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</si>
  <si>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</si>
  <si>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</si>
  <si>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</si>
  <si>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</si>
  <si>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</si>
  <si>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</si>
  <si>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</si>
  <si>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</si>
  <si>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</si>
  <si>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</si>
  <si>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</si>
  <si>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</si>
  <si>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</si>
  <si>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</si>
  <si>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</si>
  <si>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</si>
  <si>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</si>
  <si>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</si>
  <si>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</si>
  <si>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</si>
  <si>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</si>
  <si>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</si>
  <si>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</si>
  <si>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</si>
  <si>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</si>
  <si>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</si>
  <si>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</si>
  <si>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</si>
  <si>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</si>
  <si>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</si>
  <si>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</si>
  <si>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</si>
  <si>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</si>
  <si>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</si>
  <si>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</si>
  <si>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</si>
  <si>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</si>
  <si>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</si>
  <si>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</si>
  <si>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</si>
  <si>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</si>
  <si>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</si>
  <si>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</si>
  <si>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</si>
  <si>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</si>
  <si>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</si>
  <si>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</si>
  <si>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</si>
  <si>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</si>
  <si>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</si>
  <si>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</si>
  <si>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</si>
  <si>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</si>
  <si>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</si>
  <si>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</si>
  <si>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</si>
  <si>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</si>
  <si>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</si>
  <si>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</si>
  <si>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</si>
  <si>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</si>
  <si>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</si>
  <si>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</si>
  <si>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</si>
  <si>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</si>
  <si>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</si>
  <si>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</si>
  <si>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</si>
  <si>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</si>
  <si>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</si>
  <si>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</si>
  <si>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</si>
  <si>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</si>
  <si>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</si>
  <si>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</si>
  <si>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</si>
  <si>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</si>
  <si>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</si>
  <si>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</si>
  <si>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</si>
  <si>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</si>
  <si>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</si>
  <si>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</si>
  <si>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</si>
  <si>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</si>
  <si>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</si>
  <si>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</si>
  <si>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</si>
  <si>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</si>
  <si>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</si>
  <si>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</si>
  <si>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</si>
  <si>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</si>
  <si>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</si>
  <si>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</si>
  <si>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</si>
  <si>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</si>
  <si>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</si>
  <si>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</si>
  <si>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</si>
  <si>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</si>
  <si>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</si>
  <si>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</si>
  <si>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</si>
  <si>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</si>
  <si>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</si>
  <si>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</si>
  <si>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</si>
  <si>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</si>
  <si>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</si>
  <si>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</si>
  <si>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</si>
  <si>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</si>
  <si>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</si>
  <si>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</si>
  <si>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</si>
  <si>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</si>
  <si>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</si>
  <si>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</si>
  <si>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</si>
  <si>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</si>
  <si>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</si>
  <si>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</si>
  <si>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</si>
  <si>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</si>
  <si>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</si>
  <si>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</si>
  <si>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</si>
  <si>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</si>
  <si>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</si>
  <si>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</si>
  <si>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</si>
  <si>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</si>
  <si>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</si>
  <si>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</si>
  <si>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</si>
  <si>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</si>
  <si>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</si>
  <si>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</si>
  <si>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</si>
  <si>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</si>
  <si>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</si>
  <si>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</si>
  <si>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</si>
  <si>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</si>
  <si>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</si>
  <si>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</si>
  <si>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</si>
  <si>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</si>
  <si>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</si>
  <si>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</si>
  <si>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</si>
  <si>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</si>
  <si>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</si>
  <si>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</si>
  <si>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</si>
  <si>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</si>
  <si>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</si>
  <si>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</si>
  <si>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</si>
  <si>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</si>
  <si>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</si>
  <si>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</si>
  <si>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</si>
  <si>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</si>
  <si>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</si>
  <si>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</si>
  <si>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</si>
  <si>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</si>
  <si>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</si>
  <si>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</si>
  <si>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</si>
  <si>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</si>
  <si>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</si>
  <si>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</si>
  <si>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</si>
  <si>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</si>
  <si>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</si>
  <si>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</si>
  <si>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</si>
  <si>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</si>
  <si>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</si>
  <si>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</si>
  <si>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</si>
  <si>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</si>
  <si>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</si>
  <si>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</si>
  <si>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</si>
  <si>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</si>
  <si>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</si>
  <si>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</si>
  <si>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</si>
  <si>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</si>
  <si>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</si>
  <si>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</si>
  <si>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</si>
  <si>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</si>
  <si>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</si>
  <si>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</si>
  <si>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</si>
  <si>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</si>
  <si>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</si>
  <si>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</si>
  <si>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</si>
  <si>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</si>
  <si>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</si>
  <si>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</si>
  <si>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</si>
  <si>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</si>
  <si>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</si>
  <si>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</si>
  <si>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</si>
  <si>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</si>
  <si>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</si>
  <si>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</si>
  <si>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</si>
  <si>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</si>
  <si>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</si>
  <si>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</si>
  <si>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</si>
  <si>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</si>
  <si>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</si>
  <si>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</si>
  <si>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</si>
  <si>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</si>
  <si>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</si>
  <si>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</si>
  <si>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</si>
  <si>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</si>
  <si>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</si>
  <si>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</si>
  <si>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</si>
  <si>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</si>
  <si>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</si>
  <si>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</si>
  <si>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</si>
  <si>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</si>
  <si>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</si>
  <si>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</si>
  <si>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</si>
  <si>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</si>
  <si>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</si>
  <si>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</si>
  <si>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</si>
  <si>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</si>
  <si>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</si>
  <si>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</si>
  <si>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</si>
  <si>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</si>
  <si>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</si>
  <si>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</si>
  <si>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</si>
  <si>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</si>
  <si>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</si>
  <si>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</si>
  <si>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</si>
  <si>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</si>
  <si>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</si>
  <si>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</si>
  <si>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</si>
  <si>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</si>
  <si>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</si>
  <si>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</si>
  <si>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</si>
  <si>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</si>
  <si>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</si>
  <si>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</si>
  <si>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</si>
  <si>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</si>
  <si>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</si>
  <si>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</si>
  <si>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</si>
  <si>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</si>
  <si>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</si>
  <si>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</si>
  <si>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</si>
  <si>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</si>
  <si>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</si>
  <si>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</si>
  <si>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</si>
  <si>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</si>
  <si>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</si>
  <si>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</si>
  <si>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</si>
  <si>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</si>
  <si>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</si>
  <si>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</si>
  <si>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</si>
  <si>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</si>
  <si>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</si>
  <si>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</si>
  <si>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</si>
  <si>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</si>
  <si>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</si>
  <si>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</si>
  <si>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</si>
  <si>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</si>
  <si>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</si>
  <si>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</si>
  <si>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</si>
  <si>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</si>
  <si>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</si>
  <si>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</si>
  <si>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</si>
  <si>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</si>
  <si>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</si>
  <si>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</si>
  <si>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</si>
  <si>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</si>
  <si>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</si>
  <si>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</si>
  <si>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</si>
  <si>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</si>
  <si>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</si>
  <si>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</si>
  <si>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</si>
  <si>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</si>
  <si>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</si>
  <si>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</si>
  <si>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</si>
  <si>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</si>
  <si>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</si>
  <si>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</si>
  <si>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</si>
  <si>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</si>
  <si>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</si>
  <si>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</si>
  <si>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</si>
  <si>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</si>
  <si>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</si>
  <si>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</si>
  <si>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</si>
  <si>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</si>
  <si>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</si>
  <si>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</si>
  <si>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</si>
  <si>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</si>
  <si>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</si>
  <si>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</si>
  <si>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</si>
  <si>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</si>
  <si>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</si>
  <si>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</si>
  <si>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</si>
  <si>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</si>
  <si>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</si>
  <si>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</si>
  <si>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</si>
  <si>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</si>
  <si>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</si>
  <si>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</si>
  <si>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</si>
  <si>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</si>
  <si>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</si>
  <si>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</si>
  <si>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</si>
  <si>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</si>
  <si>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</si>
  <si>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</si>
  <si>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</si>
  <si>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</si>
  <si>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</si>
  <si>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</si>
  <si>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</si>
  <si>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</si>
  <si>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</si>
  <si>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</si>
  <si>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</si>
  <si>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</si>
  <si>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</si>
  <si>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</si>
  <si>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</si>
  <si>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</si>
  <si>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</si>
  <si>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</si>
  <si>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</si>
  <si>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</si>
  <si>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</si>
  <si>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</si>
  <si>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</si>
  <si>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</si>
  <si>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</si>
  <si>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</si>
  <si>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</si>
  <si>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</si>
  <si>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</si>
  <si>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</si>
  <si>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</si>
  <si>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</si>
  <si>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</si>
  <si>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</si>
  <si>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</si>
  <si>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</si>
  <si>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</si>
  <si>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</si>
  <si>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</si>
  <si>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</si>
  <si>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</si>
  <si>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</si>
  <si>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</si>
  <si>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</si>
  <si>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</si>
  <si>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</si>
  <si>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</si>
  <si>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</si>
  <si>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</si>
  <si>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</si>
  <si>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</si>
  <si>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</si>
  <si>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</si>
  <si>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</si>
  <si>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</si>
  <si>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</si>
  <si>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</si>
  <si>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</si>
  <si>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</si>
  <si>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</si>
  <si>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</si>
  <si>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</si>
  <si>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</si>
  <si>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</si>
  <si>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</si>
  <si>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</si>
  <si>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</si>
  <si>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</si>
  <si>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</si>
  <si>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</si>
  <si>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</si>
  <si>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</si>
  <si>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</si>
  <si>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</si>
  <si>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</si>
  <si>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</si>
  <si>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</si>
  <si>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</si>
  <si>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</si>
  <si>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</si>
  <si>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</si>
  <si>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</si>
  <si>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</si>
  <si>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</si>
  <si>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</si>
  <si>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</si>
  <si>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</si>
  <si>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</si>
  <si>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</si>
  <si>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</si>
  <si>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</si>
  <si>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</si>
  <si>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</si>
  <si>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</si>
  <si>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</si>
  <si>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</si>
  <si>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</si>
  <si>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</si>
  <si>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</si>
  <si>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</si>
  <si>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</si>
  <si>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</si>
  <si>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</si>
  <si>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</si>
  <si>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</si>
  <si>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</si>
  <si>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</si>
  <si>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</si>
  <si>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</si>
  <si>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</si>
  <si>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</si>
  <si>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</si>
  <si>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</si>
  <si>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</si>
  <si>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</si>
  <si>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</si>
  <si>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</si>
  <si>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</si>
  <si>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</si>
  <si>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</si>
  <si>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</si>
  <si>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</si>
  <si>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</si>
  <si>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</si>
  <si>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</si>
  <si>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</si>
  <si>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</si>
  <si>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</si>
  <si>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</si>
  <si>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</si>
  <si>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</si>
  <si>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</si>
  <si>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</si>
  <si>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</si>
  <si>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</si>
  <si>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</si>
  <si>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</si>
  <si>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</si>
  <si>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</si>
  <si>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</si>
  <si>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</si>
  <si>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</si>
  <si>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</si>
  <si>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</si>
  <si>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</si>
  <si>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</si>
  <si>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</si>
  <si>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</si>
  <si>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</si>
  <si>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</si>
  <si>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</si>
  <si>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</si>
  <si>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</si>
  <si>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</si>
  <si>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</si>
  <si>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</si>
  <si>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</si>
  <si>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</si>
  <si>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</si>
  <si>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</si>
  <si>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</si>
  <si>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</si>
  <si>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</si>
  <si>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</si>
  <si>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</si>
  <si>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</si>
  <si>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</si>
  <si>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</si>
  <si>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</si>
  <si>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</si>
  <si>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</si>
  <si>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</si>
  <si>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</si>
  <si>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</si>
  <si>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</si>
  <si>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</si>
  <si>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</si>
  <si>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</si>
  <si>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</si>
  <si>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</si>
  <si>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</si>
  <si>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</si>
  <si>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</si>
  <si>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</si>
  <si>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</si>
  <si>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</si>
  <si>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</si>
  <si>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</si>
  <si>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</si>
  <si>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</si>
  <si>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</si>
  <si>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</si>
  <si>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</si>
  <si>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</si>
  <si>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</si>
  <si>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</si>
  <si>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</si>
  <si>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</si>
  <si>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</si>
  <si>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</si>
  <si>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</si>
  <si>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</si>
  <si>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</si>
  <si>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</si>
  <si>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</si>
  <si>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</si>
  <si>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</si>
  <si>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</si>
  <si>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</si>
  <si>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</si>
  <si>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</si>
  <si>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</si>
  <si>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</si>
  <si>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</si>
  <si>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</si>
  <si>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</si>
  <si>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</si>
  <si>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</si>
  <si>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</si>
  <si>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</si>
  <si>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</si>
  <si>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</si>
  <si>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</si>
  <si>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</si>
  <si>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</si>
  <si>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</si>
  <si>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</si>
  <si>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</si>
  <si>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</si>
  <si>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</si>
  <si>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</si>
  <si>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</si>
  <si>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</si>
  <si>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</si>
  <si>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</si>
  <si>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</si>
  <si>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</si>
  <si>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</si>
  <si>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</si>
  <si>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</si>
  <si>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</si>
  <si>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</si>
  <si>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</si>
  <si>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</si>
  <si>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</si>
  <si>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</si>
  <si>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</si>
  <si>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</si>
  <si>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</si>
  <si>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</si>
  <si>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</si>
  <si>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</si>
  <si>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</si>
  <si>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</si>
  <si>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</si>
  <si>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</si>
  <si>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</si>
  <si>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</si>
  <si>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</si>
  <si>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</si>
  <si>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</si>
  <si>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</si>
  <si>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</si>
  <si>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</si>
  <si>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</si>
  <si>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</si>
  <si>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</si>
  <si>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</si>
  <si>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</si>
  <si>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</si>
  <si>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</si>
  <si>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</si>
  <si>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</si>
  <si>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</si>
  <si>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</si>
  <si>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</si>
  <si>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</si>
  <si>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</si>
  <si>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</si>
  <si>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</si>
  <si>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</si>
  <si>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</si>
  <si>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</si>
  <si>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</si>
  <si>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</si>
  <si>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</si>
  <si>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</si>
  <si>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</si>
  <si>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</si>
  <si>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</si>
  <si>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</si>
  <si>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</si>
  <si>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</si>
  <si>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</si>
  <si>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</si>
  <si>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</si>
  <si>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</si>
  <si>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</si>
  <si>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</si>
  <si>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</si>
  <si>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</si>
  <si>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</si>
  <si>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</si>
  <si>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</si>
  <si>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</si>
  <si>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</si>
  <si>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</si>
  <si>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</si>
  <si>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</si>
  <si>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</si>
  <si>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</si>
  <si>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</si>
  <si>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</si>
  <si>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</si>
  <si>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</si>
  <si>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</si>
  <si>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</si>
  <si>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</si>
  <si>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</si>
  <si>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</si>
  <si>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</si>
  <si>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</si>
  <si>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</si>
  <si>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</si>
  <si>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</si>
  <si>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</si>
  <si>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</si>
  <si>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</si>
  <si>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</si>
  <si>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</si>
  <si>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</si>
  <si>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</si>
  <si>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</si>
  <si>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</si>
  <si>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</si>
  <si>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</si>
  <si>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</si>
  <si>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</si>
  <si>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</si>
  <si>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</si>
  <si>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</si>
  <si>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</si>
  <si>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</si>
  <si>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</si>
  <si>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</si>
  <si>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</si>
  <si>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</si>
  <si>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</si>
  <si>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</si>
  <si>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</si>
  <si>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</si>
  <si>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</si>
  <si>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</si>
  <si>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</si>
  <si>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</si>
  <si>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</si>
  <si>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</si>
  <si>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</si>
  <si>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</si>
  <si>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</si>
  <si>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</si>
  <si>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</si>
  <si>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</si>
  <si>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</si>
  <si>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</si>
  <si>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</si>
  <si>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</si>
  <si>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</si>
  <si>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</si>
  <si>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</si>
  <si>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</si>
  <si>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</si>
  <si>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</si>
  <si>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</si>
  <si>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</si>
  <si>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</si>
  <si>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</si>
  <si>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</si>
  <si>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</si>
  <si>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</si>
  <si>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</si>
  <si>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</si>
  <si>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</si>
  <si>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</si>
  <si>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</si>
  <si>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</si>
  <si>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</si>
  <si>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</si>
  <si>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</si>
  <si>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</si>
  <si>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</si>
  <si>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</si>
  <si>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</si>
  <si>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</si>
  <si>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</si>
  <si>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</si>
  <si>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</si>
  <si>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</si>
  <si>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</si>
  <si>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</si>
  <si>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</si>
  <si>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</si>
  <si>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</si>
  <si>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</si>
  <si>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</si>
  <si>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</si>
  <si>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</si>
  <si>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</si>
  <si>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</si>
  <si>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</si>
  <si>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</si>
  <si>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</si>
  <si>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</si>
  <si>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</si>
  <si>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</si>
  <si>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</si>
  <si>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</si>
  <si>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</si>
  <si>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</si>
  <si>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</si>
  <si>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</si>
  <si>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</si>
  <si>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</si>
  <si>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</si>
  <si>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</si>
  <si>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</si>
  <si>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</si>
  <si>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</si>
  <si>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</si>
  <si>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</si>
  <si>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</si>
  <si>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</si>
  <si>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</si>
  <si>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</si>
  <si>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</si>
  <si>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</si>
  <si>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</si>
  <si>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</si>
  <si>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</si>
  <si>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</si>
  <si>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</si>
  <si>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</si>
  <si>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</si>
  <si>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</si>
  <si>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</si>
  <si>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</si>
  <si>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</si>
  <si>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</si>
  <si>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</si>
  <si>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</si>
  <si>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</si>
  <si>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</si>
  <si>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</si>
  <si>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</si>
  <si>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</si>
  <si>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</si>
  <si>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</si>
  <si>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</si>
  <si>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</si>
  <si>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</si>
  <si>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</si>
  <si>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</si>
  <si>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</si>
  <si>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</si>
  <si>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</si>
  <si>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</si>
  <si>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</si>
  <si>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</si>
  <si>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</si>
  <si>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</si>
  <si>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</si>
  <si>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</si>
  <si>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</si>
  <si>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</si>
  <si>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</si>
  <si>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</si>
  <si>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</si>
  <si>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</si>
  <si>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</si>
  <si>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</si>
  <si>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</si>
  <si>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</si>
  <si>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</si>
  <si>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</si>
  <si>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</si>
  <si>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</si>
  <si>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</si>
  <si>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</si>
  <si>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</si>
  <si>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</si>
  <si>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</si>
  <si>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</si>
  <si>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</si>
  <si>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</si>
  <si>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</si>
  <si>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</si>
  <si>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</si>
  <si>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</si>
  <si>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</si>
  <si>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</si>
  <si>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</si>
  <si>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</si>
  <si>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</si>
  <si>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</si>
  <si>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</si>
  <si>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</si>
  <si>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</si>
  <si>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</si>
  <si>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</si>
  <si>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</si>
  <si>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</si>
  <si>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</si>
  <si>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</si>
  <si>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</si>
  <si>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</si>
  <si>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</si>
  <si>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</si>
  <si>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</si>
  <si>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</si>
  <si>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</si>
  <si>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</si>
  <si>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</si>
  <si>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</si>
  <si>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</si>
  <si>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</si>
  <si>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</si>
  <si>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</si>
  <si>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</si>
  <si>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</si>
  <si>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</si>
  <si>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</si>
  <si>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</si>
  <si>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</si>
  <si>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</si>
  <si>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</si>
  <si>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</si>
  <si>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</si>
  <si>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</si>
  <si>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</si>
  <si>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</si>
  <si>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</si>
  <si>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</si>
  <si>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</si>
  <si>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</si>
  <si>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</si>
  <si>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</si>
  <si>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</si>
  <si>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</si>
  <si>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</si>
  <si>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</si>
  <si>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</si>
  <si>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</si>
  <si>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</si>
  <si>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</si>
  <si>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</si>
  <si>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</si>
  <si>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</si>
  <si>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</si>
  <si>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</si>
  <si>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</si>
  <si>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</si>
  <si>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</si>
  <si>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</si>
  <si>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</si>
  <si>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</si>
  <si>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</si>
  <si>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</si>
  <si>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</si>
  <si>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</si>
  <si>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</si>
  <si>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</si>
  <si>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</si>
  <si>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</si>
  <si>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</si>
  <si>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</si>
  <si>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</si>
  <si>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</si>
  <si>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</si>
  <si>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</si>
  <si>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</si>
  <si>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</si>
  <si>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</si>
  <si>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</si>
  <si>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</si>
  <si>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</si>
  <si>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</si>
  <si>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</si>
  <si>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</si>
  <si>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</si>
  <si>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</si>
  <si>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</si>
  <si>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</si>
  <si>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</si>
  <si>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</si>
  <si>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</si>
  <si>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</si>
  <si>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</si>
  <si>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</si>
  <si>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</si>
  <si>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</si>
  <si>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</si>
  <si>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</si>
  <si>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</si>
  <si>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</si>
  <si>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</si>
  <si>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</si>
  <si>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</si>
  <si>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</si>
  <si>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</si>
  <si>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</si>
  <si>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</si>
  <si>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</si>
  <si>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</si>
  <si>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</si>
  <si>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</si>
  <si>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</si>
  <si>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</si>
  <si>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</si>
  <si>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</si>
  <si>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</si>
  <si>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</si>
  <si>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</si>
  <si>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</si>
  <si>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</si>
  <si>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</si>
  <si>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</si>
  <si>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</si>
  <si>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</si>
  <si>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</si>
  <si>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</si>
  <si>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</si>
  <si>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</si>
  <si>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</si>
  <si>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</si>
  <si>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</si>
  <si>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</si>
  <si>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</si>
  <si>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</si>
  <si>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</si>
  <si>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</si>
  <si>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</si>
  <si>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</si>
  <si>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</si>
  <si>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</si>
  <si>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</si>
  <si>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</si>
  <si>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</si>
  <si>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</si>
  <si>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</si>
  <si>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</si>
  <si>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</si>
  <si>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</si>
  <si>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</si>
  <si>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</si>
  <si>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</si>
  <si>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</si>
  <si>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</si>
  <si>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</si>
  <si>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</si>
  <si>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</si>
  <si>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</si>
  <si>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</si>
  <si>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</si>
  <si>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</si>
  <si>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</si>
  <si>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</si>
  <si>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</si>
  <si>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</si>
  <si>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</si>
  <si>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</si>
  <si>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</si>
  <si>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</si>
  <si>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</si>
  <si>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</si>
  <si>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</si>
  <si>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</si>
  <si>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</si>
  <si>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</si>
  <si>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</si>
  <si>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</si>
  <si>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</si>
  <si>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</si>
  <si>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</si>
  <si>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</si>
  <si>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</si>
  <si>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</si>
  <si>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</si>
  <si>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</si>
  <si>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</si>
  <si>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</si>
  <si>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</si>
  <si>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</si>
  <si>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</si>
  <si>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</si>
  <si>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</si>
  <si>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</si>
  <si>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</si>
  <si>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</si>
  <si>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</si>
  <si>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</si>
  <si>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</si>
  <si>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</si>
  <si>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</si>
  <si>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</si>
  <si>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</si>
  <si>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</si>
  <si>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</si>
  <si>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</si>
  <si>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</si>
  <si>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</si>
  <si>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</si>
  <si>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</si>
  <si>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</si>
  <si>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</si>
  <si>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</si>
  <si>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</si>
  <si>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</si>
  <si>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</si>
  <si>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</si>
  <si>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</si>
  <si>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</si>
  <si>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</si>
  <si>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</si>
  <si>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</si>
  <si>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</si>
  <si>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</si>
  <si>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</si>
  <si>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</si>
  <si>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</si>
  <si>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</si>
  <si>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</si>
  <si>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</si>
  <si>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</si>
  <si>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</si>
  <si>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</si>
  <si>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</si>
  <si>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</si>
  <si>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</si>
  <si>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</si>
  <si>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</si>
  <si>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</si>
  <si>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</si>
  <si>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</si>
  <si>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</si>
  <si>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</si>
  <si>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</si>
  <si>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</si>
  <si>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</si>
  <si>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</si>
  <si>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</si>
  <si>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</si>
  <si>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</si>
  <si>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</si>
  <si>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</si>
  <si>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</si>
  <si>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</si>
  <si>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</si>
  <si>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</si>
  <si>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</si>
  <si>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</si>
  <si>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</si>
  <si>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</si>
  <si>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</si>
  <si>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</si>
  <si>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</si>
  <si>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</si>
  <si>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</si>
  <si>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</si>
  <si>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</si>
  <si>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</si>
  <si>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</si>
  <si>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</si>
  <si>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</si>
  <si>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</si>
  <si>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</si>
  <si>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</si>
  <si>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</si>
  <si>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</si>
  <si>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</si>
  <si>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</si>
  <si>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</si>
  <si>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</si>
  <si>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</si>
  <si>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</si>
  <si>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</si>
  <si>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</si>
  <si>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</si>
  <si>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</si>
  <si>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</si>
  <si>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</si>
  <si>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</si>
  <si>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</si>
  <si>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</si>
  <si>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</si>
  <si>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</si>
  <si>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</si>
  <si>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</si>
  <si>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</si>
  <si>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</si>
  <si>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</si>
  <si>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</si>
  <si>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</si>
  <si>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</si>
  <si>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</si>
  <si>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</si>
  <si>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</si>
  <si>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</si>
  <si>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</si>
  <si>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</si>
  <si>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</si>
  <si>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</si>
  <si>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</si>
  <si>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</si>
  <si>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</si>
  <si>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</si>
  <si>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</si>
  <si>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</si>
  <si>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</si>
  <si>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</si>
  <si>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</si>
  <si>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</si>
  <si>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</si>
  <si>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</si>
  <si>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</si>
  <si>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</si>
  <si>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</si>
  <si>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</si>
  <si>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</si>
  <si>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</si>
  <si>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</si>
  <si>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</si>
  <si>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</si>
  <si>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</si>
  <si>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</si>
  <si>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</si>
  <si>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</si>
  <si>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</si>
  <si>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</si>
  <si>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</si>
  <si>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</si>
  <si>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</si>
  <si>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</si>
  <si>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</si>
  <si>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</si>
  <si>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</si>
  <si>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</si>
  <si>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</si>
  <si>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</si>
  <si>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</si>
  <si>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</si>
  <si>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</si>
  <si>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</si>
  <si>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</si>
  <si>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</si>
  <si>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</si>
  <si>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</si>
  <si>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</si>
  <si>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</si>
  <si>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</si>
  <si>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</si>
  <si>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</si>
  <si>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</si>
  <si>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</si>
  <si>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</si>
  <si>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</si>
  <si>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</si>
  <si>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</si>
  <si>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</si>
  <si>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</si>
  <si>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</si>
  <si>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</si>
  <si>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</si>
  <si>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</si>
  <si>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</si>
  <si>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</si>
  <si>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</si>
  <si>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</si>
  <si>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</si>
  <si>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</si>
  <si>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</si>
  <si>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</si>
  <si>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</si>
  <si>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</si>
  <si>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</si>
  <si>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</si>
  <si>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</si>
  <si>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</si>
  <si>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</si>
  <si>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</si>
  <si>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</si>
  <si>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</si>
  <si>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</si>
  <si>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</si>
  <si>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</si>
  <si>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</si>
  <si>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</si>
  <si>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</si>
  <si>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</si>
  <si>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</si>
  <si>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</si>
  <si>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</si>
  <si>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</si>
  <si>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</si>
  <si>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</si>
  <si>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</si>
  <si>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</si>
  <si>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</si>
  <si>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</si>
  <si>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</si>
  <si>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</si>
  <si>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</si>
  <si>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</si>
  <si>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</si>
  <si>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</si>
  <si>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</si>
  <si>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</si>
  <si>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</si>
  <si>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</si>
  <si>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</si>
  <si>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</si>
  <si>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</si>
  <si>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</si>
  <si>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</si>
  <si>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</si>
  <si>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</si>
  <si>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</si>
  <si>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</si>
  <si>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</si>
  <si>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</si>
  <si>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</si>
  <si>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</si>
  <si>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</si>
  <si>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</si>
  <si>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</si>
  <si>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</si>
  <si>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</si>
  <si>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</si>
  <si>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</si>
  <si>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</si>
  <si>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</si>
  <si>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</si>
  <si>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</si>
  <si>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</si>
  <si>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</si>
  <si>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</si>
  <si>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</si>
  <si>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</si>
  <si>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</si>
  <si>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</si>
  <si>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</si>
  <si>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</si>
  <si>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</si>
  <si>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</si>
  <si>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</si>
  <si>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</si>
  <si>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</si>
  <si>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</si>
  <si>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</si>
  <si>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</si>
  <si>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</si>
  <si>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</si>
  <si>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</si>
  <si>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</si>
  <si>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</si>
  <si>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</si>
  <si>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</si>
  <si>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</si>
  <si>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</si>
  <si>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</si>
  <si>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</si>
  <si>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</si>
  <si>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</si>
  <si>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</si>
  <si>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</si>
  <si>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</si>
  <si>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</si>
  <si>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</si>
  <si>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</si>
  <si>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</si>
  <si>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</si>
  <si>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</si>
  <si>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</si>
  <si>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</si>
  <si>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</si>
  <si>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</si>
  <si>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</si>
  <si>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</si>
  <si>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</si>
  <si>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</si>
  <si>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</si>
  <si>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</si>
  <si>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</si>
  <si>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</si>
  <si>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</si>
  <si>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</si>
  <si>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</si>
  <si>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</si>
  <si>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</si>
  <si>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</si>
  <si>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</si>
  <si>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</si>
  <si>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</si>
  <si>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</si>
  <si>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</si>
  <si>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</si>
  <si>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</si>
  <si>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</si>
  <si>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</si>
  <si>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</si>
  <si>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</si>
  <si>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</si>
  <si>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</si>
  <si>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</si>
  <si>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</si>
  <si>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</si>
  <si>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</si>
  <si>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</si>
  <si>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</si>
  <si>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</si>
  <si>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</si>
  <si>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</si>
  <si>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</si>
  <si>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</si>
  <si>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</si>
  <si>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</si>
  <si>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</si>
  <si>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</si>
  <si>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</si>
  <si>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</si>
  <si>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</si>
  <si>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</si>
  <si>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</si>
  <si>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</si>
  <si>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</si>
  <si>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</si>
  <si>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</si>
  <si>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</si>
  <si>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</si>
  <si>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</si>
  <si>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</si>
  <si>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</si>
  <si>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</si>
  <si>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</si>
  <si>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</si>
  <si>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</si>
  <si>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</si>
  <si>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</si>
  <si>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</si>
  <si>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</si>
  <si>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</si>
  <si>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</si>
  <si>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</si>
  <si>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</si>
  <si>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</si>
  <si>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</si>
  <si>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</si>
  <si>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</si>
  <si>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</si>
  <si>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</si>
  <si>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</si>
  <si>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</si>
  <si>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</si>
  <si>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</si>
  <si>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</si>
  <si>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</si>
  <si>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</si>
  <si>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</si>
  <si>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</si>
  <si>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</si>
  <si>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</si>
  <si>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</si>
  <si>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</si>
  <si>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</si>
  <si>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</si>
  <si>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</si>
  <si>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</si>
  <si>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</si>
  <si>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</si>
  <si>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</si>
  <si>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</si>
  <si>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</si>
  <si>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</si>
  <si>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</si>
  <si>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</si>
  <si>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</si>
  <si>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</si>
  <si>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</si>
  <si>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</si>
  <si>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</si>
  <si>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</si>
  <si>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</si>
  <si>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</si>
  <si>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</si>
  <si>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</si>
  <si>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</si>
  <si>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</si>
  <si>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</si>
  <si>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</si>
  <si>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</si>
  <si>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</si>
  <si>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</si>
  <si>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</si>
  <si>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</si>
  <si>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</si>
  <si>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</si>
  <si>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</si>
  <si>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</si>
  <si>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</si>
  <si>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</si>
  <si>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</si>
  <si>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</si>
  <si>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</si>
  <si>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</si>
  <si>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</si>
  <si>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</si>
  <si>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</si>
  <si>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</si>
  <si>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</si>
  <si>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</si>
  <si>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</si>
  <si>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</si>
  <si>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</si>
  <si>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</si>
  <si>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</si>
  <si>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</si>
  <si>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</si>
  <si>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</si>
  <si>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</si>
  <si>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</si>
  <si>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</si>
  <si>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</si>
  <si>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</si>
  <si>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</si>
  <si>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</si>
  <si>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</si>
  <si>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</si>
  <si>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</si>
  <si>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</si>
  <si>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</si>
  <si>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</si>
  <si>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</si>
  <si>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</si>
  <si>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</si>
  <si>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</si>
  <si>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</si>
  <si>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</si>
  <si>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</si>
  <si>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</si>
  <si>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</si>
  <si>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</si>
  <si>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</si>
  <si>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</si>
  <si>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</si>
  <si>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</si>
  <si>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</si>
  <si>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</si>
  <si>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</si>
  <si>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</si>
  <si>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</si>
  <si>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</si>
  <si>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</si>
  <si>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</si>
  <si>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</si>
  <si>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</si>
  <si>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</si>
  <si>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</si>
  <si>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</si>
  <si>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</si>
  <si>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</si>
  <si>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</si>
  <si>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</si>
  <si>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</si>
  <si>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</si>
  <si>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</si>
  <si>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</si>
  <si>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</si>
  <si>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</si>
  <si>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</si>
  <si>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</si>
  <si>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</si>
  <si>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</si>
  <si>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</si>
  <si>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</si>
  <si>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</si>
  <si>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</si>
  <si>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</si>
  <si>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</si>
  <si>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</si>
  <si>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</si>
  <si>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</si>
  <si>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</si>
  <si>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</si>
  <si>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</si>
  <si>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</si>
  <si>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</si>
  <si>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</si>
  <si>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</si>
  <si>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</si>
  <si>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</si>
  <si>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</si>
  <si>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</si>
  <si>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</si>
  <si>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</si>
  <si>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</si>
  <si>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</si>
  <si>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</si>
  <si>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</si>
  <si>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</si>
  <si>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</si>
  <si>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</si>
  <si>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</si>
  <si>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</si>
  <si>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</si>
  <si>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</si>
  <si>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</si>
  <si>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</si>
  <si>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</si>
  <si>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</si>
  <si>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</si>
  <si>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</si>
  <si>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</si>
  <si>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</si>
  <si>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</si>
  <si>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</si>
  <si>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</si>
  <si>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</si>
  <si>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</si>
  <si>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</si>
  <si>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</si>
  <si>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</si>
  <si>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</si>
  <si>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</si>
  <si>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</si>
  <si>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</si>
  <si>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</si>
  <si>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</si>
  <si>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</si>
  <si>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</si>
  <si>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</si>
  <si>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</si>
  <si>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</si>
  <si>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</si>
  <si>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</si>
  <si>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</si>
  <si>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</si>
  <si>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</si>
  <si>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</si>
  <si>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</si>
  <si>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</si>
  <si>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</si>
  <si>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</si>
  <si>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</si>
  <si>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</si>
  <si>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</si>
  <si>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</si>
  <si>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</si>
  <si>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</si>
  <si>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</si>
  <si>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</si>
  <si>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</si>
  <si>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</si>
  <si>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</si>
  <si>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</si>
  <si>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</si>
  <si>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</si>
  <si>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</si>
  <si>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</si>
  <si>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</si>
  <si>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</si>
  <si>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</si>
  <si>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</si>
  <si>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</si>
  <si>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</si>
  <si>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</si>
  <si>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</si>
  <si>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</si>
  <si>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</si>
  <si>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</si>
  <si>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</si>
  <si>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</si>
  <si>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</si>
  <si>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</si>
  <si>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</si>
  <si>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</si>
  <si>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</si>
  <si>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</si>
  <si>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</si>
  <si>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</si>
  <si>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</si>
  <si>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</si>
  <si>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</si>
  <si>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</si>
  <si>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</si>
  <si>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</si>
  <si>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</si>
  <si>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</si>
  <si>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</si>
  <si>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</si>
  <si>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</si>
  <si>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</si>
  <si>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</si>
  <si>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</si>
  <si>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</si>
  <si>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</si>
  <si>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</si>
  <si>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</si>
  <si>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</si>
  <si>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</si>
  <si>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</si>
  <si>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</si>
  <si>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</si>
  <si>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</si>
  <si>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</si>
  <si>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</si>
  <si>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</si>
  <si>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</si>
  <si>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</si>
  <si>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</si>
  <si>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</si>
  <si>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</si>
  <si>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</si>
  <si>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</si>
  <si>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</si>
  <si>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</si>
  <si>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</si>
  <si>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</si>
  <si>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</si>
  <si>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</si>
  <si>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</si>
  <si>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</si>
  <si>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</si>
  <si>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</si>
  <si>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</si>
  <si>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</si>
  <si>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</si>
  <si>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</si>
  <si>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</si>
  <si>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</si>
  <si>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</si>
  <si>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</si>
  <si>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</si>
  <si>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</si>
  <si>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</si>
  <si>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</si>
  <si>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</si>
  <si>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</si>
  <si>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</si>
  <si>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</si>
  <si>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</si>
  <si>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</si>
  <si>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</si>
  <si>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</si>
  <si>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</si>
  <si>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</si>
  <si>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</si>
  <si>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</si>
  <si>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</si>
  <si>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</si>
  <si>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</si>
  <si>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</si>
  <si>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</si>
  <si>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</si>
  <si>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</si>
  <si>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</si>
  <si>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</si>
  <si>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</si>
  <si>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</si>
  <si>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</si>
  <si>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</si>
  <si>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</si>
  <si>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</si>
  <si>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</si>
  <si>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</si>
  <si>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</si>
  <si>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</si>
  <si>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</si>
  <si>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</si>
  <si>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</si>
  <si>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</si>
  <si>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</si>
  <si>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</si>
  <si>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</si>
  <si>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</si>
  <si>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</si>
  <si>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</si>
  <si>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</si>
  <si>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</si>
  <si>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</si>
  <si>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</si>
  <si>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</si>
  <si>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</si>
  <si>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</si>
  <si>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</si>
  <si>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</si>
  <si>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</si>
  <si>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</si>
  <si>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</si>
  <si>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</si>
  <si>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</si>
  <si>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</si>
  <si>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</si>
  <si>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</si>
  <si>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</si>
  <si>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</si>
  <si>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</si>
  <si>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</si>
  <si>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</si>
  <si>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</si>
  <si>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</si>
  <si>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</si>
  <si>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</si>
  <si>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</si>
  <si>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</si>
  <si>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</si>
  <si>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</si>
  <si>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</si>
  <si>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</si>
  <si>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</si>
  <si>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</si>
  <si>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</si>
  <si>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</si>
  <si>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</si>
  <si>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</si>
  <si>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</si>
  <si>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</si>
  <si>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</si>
  <si>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</si>
  <si>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</si>
  <si>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</si>
  <si>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</si>
  <si>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</si>
  <si>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</si>
  <si>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</si>
  <si>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</si>
  <si>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</si>
  <si>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</si>
  <si>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</si>
  <si>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</si>
  <si>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</si>
  <si>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</si>
  <si>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</si>
  <si>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</si>
  <si>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</si>
  <si>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</si>
  <si>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</si>
  <si>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</si>
  <si>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</si>
  <si>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</si>
  <si>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</si>
  <si>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</si>
  <si>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</si>
  <si>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</si>
  <si>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</si>
  <si>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</si>
  <si>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</si>
  <si>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</si>
  <si>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</si>
  <si>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</si>
  <si>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</si>
  <si>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</si>
  <si>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</si>
  <si>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</si>
  <si>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</si>
  <si>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</si>
  <si>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</si>
  <si>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</si>
  <si>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</si>
  <si>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</si>
  <si>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</si>
  <si>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</si>
  <si>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</si>
  <si>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</si>
  <si>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</si>
  <si>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</si>
  <si>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</si>
  <si>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</si>
  <si>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</si>
  <si>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</si>
  <si>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</si>
  <si>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</si>
  <si>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</si>
  <si>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</si>
  <si>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</si>
  <si>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</si>
  <si>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</si>
  <si>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</si>
  <si>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</si>
  <si>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</si>
  <si>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</si>
  <si>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</si>
  <si>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</si>
  <si>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</si>
  <si>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</si>
  <si>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</si>
  <si>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</si>
  <si>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</si>
  <si>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</si>
  <si>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</si>
  <si>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</si>
  <si>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</si>
  <si>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</si>
  <si>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</si>
  <si>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</si>
  <si>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</si>
  <si>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</si>
  <si>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</si>
  <si>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</si>
  <si>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</si>
  <si>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</si>
  <si>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</si>
  <si>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</si>
  <si>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</si>
  <si>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</si>
  <si>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</si>
  <si>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</si>
  <si>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</si>
  <si>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</si>
  <si>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</si>
  <si>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</si>
  <si>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</si>
  <si>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</si>
  <si>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</si>
  <si>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</si>
  <si>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</si>
  <si>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</si>
  <si>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</si>
  <si>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</si>
  <si>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</si>
  <si>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</si>
  <si>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</si>
  <si>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</si>
  <si>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</si>
  <si>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</si>
  <si>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</si>
  <si>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</si>
  <si>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</si>
  <si>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</si>
  <si>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</si>
  <si>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</si>
  <si>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</si>
  <si>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</si>
  <si>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</si>
  <si>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</si>
  <si>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</si>
  <si>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</si>
  <si>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</si>
  <si>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</si>
  <si>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</si>
  <si>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</si>
  <si>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</si>
  <si>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</si>
  <si>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</si>
  <si>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</si>
  <si>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</si>
  <si>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</si>
  <si>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</si>
  <si>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</si>
  <si>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</si>
  <si>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</si>
  <si>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</si>
  <si>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</si>
  <si>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</si>
  <si>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</si>
  <si>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</si>
  <si>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</si>
  <si>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</si>
  <si>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</si>
  <si>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</si>
  <si>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</si>
  <si>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</si>
  <si>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</si>
  <si>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</si>
  <si>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</si>
  <si>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</si>
  <si>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</si>
  <si>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</si>
  <si>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</si>
  <si>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</si>
  <si>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</si>
  <si>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</si>
  <si>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</si>
  <si>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</si>
  <si>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</si>
  <si>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</si>
  <si>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</si>
  <si>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</si>
  <si>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</si>
  <si>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</si>
  <si>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</si>
  <si>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</si>
  <si>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</si>
  <si>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</si>
  <si>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</si>
  <si>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</si>
  <si>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</si>
  <si>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</si>
  <si>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</si>
  <si>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</si>
  <si>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</si>
  <si>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</si>
  <si>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</si>
  <si>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</si>
  <si>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</si>
  <si>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</si>
  <si>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</si>
  <si>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</si>
  <si>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</si>
  <si>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</si>
  <si>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</si>
  <si>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</si>
  <si>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</si>
  <si>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</si>
  <si>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</si>
  <si>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</si>
  <si>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</si>
  <si>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</si>
  <si>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</si>
  <si>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</si>
  <si>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</si>
  <si>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</si>
  <si>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</si>
  <si>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</si>
  <si>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</si>
  <si>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</si>
  <si>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</si>
  <si>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</si>
  <si>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</si>
  <si>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</si>
  <si>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</si>
  <si>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</si>
  <si>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</si>
  <si>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</si>
  <si>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</si>
  <si>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</si>
  <si>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</si>
  <si>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</si>
  <si>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</si>
  <si>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</si>
  <si>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</si>
  <si>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</si>
  <si>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</si>
  <si>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</si>
  <si>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</si>
  <si>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</si>
  <si>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</si>
  <si>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</si>
  <si>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</si>
  <si>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</si>
  <si>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</si>
  <si>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</si>
  <si>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</si>
  <si>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</si>
  <si>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</si>
  <si>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</si>
  <si>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</si>
  <si>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</si>
  <si>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</si>
  <si>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</si>
  <si>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</si>
  <si>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</si>
  <si>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</si>
  <si>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</si>
  <si>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</si>
  <si>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</si>
  <si>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</si>
  <si>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</si>
  <si>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</si>
  <si>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</si>
  <si>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</si>
  <si>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</si>
  <si>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</si>
  <si>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</si>
  <si>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</si>
  <si>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</si>
  <si>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</si>
  <si>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</si>
  <si>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</si>
  <si>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</si>
  <si>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</si>
  <si>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</si>
  <si>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</si>
  <si>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</si>
  <si>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</si>
  <si>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</si>
  <si>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</si>
  <si>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</si>
  <si>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</si>
  <si>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</si>
  <si>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</si>
  <si>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</si>
  <si>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</si>
  <si>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</si>
  <si>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</si>
  <si>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</si>
  <si>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</si>
  <si>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</si>
  <si>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</si>
  <si>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</si>
  <si>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</si>
  <si>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</si>
  <si>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</si>
  <si>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</si>
  <si>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</si>
  <si>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</si>
  <si>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</si>
  <si>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</si>
  <si>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</si>
  <si>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</si>
  <si>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</si>
  <si>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</si>
  <si>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</si>
  <si>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</si>
  <si>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</si>
  <si>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</si>
  <si>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</si>
  <si>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</si>
  <si>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</si>
  <si>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</si>
  <si>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</si>
  <si>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</si>
  <si>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</si>
  <si>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</si>
  <si>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</si>
  <si>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</si>
  <si>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</si>
  <si>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</si>
  <si>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</si>
  <si>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</si>
  <si>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</si>
  <si>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</si>
  <si>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</si>
  <si>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</si>
  <si>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</si>
  <si>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</si>
  <si>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</si>
  <si>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</si>
  <si>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</si>
  <si>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</si>
  <si>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</si>
  <si>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</si>
  <si>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</si>
  <si>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</si>
  <si>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</si>
  <si>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</si>
  <si>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</si>
  <si>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</si>
  <si>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</si>
  <si>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</si>
  <si>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</si>
  <si>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</si>
  <si>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</si>
  <si>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</si>
  <si>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</si>
  <si>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</si>
  <si>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</si>
  <si>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</si>
  <si>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</si>
  <si>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</si>
  <si>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</si>
  <si>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</si>
  <si>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</si>
  <si>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</si>
  <si>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</si>
  <si>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</si>
  <si>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</si>
  <si>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</si>
  <si>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</si>
  <si>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</si>
  <si>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</si>
  <si>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</si>
  <si>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</si>
  <si>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</si>
  <si>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</si>
  <si>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</si>
  <si>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</si>
  <si>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</si>
  <si>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</si>
  <si>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</si>
  <si>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</si>
  <si>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</si>
  <si>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</si>
  <si>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</si>
  <si>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</si>
  <si>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</si>
  <si>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</si>
  <si>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</si>
  <si>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</si>
  <si>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</si>
  <si>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</si>
  <si>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</si>
  <si>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</si>
  <si>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</si>
  <si>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</si>
  <si>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</si>
  <si>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</si>
  <si>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</si>
  <si>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</si>
  <si>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</si>
  <si>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</si>
  <si>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</si>
  <si>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</si>
  <si>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</si>
  <si>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</si>
  <si>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</si>
  <si>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</si>
  <si>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</si>
  <si>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</si>
  <si>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</si>
  <si>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</si>
  <si>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</si>
  <si>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</si>
  <si>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</si>
  <si>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</si>
  <si>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</si>
  <si>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</si>
  <si>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</si>
  <si>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</si>
  <si>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</si>
  <si>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</si>
  <si>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</si>
  <si>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</si>
  <si>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</si>
  <si>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</si>
  <si>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</si>
  <si>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</si>
  <si>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</si>
  <si>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</si>
  <si>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</si>
  <si>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</si>
  <si>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</si>
  <si>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</si>
  <si>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</si>
  <si>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</si>
  <si>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</si>
  <si>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</si>
  <si>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</si>
  <si>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</si>
  <si>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</si>
  <si>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</si>
  <si>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</si>
  <si>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</si>
  <si>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</si>
  <si>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</si>
  <si>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</si>
  <si>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</si>
  <si>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</si>
  <si>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</si>
  <si>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</si>
  <si>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</si>
  <si>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</si>
  <si>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</si>
  <si>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</si>
  <si>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</si>
  <si>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</si>
  <si>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</si>
  <si>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</si>
  <si>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</si>
  <si>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</si>
  <si>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</si>
  <si>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</si>
  <si>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</si>
  <si>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</si>
  <si>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</si>
  <si>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</si>
  <si>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</si>
  <si>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</si>
  <si>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</si>
  <si>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</si>
  <si>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</si>
  <si>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</si>
  <si>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</si>
  <si>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</si>
  <si>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</si>
  <si>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</si>
  <si>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</si>
  <si>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</si>
  <si>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</si>
  <si>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</si>
  <si>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</si>
  <si>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</si>
  <si>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</si>
  <si>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</si>
  <si>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</si>
  <si>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</si>
  <si>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</si>
  <si>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</si>
  <si>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</si>
  <si>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</si>
  <si>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</si>
  <si>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</si>
  <si>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</si>
  <si>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</si>
  <si>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</si>
  <si>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</si>
  <si>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</si>
  <si>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</si>
  <si>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</si>
  <si>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</si>
  <si>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</si>
  <si>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</si>
  <si>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</si>
  <si>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</si>
  <si>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</si>
  <si>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</si>
  <si>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</si>
  <si>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</si>
  <si>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</si>
  <si>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</si>
  <si>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</si>
  <si>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</si>
  <si>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</si>
  <si>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</si>
  <si>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</si>
  <si>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</si>
  <si>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</si>
  <si>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</si>
  <si>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</si>
  <si>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</si>
  <si>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</si>
  <si>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</si>
  <si>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</si>
  <si>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</si>
  <si>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</si>
  <si>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</si>
  <si>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</si>
  <si>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</si>
  <si>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</si>
  <si>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</si>
  <si>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</si>
  <si>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</si>
  <si>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</si>
  <si>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</si>
  <si>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</si>
  <si>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</si>
  <si>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</si>
  <si>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</si>
  <si>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</si>
  <si>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</si>
  <si>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</si>
  <si>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</si>
  <si>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</si>
  <si>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</si>
  <si>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</si>
  <si>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</si>
  <si>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</si>
  <si>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</si>
  <si>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</si>
  <si>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</si>
  <si>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</si>
  <si>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</si>
  <si>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</si>
  <si>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</si>
  <si>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</si>
  <si>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</si>
  <si>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</si>
  <si>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</si>
  <si>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</si>
  <si>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</si>
  <si>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</si>
  <si>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</si>
  <si>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</si>
  <si>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</si>
  <si>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</si>
  <si>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</si>
  <si>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</si>
  <si>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</si>
  <si>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</si>
  <si>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</si>
  <si>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</si>
  <si>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</si>
  <si>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</si>
  <si>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</si>
  <si>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</si>
  <si>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</si>
  <si>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</si>
  <si>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</si>
  <si>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</si>
  <si>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</si>
  <si>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</si>
  <si>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</si>
  <si>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</si>
  <si>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</si>
  <si>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</si>
  <si>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</si>
  <si>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</si>
  <si>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</si>
  <si>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</si>
  <si>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</si>
  <si>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</si>
  <si>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</si>
  <si>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</si>
  <si>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</si>
  <si>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</si>
  <si>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</si>
  <si>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</si>
  <si>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</si>
  <si>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</si>
  <si>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</si>
  <si>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</si>
  <si>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</si>
  <si>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</si>
  <si>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</si>
  <si>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</si>
  <si>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</si>
  <si>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</si>
  <si>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</si>
  <si>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</si>
  <si>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</si>
  <si>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</si>
  <si>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</si>
  <si>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</si>
  <si>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</si>
  <si>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</si>
  <si>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</si>
  <si>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</si>
  <si>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</si>
  <si>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</si>
  <si>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</si>
  <si>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</si>
  <si>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</si>
  <si>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</si>
  <si>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</si>
  <si>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</si>
  <si>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</si>
  <si>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</si>
  <si>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</si>
  <si>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</si>
  <si>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</si>
  <si>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</si>
  <si>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</si>
  <si>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</si>
  <si>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</si>
  <si>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</si>
  <si>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</si>
  <si>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</si>
  <si>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</si>
  <si>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</si>
  <si>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</si>
  <si>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</si>
  <si>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</si>
  <si>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</si>
  <si>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</si>
  <si>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</si>
  <si>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</si>
  <si>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</si>
  <si>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</si>
  <si>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</si>
  <si>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</si>
  <si>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</si>
  <si>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</si>
  <si>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</si>
  <si>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</si>
  <si>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</si>
  <si>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</si>
  <si>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</si>
  <si>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</si>
  <si>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</si>
  <si>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</si>
  <si>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</si>
  <si>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</si>
  <si>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</si>
  <si>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</si>
  <si>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</si>
  <si>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</si>
  <si>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</si>
  <si>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</si>
  <si>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</si>
  <si>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</si>
  <si>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</si>
  <si>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</si>
  <si>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</si>
  <si>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</si>
  <si>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</si>
  <si>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</si>
  <si>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</si>
  <si>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</si>
  <si>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</si>
  <si>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</si>
  <si>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</si>
  <si>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</si>
  <si>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</si>
  <si>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</si>
  <si>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</si>
  <si>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</si>
  <si>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</si>
  <si>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</si>
  <si>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</si>
  <si>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</si>
  <si>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</si>
  <si>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</si>
  <si>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</si>
  <si>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</si>
  <si>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</si>
  <si>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</si>
  <si>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</si>
  <si>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</si>
  <si>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</si>
  <si>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</si>
  <si>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</si>
  <si>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</si>
  <si>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</si>
  <si>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</si>
  <si>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</si>
  <si>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</si>
  <si>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</si>
  <si>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</si>
  <si>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</si>
  <si>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</si>
  <si>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</si>
  <si>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</si>
  <si>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</si>
  <si>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</si>
  <si>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</si>
  <si>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</si>
  <si>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</si>
  <si>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</si>
  <si>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</si>
  <si>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</si>
  <si>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</si>
  <si>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</si>
  <si>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</si>
  <si>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</si>
  <si>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</si>
  <si>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</si>
  <si>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</si>
  <si>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</si>
  <si>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</si>
  <si>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</si>
  <si>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</si>
  <si>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</si>
  <si>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</si>
  <si>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</si>
  <si>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</si>
  <si>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</si>
  <si>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</si>
  <si>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</si>
  <si>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</si>
  <si>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</si>
  <si>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</si>
  <si>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</si>
  <si>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</si>
  <si>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</si>
  <si>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</si>
  <si>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</si>
  <si>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</si>
  <si>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</si>
  <si>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</si>
  <si>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</si>
  <si>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</si>
  <si>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</si>
  <si>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</si>
  <si>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</si>
  <si>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</si>
  <si>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</si>
  <si>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</si>
  <si>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</si>
  <si>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</si>
  <si>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</si>
  <si>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</si>
  <si>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</si>
  <si>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</si>
  <si>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</si>
  <si>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</si>
  <si>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</si>
  <si>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</si>
  <si>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</si>
  <si>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</si>
  <si>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</si>
  <si>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</si>
  <si>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</si>
  <si>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</si>
  <si>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</si>
  <si>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</si>
  <si>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</si>
  <si>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</si>
  <si>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</si>
  <si>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</si>
  <si>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</si>
  <si>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</si>
  <si>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</si>
  <si>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</si>
  <si>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</si>
  <si>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</si>
  <si>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</si>
  <si>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</si>
  <si>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</si>
  <si>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</si>
  <si>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</si>
  <si>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</si>
  <si>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</si>
  <si>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</si>
  <si>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</si>
  <si>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</si>
  <si>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</si>
  <si>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</si>
  <si>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</si>
  <si>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</si>
  <si>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</si>
  <si>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</si>
  <si>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</si>
  <si>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</si>
  <si>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</si>
  <si>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</si>
  <si>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</si>
  <si>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</si>
  <si>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</si>
  <si>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</si>
  <si>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</si>
  <si>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</si>
  <si>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</si>
  <si>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</si>
  <si>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</si>
  <si>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</si>
  <si>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</si>
  <si>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</si>
  <si>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</si>
  <si>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</si>
  <si>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</si>
  <si>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</si>
  <si>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</si>
  <si>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</si>
  <si>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</si>
  <si>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</si>
  <si>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</si>
  <si>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</si>
  <si>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</si>
  <si>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</si>
  <si>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</si>
  <si>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</si>
  <si>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</si>
  <si>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</si>
  <si>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</si>
  <si>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</si>
  <si>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</si>
  <si>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</si>
  <si>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</si>
  <si>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</si>
  <si>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</si>
  <si>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</si>
  <si>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</si>
  <si>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</si>
  <si>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</si>
  <si>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</si>
  <si>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</si>
  <si>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</si>
  <si>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</si>
  <si>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</si>
  <si>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</si>
  <si>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</si>
  <si>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</si>
  <si>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</si>
  <si>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</si>
  <si>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</si>
  <si>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</si>
  <si>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</si>
  <si>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</si>
  <si>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</si>
  <si>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</si>
  <si>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</si>
  <si>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</si>
  <si>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</si>
  <si>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</si>
  <si>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</si>
  <si>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</si>
  <si>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</si>
  <si>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</si>
  <si>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</si>
  <si>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</si>
  <si>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</si>
  <si>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</si>
  <si>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</si>
  <si>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</si>
  <si>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</si>
  <si>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</si>
  <si>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</si>
  <si>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</si>
  <si>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</si>
  <si>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</si>
  <si>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</si>
  <si>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</si>
  <si>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</si>
  <si>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</si>
  <si>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</si>
  <si>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</si>
  <si>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</si>
  <si>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</si>
  <si>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</si>
  <si>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</si>
  <si>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</si>
  <si>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</si>
  <si>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</si>
  <si>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</si>
  <si>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</si>
  <si>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</si>
  <si>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</si>
  <si>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</si>
  <si>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</si>
  <si>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</si>
  <si>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</si>
  <si>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</si>
  <si>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</si>
  <si>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</si>
  <si>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</si>
  <si>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</si>
  <si>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</si>
  <si>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</si>
  <si>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</si>
  <si>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</si>
  <si>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</si>
  <si>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</si>
  <si>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</si>
  <si>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</si>
  <si>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</si>
  <si>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</si>
  <si>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</si>
  <si>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</si>
  <si>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</si>
  <si>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</si>
  <si>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</si>
  <si>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</si>
  <si>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</si>
  <si>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</si>
  <si>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</si>
  <si>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</si>
  <si>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</si>
  <si>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</si>
  <si>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</si>
  <si>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</si>
  <si>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</si>
  <si>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</si>
  <si>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</si>
  <si>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</si>
  <si>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</si>
  <si>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</si>
  <si>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</si>
  <si>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</si>
  <si>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</si>
  <si>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</si>
  <si>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</si>
  <si>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</si>
  <si>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</si>
  <si>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</si>
  <si>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</si>
  <si>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</si>
  <si>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</si>
  <si>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</si>
  <si>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</si>
  <si>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</si>
  <si>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</si>
  <si>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</si>
  <si>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</si>
  <si>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</si>
  <si>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</si>
  <si>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</si>
  <si>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</si>
  <si>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</si>
  <si>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</si>
  <si>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</si>
  <si>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</si>
  <si>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</si>
  <si>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</si>
  <si>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</si>
  <si>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</si>
  <si>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</si>
  <si>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</si>
  <si>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</si>
  <si>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</si>
  <si>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</si>
  <si>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</si>
  <si>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</si>
  <si>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</si>
  <si>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</si>
  <si>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</si>
  <si>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</si>
  <si>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</si>
  <si>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</si>
  <si>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</si>
  <si>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</si>
  <si>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</si>
  <si>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</si>
  <si>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</si>
  <si>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</si>
  <si>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</si>
  <si>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</si>
  <si>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</si>
  <si>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</si>
  <si>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</si>
  <si>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</si>
  <si>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</si>
  <si>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</si>
  <si>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</si>
  <si>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</si>
  <si>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</si>
  <si>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</si>
  <si>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</si>
  <si>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</si>
  <si>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</si>
  <si>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</si>
  <si>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</si>
  <si>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</si>
  <si>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</si>
  <si>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</si>
  <si>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</si>
  <si>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</si>
  <si>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</si>
  <si>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</si>
  <si>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</si>
  <si>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</si>
  <si>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</si>
  <si>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</si>
  <si>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</si>
  <si>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</si>
  <si>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</si>
  <si>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</si>
  <si>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</si>
  <si>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</si>
  <si>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</si>
  <si>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</si>
  <si>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</si>
  <si>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</si>
  <si>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</si>
  <si>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</si>
  <si>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</si>
  <si>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</si>
  <si>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</si>
  <si>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</si>
  <si>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</si>
  <si>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</si>
  <si>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</si>
  <si>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</si>
  <si>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</si>
  <si>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</si>
  <si>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</si>
  <si>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</si>
  <si>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</si>
  <si>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</si>
  <si>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</si>
  <si>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</si>
  <si>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</si>
  <si>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</si>
  <si>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</si>
  <si>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</si>
  <si>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</si>
  <si>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</si>
  <si>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</si>
  <si>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</si>
  <si>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</si>
  <si>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</si>
  <si>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</si>
  <si>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</si>
  <si>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</si>
  <si>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</si>
  <si>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</si>
  <si>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</si>
  <si>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</si>
  <si>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</si>
  <si>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</si>
  <si>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</si>
  <si>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</si>
  <si>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</si>
  <si>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</si>
  <si>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</si>
  <si>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</si>
  <si>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</si>
  <si>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</si>
  <si>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</si>
  <si>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</si>
  <si>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</si>
  <si>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</si>
  <si>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</si>
  <si>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</si>
  <si>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</si>
  <si>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</si>
  <si>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</si>
  <si>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</si>
  <si>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</si>
  <si>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</si>
  <si>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</si>
  <si>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</si>
  <si>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</si>
  <si>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</si>
  <si>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</si>
  <si>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</si>
  <si>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</si>
  <si>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</si>
  <si>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</si>
  <si>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</si>
  <si>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</si>
  <si>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</si>
  <si>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</si>
  <si>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</si>
  <si>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</si>
  <si>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</si>
  <si>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</si>
  <si>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</si>
  <si>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</si>
  <si>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</si>
  <si>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</si>
  <si>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</si>
  <si>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</si>
  <si>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</si>
  <si>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</si>
  <si>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</si>
  <si>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</si>
  <si>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</si>
  <si>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</si>
  <si>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</si>
  <si>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</si>
  <si>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</si>
  <si>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</si>
  <si>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</si>
  <si>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</si>
  <si>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</si>
  <si>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</si>
  <si>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</si>
  <si>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</si>
  <si>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</si>
  <si>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</si>
  <si>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</si>
  <si>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</si>
  <si>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</si>
  <si>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</si>
  <si>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</si>
  <si>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</si>
  <si>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</si>
  <si>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</si>
  <si>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</si>
  <si>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</si>
  <si>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</si>
  <si>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</si>
  <si>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</si>
  <si>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</si>
  <si>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</si>
  <si>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</si>
  <si>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</si>
  <si>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</si>
  <si>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</si>
  <si>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</si>
  <si>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</si>
  <si>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</si>
  <si>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</si>
  <si>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</si>
  <si>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</si>
  <si>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</si>
  <si>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</si>
  <si>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</si>
  <si>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</si>
  <si>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</si>
  <si>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</si>
  <si>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</si>
  <si>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</si>
  <si>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</si>
  <si>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</si>
  <si>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</si>
  <si>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</si>
  <si>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</si>
  <si>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</si>
  <si>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</si>
  <si>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</si>
  <si>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</si>
  <si>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</si>
  <si>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</si>
  <si>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</si>
  <si>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</si>
  <si>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</si>
  <si>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</si>
  <si>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</si>
  <si>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</si>
  <si>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</si>
  <si>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</si>
  <si>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</si>
  <si>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</si>
  <si>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</si>
  <si>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</si>
  <si>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</si>
  <si>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</si>
  <si>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</si>
  <si>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</si>
  <si>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</si>
  <si>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</si>
  <si>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</si>
  <si>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</si>
  <si>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</si>
  <si>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</si>
  <si>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</si>
  <si>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</si>
  <si>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</si>
  <si>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</si>
  <si>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</si>
  <si>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</si>
  <si>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</si>
  <si>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</si>
  <si>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</si>
  <si>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</si>
  <si>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</si>
  <si>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</si>
  <si>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</si>
  <si>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</si>
  <si>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</si>
  <si>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</si>
  <si>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</si>
  <si>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</si>
  <si>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</si>
  <si>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</si>
  <si>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</si>
  <si>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</si>
  <si>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</si>
  <si>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</si>
  <si>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</si>
  <si>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</si>
  <si>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</si>
  <si>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</si>
  <si>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</si>
  <si>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</si>
  <si>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</si>
  <si>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</si>
  <si>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</si>
  <si>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</si>
  <si>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</si>
  <si>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</si>
  <si>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</si>
  <si>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</si>
  <si>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</si>
  <si>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</si>
  <si>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</si>
  <si>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</si>
  <si>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</si>
  <si>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</si>
  <si>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</si>
  <si>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</si>
  <si>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</si>
  <si>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</si>
  <si>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</si>
  <si>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</si>
  <si>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</si>
  <si>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</si>
  <si>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</si>
  <si>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</si>
  <si>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</si>
  <si>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</si>
  <si>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</si>
  <si>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</si>
  <si>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</si>
  <si>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</si>
  <si>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</si>
  <si>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</si>
  <si>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</si>
  <si>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</si>
  <si>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</si>
  <si>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</si>
  <si>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</si>
  <si>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</si>
  <si>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</si>
  <si>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</si>
  <si>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</si>
  <si>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</si>
  <si>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</si>
  <si>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</si>
  <si>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</si>
  <si>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</si>
  <si>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</si>
  <si>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</si>
  <si>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</si>
  <si>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</si>
  <si>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</si>
  <si>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</si>
  <si>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</si>
  <si>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</si>
  <si>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</si>
  <si>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</si>
  <si>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</si>
  <si>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</si>
  <si>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</si>
  <si>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</si>
  <si>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</si>
  <si>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</si>
  <si>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</si>
  <si>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</si>
  <si>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</si>
  <si>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</si>
  <si>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</si>
  <si>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</si>
  <si>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</si>
  <si>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</si>
  <si>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</si>
  <si>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</si>
  <si>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</si>
  <si>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</si>
  <si>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</si>
  <si>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</si>
  <si>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</si>
  <si>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</si>
  <si>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</si>
  <si>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</si>
  <si>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</si>
  <si>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</si>
  <si>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</si>
  <si>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</si>
  <si>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</si>
  <si>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</si>
  <si>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</si>
  <si>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</si>
  <si>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</si>
  <si>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</si>
  <si>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</si>
  <si>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</si>
  <si>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</si>
  <si>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</si>
  <si>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</si>
  <si>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</si>
  <si>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</si>
  <si>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</si>
  <si>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</si>
  <si>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</si>
  <si>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</si>
  <si>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</si>
  <si>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</si>
  <si>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</si>
  <si>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</si>
  <si>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</si>
  <si>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</si>
  <si>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</si>
  <si>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</si>
  <si>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</si>
  <si>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</si>
  <si>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</si>
  <si>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</si>
  <si>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</si>
  <si>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</si>
  <si>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</si>
  <si>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</si>
  <si>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</si>
  <si>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</si>
  <si>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</si>
  <si>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</si>
  <si>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</si>
  <si>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</si>
  <si>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</si>
  <si>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</si>
  <si>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</si>
  <si>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</si>
  <si>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</si>
  <si>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</si>
  <si>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</si>
  <si>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</si>
  <si>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</si>
  <si>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</si>
  <si>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</si>
  <si>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</si>
  <si>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</si>
  <si>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</si>
  <si>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</si>
  <si>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</si>
  <si>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</si>
  <si>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</si>
  <si>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</si>
  <si>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</si>
  <si>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</si>
  <si>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</si>
  <si>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</si>
  <si>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</si>
  <si>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</si>
  <si>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</si>
  <si>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</si>
  <si>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</si>
  <si>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</si>
  <si>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</si>
  <si>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</si>
  <si>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</si>
  <si>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</si>
  <si>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</si>
  <si>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</si>
  <si>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</si>
  <si>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</si>
  <si>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</si>
  <si>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</si>
  <si>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</si>
  <si>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</si>
  <si>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</si>
  <si>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</si>
  <si>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</si>
  <si>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</si>
  <si>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</si>
  <si>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</si>
  <si>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</si>
  <si>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</si>
  <si>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</si>
  <si>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</si>
  <si>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</si>
  <si>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</si>
  <si>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</si>
  <si>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</si>
  <si>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</si>
  <si>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</si>
  <si>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</si>
  <si>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</si>
  <si>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</si>
  <si>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</si>
  <si>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</si>
  <si>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</si>
  <si>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</si>
  <si>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</si>
  <si>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</si>
  <si>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</si>
  <si>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</si>
  <si>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</si>
  <si>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</si>
  <si>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</si>
  <si>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</si>
  <si>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</si>
  <si>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</si>
  <si>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</si>
  <si>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</si>
  <si>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</si>
  <si>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</si>
  <si>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</si>
  <si>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</si>
  <si>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</si>
  <si>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</si>
  <si>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</si>
  <si>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</si>
  <si>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</si>
  <si>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</si>
  <si>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</si>
  <si>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</si>
  <si>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</si>
  <si>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</si>
  <si>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</si>
  <si>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</si>
  <si>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</si>
  <si>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</si>
  <si>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</si>
  <si>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</si>
  <si>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</si>
  <si>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</si>
  <si>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</si>
  <si>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</si>
  <si>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</si>
  <si>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</si>
  <si>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</si>
  <si>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</si>
  <si>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</si>
  <si>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</si>
  <si>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</si>
  <si>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</si>
  <si>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</si>
  <si>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</si>
  <si>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</si>
  <si>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</si>
  <si>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</si>
  <si>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</si>
  <si>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</si>
  <si>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</si>
  <si>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</si>
  <si>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</si>
  <si>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</si>
  <si>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</si>
  <si>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</si>
  <si>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</si>
  <si>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</si>
  <si>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</si>
  <si>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</si>
  <si>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</si>
  <si>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</si>
  <si>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</si>
  <si>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</si>
  <si>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</si>
  <si>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</si>
  <si>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</si>
  <si>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</si>
  <si>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</si>
  <si>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</si>
  <si>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</si>
  <si>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</si>
  <si>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</si>
  <si>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</si>
  <si>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</si>
  <si>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</si>
  <si>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</si>
  <si>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</si>
  <si>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</si>
  <si>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</si>
  <si>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</si>
  <si>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</si>
  <si>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</si>
  <si>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</si>
  <si>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</si>
  <si>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</si>
  <si>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</si>
  <si>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</si>
  <si>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</si>
  <si>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</si>
  <si>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</si>
  <si>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</si>
  <si>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</si>
  <si>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</si>
  <si>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</si>
  <si>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</si>
  <si>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</si>
  <si>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</si>
  <si>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</si>
  <si>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</si>
  <si>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</si>
  <si>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</si>
  <si>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</si>
  <si>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</si>
  <si>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</si>
  <si>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</si>
  <si>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</si>
  <si>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</si>
  <si>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</si>
  <si>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</si>
  <si>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</si>
  <si>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</si>
  <si>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</si>
  <si>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</si>
  <si>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</si>
  <si>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</si>
  <si>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</si>
  <si>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</si>
  <si>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</si>
  <si>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</si>
  <si>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</si>
  <si>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</si>
  <si>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</si>
  <si>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</si>
  <si>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</si>
  <si>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</si>
  <si>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</si>
  <si>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</si>
  <si>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</si>
  <si>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</si>
  <si>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</si>
  <si>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</si>
  <si>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</si>
  <si>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</si>
  <si>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</si>
  <si>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</si>
  <si>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</si>
  <si>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</si>
  <si>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</si>
  <si>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</si>
  <si>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</si>
  <si>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</si>
  <si>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</si>
  <si>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</si>
  <si>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</si>
  <si>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</si>
  <si>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</si>
  <si>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</si>
  <si>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</si>
  <si>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</si>
  <si>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</si>
  <si>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</si>
  <si>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</si>
  <si>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</si>
  <si>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</si>
  <si>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</si>
  <si>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</si>
  <si>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</si>
  <si>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</si>
  <si>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</si>
  <si>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</si>
  <si>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</si>
  <si>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</si>
  <si>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</si>
  <si>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</si>
  <si>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</si>
  <si>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</si>
  <si>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</si>
  <si>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</si>
  <si>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</si>
  <si>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</si>
  <si>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</si>
  <si>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</si>
  <si>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</si>
  <si>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</si>
  <si>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</si>
  <si>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</si>
  <si>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</si>
  <si>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</si>
  <si>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</si>
  <si>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</si>
  <si>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</si>
  <si>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</si>
  <si>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</si>
  <si>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</si>
  <si>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</si>
  <si>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</si>
  <si>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</si>
  <si>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</si>
  <si>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</si>
  <si>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</si>
  <si>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</si>
  <si>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</si>
  <si>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</si>
  <si>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</si>
  <si>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</si>
  <si>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</si>
  <si>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</si>
  <si>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</si>
  <si>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</si>
  <si>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</si>
  <si>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</si>
  <si>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</si>
  <si>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</si>
  <si>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</si>
  <si>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</si>
  <si>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</si>
  <si>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</si>
  <si>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</si>
  <si>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</si>
  <si>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</si>
  <si>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</si>
  <si>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</si>
  <si>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</si>
  <si>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</si>
  <si>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</si>
  <si>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</si>
  <si>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</si>
  <si>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</si>
  <si>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</si>
  <si>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</si>
  <si>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</si>
  <si>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</si>
  <si>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</si>
  <si>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</si>
  <si>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</si>
  <si>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</si>
  <si>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</si>
  <si>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</si>
  <si>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</si>
  <si>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</si>
  <si>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</si>
  <si>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</si>
  <si>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</si>
  <si>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</si>
  <si>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</si>
  <si>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</si>
  <si>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</si>
  <si>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</si>
  <si>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</si>
  <si>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</si>
  <si>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4.1.4 Your own SUMPRODUCT</t>
  </si>
  <si>
    <t>Who</t>
  </si>
  <si>
    <t>John</t>
  </si>
  <si>
    <t>4.1.7 Approximating the exponential function</t>
  </si>
  <si>
    <t>4.1.8(b) Applying LARGEBY</t>
  </si>
  <si>
    <t>4.1.7(a) Defining the functions</t>
  </si>
  <si>
    <t>2 Applications of functions</t>
  </si>
  <si>
    <t>2.1 Consistency in sales</t>
  </si>
  <si>
    <t xml:space="preserve">Select a publisher from a dropdown list. Then </t>
  </si>
  <si>
    <r>
      <t xml:space="preserve">4.1.1 Making an </t>
    </r>
    <r>
      <rPr>
        <b/>
        <sz val="13"/>
        <color theme="3"/>
        <rFont val="Courier New"/>
        <family val="3"/>
      </rPr>
      <t>IFBLANK</t>
    </r>
    <r>
      <rPr>
        <b/>
        <sz val="13"/>
        <color theme="3"/>
        <rFont val="Calibri"/>
        <family val="2"/>
        <scheme val="minor"/>
      </rPr>
      <t xml:space="preserve"> function.</t>
    </r>
  </si>
  <si>
    <t>4.1.2 Sum of numbers to the kth power</t>
  </si>
  <si>
    <t>4.1.3 The factorial</t>
  </si>
  <si>
    <r>
      <t xml:space="preserve">4.1.6 The </t>
    </r>
    <r>
      <rPr>
        <b/>
        <sz val="13"/>
        <color theme="3"/>
        <rFont val="Courier New"/>
        <family val="3"/>
      </rPr>
      <t>FILTERMAP</t>
    </r>
    <r>
      <rPr>
        <b/>
        <sz val="13"/>
        <color theme="3"/>
        <rFont val="Calibri"/>
        <family val="2"/>
        <scheme val="minor"/>
      </rPr>
      <t xml:space="preserve"> function</t>
    </r>
  </si>
  <si>
    <t>4.1.8(a) Defining the functions</t>
  </si>
  <si>
    <t>n/k</t>
  </si>
  <si>
    <t>4.1.2(a) Defining the function</t>
  </si>
  <si>
    <r>
      <t xml:space="preserve">4.1.2(b) Using </t>
    </r>
    <r>
      <rPr>
        <b/>
        <sz val="11"/>
        <color theme="3"/>
        <rFont val="Courier New"/>
        <family val="3"/>
      </rPr>
      <t>MAKEARRAY</t>
    </r>
  </si>
  <si>
    <t>Value</t>
  </si>
  <si>
    <t>Value if blank</t>
  </si>
  <si>
    <t>Result</t>
  </si>
  <si>
    <t>Galt</t>
  </si>
  <si>
    <t>I</t>
  </si>
  <si>
    <t>am</t>
  </si>
  <si>
    <t>is</t>
  </si>
  <si>
    <t>Number</t>
  </si>
  <si>
    <t>Price</t>
  </si>
  <si>
    <t>Amount sold</t>
  </si>
  <si>
    <t>SUMPRODUCT:</t>
  </si>
  <si>
    <t>SUMPRODUCT2:</t>
  </si>
  <si>
    <t>FACTORIAL</t>
  </si>
  <si>
    <t>FACT</t>
  </si>
  <si>
    <t>FACT with MAP</t>
  </si>
  <si>
    <t>4.1.4(a) Your own SUMPRODUCT</t>
  </si>
  <si>
    <t>4.1.4(b) Your own SUMPRODUCT</t>
  </si>
  <si>
    <t>=SUMPRODUCT</t>
  </si>
  <si>
    <t>=SUMPRODUCT3</t>
  </si>
  <si>
    <t>Array 1</t>
  </si>
  <si>
    <t>Array 2</t>
  </si>
  <si>
    <r>
      <t xml:space="preserve">4.1.5 Modifications of </t>
    </r>
    <r>
      <rPr>
        <b/>
        <sz val="13"/>
        <color theme="3"/>
        <rFont val="Courier New"/>
        <family val="3"/>
      </rPr>
      <t>FILTER</t>
    </r>
  </si>
  <si>
    <r>
      <t xml:space="preserve">4.1.5(a)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</si>
  <si>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4.1.5(b) The </t>
    </r>
    <r>
      <rPr>
        <b/>
        <sz val="11"/>
        <color theme="3"/>
        <rFont val="Courier New"/>
        <family val="3"/>
      </rPr>
      <t>FILTERBY</t>
    </r>
    <r>
      <rPr>
        <b/>
        <sz val="11"/>
        <color theme="3"/>
        <rFont val="Calibri"/>
        <family val="2"/>
        <scheme val="minor"/>
      </rPr>
      <t xml:space="preserve"> function.</t>
    </r>
  </si>
  <si>
    <t>LOWER</t>
  </si>
  <si>
    <t>UPPER</t>
  </si>
  <si>
    <t>Sales sum</t>
  </si>
  <si>
    <t>Data:</t>
  </si>
  <si>
    <t>MAD (1)</t>
  </si>
  <si>
    <t>MAD (2)</t>
  </si>
  <si>
    <t>Sum (2)</t>
  </si>
  <si>
    <t>Sum (1)</t>
  </si>
  <si>
    <r>
      <t xml:space="preserve">4.1.8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</si>
  <si>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e=EXP(1)</t>
  </si>
  <si>
    <t>4.1.7(b) Making a plot</t>
  </si>
  <si>
    <t>n</t>
  </si>
  <si>
    <t>Probability</t>
  </si>
  <si>
    <t>When the price is 10</t>
  </si>
  <si>
    <t>When the price is 15</t>
  </si>
  <si>
    <t>When the price is 20</t>
  </si>
  <si>
    <t>Mean</t>
  </si>
  <si>
    <t>Variance</t>
  </si>
  <si>
    <t>Best case</t>
  </si>
  <si>
    <t>Worst case</t>
  </si>
  <si>
    <t>2.2 Choosing a price</t>
  </si>
  <si>
    <t>2.2.1 Filling in reasonable quantities.</t>
  </si>
  <si>
    <t>2.2.2 Maximizing probabilities</t>
  </si>
  <si>
    <t>2.3 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</si>
</sst>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8">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16" fontId="2" fillId="0" borderId="2" xfId="2" applyNumberFormat="1" applyAlignment="1">
      <alignment horizontal="center"/>
    </xf>
    <xf numFmtId="0" fontId="2" fillId="0" borderId="2" xfId="2" applyAlignment="1">
      <alignment horizontal="center"/>
    </xf>
    <xf numFmtId="0" fontId="1" fillId="0" borderId="1" xfId="1" applyAlignment="1">
      <alignment horizontal="center"/>
    </xf>
    <xf numFmtId="0" fontId="3" fillId="0" borderId="6" xfId="5"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6" xfId="6" applyBorder="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v>1</c:v>
          </c:tx>
          <c:spPr>
            <a:ln w="28575" cap="rnd">
              <a:solidFill>
                <a:schemeClr val="accent1"/>
              </a:solidFill>
              <a:round/>
            </a:ln>
            <a:effectLst/>
          </c:spPr>
          <c:marker>
            <c:symbol val="none"/>
          </c:marker>
          <c:val>
            <c:numRef>
              <c:f>'1 Making functions'!$A$262:$U$262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tx>
            <c:v>2</c:v>
          </c:tx>
          <c:spPr>
            <a:ln w="28575" cap="rnd">
              <a:solidFill>
                <a:schemeClr val="accent2"/>
              </a:solidFill>
              <a:round/>
            </a:ln>
            <a:effectLst/>
          </c:spPr>
          <c:marker>
            <c:symbol val="none"/>
          </c:marker>
          <c:val>
            <c:numRef>
              <c:f>'1 Making functions'!$A$263:$U$263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tx>
            <c:v>3</c:v>
          </c:tx>
          <c:spPr>
            <a:ln w="28575" cap="rnd">
              <a:solidFill>
                <a:schemeClr val="accent3"/>
              </a:solidFill>
              <a:round/>
            </a:ln>
            <a:effectLst/>
          </c:spPr>
          <c:marker>
            <c:symbol val="none"/>
          </c:marker>
          <c:val>
            <c:numRef>
              <c:f>'1 Making functions'!$A$264:$U$264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tx>
            <c:v>4</c:v>
          </c:tx>
          <c:spPr>
            <a:ln w="28575" cap="rnd">
              <a:solidFill>
                <a:schemeClr val="accent4"/>
              </a:solidFill>
              <a:round/>
            </a:ln>
            <a:effectLst/>
          </c:spPr>
          <c:marker>
            <c:symbol val="none"/>
          </c:marker>
          <c:val>
            <c:numRef>
              <c:f>'1 Making functions'!$A$265:$U$265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8 exercises, 4.1.1 - 4.1.8.</a:t>
          </a:r>
          <a:endParaRPr lang="nb-NO" sz="1400"/>
        </a:p>
      </xdr:txBody>
    </xdr:sp>
    <xdr:clientData/>
  </xdr:twoCellAnchor>
  <xdr:twoCellAnchor>
    <xdr:from>
      <xdr:col>0</xdr:col>
      <xdr:colOff>97160</xdr:colOff>
      <xdr:row>30</xdr:row>
      <xdr:rowOff>63345</xdr:rowOff>
    </xdr:from>
    <xdr:to>
      <xdr:col>9</xdr:col>
      <xdr:colOff>530851</xdr:colOff>
      <xdr:row>34</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57</xdr:row>
      <xdr:rowOff>61608</xdr:rowOff>
    </xdr:from>
    <xdr:to>
      <xdr:col>9</xdr:col>
      <xdr:colOff>535831</xdr:colOff>
      <xdr:row>65</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77</xdr:row>
      <xdr:rowOff>51879</xdr:rowOff>
    </xdr:from>
    <xdr:to>
      <xdr:col>9</xdr:col>
      <xdr:colOff>554476</xdr:colOff>
      <xdr:row>91</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134</xdr:row>
      <xdr:rowOff>32654</xdr:rowOff>
    </xdr:from>
    <xdr:to>
      <xdr:col>9</xdr:col>
      <xdr:colOff>583406</xdr:colOff>
      <xdr:row>150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189</xdr:row>
      <xdr:rowOff>52438</xdr:rowOff>
    </xdr:from>
    <xdr:to>
      <xdr:col>9</xdr:col>
      <xdr:colOff>522102</xdr:colOff>
      <xdr:row>201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227</xdr:row>
      <xdr:rowOff>88722</xdr:rowOff>
    </xdr:from>
    <xdr:to>
      <xdr:col>9</xdr:col>
      <xdr:colOff>559638</xdr:colOff>
      <xdr:row>239</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=lim_(</a:t>
              </a:r>
              <a:r>
                <a:rPr lang="nb-NO" sz="1400" b="0" i="0" baseline="0">
                  <a:latin typeface="Cambria Math" panose="02040503050406030204" pitchFamily="18" charset="0"/>
                </a:rPr>
                <a:t>𝑛→∞)⁡</a:t>
              </a:r>
              <a:r>
                <a:rPr lang="nb-NO" sz="1100" b="0" i="0" baseline="0">
                  <a:solidFill>
                    <a:schemeClr val="dk1"/>
                  </a:solidFill>
                  <a:effectLst/>
                  <a:latin typeface="+mn-lt"/>
                  <a:ea typeface="+mn-ea"/>
                  <a:cs typeface="+mn-cs"/>
                </a:rPr>
                <a:t>∑_(</a:t>
              </a:r>
              <a:r>
                <a:rPr lang="nb-NO" sz="1100" i="0" baseline="0">
                  <a:solidFill>
                    <a:schemeClr val="dk1"/>
                  </a:solidFill>
                  <a:effectLst/>
                  <a:latin typeface="+mn-lt"/>
                  <a:ea typeface="+mn-ea"/>
                  <a:cs typeface="+mn-cs"/>
                </a:rPr>
                <a:t>𝑘=0)</a:t>
              </a:r>
              <a:r>
                <a:rPr lang="nb-NO" sz="1100" b="0" i="0" baseline="0">
                  <a:solidFill>
                    <a:schemeClr val="dk1"/>
                  </a:solidFill>
                  <a:effectLst/>
                  <a:latin typeface="+mn-lt"/>
                  <a:ea typeface="+mn-ea"/>
                  <a:cs typeface="+mn-cs"/>
                </a:rPr>
                <a:t>^𝑛▒</a:t>
              </a:r>
              <a:r>
                <a:rPr lang="nb-NO" sz="1100" i="0" baseline="0">
                  <a:solidFill>
                    <a:schemeClr val="dk1"/>
                  </a:solidFill>
                  <a:effectLst/>
                  <a:latin typeface="+mn-lt"/>
                  <a:ea typeface="+mn-ea"/>
                  <a:cs typeface="+mn-cs"/>
                </a:rPr>
                <a:t>𝑥^𝑘</a:t>
              </a:r>
              <a:r>
                <a:rPr lang="nb-NO" sz="1100" b="0" i="0" baseline="0">
                  <a:solidFill>
                    <a:schemeClr val="dk1"/>
                  </a:solidFill>
                  <a:effectLst/>
                  <a:latin typeface="+mn-lt"/>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287</xdr:row>
      <xdr:rowOff>26750</xdr:rowOff>
    </xdr:from>
    <xdr:to>
      <xdr:col>9</xdr:col>
      <xdr:colOff>509081</xdr:colOff>
      <xdr:row>297</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313</xdr:row>
      <xdr:rowOff>55848</xdr:rowOff>
    </xdr:from>
    <xdr:to>
      <xdr:col>9</xdr:col>
      <xdr:colOff>515780</xdr:colOff>
      <xdr:row>323</xdr:row>
      <xdr:rowOff>138533</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40"/>
          <a:ext cx="6243941"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N64 games along with sales.</a:t>
          </a:r>
        </a:p>
        <a:p>
          <a:pPr algn="ctr"/>
          <a:r>
            <a:rPr lang="nb-NO" sz="1400" baseline="0">
              <a:latin typeface="+mn-lt"/>
            </a:rPr>
            <a:t>2. List the 5 least-selling XB games along with their sales.</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42</xdr:row>
      <xdr:rowOff>47015</xdr:rowOff>
    </xdr:from>
    <xdr:to>
      <xdr:col>9</xdr:col>
      <xdr:colOff>558066</xdr:colOff>
      <xdr:row>49</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107</xdr:row>
      <xdr:rowOff>23645</xdr:rowOff>
    </xdr:from>
    <xdr:to>
      <xdr:col>9</xdr:col>
      <xdr:colOff>577453</xdr:colOff>
      <xdr:row>112</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161</xdr:row>
      <xdr:rowOff>42175</xdr:rowOff>
    </xdr:from>
    <xdr:to>
      <xdr:col>9</xdr:col>
      <xdr:colOff>583405</xdr:colOff>
      <xdr:row>177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241</xdr:row>
      <xdr:rowOff>60646</xdr:rowOff>
    </xdr:from>
    <xdr:to>
      <xdr:col>10</xdr:col>
      <xdr:colOff>30249</xdr:colOff>
      <xdr:row>247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255</xdr:row>
      <xdr:rowOff>52626</xdr:rowOff>
    </xdr:from>
    <xdr:to>
      <xdr:col>9</xdr:col>
      <xdr:colOff>573675</xdr:colOff>
      <xdr:row>259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265</xdr:row>
      <xdr:rowOff>94749</xdr:rowOff>
    </xdr:from>
    <xdr:to>
      <xdr:col>8</xdr:col>
      <xdr:colOff>187992</xdr:colOff>
      <xdr:row>280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14</xdr:row>
      <xdr:rowOff>81643</xdr:rowOff>
    </xdr:from>
    <xdr:to>
      <xdr:col>9</xdr:col>
      <xdr:colOff>576943</xdr:colOff>
      <xdr:row>24</xdr:row>
      <xdr:rowOff>54429</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D2776B4D-1FF1-41AD-A631-B6634B4F8611}"/>
                </a:ext>
              </a:extLst>
            </xdr:cNvPr>
            <xdr:cNvSpPr txBox="1"/>
          </xdr:nvSpPr>
          <xdr:spPr>
            <a:xfrm>
              <a:off x="76200" y="2911929"/>
              <a:ext cx="6101443" cy="188867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You are selling a product and are contemplating 3 different sales prices, 10, 15, and 20. You need to choose the price that gives the best expected outcome.</a:t>
              </a:r>
            </a:p>
            <a:p>
              <a:pPr algn="ctr"/>
              <a:endParaRPr lang="nb-NO" sz="1400" baseline="0">
                <a:latin typeface="+mn-lt"/>
              </a:endParaRPr>
            </a:p>
            <a:p>
              <a:pPr algn="ctr"/>
              <a:r>
                <a:rPr lang="nb-NO" sz="1400" baseline="0">
                  <a:latin typeface="+mn-lt"/>
                </a:rPr>
                <a:t>For each scenario below, fill in the mean, variance, best case, and worst case outcomes.</a:t>
              </a:r>
            </a:p>
            <a:p>
              <a:pPr algn="ctr"/>
              <a:endParaRPr lang="nb-NO" sz="1400" baseline="0">
                <a:latin typeface="+mn-lt"/>
              </a:endParaRPr>
            </a:p>
            <a:p>
              <a:pPr algn="ctr"/>
              <a:r>
                <a:rPr lang="nb-NO" sz="1400" baseline="0">
                  <a:latin typeface="+mn-lt"/>
                </a:rPr>
                <a:t>The variance is defined as </a:t>
              </a:r>
              <a14:m>
                <m:oMath xmlns:m="http://schemas.openxmlformats.org/officeDocument/2006/math">
                  <m:r>
                    <a:rPr lang="en-GB" sz="1400" b="0" i="1" baseline="0">
                      <a:latin typeface="Cambria Math" panose="02040503050406030204" pitchFamily="18" charset="0"/>
                    </a:rPr>
                    <m:t>𝐸</m:t>
                  </m:r>
                  <m:sSup>
                    <m:sSupPr>
                      <m:ctrlPr>
                        <a:rPr lang="en-GB" sz="1400" b="0" i="1" baseline="0">
                          <a:latin typeface="Cambria Math" panose="02040503050406030204" pitchFamily="18" charset="0"/>
                        </a:rPr>
                      </m:ctrlPr>
                    </m:sSupPr>
                    <m:e>
                      <m:d>
                        <m:dPr>
                          <m:ctrlPr>
                            <a:rPr lang="en-GB" sz="1400" b="0" i="1" baseline="0">
                              <a:latin typeface="Cambria Math" panose="02040503050406030204" pitchFamily="18" charset="0"/>
                            </a:rPr>
                          </m:ctrlPr>
                        </m:dPr>
                        <m:e>
                          <m:r>
                            <a:rPr lang="en-GB" sz="1400" b="0" i="1" baseline="0">
                              <a:latin typeface="Cambria Math" panose="02040503050406030204" pitchFamily="18" charset="0"/>
                            </a:rPr>
                            <m:t>𝑋</m:t>
                          </m:r>
                        </m:e>
                      </m:d>
                    </m:e>
                    <m:sup>
                      <m:r>
                        <a:rPr lang="en-GB" sz="1400" b="0" i="1" baseline="0">
                          <a:latin typeface="Cambria Math" panose="02040503050406030204" pitchFamily="18" charset="0"/>
                        </a:rPr>
                        <m:t>2</m:t>
                      </m:r>
                    </m:sup>
                  </m:sSup>
                  <m:r>
                    <a:rPr lang="en-GB" sz="1400" b="0" i="1" baseline="0">
                      <a:latin typeface="Cambria Math" panose="02040503050406030204" pitchFamily="18" charset="0"/>
                    </a:rPr>
                    <m:t>−</m:t>
                  </m:r>
                  <m:r>
                    <a:rPr lang="en-GB" sz="1400" b="0" i="1" baseline="0">
                      <a:latin typeface="Cambria Math" panose="02040503050406030204" pitchFamily="18" charset="0"/>
                    </a:rPr>
                    <m:t>𝐸</m:t>
                  </m:r>
                  <m:d>
                    <m:dPr>
                      <m:ctrlPr>
                        <a:rPr lang="en-GB" sz="1400" b="0" i="1" baseline="0">
                          <a:latin typeface="Cambria Math" panose="02040503050406030204" pitchFamily="18" charset="0"/>
                        </a:rPr>
                      </m:ctrlPr>
                    </m:dPr>
                    <m:e>
                      <m:sSup>
                        <m:sSupPr>
                          <m:ctrlPr>
                            <a:rPr lang="en-GB" sz="1400" b="0" i="1" baseline="0">
                              <a:latin typeface="Cambria Math" panose="02040503050406030204" pitchFamily="18" charset="0"/>
                            </a:rPr>
                          </m:ctrlPr>
                        </m:sSupPr>
                        <m:e>
                          <m:r>
                            <a:rPr lang="en-GB" sz="1400" b="0" i="1" baseline="0">
                              <a:latin typeface="Cambria Math" panose="02040503050406030204" pitchFamily="18" charset="0"/>
                            </a:rPr>
                            <m:t>𝑋</m:t>
                          </m:r>
                        </m:e>
                        <m:sup>
                          <m:r>
                            <a:rPr lang="en-GB" sz="1400" b="0" i="1" baseline="0">
                              <a:latin typeface="Cambria Math" panose="02040503050406030204" pitchFamily="18" charset="0"/>
                            </a:rPr>
                            <m:t>2</m:t>
                          </m:r>
                        </m:sup>
                      </m:sSup>
                    </m:e>
                  </m:d>
                </m:oMath>
              </a14:m>
              <a:r>
                <a:rPr lang="nb-NO" sz="1400" baseline="0">
                  <a:latin typeface="+mn-lt"/>
                </a:rPr>
                <a:t>, where the expectation of a random variable with probability vector </a:t>
              </a:r>
              <a14:m>
                <m:oMath xmlns:m="http://schemas.openxmlformats.org/officeDocument/2006/math">
                  <m:r>
                    <a:rPr lang="en-GB" sz="1400" b="0" i="1" baseline="0">
                      <a:latin typeface="Cambria Math" panose="02040503050406030204" pitchFamily="18" charset="0"/>
                    </a:rPr>
                    <m:t>𝑝</m:t>
                  </m:r>
                </m:oMath>
              </a14:m>
              <a:r>
                <a:rPr lang="nb-NO" sz="1400" baseline="0">
                  <a:latin typeface="+mn-lt"/>
                </a:rPr>
                <a:t> is </a:t>
              </a:r>
              <a14:m>
                <m:oMath xmlns:m="http://schemas.openxmlformats.org/officeDocument/2006/math">
                  <m:r>
                    <a:rPr lang="en-GB" sz="1400" b="0" i="1" baseline="0">
                      <a:latin typeface="Cambria Math" panose="02040503050406030204" pitchFamily="18" charset="0"/>
                    </a:rPr>
                    <m:t>∑</m:t>
                  </m:r>
                  <m:sSub>
                    <m:sSubPr>
                      <m:ctrlPr>
                        <a:rPr lang="en-GB" sz="1400" b="0" i="1" baseline="0">
                          <a:latin typeface="Cambria Math" panose="02040503050406030204" pitchFamily="18" charset="0"/>
                        </a:rPr>
                      </m:ctrlPr>
                    </m:sSubPr>
                    <m:e>
                      <m:r>
                        <a:rPr lang="en-GB" sz="1400" b="0" i="1" baseline="0">
                          <a:latin typeface="Cambria Math" panose="02040503050406030204" pitchFamily="18" charset="0"/>
                        </a:rPr>
                        <m:t>𝑥</m:t>
                      </m:r>
                    </m:e>
                    <m:sub>
                      <m:r>
                        <a:rPr lang="en-GB" sz="1400" b="0" i="1" baseline="0">
                          <a:latin typeface="Cambria Math" panose="02040503050406030204" pitchFamily="18" charset="0"/>
                        </a:rPr>
                        <m:t>𝑖</m:t>
                      </m:r>
                    </m:sub>
                  </m:sSub>
                  <m:sSub>
                    <m:sSubPr>
                      <m:ctrlPr>
                        <a:rPr lang="en-GB" sz="1400" b="0" i="1" baseline="0">
                          <a:latin typeface="Cambria Math" panose="02040503050406030204" pitchFamily="18" charset="0"/>
                        </a:rPr>
                      </m:ctrlPr>
                    </m:sSubPr>
                    <m:e>
                      <m:r>
                        <a:rPr lang="en-GB" sz="1400" b="0" i="1" baseline="0">
                          <a:latin typeface="Cambria Math" panose="02040503050406030204" pitchFamily="18" charset="0"/>
                        </a:rPr>
                        <m:t>𝑝</m:t>
                      </m:r>
                    </m:e>
                    <m:sub>
                      <m:r>
                        <a:rPr lang="en-GB" sz="1400" b="0" i="1" baseline="0">
                          <a:latin typeface="Cambria Math" panose="02040503050406030204" pitchFamily="18" charset="0"/>
                        </a:rPr>
                        <m:t>𝑖</m:t>
                      </m:r>
                    </m:sub>
                  </m:sSub>
                </m:oMath>
              </a14:m>
              <a:r>
                <a:rPr lang="nb-NO" sz="1400" baseline="0">
                  <a:latin typeface="+mn-lt"/>
                </a:rPr>
                <a:t>.</a:t>
              </a:r>
            </a:p>
          </xdr:txBody>
        </xdr:sp>
      </mc:Choice>
      <mc:Fallback xmlns="">
        <xdr:sp macro="" textlink="">
          <xdr:nvSpPr>
            <xdr:cNvPr id="2" name="TextBox 1">
              <a:extLst>
                <a:ext uri="{FF2B5EF4-FFF2-40B4-BE49-F238E27FC236}">
                  <a16:creationId xmlns:a16="http://schemas.microsoft.com/office/drawing/2014/main" id="{D2776B4D-1FF1-41AD-A631-B6634B4F8611}"/>
                </a:ext>
              </a:extLst>
            </xdr:cNvPr>
            <xdr:cNvSpPr txBox="1"/>
          </xdr:nvSpPr>
          <xdr:spPr>
            <a:xfrm>
              <a:off x="76200" y="2911929"/>
              <a:ext cx="6101443" cy="188867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You are selling a product and are contemplating 3 different sales prices, 10, 15, and 20. You need to choose the price that gives the best expected outcome.</a:t>
              </a:r>
            </a:p>
            <a:p>
              <a:pPr algn="ctr"/>
              <a:endParaRPr lang="nb-NO" sz="1400" baseline="0">
                <a:latin typeface="+mn-lt"/>
              </a:endParaRPr>
            </a:p>
            <a:p>
              <a:pPr algn="ctr"/>
              <a:r>
                <a:rPr lang="nb-NO" sz="1400" baseline="0">
                  <a:latin typeface="+mn-lt"/>
                </a:rPr>
                <a:t>For each scenario below, fill in the mean, variance, best case, and worst case outcomes.</a:t>
              </a:r>
            </a:p>
            <a:p>
              <a:pPr algn="ctr"/>
              <a:endParaRPr lang="nb-NO" sz="1400" baseline="0">
                <a:latin typeface="+mn-lt"/>
              </a:endParaRPr>
            </a:p>
            <a:p>
              <a:pPr algn="ctr"/>
              <a:r>
                <a:rPr lang="nb-NO" sz="1400" baseline="0">
                  <a:latin typeface="+mn-lt"/>
                </a:rPr>
                <a:t>The variance is defined as </a:t>
              </a:r>
              <a:r>
                <a:rPr lang="en-GB" sz="1400" b="0" i="0" baseline="0">
                  <a:latin typeface="Cambria Math" panose="02040503050406030204" pitchFamily="18" charset="0"/>
                </a:rPr>
                <a:t>𝐸(𝑋)^2−𝐸(𝑋^2 )</a:t>
              </a:r>
              <a:r>
                <a:rPr lang="nb-NO" sz="1400" baseline="0">
                  <a:latin typeface="+mn-lt"/>
                </a:rPr>
                <a:t>, where the expectation of a random variable with probability vector </a:t>
              </a:r>
              <a:r>
                <a:rPr lang="en-GB" sz="1400" b="0" i="0" baseline="0">
                  <a:latin typeface="Cambria Math" panose="02040503050406030204" pitchFamily="18" charset="0"/>
                </a:rPr>
                <a:t>𝑝</a:t>
              </a:r>
              <a:r>
                <a:rPr lang="nb-NO" sz="1400" baseline="0">
                  <a:latin typeface="+mn-lt"/>
                </a:rPr>
                <a:t> is </a:t>
              </a:r>
              <a:r>
                <a:rPr lang="en-GB" sz="1400" b="0" i="0" baseline="0">
                  <a:latin typeface="Cambria Math" panose="02040503050406030204" pitchFamily="18" charset="0"/>
                </a:rPr>
                <a:t>∑𝑥_𝑖 𝑝_𝑖</a:t>
              </a:r>
              <a:r>
                <a:rPr lang="nb-NO" sz="1400" baseline="0">
                  <a:latin typeface="+mn-lt"/>
                </a:rPr>
                <a:t>.</a:t>
              </a:r>
            </a:p>
          </xdr:txBody>
        </xdr:sp>
      </mc:Fallback>
    </mc:AlternateContent>
    <xdr:clientData/>
  </xdr:twoCellAnchor>
  <xdr:twoCellAnchor>
    <xdr:from>
      <xdr:col>0</xdr:col>
      <xdr:colOff>48985</xdr:colOff>
      <xdr:row>28</xdr:row>
      <xdr:rowOff>81643</xdr:rowOff>
    </xdr:from>
    <xdr:to>
      <xdr:col>9</xdr:col>
      <xdr:colOff>549728</xdr:colOff>
      <xdr:row>34</xdr:row>
      <xdr:rowOff>108857</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89EF1D53-AF5B-48C9-A59F-72C61965AC71}"/>
                </a:ext>
              </a:extLst>
            </xdr:cNvPr>
            <xdr:cNvSpPr txBox="1"/>
          </xdr:nvSpPr>
          <xdr:spPr>
            <a:xfrm>
              <a:off x="48985" y="5627914"/>
              <a:ext cx="6204857" cy="1181100"/>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For each scenario below, fill in the mean, variance, best case, and worst case outcomes.</a:t>
              </a:r>
            </a:p>
            <a:p>
              <a:pPr algn="ctr"/>
              <a:endParaRPr lang="nb-NO" sz="1400" baseline="0">
                <a:latin typeface="+mn-lt"/>
              </a:endParaRPr>
            </a:p>
            <a:p>
              <a:pPr algn="ctr"/>
              <a:r>
                <a:rPr lang="nb-NO" sz="1400" baseline="0">
                  <a:latin typeface="+mn-lt"/>
                </a:rPr>
                <a:t>The variance is defined as </a:t>
              </a:r>
              <a14:m>
                <m:oMath xmlns:m="http://schemas.openxmlformats.org/officeDocument/2006/math">
                  <m:r>
                    <a:rPr lang="en-GB" sz="1400" b="0" i="1" baseline="0">
                      <a:latin typeface="Cambria Math" panose="02040503050406030204" pitchFamily="18" charset="0"/>
                    </a:rPr>
                    <m:t>𝐸</m:t>
                  </m:r>
                  <m:sSup>
                    <m:sSupPr>
                      <m:ctrlPr>
                        <a:rPr lang="en-GB" sz="1400" b="0" i="1" baseline="0">
                          <a:latin typeface="Cambria Math" panose="02040503050406030204" pitchFamily="18" charset="0"/>
                        </a:rPr>
                      </m:ctrlPr>
                    </m:sSupPr>
                    <m:e>
                      <m:d>
                        <m:dPr>
                          <m:ctrlPr>
                            <a:rPr lang="en-GB" sz="1400" b="0" i="1" baseline="0">
                              <a:latin typeface="Cambria Math" panose="02040503050406030204" pitchFamily="18" charset="0"/>
                            </a:rPr>
                          </m:ctrlPr>
                        </m:dPr>
                        <m:e>
                          <m:r>
                            <a:rPr lang="en-GB" sz="1400" b="0" i="1" baseline="0">
                              <a:latin typeface="Cambria Math" panose="02040503050406030204" pitchFamily="18" charset="0"/>
                            </a:rPr>
                            <m:t>𝑋</m:t>
                          </m:r>
                        </m:e>
                      </m:d>
                    </m:e>
                    <m:sup>
                      <m:r>
                        <a:rPr lang="en-GB" sz="1400" b="0" i="1" baseline="0">
                          <a:latin typeface="Cambria Math" panose="02040503050406030204" pitchFamily="18" charset="0"/>
                        </a:rPr>
                        <m:t>2</m:t>
                      </m:r>
                    </m:sup>
                  </m:sSup>
                  <m:r>
                    <a:rPr lang="en-GB" sz="1400" b="0" i="1" baseline="0">
                      <a:latin typeface="Cambria Math" panose="02040503050406030204" pitchFamily="18" charset="0"/>
                    </a:rPr>
                    <m:t>−</m:t>
                  </m:r>
                  <m:r>
                    <a:rPr lang="en-GB" sz="1400" b="0" i="1" baseline="0">
                      <a:latin typeface="Cambria Math" panose="02040503050406030204" pitchFamily="18" charset="0"/>
                    </a:rPr>
                    <m:t>𝐸</m:t>
                  </m:r>
                  <m:d>
                    <m:dPr>
                      <m:ctrlPr>
                        <a:rPr lang="en-GB" sz="1400" b="0" i="1" baseline="0">
                          <a:latin typeface="Cambria Math" panose="02040503050406030204" pitchFamily="18" charset="0"/>
                        </a:rPr>
                      </m:ctrlPr>
                    </m:dPr>
                    <m:e>
                      <m:sSup>
                        <m:sSupPr>
                          <m:ctrlPr>
                            <a:rPr lang="en-GB" sz="1400" b="0" i="1" baseline="0">
                              <a:latin typeface="Cambria Math" panose="02040503050406030204" pitchFamily="18" charset="0"/>
                            </a:rPr>
                          </m:ctrlPr>
                        </m:sSupPr>
                        <m:e>
                          <m:r>
                            <a:rPr lang="en-GB" sz="1400" b="0" i="1" baseline="0">
                              <a:latin typeface="Cambria Math" panose="02040503050406030204" pitchFamily="18" charset="0"/>
                            </a:rPr>
                            <m:t>𝑋</m:t>
                          </m:r>
                        </m:e>
                        <m:sup>
                          <m:r>
                            <a:rPr lang="en-GB" sz="1400" b="0" i="1" baseline="0">
                              <a:latin typeface="Cambria Math" panose="02040503050406030204" pitchFamily="18" charset="0"/>
                            </a:rPr>
                            <m:t>2</m:t>
                          </m:r>
                        </m:sup>
                      </m:sSup>
                    </m:e>
                  </m:d>
                </m:oMath>
              </a14:m>
              <a:r>
                <a:rPr lang="nb-NO" sz="1400" baseline="0">
                  <a:latin typeface="+mn-lt"/>
                </a:rPr>
                <a:t>, where the expectation of a random variable with probability vector </a:t>
              </a:r>
              <a14:m>
                <m:oMath xmlns:m="http://schemas.openxmlformats.org/officeDocument/2006/math">
                  <m:r>
                    <a:rPr lang="en-GB" sz="1400" b="0" i="1" baseline="0">
                      <a:latin typeface="Cambria Math" panose="02040503050406030204" pitchFamily="18" charset="0"/>
                    </a:rPr>
                    <m:t>𝑝</m:t>
                  </m:r>
                </m:oMath>
              </a14:m>
              <a:r>
                <a:rPr lang="nb-NO" sz="1400" baseline="0">
                  <a:latin typeface="+mn-lt"/>
                </a:rPr>
                <a:t> is </a:t>
              </a:r>
              <a14:m>
                <m:oMath xmlns:m="http://schemas.openxmlformats.org/officeDocument/2006/math">
                  <m:r>
                    <a:rPr lang="en-GB" sz="1400" b="0" i="1" baseline="0">
                      <a:latin typeface="Cambria Math" panose="02040503050406030204" pitchFamily="18" charset="0"/>
                    </a:rPr>
                    <m:t>∑</m:t>
                  </m:r>
                  <m:sSub>
                    <m:sSubPr>
                      <m:ctrlPr>
                        <a:rPr lang="en-GB" sz="1400" b="0" i="1" baseline="0">
                          <a:latin typeface="Cambria Math" panose="02040503050406030204" pitchFamily="18" charset="0"/>
                        </a:rPr>
                      </m:ctrlPr>
                    </m:sSubPr>
                    <m:e>
                      <m:r>
                        <a:rPr lang="en-GB" sz="1400" b="0" i="1" baseline="0">
                          <a:latin typeface="Cambria Math" panose="02040503050406030204" pitchFamily="18" charset="0"/>
                        </a:rPr>
                        <m:t>𝑥</m:t>
                      </m:r>
                    </m:e>
                    <m:sub>
                      <m:r>
                        <a:rPr lang="en-GB" sz="1400" b="0" i="1" baseline="0">
                          <a:latin typeface="Cambria Math" panose="02040503050406030204" pitchFamily="18" charset="0"/>
                        </a:rPr>
                        <m:t>𝑖</m:t>
                      </m:r>
                    </m:sub>
                  </m:sSub>
                  <m:sSub>
                    <m:sSubPr>
                      <m:ctrlPr>
                        <a:rPr lang="en-GB" sz="1400" b="0" i="1" baseline="0">
                          <a:latin typeface="Cambria Math" panose="02040503050406030204" pitchFamily="18" charset="0"/>
                        </a:rPr>
                      </m:ctrlPr>
                    </m:sSubPr>
                    <m:e>
                      <m:r>
                        <a:rPr lang="en-GB" sz="1400" b="0" i="1" baseline="0">
                          <a:latin typeface="Cambria Math" panose="02040503050406030204" pitchFamily="18" charset="0"/>
                        </a:rPr>
                        <m:t>𝑝</m:t>
                      </m:r>
                    </m:e>
                    <m:sub>
                      <m:r>
                        <a:rPr lang="en-GB" sz="1400" b="0" i="1" baseline="0">
                          <a:latin typeface="Cambria Math" panose="02040503050406030204" pitchFamily="18" charset="0"/>
                        </a:rPr>
                        <m:t>𝑖</m:t>
                      </m:r>
                    </m:sub>
                  </m:sSub>
                </m:oMath>
              </a14:m>
              <a:r>
                <a:rPr lang="nb-NO" sz="1400" baseline="0">
                  <a:latin typeface="+mn-lt"/>
                </a:rPr>
                <a:t>.</a:t>
              </a:r>
            </a:p>
          </xdr:txBody>
        </xdr:sp>
      </mc:Choice>
      <mc:Fallback xmlns="">
        <xdr:sp macro="" textlink="">
          <xdr:nvSpPr>
            <xdr:cNvPr id="3" name="TextBox 2">
              <a:extLst>
                <a:ext uri="{FF2B5EF4-FFF2-40B4-BE49-F238E27FC236}">
                  <a16:creationId xmlns:a16="http://schemas.microsoft.com/office/drawing/2014/main" id="{89EF1D53-AF5B-48C9-A59F-72C61965AC71}"/>
                </a:ext>
              </a:extLst>
            </xdr:cNvPr>
            <xdr:cNvSpPr txBox="1"/>
          </xdr:nvSpPr>
          <xdr:spPr>
            <a:xfrm>
              <a:off x="48985" y="5627914"/>
              <a:ext cx="6204857" cy="1181100"/>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For each scenario below, fill in the mean, variance, best case, and worst case outcomes.</a:t>
              </a:r>
            </a:p>
            <a:p>
              <a:pPr algn="ctr"/>
              <a:endParaRPr lang="nb-NO" sz="1400" baseline="0">
                <a:latin typeface="+mn-lt"/>
              </a:endParaRPr>
            </a:p>
            <a:p>
              <a:pPr algn="ctr"/>
              <a:r>
                <a:rPr lang="nb-NO" sz="1400" baseline="0">
                  <a:latin typeface="+mn-lt"/>
                </a:rPr>
                <a:t>The variance is defined as </a:t>
              </a:r>
              <a:r>
                <a:rPr lang="en-GB" sz="1400" b="0" i="0" baseline="0">
                  <a:latin typeface="Cambria Math" panose="02040503050406030204" pitchFamily="18" charset="0"/>
                </a:rPr>
                <a:t>𝐸(𝑋)^2−𝐸(𝑋^2 )</a:t>
              </a:r>
              <a:r>
                <a:rPr lang="nb-NO" sz="1400" baseline="0">
                  <a:latin typeface="+mn-lt"/>
                </a:rPr>
                <a:t>, where the expectation of a random variable with probability vector </a:t>
              </a:r>
              <a:r>
                <a:rPr lang="en-GB" sz="1400" b="0" i="0" baseline="0">
                  <a:latin typeface="Cambria Math" panose="02040503050406030204" pitchFamily="18" charset="0"/>
                </a:rPr>
                <a:t>𝑝</a:t>
              </a:r>
              <a:r>
                <a:rPr lang="nb-NO" sz="1400" baseline="0">
                  <a:latin typeface="+mn-lt"/>
                </a:rPr>
                <a:t> is </a:t>
              </a:r>
              <a:r>
                <a:rPr lang="en-GB" sz="1400" b="0" i="0" baseline="0">
                  <a:latin typeface="Cambria Math" panose="02040503050406030204" pitchFamily="18" charset="0"/>
                </a:rPr>
                <a:t>∑𝑥_𝑖 𝑝_𝑖</a:t>
              </a:r>
              <a:r>
                <a:rPr lang="nb-NO" sz="1400" baseline="0">
                  <a:latin typeface="+mn-lt"/>
                </a:rPr>
                <a:t>.</a:t>
              </a:r>
            </a:p>
          </xdr:txBody>
        </xdr:sp>
      </mc:Fallback>
    </mc:AlternateContent>
    <xdr:clientData/>
  </xdr:twoCellAnchor>
  <xdr:twoCellAnchor>
    <xdr:from>
      <xdr:col>0</xdr:col>
      <xdr:colOff>81642</xdr:colOff>
      <xdr:row>48</xdr:row>
      <xdr:rowOff>70757</xdr:rowOff>
    </xdr:from>
    <xdr:to>
      <xdr:col>9</xdr:col>
      <xdr:colOff>582385</xdr:colOff>
      <xdr:row>54</xdr:row>
      <xdr:rowOff>185057</xdr:rowOff>
    </xdr:to>
    <xdr:sp macro="" textlink="">
      <xdr:nvSpPr>
        <xdr:cNvPr id="4" name="TextBox 3">
          <a:extLst>
            <a:ext uri="{FF2B5EF4-FFF2-40B4-BE49-F238E27FC236}">
              <a16:creationId xmlns:a16="http://schemas.microsoft.com/office/drawing/2014/main" id="{864D44D4-B817-4AD5-8A7D-47184BB6E82C}"/>
            </a:ext>
          </a:extLst>
        </xdr:cNvPr>
        <xdr:cNvSpPr txBox="1"/>
      </xdr:nvSpPr>
      <xdr:spPr>
        <a:xfrm>
          <a:off x="81642" y="9508671"/>
          <a:ext cx="6204857" cy="12681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400" baseline="0">
            <a:latin typeface="+mn-lt"/>
          </a:endParaRPr>
        </a:p>
        <a:p>
          <a:pPr algn="ctr"/>
          <a:r>
            <a:rPr lang="en-GB" sz="1400" baseline="0">
              <a:latin typeface="+mn-lt"/>
            </a:rPr>
            <a:t>Consider the case when your firm becomes insolvent unless you reach a revenue of at least 6000. Then it might be natural to choose the price where the probability of the revenue being greater than 6000 is maximized. For which scenario is this the case?</a:t>
          </a:r>
        </a:p>
        <a:p>
          <a:pPr algn="ctr"/>
          <a:endParaRPr lang="en-GB" sz="1400" baseline="0">
            <a:latin typeface="+mn-lt"/>
          </a:endParaRPr>
        </a:p>
      </xdr:txBody>
    </xdr:sp>
    <xdr:clientData/>
  </xdr:twoCellAnchor>
  <xdr:twoCellAnchor>
    <xdr:from>
      <xdr:col>0</xdr:col>
      <xdr:colOff>65313</xdr:colOff>
      <xdr:row>63</xdr:row>
      <xdr:rowOff>81641</xdr:rowOff>
    </xdr:from>
    <xdr:to>
      <xdr:col>9</xdr:col>
      <xdr:colOff>566056</xdr:colOff>
      <xdr:row>71</xdr:row>
      <xdr:rowOff>103414</xdr:rowOff>
    </xdr:to>
    <xdr:sp macro="" textlink="">
      <xdr:nvSpPr>
        <xdr:cNvPr id="5" name="TextBox 4">
          <a:extLst>
            <a:ext uri="{FF2B5EF4-FFF2-40B4-BE49-F238E27FC236}">
              <a16:creationId xmlns:a16="http://schemas.microsoft.com/office/drawing/2014/main" id="{EEDE6D82-B40D-4BBE-AE2D-22505B1D8747}"/>
            </a:ext>
          </a:extLst>
        </xdr:cNvPr>
        <xdr:cNvSpPr txBox="1"/>
      </xdr:nvSpPr>
      <xdr:spPr>
        <a:xfrm>
          <a:off x="65313" y="12426041"/>
          <a:ext cx="6204857" cy="155665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aseline="0">
              <a:latin typeface="+mn-lt"/>
            </a:rPr>
            <a:t>Insurance modelers make use of two distributions. The </a:t>
          </a:r>
          <a:r>
            <a:rPr lang="en-GB" sz="1400" i="1" baseline="0">
              <a:latin typeface="+mn-lt"/>
            </a:rPr>
            <a:t>claim size distribution </a:t>
          </a:r>
          <a:r>
            <a:rPr lang="en-GB" sz="1400" baseline="0">
              <a:latin typeface="+mn-lt"/>
            </a:rPr>
            <a:t>and the </a:t>
          </a:r>
          <a:r>
            <a:rPr lang="en-GB" sz="1400" i="1" baseline="0">
              <a:latin typeface="+mn-lt"/>
            </a:rPr>
            <a:t>claim frequency </a:t>
          </a:r>
          <a:r>
            <a:rPr lang="en-GB" sz="1400" baseline="0">
              <a:latin typeface="+mn-lt"/>
            </a:rPr>
            <a:t>distribution. </a:t>
          </a:r>
        </a:p>
        <a:p>
          <a:pPr algn="ctr"/>
          <a:endParaRPr lang="en-GB" sz="1400" baseline="0">
            <a:latin typeface="+mn-lt"/>
          </a:endParaRPr>
        </a:p>
        <a:p>
          <a:pPr algn="ctr"/>
          <a:r>
            <a:rPr lang="en-GB" sz="1400" baseline="0">
              <a:latin typeface="+mn-lt"/>
            </a:rPr>
            <a:t>Analysts at your company have made three scenarios. In each scenario, the claims size distribution is the gamma distribution and the claim frequency distribution is the negative binomial distribution.</a:t>
          </a:r>
        </a:p>
      </xdr:txBody>
    </xdr:sp>
    <xdr:clientData/>
  </xdr:twoCellAnchor>
</xdr:wsDr>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99:D311" totalsRowShown="0">
  <autoFilter ref="A299:D311"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23"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13"/>
  <sheetViews>
    <sheetView topLeftCell="A309" zoomScale="190" zoomScaleNormal="190" workbookViewId="0">
      <selection activeCell="G337" sqref="G337"/>
    </sheetView>
  </sheetViews>
  <sheetFormatPr defaultRowHeight="15" x14ac:dyDescent="0.25"/>
  <cols>
    <col min="2" max="2" width="11.5703125" customWidth="1"/>
    <col min="3" max="3" width="9.28515625" bestFit="1" customWidth="1"/>
    <col min="4" max="4" width="10.85546875" bestFit="1" customWidth="1"/>
    <col min="5" max="5" width="9.5703125" customWidth="1"/>
  </cols>
  <sheetData>
    <row r="1" spans="1:10" ht="20.25" thickBot="1" x14ac:dyDescent="0.35">
      <c r="A1" s="13" t="s">
        <v>12126</v>
      </c>
      <c r="B1" s="13"/>
      <c r="C1" s="13"/>
      <c r="D1" s="13"/>
      <c r="E1" s="13"/>
      <c r="F1" s="13"/>
      <c r="G1" s="13"/>
      <c r="H1" s="13"/>
      <c r="I1" s="13"/>
      <c r="J1" s="13"/>
    </row>
    <row r="2" spans="1:10" ht="15.75" thickTop="1" x14ac:dyDescent="0.25"/>
    <row r="11" spans="1:10" ht="18" thickBot="1" x14ac:dyDescent="0.35">
      <c r="A11" s="11" t="s">
        <v>12136</v>
      </c>
      <c r="B11" s="12"/>
      <c r="C11" s="12"/>
      <c r="D11" s="12"/>
      <c r="E11" s="12"/>
      <c r="F11" s="12"/>
      <c r="G11" s="12"/>
      <c r="H11" s="12"/>
      <c r="I11" s="12"/>
      <c r="J11" s="12"/>
    </row>
    <row r="12" spans="1:10" ht="15.75" thickTop="1" x14ac:dyDescent="0.25"/>
    <row r="21" spans="1:10" x14ac:dyDescent="0.25">
      <c r="A21" s="7" t="s">
        <v>12144</v>
      </c>
      <c r="B21" s="7" t="s">
        <v>12145</v>
      </c>
      <c r="C21" s="7" t="s">
        <v>12146</v>
      </c>
    </row>
    <row r="22" spans="1:10" x14ac:dyDescent="0.25">
      <c r="A22" t="s">
        <v>12148</v>
      </c>
      <c r="B22" t="s">
        <v>12128</v>
      </c>
      <c r="C22" t="str" cm="1">
        <f t="array" ref="C22">IFBLANK(A22,B22)</f>
        <v>I</v>
      </c>
    </row>
    <row r="23" spans="1:10" x14ac:dyDescent="0.25">
      <c r="A23" t="s">
        <v>12149</v>
      </c>
      <c r="B23" t="s">
        <v>12150</v>
      </c>
      <c r="C23" t="str" cm="1">
        <f t="array" ref="C23">IFBLANK(A23,B23)</f>
        <v>am</v>
      </c>
    </row>
    <row r="24" spans="1:10" x14ac:dyDescent="0.25">
      <c r="B24" t="s">
        <v>12129</v>
      </c>
      <c r="C24" t="str" cm="1">
        <f t="array" ref="C24">IFBLANK(A24,B24)</f>
        <v>John</v>
      </c>
    </row>
    <row r="25" spans="1:10" x14ac:dyDescent="0.25">
      <c r="B25" t="s">
        <v>12147</v>
      </c>
      <c r="C25" t="str" cm="1">
        <f t="array" ref="C25">IFBLANK(A25,B25)</f>
        <v>Galt</v>
      </c>
    </row>
    <row r="28" spans="1:10" ht="18" thickBot="1" x14ac:dyDescent="0.35">
      <c r="A28" s="11" t="s">
        <v>12137</v>
      </c>
      <c r="B28" s="12"/>
      <c r="C28" s="12"/>
      <c r="D28" s="12"/>
      <c r="E28" s="12"/>
      <c r="F28" s="12"/>
      <c r="G28" s="12"/>
      <c r="H28" s="12"/>
      <c r="I28" s="12"/>
      <c r="J28" s="12"/>
    </row>
    <row r="29" spans="1:10" ht="15.75" thickTop="1" x14ac:dyDescent="0.25"/>
    <row r="30" spans="1:10" ht="15.75" thickBot="1" x14ac:dyDescent="0.3">
      <c r="A30" s="14" t="s">
        <v>12142</v>
      </c>
      <c r="B30" s="14"/>
      <c r="C30" s="14"/>
      <c r="D30" s="14"/>
      <c r="E30" s="14"/>
      <c r="F30" s="14"/>
      <c r="G30" s="14"/>
      <c r="H30" s="14"/>
      <c r="I30" s="14"/>
      <c r="J30" s="14"/>
    </row>
    <row r="37" spans="1:10" x14ac:dyDescent="0.25">
      <c r="A37" t="s">
        <v>12141</v>
      </c>
      <c r="B37" s="7">
        <v>1</v>
      </c>
      <c r="C37" s="7">
        <v>2</v>
      </c>
      <c r="D37" s="7">
        <v>5</v>
      </c>
    </row>
    <row r="38" spans="1:10" x14ac:dyDescent="0.25">
      <c r="A38" s="7">
        <v>20</v>
      </c>
      <c r="B38" s="8" cm="1">
        <f t="array" ref="B38">SUMKTH($A38,B$37)</f>
        <v>210</v>
      </c>
      <c r="C38" s="8" cm="1">
        <f t="array" ref="C38">SUMKTH($A38,C$37)</f>
        <v>2870</v>
      </c>
      <c r="D38" s="8" cm="1">
        <f t="array" ref="D38">SUMKTH($A38,D$37)</f>
        <v>12333300</v>
      </c>
    </row>
    <row r="39" spans="1:10" x14ac:dyDescent="0.25">
      <c r="A39" s="7">
        <v>30</v>
      </c>
      <c r="B39" s="8" cm="1">
        <f t="array" ref="B39">SUMKTH($A39,B$37)</f>
        <v>465</v>
      </c>
      <c r="C39" s="8" cm="1">
        <f t="array" ref="C39">SUMKTH($A39,C$37)</f>
        <v>9455</v>
      </c>
      <c r="D39" s="8" cm="1">
        <f t="array" ref="D39">SUMKTH($A39,D$37)</f>
        <v>133987425</v>
      </c>
    </row>
    <row r="40" spans="1:10" x14ac:dyDescent="0.25">
      <c r="A40" s="7">
        <v>40</v>
      </c>
      <c r="B40" s="8" cm="1">
        <f t="array" ref="B40">SUMKTH($A40,B$37)</f>
        <v>820</v>
      </c>
      <c r="C40" s="8" cm="1">
        <f t="array" ref="C40">SUMKTH($A40,C$37)</f>
        <v>22140</v>
      </c>
      <c r="D40" s="8" cm="1">
        <f t="array" ref="D40">SUMKTH($A40,D$37)</f>
        <v>734933200</v>
      </c>
    </row>
    <row r="42" spans="1:10" ht="16.5" thickBot="1" x14ac:dyDescent="0.35">
      <c r="A42" s="14" t="s">
        <v>12143</v>
      </c>
      <c r="B42" s="14"/>
      <c r="C42" s="14"/>
      <c r="D42" s="14"/>
      <c r="E42" s="14"/>
      <c r="F42" s="14"/>
      <c r="G42" s="14"/>
      <c r="H42" s="14"/>
      <c r="I42" s="14"/>
      <c r="J42" s="14"/>
    </row>
    <row r="52" spans="1:10" x14ac:dyDescent="0.25">
      <c r="A52" t="s">
        <v>12141</v>
      </c>
      <c r="B52" s="7">
        <v>1</v>
      </c>
      <c r="C52" s="7">
        <v>2</v>
      </c>
      <c r="D52" s="7">
        <v>5</v>
      </c>
    </row>
    <row r="53" spans="1:10" x14ac:dyDescent="0.25">
      <c r="A53" s="7">
        <v>20</v>
      </c>
      <c r="B53" s="8" cm="1">
        <f t="array" ref="B53:D55">_xlfn.MAKEARRAY(3,3,_xlfn.LAMBDA(_xlpm.n,_xlpm.k,SUMKTH(INDEX(A53:A55,_xlpm.n),INDEX(B52:D52,1,_xlpm.k))))</f>
        <v>210</v>
      </c>
      <c r="C53" s="8">
        <v>2870</v>
      </c>
      <c r="D53" s="8">
        <v>12333300</v>
      </c>
    </row>
    <row r="54" spans="1:10" x14ac:dyDescent="0.25">
      <c r="A54" s="7">
        <v>30</v>
      </c>
      <c r="B54" s="8">
        <v>465</v>
      </c>
      <c r="C54" s="8">
        <v>9455</v>
      </c>
      <c r="D54" s="8">
        <v>133987425</v>
      </c>
    </row>
    <row r="55" spans="1:10" x14ac:dyDescent="0.25">
      <c r="A55" s="7">
        <v>40</v>
      </c>
      <c r="B55" s="8">
        <v>820</v>
      </c>
      <c r="C55" s="8">
        <v>22140</v>
      </c>
      <c r="D55" s="8">
        <v>734933200</v>
      </c>
    </row>
    <row r="57" spans="1:10" ht="18" thickBot="1" x14ac:dyDescent="0.35">
      <c r="A57" s="11" t="s">
        <v>12138</v>
      </c>
      <c r="B57" s="12"/>
      <c r="C57" s="12"/>
      <c r="D57" s="12"/>
      <c r="E57" s="12"/>
      <c r="F57" s="12"/>
      <c r="G57" s="12"/>
      <c r="H57" s="12"/>
      <c r="I57" s="12"/>
      <c r="J57" s="12"/>
    </row>
    <row r="58" spans="1:10" ht="15.75" thickTop="1" x14ac:dyDescent="0.25"/>
    <row r="67" spans="1:10" x14ac:dyDescent="0.25">
      <c r="A67" s="7" t="s">
        <v>12151</v>
      </c>
      <c r="B67" s="7" t="s">
        <v>12156</v>
      </c>
      <c r="C67" s="7" t="s">
        <v>12157</v>
      </c>
      <c r="D67" s="7" t="s">
        <v>12158</v>
      </c>
      <c r="E67" s="7"/>
    </row>
    <row r="68" spans="1:10" x14ac:dyDescent="0.25">
      <c r="A68">
        <v>1</v>
      </c>
      <c r="B68" s="8" cm="1">
        <f t="array" ref="B68">FACTORIAL(A68)</f>
        <v>1</v>
      </c>
      <c r="C68" s="8">
        <f>FACT(A68)</f>
        <v>1</v>
      </c>
      <c r="D68" s="8" cm="1">
        <f t="array" ref="D68:D73">_xlfn.MAP(A68:A73,_xlfn.LAMBDA(_xlpm.x,FACT(_xlpm.x)))</f>
        <v>1</v>
      </c>
    </row>
    <row r="69" spans="1:10" x14ac:dyDescent="0.25">
      <c r="A69">
        <v>2</v>
      </c>
      <c r="B69" s="8" cm="1">
        <f t="array" ref="B69">FACTORIAL(A69)</f>
        <v>2</v>
      </c>
      <c r="C69" s="8">
        <f t="shared" ref="C69:C73" si="0">FACT(A69)</f>
        <v>2</v>
      </c>
      <c r="D69" s="8">
        <v>2</v>
      </c>
    </row>
    <row r="70" spans="1:10" x14ac:dyDescent="0.25">
      <c r="A70">
        <v>3</v>
      </c>
      <c r="B70" s="8" cm="1">
        <f t="array" ref="B70">FACTORIAL(A70)</f>
        <v>6</v>
      </c>
      <c r="C70" s="8">
        <f t="shared" si="0"/>
        <v>6</v>
      </c>
      <c r="D70" s="8">
        <v>6</v>
      </c>
    </row>
    <row r="71" spans="1:10" x14ac:dyDescent="0.25">
      <c r="A71">
        <v>4</v>
      </c>
      <c r="B71" s="8" cm="1">
        <f t="array" ref="B71">FACTORIAL(A71)</f>
        <v>24</v>
      </c>
      <c r="C71" s="8">
        <f t="shared" si="0"/>
        <v>24</v>
      </c>
      <c r="D71" s="8">
        <v>24</v>
      </c>
    </row>
    <row r="72" spans="1:10" x14ac:dyDescent="0.25">
      <c r="A72">
        <v>5</v>
      </c>
      <c r="B72" s="8" cm="1">
        <f t="array" ref="B72">FACTORIAL(A72)</f>
        <v>120</v>
      </c>
      <c r="C72" s="8">
        <f t="shared" si="0"/>
        <v>120</v>
      </c>
      <c r="D72" s="8">
        <v>120</v>
      </c>
    </row>
    <row r="73" spans="1:10" x14ac:dyDescent="0.25">
      <c r="A73">
        <v>6</v>
      </c>
      <c r="B73" s="8" cm="1">
        <f t="array" ref="B73">FACTORIAL(A73)</f>
        <v>720</v>
      </c>
      <c r="C73" s="8">
        <f t="shared" si="0"/>
        <v>720</v>
      </c>
      <c r="D73" s="8">
        <v>720</v>
      </c>
    </row>
    <row r="75" spans="1:10" ht="18" thickBot="1" x14ac:dyDescent="0.35">
      <c r="A75" s="11" t="s">
        <v>12127</v>
      </c>
      <c r="B75" s="12"/>
      <c r="C75" s="12"/>
      <c r="D75" s="12"/>
      <c r="E75" s="12"/>
      <c r="F75" s="12"/>
      <c r="G75" s="12"/>
      <c r="H75" s="12"/>
      <c r="I75" s="12"/>
      <c r="J75" s="12"/>
    </row>
    <row r="76" spans="1:10" ht="15.75" thickTop="1" x14ac:dyDescent="0.25"/>
    <row r="77" spans="1:10" ht="15.75" thickBot="1" x14ac:dyDescent="0.3">
      <c r="A77" s="15" t="s">
        <v>12159</v>
      </c>
      <c r="B77" s="14"/>
      <c r="C77" s="14"/>
      <c r="D77" s="14"/>
      <c r="E77" s="14"/>
      <c r="F77" s="14"/>
      <c r="G77" s="14"/>
      <c r="H77" s="14"/>
      <c r="I77" s="14"/>
      <c r="J77" s="14"/>
    </row>
    <row r="94" spans="1:5" x14ac:dyDescent="0.25">
      <c r="A94" s="7" t="s">
        <v>12152</v>
      </c>
      <c r="B94" s="7" t="s">
        <v>12153</v>
      </c>
      <c r="D94" s="7" t="s">
        <v>12154</v>
      </c>
      <c r="E94" s="7"/>
    </row>
    <row r="95" spans="1:5" x14ac:dyDescent="0.25">
      <c r="A95">
        <v>200</v>
      </c>
      <c r="B95">
        <v>98</v>
      </c>
      <c r="D95">
        <f>SUMPRODUCT(A95:A99,B95:B99)</f>
        <v>89810</v>
      </c>
    </row>
    <row r="96" spans="1:5" x14ac:dyDescent="0.25">
      <c r="A96">
        <v>300</v>
      </c>
      <c r="B96">
        <v>200</v>
      </c>
    </row>
    <row r="97" spans="1:10" x14ac:dyDescent="0.25">
      <c r="A97">
        <v>50</v>
      </c>
      <c r="B97">
        <v>80</v>
      </c>
      <c r="D97" s="7" t="s">
        <v>12155</v>
      </c>
      <c r="E97" s="7"/>
    </row>
    <row r="98" spans="1:10" x14ac:dyDescent="0.25">
      <c r="A98">
        <v>10</v>
      </c>
      <c r="B98">
        <v>121</v>
      </c>
      <c r="D98" s="8" cm="1">
        <f t="array" ref="D98">SUMPRODUCT2(A95:A99,B95:B99)</f>
        <v>89810</v>
      </c>
    </row>
    <row r="99" spans="1:10" x14ac:dyDescent="0.25">
      <c r="A99">
        <v>1000</v>
      </c>
      <c r="B99">
        <v>5</v>
      </c>
    </row>
    <row r="107" spans="1:10" ht="15.75" thickBot="1" x14ac:dyDescent="0.3">
      <c r="A107" s="15" t="s">
        <v>12160</v>
      </c>
      <c r="B107" s="14"/>
      <c r="C107" s="14"/>
      <c r="D107" s="14"/>
      <c r="E107" s="14"/>
      <c r="F107" s="14"/>
      <c r="G107" s="14"/>
      <c r="H107" s="14"/>
      <c r="I107" s="14"/>
      <c r="J107" s="14"/>
    </row>
    <row r="116" spans="1:7" x14ac:dyDescent="0.25">
      <c r="A116" s="16" t="s">
        <v>12163</v>
      </c>
      <c r="B116" s="16"/>
      <c r="D116" s="16" t="s">
        <v>12164</v>
      </c>
      <c r="E116" s="16"/>
      <c r="G116" s="9" t="s">
        <v>12161</v>
      </c>
    </row>
    <row r="117" spans="1:7" x14ac:dyDescent="0.25">
      <c r="A117">
        <v>1</v>
      </c>
      <c r="B117">
        <v>5</v>
      </c>
      <c r="D117">
        <v>1</v>
      </c>
      <c r="E117">
        <v>1</v>
      </c>
      <c r="G117">
        <f>SUMPRODUCT(A117:B119,D117:E119)</f>
        <v>79</v>
      </c>
    </row>
    <row r="118" spans="1:7" x14ac:dyDescent="0.25">
      <c r="B118">
        <v>9</v>
      </c>
      <c r="D118">
        <v>6</v>
      </c>
      <c r="E118">
        <v>8</v>
      </c>
    </row>
    <row r="119" spans="1:7" x14ac:dyDescent="0.25">
      <c r="A119">
        <v>7</v>
      </c>
      <c r="B119">
        <v>1</v>
      </c>
      <c r="E119">
        <v>1</v>
      </c>
      <c r="G119" s="9" t="s">
        <v>12162</v>
      </c>
    </row>
    <row r="120" spans="1:7" x14ac:dyDescent="0.25">
      <c r="G120" s="8" cm="1">
        <f t="array" ref="G120">SUMPRODUCT3(A117:B119,D117:E119)</f>
        <v>79</v>
      </c>
    </row>
    <row r="131" spans="1:10" ht="18" thickBot="1" x14ac:dyDescent="0.35">
      <c r="A131" s="11" t="s">
        <v>12165</v>
      </c>
      <c r="B131" s="12"/>
      <c r="C131" s="12"/>
      <c r="D131" s="12"/>
      <c r="E131" s="12"/>
      <c r="F131" s="12"/>
      <c r="G131" s="12"/>
      <c r="H131" s="12"/>
      <c r="I131" s="12"/>
      <c r="J131" s="12"/>
    </row>
    <row r="132" spans="1:10" ht="15.75" thickTop="1" x14ac:dyDescent="0.25"/>
    <row r="134" spans="1:10" ht="16.5" thickBot="1" x14ac:dyDescent="0.35">
      <c r="A134" s="15" t="s">
        <v>12166</v>
      </c>
      <c r="B134" s="14"/>
      <c r="C134" s="14"/>
      <c r="D134" s="14"/>
      <c r="E134" s="14"/>
      <c r="F134" s="14"/>
      <c r="G134" s="14"/>
      <c r="H134" s="14"/>
      <c r="I134" s="14"/>
      <c r="J134" s="14"/>
    </row>
    <row r="154" spans="1:4" x14ac:dyDescent="0.25">
      <c r="A154" s="7" t="s">
        <v>12168</v>
      </c>
      <c r="B154" s="7" t="s">
        <v>12169</v>
      </c>
      <c r="C154" s="7" t="s">
        <v>12175</v>
      </c>
      <c r="D154" s="7" t="s">
        <v>12174</v>
      </c>
    </row>
    <row r="155" spans="1:4" x14ac:dyDescent="0.25">
      <c r="A155">
        <v>2</v>
      </c>
      <c r="B155">
        <v>5</v>
      </c>
      <c r="C155" s="8" cm="1">
        <f t="array" ref="C155">SUM(FILTER_(VGSales[Global_Sales],_xlfn.LAMBDA(_xlpm.x,(_xlpm.x&gt;=A155)*(_xlpm.x&lt;=B155))))</f>
        <v>1927.7899999999988</v>
      </c>
      <c r="D155" s="8" cm="1">
        <f t="array" ref="D155:D157">_xlfn.BYROW(A155:B157,_xlfn.LAMBDA(_xlpm.y,SUM(FILTER_(VGSales[Global_Sales],_xlfn.LAMBDA(_xlpm.x,(_xlpm.x&gt;=INDEX(_xlpm.y,1,1))*(_xlpm.x&lt;=INDEX(_xlpm.y,1,2)))))))</f>
        <v>1927.7899999999988</v>
      </c>
    </row>
    <row r="156" spans="1:4" x14ac:dyDescent="0.25">
      <c r="A156">
        <v>1</v>
      </c>
      <c r="B156">
        <v>4</v>
      </c>
      <c r="C156" s="8" cm="1">
        <f t="array" ref="C156">SUM(FILTER_(VGSales[Global_Sales],_xlfn.LAMBDA(_xlpm.x,(_xlpm.x&gt;=A156)*(_xlpm.x&lt;=B156))))</f>
        <v>3209.5500000000088</v>
      </c>
      <c r="D156" s="8">
        <v>3209.5500000000088</v>
      </c>
    </row>
    <row r="157" spans="1:4" x14ac:dyDescent="0.25">
      <c r="A157">
        <v>6</v>
      </c>
      <c r="B157">
        <v>10</v>
      </c>
      <c r="C157" s="8" cm="1">
        <f t="array" ref="C157">SUM(FILTER_(VGSales[Global_Sales],_xlfn.LAMBDA(_xlpm.x,(_xlpm.x&gt;=A157)*(_xlpm.x&lt;=B157))))</f>
        <v>628.61999999999966</v>
      </c>
      <c r="D157" s="8">
        <v>628.61999999999966</v>
      </c>
    </row>
    <row r="158" spans="1:4" x14ac:dyDescent="0.25">
      <c r="C158" s="8"/>
    </row>
    <row r="159" spans="1:4" x14ac:dyDescent="0.25">
      <c r="C159" s="8"/>
    </row>
    <row r="161" spans="1:10" ht="16.5" thickBot="1" x14ac:dyDescent="0.35">
      <c r="A161" s="15" t="s">
        <v>12167</v>
      </c>
      <c r="B161" s="14"/>
      <c r="C161" s="14"/>
      <c r="D161" s="14"/>
      <c r="E161" s="14"/>
      <c r="F161" s="14"/>
      <c r="G161" s="14"/>
      <c r="H161" s="14"/>
      <c r="I161" s="14"/>
      <c r="J161" s="14"/>
    </row>
    <row r="179" spans="1:10" x14ac:dyDescent="0.25">
      <c r="A179" s="7" t="s">
        <v>5</v>
      </c>
      <c r="B179" s="7" t="s">
        <v>12170</v>
      </c>
      <c r="C179" s="7" t="s">
        <v>12170</v>
      </c>
    </row>
    <row r="180" spans="1:10" x14ac:dyDescent="0.25">
      <c r="A180" t="s">
        <v>192</v>
      </c>
      <c r="B180" s="8" cm="1">
        <f t="array" ref="B180">SUM(FILTERBY(VGSales[Global_Sales],VGSales[Publisher],_xlfn.LAMBDA(_xlpm.x,_xlpm.x=A180)))</f>
        <v>145.18000000000026</v>
      </c>
      <c r="C180" s="8" cm="1">
        <f t="array" ref="C180:C186">_xlfn.MAP(A180:A186,_xlfn.LAMBDA(_xlpm.z,SUM(FILTERBY(VGSales[Global_Sales],VGSales[Publisher],_xlfn.LAMBDA(_xlpm.x,_xlpm.x=_xlpm.z)))))</f>
        <v>145.18000000000026</v>
      </c>
    </row>
    <row r="181" spans="1:10" x14ac:dyDescent="0.25">
      <c r="A181" t="s">
        <v>92</v>
      </c>
      <c r="B181" s="8" cm="1">
        <f t="array" ref="B181">SUM(FILTERBY(VGSales[Global_Sales],VGSales[Publisher],_xlfn.LAMBDA(_xlpm.x,_xlpm.x=A181)))</f>
        <v>474.71999999999935</v>
      </c>
      <c r="C181" s="8">
        <v>474.71999999999935</v>
      </c>
    </row>
    <row r="182" spans="1:10" x14ac:dyDescent="0.25">
      <c r="A182" t="s">
        <v>61</v>
      </c>
      <c r="B182" s="8" cm="1">
        <f t="array" ref="B182">SUM(FILTERBY(VGSales[Global_Sales],VGSales[Publisher],_xlfn.LAMBDA(_xlpm.x,_xlpm.x=A182)))</f>
        <v>727.45999999999833</v>
      </c>
      <c r="C182" s="8">
        <v>727.45999999999833</v>
      </c>
    </row>
    <row r="183" spans="1:10" x14ac:dyDescent="0.25">
      <c r="A183" t="s">
        <v>121</v>
      </c>
      <c r="B183" s="8" cm="1">
        <f t="array" ref="B183">SUM(FILTERBY(VGSales[Global_Sales],VGSales[Publisher],_xlfn.LAMBDA(_xlpm.x,_xlpm.x=A183)))</f>
        <v>272.98999999999927</v>
      </c>
      <c r="C183" s="8">
        <v>272.98999999999927</v>
      </c>
    </row>
    <row r="184" spans="1:10" x14ac:dyDescent="0.25">
      <c r="A184" t="s">
        <v>14</v>
      </c>
      <c r="B184" s="8" cm="1">
        <f t="array" ref="B184">SUM(FILTERBY(VGSales[Global_Sales],VGSales[Publisher],_xlfn.LAMBDA(_xlpm.x,_xlpm.x=A184)))</f>
        <v>1786.5599999999981</v>
      </c>
      <c r="C184" s="8">
        <v>1786.5599999999981</v>
      </c>
    </row>
    <row r="185" spans="1:10" x14ac:dyDescent="0.25">
      <c r="A185" t="s">
        <v>124</v>
      </c>
      <c r="B185" s="8" cm="1">
        <f t="array" ref="B185">SUM(FILTERBY(VGSales[Global_Sales],VGSales[Publisher],_xlfn.LAMBDA(_xlpm.x,_xlpm.x=A185)))</f>
        <v>57.65</v>
      </c>
      <c r="C185" s="8">
        <v>57.65</v>
      </c>
    </row>
    <row r="186" spans="1:10" x14ac:dyDescent="0.25">
      <c r="A186" t="s">
        <v>128</v>
      </c>
      <c r="B186" s="8" cm="1">
        <f t="array" ref="B186">SUM(FILTERBY(VGSales[Global_Sales],VGSales[Publisher],_xlfn.LAMBDA(_xlpm.x,_xlpm.x=A186)))</f>
        <v>157.22000000000025</v>
      </c>
      <c r="C186" s="8">
        <v>157.22000000000025</v>
      </c>
    </row>
    <row r="189" spans="1:10" ht="18" thickBot="1" x14ac:dyDescent="0.35">
      <c r="A189" s="11" t="s">
        <v>12139</v>
      </c>
      <c r="B189" s="12"/>
      <c r="C189" s="12"/>
      <c r="D189" s="12"/>
      <c r="E189" s="12"/>
      <c r="F189" s="12"/>
      <c r="G189" s="12"/>
      <c r="H189" s="12"/>
      <c r="I189" s="12"/>
      <c r="J189" s="12"/>
    </row>
    <row r="190" spans="1:10" ht="15.75" thickTop="1" x14ac:dyDescent="0.25"/>
    <row r="203" spans="1:5" x14ac:dyDescent="0.25">
      <c r="A203" s="7" t="s">
        <v>12171</v>
      </c>
      <c r="C203" s="7" t="s">
        <v>12151</v>
      </c>
      <c r="D203" s="7" t="s">
        <v>12172</v>
      </c>
      <c r="E203" s="7" t="s">
        <v>12173</v>
      </c>
    </row>
    <row r="204" spans="1:5" x14ac:dyDescent="0.25">
      <c r="A204">
        <v>0.35917382366363415</v>
      </c>
      <c r="C204">
        <v>0.2</v>
      </c>
      <c r="D204" s="8" cm="1">
        <f t="array" ref="D204">AVERAGE(FILTERMAP($A$204:$A$213,$A$204:$A$213&lt;C204,_xlfn.LAMBDA(_xlpm.x,ABS(_xlpm.x-MEDIAN($A$204:$A$213)))))</f>
        <v>0.38765317516414255</v>
      </c>
      <c r="E204" s="8" cm="1">
        <f t="array" ref="E204:E206">_xlfn.MAP(C204:C206,_xlfn.LAMBDA(_xlpm.y,AVERAGE(FILTERMAP(A204:A213,A204:A213&lt;_xlpm.y,_xlfn.LAMBDA(_xlpm.x,ABS(_xlpm.x-MEDIAN(A204:A213)))))))</f>
        <v>0.38765317516414255</v>
      </c>
    </row>
    <row r="205" spans="1:5" x14ac:dyDescent="0.25">
      <c r="A205">
        <v>0.18982581931915465</v>
      </c>
      <c r="C205">
        <v>0.3</v>
      </c>
      <c r="D205" s="8" cm="1">
        <f t="array" ref="D205">AVERAGE(FILTERMAP($A$204:$A$213,$A$204:$A$213&lt;C205,_xlfn.LAMBDA(_xlpm.x,ABS(_xlpm.x-MEDIAN($A$204:$A$213)))))</f>
        <v>0.34423374660373418</v>
      </c>
      <c r="E205" s="8">
        <v>0.34423374660373418</v>
      </c>
    </row>
    <row r="206" spans="1:5" x14ac:dyDescent="0.25">
      <c r="A206">
        <v>0.76788879257353604</v>
      </c>
      <c r="C206">
        <v>0.6</v>
      </c>
      <c r="D206" s="8" cm="1">
        <f t="array" ref="D206">AVERAGE(FILTERMAP($A$204:$A$213,$A$204:$A$213&lt;C206,_xlfn.LAMBDA(_xlpm.x,ABS(_xlpm.x-MEDIAN($A$204:$A$213)))))</f>
        <v>0.25191403853318589</v>
      </c>
      <c r="E206" s="8">
        <v>0.25191403853318589</v>
      </c>
    </row>
    <row r="207" spans="1:5" x14ac:dyDescent="0.25">
      <c r="A207">
        <v>0.27666467643997139</v>
      </c>
    </row>
    <row r="208" spans="1:5" x14ac:dyDescent="0.25">
      <c r="A208">
        <v>0.80979396103898793</v>
      </c>
    </row>
    <row r="209" spans="1:1" x14ac:dyDescent="0.25">
      <c r="A209">
        <v>0.98966867645473644</v>
      </c>
    </row>
    <row r="210" spans="1:1" x14ac:dyDescent="0.25">
      <c r="A210">
        <v>0.71160803724625676</v>
      </c>
    </row>
    <row r="211" spans="1:1" x14ac:dyDescent="0.25">
      <c r="A211">
        <v>0.49723803326325799</v>
      </c>
    </row>
    <row r="212" spans="1:1" x14ac:dyDescent="0.25">
      <c r="A212">
        <v>0.65771995570333641</v>
      </c>
    </row>
    <row r="213" spans="1:1" x14ac:dyDescent="0.25">
      <c r="A213">
        <v>0.30492242706453832</v>
      </c>
    </row>
    <row r="227" spans="1:10" ht="18" thickBot="1" x14ac:dyDescent="0.35">
      <c r="A227" s="11" t="s">
        <v>12130</v>
      </c>
      <c r="B227" s="12"/>
      <c r="C227" s="12"/>
      <c r="D227" s="12"/>
      <c r="E227" s="12"/>
      <c r="F227" s="12"/>
      <c r="G227" s="12"/>
      <c r="H227" s="12"/>
      <c r="I227" s="12"/>
      <c r="J227" s="12"/>
    </row>
    <row r="228" spans="1:10" ht="15.75" thickTop="1" x14ac:dyDescent="0.25"/>
    <row r="241" spans="1:10" ht="15.75" thickBot="1" x14ac:dyDescent="0.3">
      <c r="A241" s="14" t="s">
        <v>12132</v>
      </c>
      <c r="B241" s="14"/>
      <c r="C241" s="14"/>
      <c r="D241" s="14"/>
      <c r="E241" s="14"/>
      <c r="F241" s="14"/>
      <c r="G241" s="14"/>
      <c r="H241" s="14"/>
      <c r="I241" s="14"/>
      <c r="J241" s="14"/>
    </row>
    <row r="249" spans="1:10" x14ac:dyDescent="0.25">
      <c r="A249" s="7" t="s">
        <v>12177</v>
      </c>
      <c r="B249" s="7">
        <v>1</v>
      </c>
      <c r="C249" s="7">
        <v>2</v>
      </c>
      <c r="D249" s="7">
        <v>3</v>
      </c>
      <c r="E249" s="7">
        <v>4</v>
      </c>
      <c r="F249" s="7">
        <v>5</v>
      </c>
      <c r="G249" s="7">
        <v>6</v>
      </c>
      <c r="H249" s="7">
        <v>7</v>
      </c>
      <c r="I249" s="7">
        <v>8</v>
      </c>
      <c r="J249" s="7">
        <v>9</v>
      </c>
    </row>
    <row r="250" spans="1:10" x14ac:dyDescent="0.25">
      <c r="A250">
        <f>EXP(1)</f>
        <v>2.7182818284590451</v>
      </c>
      <c r="B250" cm="1">
        <f t="array" ref="B250">EXPAPPROX(1,B249)</f>
        <v>1</v>
      </c>
      <c r="C250" cm="1">
        <f t="array" ref="C250">EXPAPPROX(1,C249)</f>
        <v>2</v>
      </c>
      <c r="D250" cm="1">
        <f t="array" ref="D250">EXPAPPROX(1,D249)</f>
        <v>2.5</v>
      </c>
      <c r="E250" cm="1">
        <f t="array" ref="E250">EXPAPPROX(1,E249)</f>
        <v>2.6666666666666665</v>
      </c>
      <c r="F250" cm="1">
        <f t="array" ref="F250">EXPAPPROX(1,F249)</f>
        <v>2.708333333333333</v>
      </c>
      <c r="G250" cm="1">
        <f t="array" ref="G250">EXPAPPROX(1,G249)</f>
        <v>2.7166666666666663</v>
      </c>
      <c r="H250" cm="1">
        <f t="array" ref="H250">EXPAPPROX(1,H249)</f>
        <v>2.7180555555555554</v>
      </c>
      <c r="I250" cm="1">
        <f t="array" ref="I250">EXPAPPROX(1,I249)</f>
        <v>2.7182539682539684</v>
      </c>
      <c r="J250" cm="1">
        <f t="array" ref="J250">EXPAPPROX(1,J249)</f>
        <v>2.71827876984127</v>
      </c>
    </row>
    <row r="255" spans="1:10" ht="15.75" thickBot="1" x14ac:dyDescent="0.3">
      <c r="A255" s="14" t="s">
        <v>12178</v>
      </c>
      <c r="B255" s="14"/>
      <c r="C255" s="14"/>
      <c r="D255" s="14"/>
      <c r="E255" s="14"/>
      <c r="F255" s="14"/>
      <c r="G255" s="14"/>
      <c r="H255" s="14"/>
      <c r="I255" s="14"/>
      <c r="J255" s="14"/>
    </row>
    <row r="261" spans="1:21" x14ac:dyDescent="0.25">
      <c r="A261" s="7" t="s">
        <v>12179</v>
      </c>
      <c r="B261" s="7" t="s">
        <v>12125</v>
      </c>
      <c r="C261" s="7"/>
      <c r="D261" s="7"/>
    </row>
    <row r="262" spans="1:21" x14ac:dyDescent="0.25">
      <c r="A262">
        <v>1</v>
      </c>
      <c r="B262" cm="1">
        <f t="array" ref="B262:U262">TRANSPOSE(EXPDIST(A262,20))</f>
        <v>1.7182818284590451</v>
      </c>
      <c r="C262">
        <v>0.71828182845904509</v>
      </c>
      <c r="D262">
        <v>0.21828182845904509</v>
      </c>
      <c r="E262">
        <v>5.1615161792378572E-2</v>
      </c>
      <c r="F262">
        <v>9.9484951257120535E-3</v>
      </c>
      <c r="G262">
        <v>1.6151617923787498E-3</v>
      </c>
      <c r="H262">
        <v>2.262729034896438E-4</v>
      </c>
      <c r="I262">
        <v>2.7860205076724043E-5</v>
      </c>
      <c r="J262">
        <v>3.0586177750535626E-6</v>
      </c>
      <c r="K262">
        <v>3.0288585284310443E-7</v>
      </c>
      <c r="L262">
        <v>2.7312660577649694E-8</v>
      </c>
      <c r="M262">
        <v>2.2605521898810821E-9</v>
      </c>
      <c r="N262">
        <v>1.7287637987806193E-10</v>
      </c>
      <c r="O262">
        <v>1.2285727990501982E-11</v>
      </c>
      <c r="P262">
        <v>8.149037000748649E-13</v>
      </c>
      <c r="Q262">
        <v>5.0182080713057076E-14</v>
      </c>
      <c r="R262">
        <v>2.2204460492503131E-15</v>
      </c>
      <c r="S262">
        <v>4.4408920985006262E-16</v>
      </c>
      <c r="T262">
        <v>4.4408920985006262E-16</v>
      </c>
      <c r="U262">
        <v>4.4408920985006262E-16</v>
      </c>
    </row>
    <row r="263" spans="1:21" x14ac:dyDescent="0.25">
      <c r="A263">
        <v>2</v>
      </c>
      <c r="B263" cm="1">
        <f t="array" ref="B263:U263">TRANSPOSE(EXPDIST(A263,20))</f>
        <v>6.3890560989306504</v>
      </c>
      <c r="C263">
        <v>4.3890560989306504</v>
      </c>
      <c r="D263">
        <v>2.3890560989306504</v>
      </c>
      <c r="E263">
        <v>1.0557227655973174</v>
      </c>
      <c r="F263">
        <v>0.38905609893065041</v>
      </c>
      <c r="G263">
        <v>0.1223894322639838</v>
      </c>
      <c r="H263">
        <v>3.3500543375095226E-2</v>
      </c>
      <c r="I263">
        <v>8.1037179782699198E-3</v>
      </c>
      <c r="J263">
        <v>1.7545116290635931E-3</v>
      </c>
      <c r="K263">
        <v>3.435768847959153E-4</v>
      </c>
      <c r="L263">
        <v>6.1389935942735008E-5</v>
      </c>
      <c r="M263">
        <v>1.0083217969025782E-5</v>
      </c>
      <c r="N263">
        <v>1.5320983068889404E-6</v>
      </c>
      <c r="O263">
        <v>2.1654143544935778E-7</v>
      </c>
      <c r="P263">
        <v>2.8604739910065291E-8</v>
      </c>
      <c r="Q263">
        <v>3.5465141934309941E-9</v>
      </c>
      <c r="R263">
        <v>4.1423575680710201E-10</v>
      </c>
      <c r="S263">
        <v>4.5732306830359448E-11</v>
      </c>
      <c r="T263">
        <v>4.787281682183675E-12</v>
      </c>
      <c r="U263">
        <v>4.7695181137896725E-13</v>
      </c>
    </row>
    <row r="264" spans="1:21" x14ac:dyDescent="0.25">
      <c r="A264">
        <v>3</v>
      </c>
      <c r="B264" cm="1">
        <f t="array" ref="B264:U264">TRANSPOSE(EXPDIST(A264,20))</f>
        <v>19.085536923187668</v>
      </c>
      <c r="C264">
        <v>16.085536923187668</v>
      </c>
      <c r="D264">
        <v>11.585536923187668</v>
      </c>
      <c r="E264">
        <v>7.0855369231876679</v>
      </c>
      <c r="F264">
        <v>3.7105369231876679</v>
      </c>
      <c r="G264">
        <v>1.6855369231876693</v>
      </c>
      <c r="H264">
        <v>0.67303692318767006</v>
      </c>
      <c r="I264">
        <v>0.23910835175909995</v>
      </c>
      <c r="J264">
        <v>7.6385137473383935E-2</v>
      </c>
      <c r="K264">
        <v>2.2144066044813115E-2</v>
      </c>
      <c r="L264">
        <v>5.8717446162432907E-3</v>
      </c>
      <c r="M264">
        <v>1.433838772086915E-3</v>
      </c>
      <c r="N264">
        <v>3.2436231104782109E-4</v>
      </c>
      <c r="O264">
        <v>6.8329281578627388E-5</v>
      </c>
      <c r="P264">
        <v>1.3465060977324583E-5</v>
      </c>
      <c r="Q264">
        <v>2.4922168577745651E-6</v>
      </c>
      <c r="R264">
        <v>4.348085838046245E-7</v>
      </c>
      <c r="S264">
        <v>7.1736536710886867E-8</v>
      </c>
      <c r="T264">
        <v>1.1224528861930594E-8</v>
      </c>
      <c r="U264">
        <v>1.6700028027116787E-9</v>
      </c>
    </row>
    <row r="265" spans="1:21" x14ac:dyDescent="0.25">
      <c r="A265">
        <v>4</v>
      </c>
      <c r="B265" cm="1">
        <f t="array" ref="B265:U265">TRANSPOSE(EXPDIST(A265,20))</f>
        <v>53.598150033144236</v>
      </c>
      <c r="C265">
        <v>49.598150033144236</v>
      </c>
      <c r="D265">
        <v>41.598150033144236</v>
      </c>
      <c r="E265">
        <v>30.931483366477572</v>
      </c>
      <c r="F265">
        <v>20.264816699810908</v>
      </c>
      <c r="G265">
        <v>11.731483366477576</v>
      </c>
      <c r="H265">
        <v>6.0425944775886862</v>
      </c>
      <c r="I265">
        <v>2.7918008267950327</v>
      </c>
      <c r="J265">
        <v>1.166404001398206</v>
      </c>
      <c r="K265">
        <v>0.44400541233294888</v>
      </c>
      <c r="L265">
        <v>0.15504597670684461</v>
      </c>
      <c r="M265">
        <v>4.9969818297356028E-2</v>
      </c>
      <c r="N265">
        <v>1.4944432160859833E-2</v>
      </c>
      <c r="O265">
        <v>4.1673902727055179E-3</v>
      </c>
      <c r="P265">
        <v>1.0882354475185707E-3</v>
      </c>
      <c r="Q265">
        <v>2.6712749413349002E-4</v>
      </c>
      <c r="R265">
        <v>6.1850505787219845E-5</v>
      </c>
      <c r="S265">
        <v>1.3550037941456594E-5</v>
      </c>
      <c r="T265">
        <v>2.816600641608602E-6</v>
      </c>
      <c r="U265">
        <v>5.5692962774855914E-7</v>
      </c>
    </row>
    <row r="285" spans="1:10" ht="18" thickBot="1" x14ac:dyDescent="0.35">
      <c r="A285" s="11" t="s">
        <v>12176</v>
      </c>
      <c r="B285" s="12"/>
      <c r="C285" s="12"/>
      <c r="D285" s="12"/>
      <c r="E285" s="12"/>
      <c r="F285" s="12"/>
      <c r="G285" s="12"/>
      <c r="H285" s="12"/>
      <c r="I285" s="12"/>
      <c r="J285" s="12"/>
    </row>
    <row r="286" spans="1:10" ht="15.75" thickTop="1" x14ac:dyDescent="0.25"/>
    <row r="287" spans="1:10" ht="15.75" thickBot="1" x14ac:dyDescent="0.3">
      <c r="A287" s="14" t="s">
        <v>12140</v>
      </c>
      <c r="B287" s="14"/>
      <c r="C287" s="14"/>
      <c r="D287" s="14"/>
      <c r="E287" s="14"/>
      <c r="F287" s="14"/>
      <c r="G287" s="14"/>
      <c r="H287" s="14"/>
      <c r="I287" s="14"/>
      <c r="J287" s="14"/>
    </row>
    <row r="299" spans="1:9" x14ac:dyDescent="0.25">
      <c r="A299" t="s">
        <v>12124</v>
      </c>
      <c r="B299" t="s">
        <v>2</v>
      </c>
      <c r="C299" t="s">
        <v>3</v>
      </c>
      <c r="D299" t="s">
        <v>12123</v>
      </c>
      <c r="F299" t="str" cm="1">
        <f t="array" ref="F299:I303">LARGEBY(Table2[],Table2[Sales],5)</f>
        <v>True Crime: Streets of LA</v>
      </c>
      <c r="G299" t="str">
        <v>GC</v>
      </c>
      <c r="H299">
        <v>2003</v>
      </c>
      <c r="I299">
        <v>0.44</v>
      </c>
    </row>
    <row r="300" spans="1:9" x14ac:dyDescent="0.25">
      <c r="A300" t="s">
        <v>2792</v>
      </c>
      <c r="B300" t="s">
        <v>46</v>
      </c>
      <c r="C300">
        <v>2004</v>
      </c>
      <c r="D300">
        <v>0.19</v>
      </c>
      <c r="F300" t="str">
        <v>LEGO Rock Band</v>
      </c>
      <c r="G300" t="str">
        <v>X360</v>
      </c>
      <c r="H300">
        <v>2009</v>
      </c>
      <c r="I300">
        <v>0.4</v>
      </c>
    </row>
    <row r="301" spans="1:9" x14ac:dyDescent="0.25">
      <c r="A301" t="s">
        <v>2793</v>
      </c>
      <c r="B301" t="s">
        <v>86</v>
      </c>
      <c r="C301">
        <v>2000</v>
      </c>
      <c r="D301">
        <v>0.31</v>
      </c>
      <c r="F301" t="str">
        <v>Bob the Builder: Can We Fix It?</v>
      </c>
      <c r="G301" t="str">
        <v>PS</v>
      </c>
      <c r="H301">
        <v>2000</v>
      </c>
      <c r="I301">
        <v>0.31</v>
      </c>
    </row>
    <row r="302" spans="1:9" x14ac:dyDescent="0.25">
      <c r="A302" t="s">
        <v>2794</v>
      </c>
      <c r="B302" t="s">
        <v>46</v>
      </c>
      <c r="C302">
        <v>2003</v>
      </c>
      <c r="D302">
        <v>0.28000000000000003</v>
      </c>
      <c r="F302" t="str">
        <v>XIII</v>
      </c>
      <c r="G302" t="str">
        <v>PS2</v>
      </c>
      <c r="H302">
        <v>2003</v>
      </c>
      <c r="I302">
        <v>0.28000000000000003</v>
      </c>
    </row>
    <row r="303" spans="1:9" x14ac:dyDescent="0.25">
      <c r="A303" t="s">
        <v>2795</v>
      </c>
      <c r="B303" t="s">
        <v>42</v>
      </c>
      <c r="C303">
        <v>2013</v>
      </c>
      <c r="D303">
        <v>0.28000000000000003</v>
      </c>
      <c r="F303" t="str">
        <v>NHL 14</v>
      </c>
      <c r="G303" t="str">
        <v>PS3</v>
      </c>
      <c r="H303">
        <v>2013</v>
      </c>
      <c r="I303">
        <v>0.28000000000000003</v>
      </c>
    </row>
    <row r="304" spans="1:9" x14ac:dyDescent="0.25">
      <c r="A304" t="s">
        <v>2327</v>
      </c>
      <c r="B304" t="s">
        <v>39</v>
      </c>
      <c r="C304">
        <v>2009</v>
      </c>
      <c r="D304">
        <v>0.4</v>
      </c>
    </row>
    <row r="305" spans="1:10" x14ac:dyDescent="0.25">
      <c r="A305" t="s">
        <v>2592</v>
      </c>
      <c r="B305" t="s">
        <v>12</v>
      </c>
      <c r="C305">
        <v>2008</v>
      </c>
      <c r="D305">
        <v>0.19</v>
      </c>
    </row>
    <row r="306" spans="1:10" x14ac:dyDescent="0.25">
      <c r="A306" t="s">
        <v>2714</v>
      </c>
      <c r="B306" t="s">
        <v>39</v>
      </c>
      <c r="C306">
        <v>2008</v>
      </c>
      <c r="D306">
        <v>0.09</v>
      </c>
    </row>
    <row r="307" spans="1:10" x14ac:dyDescent="0.25">
      <c r="A307" t="s">
        <v>2726</v>
      </c>
      <c r="B307" t="s">
        <v>42</v>
      </c>
      <c r="C307">
        <v>2009</v>
      </c>
      <c r="D307">
        <v>0.21</v>
      </c>
    </row>
    <row r="308" spans="1:10" x14ac:dyDescent="0.25">
      <c r="A308" t="s">
        <v>2539</v>
      </c>
      <c r="B308" t="s">
        <v>39</v>
      </c>
      <c r="C308">
        <v>2015</v>
      </c>
      <c r="D308">
        <v>0.24</v>
      </c>
    </row>
    <row r="309" spans="1:10" x14ac:dyDescent="0.25">
      <c r="A309" t="s">
        <v>2796</v>
      </c>
      <c r="B309" t="s">
        <v>86</v>
      </c>
      <c r="C309">
        <v>2000</v>
      </c>
      <c r="D309">
        <v>0.11</v>
      </c>
    </row>
    <row r="310" spans="1:10" x14ac:dyDescent="0.25">
      <c r="A310" t="s">
        <v>429</v>
      </c>
      <c r="B310" t="s">
        <v>147</v>
      </c>
      <c r="C310">
        <v>2003</v>
      </c>
      <c r="D310">
        <v>0.44</v>
      </c>
    </row>
    <row r="311" spans="1:10" x14ac:dyDescent="0.25">
      <c r="A311" t="s">
        <v>2797</v>
      </c>
      <c r="B311" t="s">
        <v>46</v>
      </c>
      <c r="C311">
        <v>2007</v>
      </c>
      <c r="D311">
        <v>0.23</v>
      </c>
    </row>
    <row r="313" spans="1:10" ht="15.75" thickBot="1" x14ac:dyDescent="0.3">
      <c r="A313" s="15" t="s">
        <v>12131</v>
      </c>
      <c r="B313" s="14"/>
      <c r="C313" s="14"/>
      <c r="D313" s="14"/>
      <c r="E313" s="14"/>
      <c r="F313" s="14"/>
      <c r="G313" s="14"/>
      <c r="H313" s="14"/>
      <c r="I313" s="14"/>
      <c r="J313" s="14"/>
    </row>
  </sheetData>
  <mergeCells count="21">
    <mergeCell ref="A255:J255"/>
    <mergeCell ref="A285:J285"/>
    <mergeCell ref="A313:J313"/>
    <mergeCell ref="A287:J287"/>
    <mergeCell ref="A116:B116"/>
    <mergeCell ref="D116:E116"/>
    <mergeCell ref="A134:J134"/>
    <mergeCell ref="A161:J161"/>
    <mergeCell ref="A241:J241"/>
    <mergeCell ref="A189:J189"/>
    <mergeCell ref="A227:J227"/>
    <mergeCell ref="A131:J131"/>
    <mergeCell ref="A30:J30"/>
    <mergeCell ref="A42:J42"/>
    <mergeCell ref="A77:J77"/>
    <mergeCell ref="A107:J107"/>
    <mergeCell ref="A11:J11"/>
    <mergeCell ref="A1:J1"/>
    <mergeCell ref="A28:J28"/>
    <mergeCell ref="A57:J57"/>
    <mergeCell ref="A75:J75"/>
  </mergeCells>
  <pageMargins left="0.7" right="0.7" top="0.75" bottom="0.75" header="0.3" footer="0.3"/>
  <pageSetup paperSize="9"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1FB0-380D-4EB3-8D2C-E2AB8C72EEF4}">
  <dimension ref="A1:J64"/>
  <sheetViews>
    <sheetView tabSelected="1" topLeftCell="A77" zoomScale="175" zoomScaleNormal="175" workbookViewId="0">
      <selection activeCell="F6" sqref="F6"/>
    </sheetView>
  </sheetViews>
  <sheetFormatPr defaultRowHeight="15" x14ac:dyDescent="0.25"/>
  <cols>
    <col min="1" max="1" width="10.85546875" customWidth="1"/>
    <col min="9" max="9" width="10.7109375" customWidth="1"/>
  </cols>
  <sheetData>
    <row r="1" spans="1:10" ht="20.25" thickBot="1" x14ac:dyDescent="0.35">
      <c r="A1" s="13" t="s">
        <v>12133</v>
      </c>
      <c r="B1" s="13"/>
      <c r="C1" s="13"/>
      <c r="D1" s="13"/>
      <c r="E1" s="13"/>
      <c r="F1" s="13"/>
      <c r="G1" s="13"/>
      <c r="H1" s="13"/>
      <c r="I1" s="13"/>
      <c r="J1" s="13"/>
    </row>
    <row r="2" spans="1:10" ht="15.75" thickTop="1" x14ac:dyDescent="0.25"/>
    <row r="3" spans="1:10" ht="18" thickBot="1" x14ac:dyDescent="0.35">
      <c r="A3" s="12" t="s">
        <v>12134</v>
      </c>
      <c r="B3" s="12"/>
      <c r="C3" s="12"/>
      <c r="D3" s="12"/>
      <c r="E3" s="12"/>
      <c r="F3" s="12"/>
      <c r="G3" s="12"/>
      <c r="H3" s="12"/>
      <c r="I3" s="12"/>
      <c r="J3" s="12"/>
    </row>
    <row r="4" spans="1:10" ht="15.75" thickTop="1" x14ac:dyDescent="0.25"/>
    <row r="5" spans="1:10" x14ac:dyDescent="0.25">
      <c r="A5" t="s">
        <v>12135</v>
      </c>
    </row>
    <row r="14" spans="1:10" ht="18" thickBot="1" x14ac:dyDescent="0.35">
      <c r="A14" s="12" t="s">
        <v>12188</v>
      </c>
      <c r="B14" s="12"/>
      <c r="C14" s="12"/>
      <c r="D14" s="12"/>
      <c r="E14" s="12"/>
      <c r="F14" s="12"/>
      <c r="G14" s="12"/>
      <c r="H14" s="12"/>
      <c r="I14" s="12"/>
      <c r="J14" s="12"/>
    </row>
    <row r="15" spans="1:10" ht="15.75" thickTop="1" x14ac:dyDescent="0.25"/>
    <row r="28" spans="1:10" ht="18" thickBot="1" x14ac:dyDescent="0.35">
      <c r="A28" s="12" t="s">
        <v>12189</v>
      </c>
      <c r="B28" s="12"/>
      <c r="C28" s="12"/>
      <c r="D28" s="12"/>
      <c r="E28" s="12"/>
      <c r="F28" s="12"/>
      <c r="G28" s="12"/>
      <c r="H28" s="12"/>
      <c r="I28" s="12"/>
      <c r="J28" s="12"/>
    </row>
    <row r="29" spans="1:10" ht="15.75" thickTop="1" x14ac:dyDescent="0.25"/>
    <row r="36" spans="1:10" ht="15.75" thickBot="1" x14ac:dyDescent="0.3">
      <c r="B36" s="17" t="s">
        <v>12181</v>
      </c>
      <c r="C36" s="17"/>
      <c r="D36" s="17"/>
      <c r="F36" s="7" t="s">
        <v>12184</v>
      </c>
      <c r="G36" s="7" t="s">
        <v>12185</v>
      </c>
      <c r="H36" s="7" t="s">
        <v>12186</v>
      </c>
      <c r="I36" s="7" t="s">
        <v>12187</v>
      </c>
    </row>
    <row r="37" spans="1:10" x14ac:dyDescent="0.25">
      <c r="A37" s="7" t="s">
        <v>12123</v>
      </c>
      <c r="B37">
        <v>200</v>
      </c>
      <c r="C37">
        <v>500</v>
      </c>
      <c r="D37">
        <v>1000</v>
      </c>
      <c r="F37">
        <f>SUMPRODUCT(B37:D37,B38:D38)</f>
        <v>690</v>
      </c>
      <c r="G37" cm="1">
        <f t="array" ref="G37">SUMPRODUCT(_xlfn.MAP(B37:D37,_xlfn.LAMBDA(_xlpm.x,_xlpm.x^2)),B38:D38) - SUMPRODUCT(B37:D37,B38:D38)^2</f>
        <v>106900</v>
      </c>
      <c r="H37">
        <f>D37*10</f>
        <v>10000</v>
      </c>
      <c r="I37">
        <f>200*10</f>
        <v>2000</v>
      </c>
    </row>
    <row r="38" spans="1:10" x14ac:dyDescent="0.25">
      <c r="A38" s="7" t="s">
        <v>12180</v>
      </c>
      <c r="B38">
        <v>0.2</v>
      </c>
      <c r="C38">
        <v>0.3</v>
      </c>
      <c r="D38">
        <v>0.5</v>
      </c>
    </row>
    <row r="40" spans="1:10" ht="15.75" thickBot="1" x14ac:dyDescent="0.3">
      <c r="B40" s="17" t="s">
        <v>12182</v>
      </c>
      <c r="C40" s="17"/>
      <c r="D40" s="17"/>
      <c r="F40" s="7" t="s">
        <v>12184</v>
      </c>
      <c r="G40" s="7" t="s">
        <v>12185</v>
      </c>
      <c r="H40" s="7" t="s">
        <v>12186</v>
      </c>
      <c r="I40" s="7" t="s">
        <v>12187</v>
      </c>
    </row>
    <row r="41" spans="1:10" x14ac:dyDescent="0.25">
      <c r="A41" s="7" t="s">
        <v>12123</v>
      </c>
      <c r="B41">
        <v>200</v>
      </c>
      <c r="C41">
        <v>500</v>
      </c>
      <c r="D41">
        <v>1000</v>
      </c>
      <c r="F41">
        <f>SUMPRODUCT(B41:D41,B42:D42)</f>
        <v>640</v>
      </c>
      <c r="G41" cm="1">
        <f t="array" ref="G41">SUMPRODUCT(_xlfn.MAP(B41:D41,_xlfn.LAMBDA(_xlpm.x,_xlpm.x^2)),B42:D42) - SUMPRODUCT(B41:D41,B42:D42)^2</f>
        <v>98400</v>
      </c>
      <c r="H41">
        <f>D41*15</f>
        <v>15000</v>
      </c>
      <c r="I41">
        <f>200*15</f>
        <v>3000</v>
      </c>
    </row>
    <row r="42" spans="1:10" x14ac:dyDescent="0.25">
      <c r="A42" s="7" t="s">
        <v>12180</v>
      </c>
      <c r="B42">
        <v>0.2</v>
      </c>
      <c r="C42">
        <v>0.4</v>
      </c>
      <c r="D42">
        <v>0.4</v>
      </c>
    </row>
    <row r="44" spans="1:10" ht="15.75" thickBot="1" x14ac:dyDescent="0.3">
      <c r="B44" s="17" t="s">
        <v>12183</v>
      </c>
      <c r="C44" s="17"/>
      <c r="D44" s="17"/>
      <c r="F44" s="7" t="s">
        <v>12184</v>
      </c>
      <c r="G44" s="7" t="s">
        <v>12185</v>
      </c>
      <c r="H44" s="7" t="s">
        <v>12186</v>
      </c>
      <c r="I44" s="7" t="s">
        <v>12187</v>
      </c>
    </row>
    <row r="45" spans="1:10" x14ac:dyDescent="0.25">
      <c r="A45" s="7" t="s">
        <v>12123</v>
      </c>
      <c r="B45">
        <v>200</v>
      </c>
      <c r="C45">
        <v>500</v>
      </c>
      <c r="D45">
        <v>1000</v>
      </c>
      <c r="F45">
        <f>SUMPRODUCT(B45:D45,B46:D46)</f>
        <v>560</v>
      </c>
      <c r="G45" cm="1">
        <f t="array" ref="G45">SUMPRODUCT(_xlfn.MAP(B45:D45,_xlfn.LAMBDA(_xlpm.x,_xlpm.x^2)),B46:D46) - SUMPRODUCT(B45:D45,B46:D46)^2</f>
        <v>98400</v>
      </c>
      <c r="H45">
        <f>20*D45</f>
        <v>20000</v>
      </c>
      <c r="I45">
        <f>200*20</f>
        <v>4000</v>
      </c>
    </row>
    <row r="46" spans="1:10" x14ac:dyDescent="0.25">
      <c r="A46" s="7" t="s">
        <v>12180</v>
      </c>
      <c r="B46">
        <v>0.3</v>
      </c>
      <c r="C46">
        <v>0.4</v>
      </c>
      <c r="D46">
        <v>0.3</v>
      </c>
    </row>
    <row r="48" spans="1:10" ht="18" thickBot="1" x14ac:dyDescent="0.35">
      <c r="A48" s="12" t="s">
        <v>12190</v>
      </c>
      <c r="B48" s="12"/>
      <c r="C48" s="12"/>
      <c r="D48" s="12"/>
      <c r="E48" s="12"/>
      <c r="F48" s="12"/>
      <c r="G48" s="12"/>
      <c r="H48" s="12"/>
      <c r="I48" s="12"/>
      <c r="J48" s="12"/>
    </row>
    <row r="49" spans="1:10" ht="15.75" thickTop="1" x14ac:dyDescent="0.25"/>
    <row r="63" spans="1:10" ht="18" thickBot="1" x14ac:dyDescent="0.35">
      <c r="A63" s="11" t="s">
        <v>12191</v>
      </c>
      <c r="B63" s="12"/>
      <c r="C63" s="12"/>
      <c r="D63" s="12"/>
      <c r="E63" s="12"/>
      <c r="F63" s="12"/>
      <c r="G63" s="12"/>
      <c r="H63" s="12"/>
      <c r="I63" s="12"/>
      <c r="J63" s="12"/>
    </row>
    <row r="64" spans="1:10" ht="15.75" thickTop="1" x14ac:dyDescent="0.25"/>
  </sheetData>
  <mergeCells count="9">
    <mergeCell ref="B44:D44"/>
    <mergeCell ref="A28:J28"/>
    <mergeCell ref="A48:J48"/>
    <mergeCell ref="A63:J63"/>
    <mergeCell ref="A1:J1"/>
    <mergeCell ref="A3:J3"/>
    <mergeCell ref="A14:J14"/>
    <mergeCell ref="B36:D36"/>
    <mergeCell ref="B40:D4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384" workbookViewId="0">
      <selection activeCell="B3552" sqref="B3552:K3563"/>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XABuAC8ALwAgAC0ALQAtAC0ALQAtAC0ALQAtAC0ALQAtAC0ALQAtAC0ALQAtAC0ALQAtAC0ALQAtAC0ALQAtAC0ALQAtAC0ALQAtAC0ALQAtAC0ALQAtAC0ALQAtAC0AXABuAC8ALwAgAFQAYQBzAGsAIAA0AC4AMQAuADE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BcAG4AIAAgACAAIABJAEYAKABJAFMAQgBMAEEATgBLACgAdgBhAGwAdQBlACkAOwB2AGEAbAB1AGUAXwBpAGYAXwBiAGwAYQBuAGsAOw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BTAFUATQBLAFQASAAgAD0AIABMAEEATQBCAEQAQQAoAG4AOwBrADsAXABuACAAIAAgACAAUwBVAE0AKABNAEEAUAAoAFMARQBRAFUARQBOAEMARQAoADEAOwBuACkAOwBMAEEATQBCAEQAQQAoAHgAOwB4AF4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BQAFIATwBEAFUAQwBUACgAUwBFAFEAVQBFAE4AQwBFACgAbgApACkAKQA7ADsAXABuAFwAbgAvAC8AIAAtAC0ALQAtAC0ALQAtAC0ALQAtAC0ALQAtAC0ALQAtAC0ALQAtAC0ALQAtAC0ALQAtAC0ALQAtAC0ALQAtAC0ALQAtAC0ALQAtAC0ALQAtAC0ALQAtAFwAbgAvAC8AIABUAGEAcwBrACAANAAuADEALgA0ACgAYQ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OwBhAHIAcgBhAHkAMgA7AFwAbgAgACAAIAAgAFMAVQBNACgAQgBZAFIATwBXACgASABTAFQAQQBDAEsAKABhAHIAcgBhAHkAMQA7AGEAcgByAGEAeQAyACkAOwBMAEEATQBCAEQAQQAoAHgAOwBJAE4ARABFAFgAKAB4ADsAMQApACoASQBOAEQARQBYACgAeAA7ADIAKQApACkAKQBcAG4AKQA7ADsAXABuAFwAbgBcAG4ALwAvACAALQAtAC0ALQAtAC0ALQAtAC0ALQAtAC0ALQAtAC0ALQAtAC0ALQAtAC0ALQAtAC0ALQAtAC0ALQAtAC0ALQAtAC0ALQAtAC0ALQAtAC0ALQAtAC0ALQBcAG4ALwAvACAAVABhAHMAawAgADQALgAxAC4ANAAoAGIAKQ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YQByAHIAYQB5ADIAOwBcAG4AIAAgACAAIABTAFUATQAoAFwAbgAgACAAIAAgACAAIAAgACAATQBBAFAAKABcAG4AIAAgACAAIAAgACAAIAAgACAAIAAgACAAUwBFAFEAVQBFAE4AQwBFACgAUgBPAFcAUwAoAGEAcgByAGEAeQAxACkAKQA7AFwAbgAgACAAIAAgACAAIAAgACAAIAAgACAAIAAgACAAIAAgAEwAQQBNAEIARABBACgAeAA7AFwAbgAgACAAIAAgACAAIAAgACAAIAAgACAAIAAgACAAIAAgACAAIAAgACAAUwBVAE0AKABNAEEAUAAoAFMARQBRAFUARQBOAEMARQAoAEMATwBMAFUATQBOAFMAKABhAHIAcgBhAHkAMQApACkAOwBcAG4AIAAgACAAIAAgACAAIAAgACAAIAAgACAAIAAgACAAIAAgACAAIAAgACAAIAAgACAATABBAE0AQgBEAEEAKAB5ADsAXABuACAAIAAgACAAIAAgACAAIAAgACAAIAAgACAAIAAgACAAIAAgACAAIAAgACAAIAAgACAAIAAgACAASQBOAEQARQBYACgAYQByAHIAYQB5ADEAOwB4ADsAeQApACoAXABuACAAIAAgACAAIAAgACAAIAAgACAAIAAgACAAIAAgACAAIAAgACAAIAAgACAAIAAgACAAIAAgACAASQBOAEQARQBYACgAYQByAHIAYQB5ADIAOwB4ADsAeQApAFwAbgAgACAAIAAgACAAIAAgACAAIAAgACAAIAAgACAAIAAgACAAIAAgACAAKQApAFwAbgAgACAAIAAgACAAIAAgACAAIAAgACAAIAApAFwAbgAgACAAIAAgACAAIAAgACAAKQBcAG4AKQApACkAOwA7AFwAbgBcAG4AXABuAC8ALwAgAC0ALQAtAC0ALQAtAC0ALQAtAC0ALQAtAC0ALQAtAC0ALQAtAC0ALQAtAC0ALQAtAC0ALQAtAC0ALQAtAC0ALQAtAC0ALQAtAC0ALQAtAC0ALQAtAC0AXABuAC8ALwAgAFQAYQBzAGsAIAA0AC4AMQAuADUAKABh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4AXABuACAAKgAvAFwAbgBcAG4ARgBJAEwAVABFAFIAXwAgAD0AIABMAEEATQBCAEQAQQAoAGEAcgByAGEAeQA7AGwAYQBtAGIAZABhADsAXABuACAAIAAgACAARgBJAEwAVABFAFIAKABhAHIAcgBhAHkAOwBNAEEAUAAoAGEAcgByAGEAeQA7AGwAYQBtAGIAZABhACkAKQApADsAOwBcAG4AXABuAC8ALwAgAC0ALQAtAC0ALQAtAC0ALQAtAC0ALQAtAC0ALQAtAC0ALQAtAC0ALQAtAC0ALQAtAC0ALQAtAC0ALQAtAC0ALQAtAC0ALQAtAC0ALQAtAC0ALQAtAC0AXABuAC8ALwAgAFQAYQBzAGsAIAA0AC4AMQAuADU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XABuAEYASQBMAFQARQBSAEIAWQAgAD0AIABMAEEATQBCAEQAQQAoAGEAcgByAGEAeQA7AGMAcgBpAHQAZQByAGkAYQBfAGEAcgByAGEAeQA7AGwAYQBtAGIAZABhADsAXABuACAAIAAgACAARgBJAEwAVABFAFIAKABhAHIAcgBhAHkAOwBNAEEAUAAoAGMAcgBpAHQAZQByAGkAYQBfAGEAcgByAGEAeQA7AGwAYQBtAGIAZABhACkAKQApADsAOwBcAG4AXABuAC8ALwAgAC0ALQAtAC0ALQAtAC0ALQAtAC0ALQAtAC0ALQAtAC0ALQAtAC0ALQAtAC0ALQAtAC0ALQAtAC0ALQAtAC0ALQAtAC0ALQAtAC0ALQAtAC0ALQAtAC0AXABuAC8ALwAgAFQAYQBzAGsAIAA0AC4AMQAuADYAXABuAC8ALwAgAC0ALQAtAC0ALQAtAC0ALQAtAC0ALQAtAC0ALQAtAC0ALQAtAC0ALQAtAC0ALQAtAC0ALQAtAC0ALQAtAC0ALQAtAC0ALQAtAC0ALQAtAC0ALQAtAC0AXABuAFwAbgBcAG4ALwAqACoAXABuACAAKgAgAEYAaQBsAHQAZQByACAAYQBuACAAYQByAHIAYQB5ACAAdABoAGUAbgAgAG0AYQBwACAAYQAgAGwAYQBtAGIAZABhAC4AXABuACAAKgAvAFwAbgBGAEkATABUAEUAUgBNAEEAUAAgAD0AIABMAEEATQBCAEQAQQAoAGEAcgByAGEAeQA7AGkAbgBjAGwAdQBkAGUAXwBhAHIAcgBhAHkAOwBsAGEAbQBiAGQAYQA7AFwAbgAgACAAIAAgAE0AQQBQACgARgBJAEwAVABFAFIAKABhAHIAcgBhAHkAOwBpAG4AYwBsAHUAZABlAF8AYQByAHIAYQB5ACkAOwBsAGEAbQBiAGQAYQApACkAOwA7AFwAbgBcAG4ALwAvACAALQAtAC0ALQAtAC0ALQAtAC0ALQAtAC0ALQAtAC0ALQAtAC0ALQAtAC0ALQAtAC0ALQAtAC0ALQAtAC0ALQAtAC0ALQAtAC0ALQAtAC0ALQAtAC0ALQBcAG4ALwAvACAAVABhAHMAawAgADQALgAxAC4ANwBcAG4ALwAvACAALQAtAC0ALQAtAC0ALQAtAC0ALQAtAC0ALQAtAC0ALQAtAC0ALQAtAC0ALQAtAC0ALQAtAC0ALQAtAC0ALQAtAC0ALQAtAC0ALQAtAC0ALQAtAC0ALQBcAG4AXABuAFwAbgAvACoAKgBcAG4AIAAqACAAQQBwAHAAcgBvAHgAaQBtAGEAdABlACAAdABoAGUAIABlAHgAcABvAG4AZQBuAHQAaQBhAGwAIABmAHUAbgBjAHQAaQBvAG4AIAB3AGkAdABoACAAawAgAHMAdQBtAG0AYQBuAGQAcwAuAFwAbgAgACoALwBcAG4AIABcAG4ARQBYAFAAQQBQAFAAUgBPAFgAIAA9ACAATABBAE0AQgBEAEEAKAB4ADsAIABrADsAXABuACAAIAAgACAAUwBVAE0AKABNAEEAUAAoAFMARQBRAFUARQBOAEMARQAoAGsAKQA7AEwAQQBNAEIARABBACgAawA7AHgAXgAoAGsALQAxACkAIAAvACAARgBBAEMAVAAoAGsALQAxACkAKQApACkAKQA7ADsAXABuAFwAbgAvACoAKgBcAG4AIAAqACAAQwBhAGwAYwB1AGwAYQB0AGUAIABhAGIAcwBvAGwAdQB0AGUAIABkAGkAcwB0AGEAbgBjAGUAIABiAGUAdAB3AGUAZQBuACAARQBYAFAAIABhAG4AZAAgAEUAWABQAEEAUABQAFIATwBYACAAZgBvAHIAIABzAG8AbQBlACAAeAAgAGEAbgAgAHMAZQBxAHUAZQBuAGMAZQAgAG8AZgAgAGsAcwAuAFwAbgAgACoALwBcAG4AXABuAEUAWABQAEQASQBTAFQAIAA9ACAATABBAE0AQgBEAEEAKAB4ADsAawA7AFwAbgAgACAAIAAgAE0AQQBQACgAUwBFAFEAVQBFAE4AQwBFACgAawApADsATABBAE0AQgBEAEEAKABpADsAQQBCAFMAKABFAFgAUABBAFAAUABSAE8AWAAoAHgAOwBpACkALQBFAFgAUAAoAHgAKQApACkAKQApADsAOwBcAG4AXABuAFwAbgBcAG4ALwAvACAALQAtAC0ALQAtAC0ALQAtAC0ALQAtAC0ALQAtAC0ALQAtAC0ALQAtAC0ALQAtAC0ALQAtAC0ALQAtAC0ALQAtAC0ALQAtAC0ALQAtAC0ALQAtAC0ALQBcAG4ALwAvACAAVABhAHMAawAgADQALgAxAC4AOABcAG4ALwAvACAALQAtAC0ALQAtAC0ALQAtAC0ALQAtAC0ALQAtAC0ALQAtAC0ALQAtAC0ALQAtAC0ALQAtAC0ALQAtAC0ALQAtAC0ALQAtAC0ALQAtAC0ALQAtAC0ALQBcAG4AXABuAEwAQQBSAEcARQBCAFkAIAA9ACAATABBAE0AQgBEAEEAKABhAHIAcgBhAHkAOwBjAG8AbgBkAGkAdABpAG8AbgA7AG4AdQBtAGIAZQByADsAXABuACAAIAAgACAAVABBAEsARQAoAFMATwBSAFQAQgBZACgAYQByAHIAYQB5ADsAYwBvAG4AZABpAHQAaQBvAG4AOwAtADEAKQA7AG4AdQBtAGIAZQByACkAKQA7ADsAXABuAFwAbgBTAE0AQQBMAEwAQgBZACAAPQAgAEwAQQBNAEIARABBACgAYQByAHIAYQB5ADsAYwBvAG4AZABpAHQAaQBvAG4AOwBuAHUAbQBiAGUAcgA7AFwAbgAgACAAIAAgAFQAQQBLAEUAKABTAE8AUgBUAEIAWQAoAGEAcgByAGEAeQA7AGMAbwBuAGQAaQB0AGkAbwBuACkAOwBuAHUAbQBiAGUAcgApACkAOwA7AFwAbgBcAG4AXABuAC8ALwAgAC0ALQAtAC0ALQAtAC0ALQAtAC0ALQAtAC0ALQAtAC0ALQAtAC0ALQAtAC0ALQAtAC0ALQAtAC0ALQAtAC0ALQAtAC0ALQAtAC0ALQAtAC0ALQAtAC0AXABuAC8ALwAgAFQAYQBzAGsAIAA0AC4AMQAuADkAXABuAC8ALwAgAC0ALQAtAC0ALQAtAC0ALQAtAC0ALQAtAC0ALQAtAC0ALQAtAC0ALQAtAC0ALQAtAC0ALQAtAC0ALQAtAC0ALQAtAC0ALQAtAC0ALQAtAC0ALQAtAC0AXABu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Applying functions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2023-01-30T09:01:43Z</dcterms:modified>
</cp:coreProperties>
</file>