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738" documentId="8_{29B8196C-0F94-4E63-9C97-551F1F758BC2}" xr6:coauthVersionLast="47" xr6:coauthVersionMax="47" xr10:uidLastSave="{FD289780-6D26-47B1-993B-8F7CEE88A1B9}"/>
  <bookViews>
    <workbookView xWindow="820" yWindow="-110" windowWidth="18490" windowHeight="11020" firstSheet="1" activeTab="1" xr2:uid="{58F8946E-589F-43AA-8127-245E86DA602D}"/>
  </bookViews>
  <sheets>
    <sheet name="Shirt sales" sheetId="4" r:id="rId1"/>
    <sheet name="1 References" sheetId="6" r:id="rId2"/>
    <sheet name="2 Conditionals" sheetId="14" r:id="rId3"/>
    <sheet name="3 Nested IF and IFS" sheetId="16" r:id="rId4"/>
    <sheet name="4 Conditional aggregation" sheetId="11" r:id="rId5"/>
    <sheet name="5 Some basic math functions " sheetId="17" r:id="rId6"/>
    <sheet name="6 The SUMPRODUCT function" sheetId="18" r:id="rId7"/>
    <sheet name="7 Text manipulation 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E7" i="6"/>
  <c r="F7" i="6"/>
  <c r="D8" i="6"/>
  <c r="E8" i="6"/>
  <c r="F8" i="6"/>
  <c r="E6" i="6"/>
  <c r="F6" i="6"/>
  <c r="D6" i="6"/>
  <c r="G21" i="6"/>
  <c r="G22" i="6"/>
  <c r="G23" i="6"/>
  <c r="G24" i="6"/>
  <c r="G20" i="6"/>
  <c r="E21" i="6"/>
  <c r="E22" i="6"/>
  <c r="E23" i="6"/>
  <c r="E24" i="6"/>
  <c r="E20" i="6"/>
  <c r="H46" i="11"/>
  <c r="D143" i="12"/>
  <c r="D142" i="12"/>
  <c r="D141" i="12"/>
  <c r="D140" i="12"/>
  <c r="D139" i="12"/>
  <c r="D138" i="12"/>
  <c r="C128" i="12"/>
  <c r="C123" i="12"/>
  <c r="C124" i="12"/>
  <c r="C125" i="12"/>
  <c r="C126" i="12"/>
  <c r="C127" i="12"/>
  <c r="C122" i="12"/>
  <c r="C117" i="12"/>
  <c r="C115" i="12"/>
  <c r="C110" i="12"/>
  <c r="C105" i="12"/>
  <c r="C106" i="12" s="1"/>
  <c r="C103" i="12"/>
  <c r="C99" i="12"/>
  <c r="A7" i="12"/>
  <c r="D95" i="12"/>
  <c r="C88" i="12"/>
  <c r="C82" i="12"/>
  <c r="C75" i="12"/>
  <c r="C70" i="12"/>
  <c r="C64" i="12"/>
  <c r="C62" i="12"/>
  <c r="C61" i="12"/>
  <c r="C57" i="12"/>
  <c r="C53" i="12"/>
  <c r="C49" i="12"/>
  <c r="D41" i="12"/>
  <c r="D42" i="12"/>
  <c r="D43" i="12"/>
  <c r="D40" i="12"/>
  <c r="C35" i="12"/>
  <c r="C30" i="12"/>
  <c r="C28" i="12"/>
  <c r="D18" i="12"/>
  <c r="D19" i="12"/>
  <c r="D20" i="12"/>
  <c r="D21" i="12"/>
  <c r="D22" i="12"/>
  <c r="D17" i="12"/>
  <c r="A12" i="12"/>
  <c r="C108" i="12" l="1"/>
  <c r="D28" i="16"/>
  <c r="E28" i="16" s="1" a="1"/>
  <c r="E28" i="16" s="1"/>
  <c r="D27" i="16"/>
  <c r="E27" i="16" s="1" a="1"/>
  <c r="E27" i="16" s="1"/>
  <c r="D26" i="16"/>
  <c r="E26" i="16" s="1" a="1"/>
  <c r="E26" i="16" s="1"/>
  <c r="D25" i="16"/>
  <c r="E25" i="16" s="1" a="1"/>
  <c r="E25" i="16" s="1"/>
  <c r="D24" i="16"/>
  <c r="E24" i="16" s="1" a="1"/>
  <c r="E24" i="16" s="1"/>
  <c r="D23" i="16"/>
  <c r="E23" i="16" s="1" a="1"/>
  <c r="E23" i="16" s="1"/>
  <c r="D22" i="16"/>
  <c r="E22" i="16" s="1" a="1"/>
  <c r="E22" i="16" s="1"/>
  <c r="A31" i="16"/>
  <c r="B31" i="16" s="1" a="1"/>
  <c r="B31" i="16" s="1"/>
  <c r="D21" i="16"/>
  <c r="E21" i="16" s="1" a="1"/>
  <c r="E21" i="16" s="1"/>
  <c r="H29" i="11"/>
  <c r="C17" i="14"/>
  <c r="C16" i="14"/>
  <c r="C15" i="14"/>
  <c r="C14" i="14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<sst xmlns="http://schemas.openxmlformats.org/spreadsheetml/2006/main" count="2679" uniqueCount="673">
  <si>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</si>
  <si>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</si>
  <si>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</si>
  <si>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</si>
  <si>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</si>
  <si>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</si>
  <si>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</si>
  <si>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</si>
  <si>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</si>
  <si>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</si>
  <si>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</si>
  <si>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</si>
  <si>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</si>
  <si>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</si>
  <si>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</si>
  <si>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</si>
  <si>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</si>
  <si>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</si>
  <si>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</si>
  <si>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</si>
  <si>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</si>
  <si>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</si>
  <si>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</si>
  <si>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</si>
  <si>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</si>
  <si>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</si>
  <si>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</si>
  <si>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</si>
  <si>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</si>
  <si>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</si>
  <si>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</si>
  <si>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</si>
  <si>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</si>
  <si>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</si>
  <si>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</si>
  <si>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</si>
  <si>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</si>
  <si>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</si>
  <si>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</si>
  <si>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</si>
  <si>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</si>
  <si>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</si>
  <si>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</si>
  <si>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</si>
  <si>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</si>
  <si>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</si>
  <si>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</si>
  <si>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</si>
  <si>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</si>
  <si>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</si>
  <si>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</si>
  <si>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</si>
  <si>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</si>
  <si>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</si>
  <si>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</si>
  <si>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</si>
  <si>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</si>
  <si>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</si>
  <si>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</si>
  <si>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</si>
  <si>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</si>
  <si>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</si>
  <si>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</si>
  <si>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</si>
  <si>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</si>
  <si>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</si>
  <si>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</si>
  <si>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</si>
  <si>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</si>
  <si>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</si>
  <si>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</si>
  <si>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</si>
  <si>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</si>
  <si>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</si>
  <si>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</si>
  <si>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</si>
  <si>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</si>
  <si>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</si>
  <si>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</si>
  <si>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</si>
  <si>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</si>
  <si>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</si>
  <si>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</si>
  <si>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</si>
  <si>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</si>
  <si>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</si>
  <si>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</si>
  <si>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</si>
  <si>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</si>
  <si>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</si>
  <si>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</si>
  <si>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</si>
  <si>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</si>
  <si>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</si>
  <si>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</si>
  <si>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</si>
  <si>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</si>
  <si>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</si>
  <si>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</si>
  <si>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</si>
  <si>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</si>
  <si>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</si>
  <si>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</si>
  <si>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</si>
  <si>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</si>
  <si>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</si>
  <si>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</si>
  <si>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</si>
  <si>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</si>
  <si>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</si>
  <si>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</si>
  <si>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</si>
  <si>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</si>
  <si>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</si>
  <si>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</si>
  <si>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</si>
  <si>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</si>
  <si>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</si>
  <si>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</si>
  <si>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</si>
  <si>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</si>
  <si>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</si>
  <si>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</si>
  <si>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</si>
  <si>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</si>
  <si>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</si>
  <si>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</si>
  <si>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</si>
  <si>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</si>
  <si>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</si>
  <si>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</si>
  <si>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</si>
  <si>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</si>
  <si>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</si>
  <si>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</si>
  <si>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</si>
  <si>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</si>
  <si>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</si>
  <si>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</si>
  <si>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</si>
  <si>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</si>
  <si>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</si>
  <si>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</si>
  <si>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</si>
  <si>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</si>
  <si>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</si>
  <si>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</si>
  <si>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</si>
  <si>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</si>
  <si>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</si>
  <si>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</si>
  <si>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</si>
  <si>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</si>
  <si>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</si>
  <si>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</si>
  <si>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</si>
  <si>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</si>
  <si>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</si>
  <si>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</si>
  <si>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</si>
  <si>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</si>
  <si>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</si>
  <si>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</si>
  <si>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</si>
  <si>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</si>
  <si>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</si>
  <si>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</si>
  <si>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</si>
  <si>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</si>
  <si>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</si>
  <si>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</si>
  <si>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</si>
  <si>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</si>
  <si>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</si>
  <si>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</si>
  <si>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</si>
  <si>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</si>
  <si>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</si>
  <si>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</si>
  <si>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</si>
  <si>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</si>
  <si>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</si>
  <si>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</si>
  <si>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</si>
  <si>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</si>
  <si>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</si>
  <si>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</si>
  <si>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</si>
  <si>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</si>
  <si>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</si>
  <si>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</si>
  <si>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</si>
  <si>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</si>
  <si>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</si>
  <si>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</si>
  <si>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</si>
  <si>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</si>
  <si>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</si>
  <si>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</si>
  <si>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</si>
  <si>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</si>
  <si>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</si>
  <si>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</si>
  <si>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</si>
  <si>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</si>
  <si>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</si>
  <si>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</si>
  <si>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</si>
  <si>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</si>
  <si>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</si>
  <si>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</si>
  <si>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</si>
  <si>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</si>
  <si>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</si>
  <si>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</si>
  <si>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</si>
  <si>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</si>
  <si>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</si>
  <si>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</si>
  <si>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</si>
  <si>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</si>
  <si>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</si>
  <si>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</si>
  <si>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</si>
  <si>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</si>
  <si>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</si>
  <si>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</si>
  <si>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</si>
  <si>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</si>
  <si>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</si>
  <si>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</si>
  <si>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</si>
  <si>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</si>
  <si>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</si>
  <si>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</si>
  <si>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</si>
  <si>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</si>
  <si>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</si>
  <si>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</si>
  <si>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</si>
  <si>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</si>
  <si>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</si>
  <si>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</si>
  <si>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</si>
  <si>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</si>
  <si>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</si>
  <si>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</si>
  <si>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</si>
  <si>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</si>
  <si>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</si>
  <si>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</si>
  <si>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</si>
  <si>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</si>
  <si>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</si>
  <si>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</si>
  <si>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</si>
  <si>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</si>
  <si>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</si>
  <si>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</si>
  <si>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</si>
  <si>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</si>
  <si>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</si>
  <si>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</si>
  <si>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</si>
  <si>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</si>
  <si>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</si>
  <si>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</si>
  <si>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</si>
  <si>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</si>
  <si>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</si>
  <si>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</si>
  <si>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</si>
  <si>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</si>
  <si>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</si>
  <si>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</si>
  <si>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</si>
  <si>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</si>
  <si>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</si>
  <si>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</si>
  <si>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</si>
  <si>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</si>
  <si>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</si>
  <si>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</si>
  <si>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</si>
  <si>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</si>
  <si>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</si>
  <si>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</si>
  <si>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</si>
  <si>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</si>
  <si>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</si>
  <si>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</si>
  <si>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</si>
  <si>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</si>
  <si>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</si>
  <si>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</si>
  <si>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</si>
  <si>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</si>
  <si>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</si>
  <si>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</si>
  <si>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</si>
  <si>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</si>
  <si>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</si>
  <si>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</si>
  <si>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</si>
  <si>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</si>
  <si>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</si>
  <si>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</si>
  <si>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</si>
  <si>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</si>
  <si>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</si>
  <si>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</si>
  <si>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</si>
  <si>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</si>
  <si>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</si>
  <si>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</si>
  <si>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</si>
  <si>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</si>
  <si>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</si>
  <si>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</si>
  <si>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</si>
  <si>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</si>
  <si>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</si>
  <si>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</si>
  <si>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</si>
  <si>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</si>
  <si>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</si>
  <si>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</si>
  <si>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</si>
  <si>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</si>
  <si>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</si>
  <si>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</si>
  <si>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</si>
  <si>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</si>
  <si>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</si>
  <si>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</si>
  <si>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</si>
  <si>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</si>
  <si>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</si>
  <si>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</si>
  <si>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</si>
  <si>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</si>
  <si>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</si>
  <si>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</si>
  <si>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</si>
  <si>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</si>
  <si>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</si>
  <si>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</si>
  <si>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</si>
  <si>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</si>
  <si>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</si>
  <si>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</si>
  <si>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</si>
  <si>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</si>
  <si>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</si>
  <si>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</si>
  <si>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</si>
  <si>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</si>
  <si>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</si>
  <si>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</si>
  <si>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</si>
  <si>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</si>
  <si>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</si>
  <si>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</si>
  <si>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</si>
  <si>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</si>
  <si>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</si>
  <si>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</si>
  <si>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</si>
  <si>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</si>
  <si>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</si>
  <si>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</si>
  <si>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</si>
  <si>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</si>
  <si>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</si>
  <si>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</si>
  <si>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</si>
  <si>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</si>
  <si>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</si>
  <si>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</si>
  <si>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</si>
  <si>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</si>
  <si>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</si>
  <si>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</si>
  <si>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</si>
  <si>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</si>
  <si>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</si>
  <si>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</si>
  <si>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</si>
  <si>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</si>
  <si>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</si>
  <si>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</si>
  <si>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</si>
  <si>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</si>
  <si>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</si>
  <si>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</si>
  <si>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</si>
  <si>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</si>
  <si>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</si>
  <si>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</si>
  <si>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</si>
  <si>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</si>
  <si>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</si>
  <si>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</si>
  <si>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</si>
  <si>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</si>
  <si>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</si>
  <si>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</si>
  <si>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</si>
  <si>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</si>
  <si>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</si>
  <si>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</si>
  <si>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</si>
  <si>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</si>
  <si>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</si>
  <si>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</si>
  <si>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</si>
  <si>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</si>
  <si>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</si>
  <si>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</si>
  <si>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</si>
  <si>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</si>
  <si>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</si>
  <si>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</si>
  <si>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</si>
  <si>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</si>
  <si>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</si>
  <si>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</si>
  <si>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</si>
  <si>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</si>
  <si>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</si>
  <si>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</si>
  <si>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</si>
  <si>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</si>
  <si>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</si>
  <si>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</si>
  <si>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</si>
  <si>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</si>
  <si>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</si>
  <si>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</si>
  <si>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</si>
  <si>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</si>
  <si>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</si>
  <si>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</si>
  <si>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</si>
  <si>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</si>
  <si>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</si>
  <si>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</si>
  <si>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</si>
  <si>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</si>
  <si>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</si>
  <si>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</si>
  <si>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</si>
  <si>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How many males with shirt size XL or short size L are there?</t>
  </si>
  <si>
    <t>What was the maximal sale amongst females with small shirt size?</t>
  </si>
  <si>
    <t>What was the maximal sale among females with medium shirt size and sales less than 100?</t>
  </si>
  <si>
    <r>
      <t xml:space="preserve">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</si>
  <si>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t>Oldschool functions</t>
  </si>
  <si>
    <r>
      <t xml:space="preserve">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</si>
  <si>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</si>
  <si>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</si>
  <si>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Using TRIM to remove excessive white space</t>
  </si>
  <si>
    <t>Application: Counting number of words in text</t>
  </si>
  <si>
    <t>a long journey, four young warriors arrive, each</t>
  </si>
  <si>
    <t>holding an ORB.</t>
  </si>
  <si>
    <t>Text</t>
  </si>
  <si>
    <t>How many words are there in the text to the left?</t>
  </si>
  <si>
    <t>=IFS(D19&gt;250000;"😁";D19&gt;100000;"😐";TRUE;"😥")</t>
  </si>
  <si>
    <t>=IF(D19&gt;250000;"😁";IF(D19&gt;100000;"😐";"😥"))</t>
  </si>
  <si>
    <r>
      <t xml:space="preserve">How many males with shirt size </t>
    </r>
    <r>
      <rPr>
        <i/>
        <sz val="11"/>
        <color theme="1"/>
        <rFont val="Calibri"/>
        <family val="2"/>
        <scheme val="minor"/>
      </rPr>
      <t>at least</t>
    </r>
    <r>
      <rPr>
        <sz val="11"/>
        <color theme="1"/>
        <rFont val="Calibri"/>
        <family val="2"/>
        <scheme val="minor"/>
      </rPr>
      <t xml:space="preserve"> L are there?</t>
    </r>
  </si>
  <si>
    <t>How many males with sales greater than 100 are there?</t>
  </si>
  <si>
    <t>How many females do not have shirt size S?</t>
  </si>
  <si>
    <t>=ABS(number)</t>
  </si>
  <si>
    <t>Syntax</t>
  </si>
  <si>
    <t>Description</t>
  </si>
  <si>
    <t>Example 1</t>
  </si>
  <si>
    <t>Example 2</t>
  </si>
  <si>
    <t>Find the absolute value of a number.</t>
  </si>
  <si>
    <t>=EXP(number)</t>
  </si>
  <si>
    <t>Find the value of e raised to the power of a number.</t>
  </si>
  <si>
    <t>=LOG(number)</t>
  </si>
  <si>
    <t>=FLOOR.MATH(number; [significance]; [mode])</t>
  </si>
  <si>
    <t>=CEILING.MATH(number; [significance]; [mode])</t>
  </si>
  <si>
    <t>[x] denotes optional arguments!</t>
  </si>
  <si>
    <t>=ROUND(number;num_digits)</t>
  </si>
  <si>
    <t>=POWER(number;power) or number ^ power</t>
  </si>
  <si>
    <t>Get the remainder from division</t>
  </si>
  <si>
    <t>=MOD(number;divisor)</t>
  </si>
  <si>
    <t>Round a number to a given number of digits.</t>
  </si>
  <si>
    <t>Round a number up to nearest multiple.</t>
  </si>
  <si>
    <t>Round number down to nearest multiple.</t>
  </si>
  <si>
    <t>=QUOTIENT(number; divisor)</t>
  </si>
  <si>
    <t>=COMBIN(number;number_chosen)</t>
  </si>
  <si>
    <t>Get the number of combinations without repetitions.</t>
  </si>
  <si>
    <t>Returns the quotient without a remainder.</t>
  </si>
  <si>
    <t>Raise a number to a power.</t>
  </si>
  <si>
    <t>=SQRT(number)</t>
  </si>
  <si>
    <t>compability mode (`FLOOR`).</t>
  </si>
  <si>
    <t>Check if number is odd or even!</t>
  </si>
  <si>
    <t>Also known as binomial coefficient.</t>
  </si>
  <si>
    <t>Calculate the square root of a number.</t>
  </si>
  <si>
    <t>Get the (natural) logarithm of a number.</t>
  </si>
  <si>
    <t>Don't round if you don't have to! You almost never need to round numbers except for presentation</t>
  </si>
  <si>
    <t>purposes, and you can do that with the formatting tab instead!</t>
  </si>
  <si>
    <t>Excel has many rounding functions,</t>
  </si>
  <si>
    <t>but some are outdated.</t>
  </si>
  <si>
    <t>=SUMPRODUCT(B6:B13;C6:C13)</t>
  </si>
  <si>
    <t>Formula</t>
  </si>
  <si>
    <t>Result</t>
  </si>
  <si>
    <t>Using &amp; to concatenate.</t>
  </si>
  <si>
    <t>Calculating the length of a string using LEN</t>
  </si>
  <si>
    <t>I</t>
  </si>
  <si>
    <t>want</t>
  </si>
  <si>
    <t>chocolate</t>
  </si>
  <si>
    <t>The cells to the right contains some text. Can you</t>
  </si>
  <si>
    <t>concatenate it?</t>
  </si>
  <si>
    <t>But what happens if you drop the whitespace?</t>
  </si>
  <si>
    <t>Text concatenation does not preserve formatting! Just like every other Excel function.</t>
  </si>
  <si>
    <t>What are the lengths of the film names?</t>
  </si>
  <si>
    <t>Snow White and the Seven Dwarfs</t>
  </si>
  <si>
    <t>One Hundred and One Dalmatians</t>
  </si>
  <si>
    <t>Fantasia</t>
  </si>
  <si>
    <t>Cinderella</t>
  </si>
  <si>
    <t>Beauty and the Beast</t>
  </si>
  <si>
    <t>The Lion King</t>
  </si>
  <si>
    <t>Film</t>
  </si>
  <si>
    <t>Length</t>
  </si>
  <si>
    <t>In the novel "Dungeon Crawler Carl", the</t>
  </si>
  <si>
    <t>protagonist cat Donut likes to speak in all caps.</t>
  </si>
  <si>
    <t>Convert the following to text to Donut speech.</t>
  </si>
  <si>
    <t>NecroBard This unusual class combines one of the most-loved occupations with one of the most reviled.</t>
  </si>
  <si>
    <t>However, teenagers enjoy texting in all lower case</t>
  </si>
  <si>
    <t>letters, as it saves their sore thumbs the hardship of</t>
  </si>
  <si>
    <t>=UPPER(C26)</t>
  </si>
  <si>
    <t>Donut speech quote to teeange speech.</t>
  </si>
  <si>
    <t>pressing the shift button. Convert the</t>
  </si>
  <si>
    <t>=LOWER(C26)</t>
  </si>
  <si>
    <t>Sometimes you want to capitalize only the first</t>
  </si>
  <si>
    <t>letter of each word. This typically happens with</t>
  </si>
  <si>
    <t>names.</t>
  </si>
  <si>
    <t>=PROPER(C26)</t>
  </si>
  <si>
    <t>Name</t>
  </si>
  <si>
    <t>"Name"</t>
  </si>
  <si>
    <t>jOnas Moss</t>
  </si>
  <si>
    <t>Anna kArenina</t>
  </si>
  <si>
    <t>Adolf putin</t>
  </si>
  <si>
    <t>Bustin' Bieber</t>
  </si>
  <si>
    <t>I like Beauty and the Beast</t>
  </si>
  <si>
    <t>=TEXTAFTER(C47;"I like ")</t>
  </si>
  <si>
    <t>The Lion King is the best!!</t>
  </si>
  <si>
    <t>I like Cinderalla the best!!</t>
  </si>
  <si>
    <t>What movie does this guy like the best?</t>
  </si>
  <si>
    <t>How about this gal?</t>
  </si>
  <si>
    <t>Now you have to combine them!</t>
  </si>
  <si>
    <t>instance_num decides which fruit you select!</t>
  </si>
  <si>
    <t>Can you select more than "apples" here?</t>
  </si>
  <si>
    <t>"apples";"oranges";"pears";"grapes"</t>
  </si>
  <si>
    <t>Can you select the 2nd fruit? Combine!</t>
  </si>
  <si>
    <t>You want to concatenate a whole bunch of words.</t>
  </si>
  <si>
    <t>like</t>
  </si>
  <si>
    <t>and</t>
  </si>
  <si>
    <t>chips</t>
  </si>
  <si>
    <t xml:space="preserve">ice </t>
  </si>
  <si>
    <t>cream.</t>
  </si>
  <si>
    <t>The ignore second argument defaults to FALSE.</t>
  </si>
  <si>
    <t>=TEXTJOIN(" ";;C68:H68)</t>
  </si>
  <si>
    <t>=TEXTJOIN(" ";;C73:J73)</t>
  </si>
  <si>
    <t>ice</t>
  </si>
  <si>
    <t>Press F9 to make formula calculation permanent!</t>
  </si>
  <si>
    <t>First Name</t>
  </si>
  <si>
    <t>Middle Name</t>
  </si>
  <si>
    <t>Title</t>
  </si>
  <si>
    <t>Full name</t>
  </si>
  <si>
    <t>Surname</t>
  </si>
  <si>
    <t>nigellus</t>
  </si>
  <si>
    <t>Black</t>
  </si>
  <si>
    <t>Prof.</t>
  </si>
  <si>
    <t>reginald</t>
  </si>
  <si>
    <t>Mr</t>
  </si>
  <si>
    <t>CatterMole</t>
  </si>
  <si>
    <t xml:space="preserve">Arabella </t>
  </si>
  <si>
    <t>figg</t>
  </si>
  <si>
    <t>phineas</t>
  </si>
  <si>
    <t>Mrs</t>
  </si>
  <si>
    <t>You can combine TEXTJOIN with e.g. proper!</t>
  </si>
  <si>
    <t>The delimiter is the text placed in between the words</t>
  </si>
  <si>
    <t>of the cells.</t>
  </si>
  <si>
    <t>The function concat is similar, but does not impose a</t>
  </si>
  <si>
    <t>delimiter.</t>
  </si>
  <si>
    <t xml:space="preserve">and </t>
  </si>
  <si>
    <t>cream</t>
  </si>
  <si>
    <t>It can take multiple ranges, but adds whitespace in</t>
  </si>
  <si>
    <t>between ranges.</t>
  </si>
  <si>
    <t xml:space="preserve">   I like chips  and ice cream</t>
  </si>
  <si>
    <t>When users enter text, they may enter way to many</t>
  </si>
  <si>
    <t>whitespaces. Trim removes them.</t>
  </si>
  <si>
    <t>Command</t>
  </si>
  <si>
    <t>=TRIM(C92)</t>
  </si>
  <si>
    <t>=C3 &amp; " " &amp; D3 &amp; " " &amp; E3</t>
  </si>
  <si>
    <t>=C3 &amp; D3 &amp; E3</t>
  </si>
  <si>
    <t>Jefferson Airplane is great.</t>
  </si>
  <si>
    <t>=SUBSTITUTE(C98;"Airplane";"Starship")</t>
  </si>
  <si>
    <t>Jefferson Airplane was a psychdelic rock band, but</t>
  </si>
  <si>
    <t xml:space="preserve">so was Jefferson Starship! Change Airplane to </t>
  </si>
  <si>
    <t>Starship.</t>
  </si>
  <si>
    <t>When I'm on an airplane, I like listening to Jefferson Airplane!</t>
  </si>
  <si>
    <t>SUBSTITUTE is case sensitive.</t>
  </si>
  <si>
    <t xml:space="preserve">You can use instance_num to select which instance </t>
  </si>
  <si>
    <t>=SUBSTITUTE(C105;"Airplane";"Starship")</t>
  </si>
  <si>
    <t>=SUBSTITUTE(C102;"Airplane";"Starship")</t>
  </si>
  <si>
    <t>=SUBSTITUTE(C105;"Airplane";"Starship"; 2)</t>
  </si>
  <si>
    <t>to substitute. No argument substitutes everything.</t>
  </si>
  <si>
    <t>=SUBSTITUTE(C105;"Airplane";"Starship"; 1)</t>
  </si>
  <si>
    <t>The world is veiled in darkness. The wind stops, the</t>
  </si>
  <si>
    <t>sea is wild, and the earth begins to rot. The people</t>
  </si>
  <si>
    <t>wait, their only hope, a prophecy…. 'When the</t>
  </si>
  <si>
    <t>world is in darkness Four Warriors will come....' After</t>
  </si>
  <si>
    <t>Make sure to test the formulas you use!</t>
  </si>
  <si>
    <t>Colorless green ideas sleep furiously</t>
  </si>
  <si>
    <t>Words on line 1</t>
  </si>
  <si>
    <t>Words on line 3</t>
  </si>
  <si>
    <t>Words on line 2</t>
  </si>
  <si>
    <t>Words on line 4</t>
  </si>
  <si>
    <t>Words on line 5</t>
  </si>
  <si>
    <t>Words on line 6</t>
  </si>
  <si>
    <t>Total words</t>
  </si>
  <si>
    <t>This method of counting is pretty horrible, as we</t>
  </si>
  <si>
    <t>need to store all partial computations. There are</t>
  </si>
  <si>
    <t>better alternatives! We'll get back to this problem</t>
  </si>
  <si>
    <t xml:space="preserve">in a later lecture. </t>
  </si>
  <si>
    <t>These functions are commonly used, but have been largely supplanted by superior modern alternatives.</t>
  </si>
  <si>
    <t>=LEFT(text;[num_chars])</t>
  </si>
  <si>
    <t>=RIGHT(text;[num_chars])</t>
  </si>
  <si>
    <t>=MID(text;start_num;num_chars)</t>
  </si>
  <si>
    <t>=REPLACE(old_text;start_num;num_chars;new_text)</t>
  </si>
  <si>
    <t>=FIND(find_text;within_text;[start_num])</t>
  </si>
  <si>
    <t>=SEARCH(find_text;within_text;[start_num])</t>
  </si>
  <si>
    <t>She says I am the one, but the kid is not my son</t>
  </si>
  <si>
    <t>Extract text from the left of a string</t>
  </si>
  <si>
    <t>Extract text from the right of a string</t>
  </si>
  <si>
    <t>Extract text from the middle of a string</t>
  </si>
  <si>
    <t>Replace text by numerical indexing.</t>
  </si>
  <si>
    <t>Find text within a text. Case sensitive.</t>
  </si>
  <si>
    <t>As FIND. Case insensitive; wildcard support.</t>
  </si>
  <si>
    <t>=LEFT("oh boy"; 3)</t>
  </si>
  <si>
    <t>=RIGHT("oh boy"; 3)</t>
  </si>
  <si>
    <t>=MID("oh my lord";4;2)</t>
  </si>
  <si>
    <t>=REPLACE("oh my lord";4;2;"your")</t>
  </si>
  <si>
    <t>=FIND("my";"oh my lord")</t>
  </si>
  <si>
    <t>=SEARCH("my";"oh my lord")</t>
  </si>
  <si>
    <t>Example</t>
  </si>
  <si>
    <t>Code</t>
  </si>
  <si>
    <t>1. Old Excel code might use a combination of FIND/SEARCH and REPLACE to substitute text, for instance.</t>
  </si>
  <si>
    <t>2. LEFT and RIGHT combined with FIND / SEARCH does the work of TEXTBEFORE and TEXTAFTER.</t>
  </si>
  <si>
    <t>3. MID combined with FIND / SEARCH does the work of TEXTBEFORE combined with TEXTAFTER.</t>
  </si>
  <si>
    <t>It's best to use the newer functions when possible.</t>
  </si>
  <si>
    <t>What is the median sales among males?</t>
  </si>
  <si>
    <t>Price</t>
  </si>
  <si>
    <t>Single bed</t>
  </si>
  <si>
    <t>Double bed</t>
  </si>
  <si>
    <t>Presidential suite</t>
  </si>
  <si>
    <t>Room type</t>
  </si>
  <si>
    <t>to use mixed references for this.</t>
  </si>
  <si>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Fill in the discount table! You need</t>
    </r>
  </si>
  <si>
    <t>Find the 5 best salespeople in January</t>
  </si>
  <si>
    <t>Sales</t>
  </si>
  <si>
    <t>Rank</t>
  </si>
  <si>
    <t>and rank them. Do the same for the worst!</t>
  </si>
  <si>
    <t>Th best</t>
  </si>
  <si>
    <t>The worst</t>
  </si>
  <si>
    <t xml:space="preserve">We can use the LARGE / SMALL function for this! </t>
  </si>
  <si>
    <t>Relative references: All references change when the formula is moved.</t>
  </si>
  <si>
    <t>Absolute references: No references change when the formula is moved.</t>
  </si>
  <si>
    <t>Mixed references: Only the column or row reference change when the formula is 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</si>
</sst>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6" borderId="10" applyNumberFormat="0" applyFont="0" applyAlignment="0" applyProtection="0"/>
    <xf numFmtId="0" fontId="12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</cellStyleXfs>
  <cellXfs count="37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4" fillId="2" borderId="0" xfId="2" applyFont="1"/>
    <xf numFmtId="0" fontId="9" fillId="5" borderId="7" xfId="0" applyFont="1" applyFill="1" applyBorder="1"/>
    <xf numFmtId="0" fontId="9" fillId="5" borderId="8" xfId="0" applyFont="1" applyFill="1" applyBorder="1"/>
    <xf numFmtId="0" fontId="9" fillId="5" borderId="9" xfId="0" applyFont="1" applyFill="1" applyBorder="1"/>
    <xf numFmtId="0" fontId="7" fillId="0" borderId="6" xfId="5"/>
    <xf numFmtId="0" fontId="8" fillId="4" borderId="8" xfId="6" applyBorder="1"/>
    <xf numFmtId="0" fontId="6" fillId="0" borderId="5" xfId="4"/>
    <xf numFmtId="0" fontId="4" fillId="0" borderId="0" xfId="0" applyFont="1"/>
    <xf numFmtId="0" fontId="0" fillId="0" borderId="0" xfId="0" quotePrefix="1"/>
    <xf numFmtId="0" fontId="0" fillId="0" borderId="11" xfId="0" applyBorder="1"/>
    <xf numFmtId="0" fontId="0" fillId="6" borderId="10" xfId="8" applyFont="1"/>
    <xf numFmtId="0" fontId="0" fillId="0" borderId="0" xfId="0" applyAlignment="1">
      <alignment vertical="center" wrapText="1"/>
    </xf>
    <xf numFmtId="0" fontId="11" fillId="0" borderId="0" xfId="7"/>
    <xf numFmtId="0" fontId="12" fillId="7" borderId="0" xfId="9"/>
    <xf numFmtId="0" fontId="9" fillId="7" borderId="0" xfId="9" applyFont="1"/>
    <xf numFmtId="0" fontId="14" fillId="0" borderId="0" xfId="0" applyFont="1" applyAlignment="1">
      <alignment horizontal="left" vertical="center" wrapText="1"/>
    </xf>
    <xf numFmtId="0" fontId="12" fillId="7" borderId="2" xfId="9" applyBorder="1" applyAlignment="1">
      <alignment wrapText="1"/>
    </xf>
    <xf numFmtId="0" fontId="12" fillId="7" borderId="3" xfId="9" applyBorder="1" applyAlignment="1">
      <alignment wrapText="1"/>
    </xf>
    <xf numFmtId="0" fontId="6" fillId="0" borderId="5" xfId="4" applyAlignment="1">
      <alignment horizontal="center"/>
    </xf>
    <xf numFmtId="0" fontId="5" fillId="0" borderId="1" xfId="3" applyBorder="1" applyAlignment="1">
      <alignment horizontal="center"/>
    </xf>
    <xf numFmtId="0" fontId="4" fillId="2" borderId="0" xfId="2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7" fillId="0" borderId="0" xfId="0" quotePrefix="1" applyFont="1"/>
    <xf numFmtId="0" fontId="4" fillId="6" borderId="10" xfId="8" applyFont="1" applyAlignment="1">
      <alignment horizontal="center"/>
    </xf>
    <xf numFmtId="0" fontId="0" fillId="0" borderId="0" xfId="0" quotePrefix="1" applyFill="1" applyBorder="1"/>
    <xf numFmtId="0" fontId="11" fillId="6" borderId="10" xfId="7" applyFill="1" applyBorder="1"/>
    <xf numFmtId="9" fontId="12" fillId="7" borderId="0" xfId="9" applyNumberFormat="1"/>
    <xf numFmtId="0" fontId="15" fillId="8" borderId="0" xfId="10"/>
    <xf numFmtId="0" fontId="16" fillId="9" borderId="0" xfId="11"/>
  </cellXfs>
  <cellStyles count="12">
    <cellStyle name="20% - Accent1" xfId="2" builtinId="30"/>
    <cellStyle name="Accent1" xfId="9" builtinId="29"/>
    <cellStyle name="Bad" xfId="11" builtinId="27"/>
    <cellStyle name="Good" xfId="10" builtinId="26"/>
    <cellStyle name="Heading 1" xfId="1" builtinId="16"/>
    <cellStyle name="Heading 2" xfId="4" builtinId="17"/>
    <cellStyle name="Heading 3" xfId="5" builtinId="18"/>
    <cellStyle name="Neutral" xfId="6" builtinId="28"/>
    <cellStyle name="Normal" xfId="0" builtinId="0"/>
    <cellStyle name="Note" xfId="8" builtinId="10"/>
    <cellStyle name="Title" xfId="3" builtinId="15"/>
    <cellStyle name="Warning Text" xfId="7" builtinId="11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55756</xdr:colOff>
      <xdr:row>0</xdr:row>
      <xdr:rowOff>41285</xdr:rowOff>
    </xdr:from>
    <xdr:to>
      <xdr:col>4</xdr:col>
      <xdr:colOff>69800</xdr:colOff>
      <xdr:row>2</xdr:row>
      <xdr:rowOff>114887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37B21A-AF11-4043-A3AD-A20C6093617A}"/>
            </a:ext>
          </a:extLst>
        </xdr:cNvPr>
        <xdr:cNvSpPr txBox="1"/>
      </xdr:nvSpPr>
      <xdr:spPr>
        <a:xfrm>
          <a:off x="55756" y="41285"/>
          <a:ext cx="4237701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Absolute,</a:t>
          </a:r>
          <a:r>
            <a:rPr lang="en-GB" sz="1100" b="1" baseline="0"/>
            <a:t> relative, and mixed references</a:t>
          </a:r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47625</xdr:rowOff>
    </xdr:from>
    <xdr:to>
      <xdr:col>7</xdr:col>
      <xdr:colOff>994171</xdr:colOff>
      <xdr:row>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66B71E-7D3D-4686-9408-247EEBD5D72D}"/>
            </a:ext>
          </a:extLst>
        </xdr:cNvPr>
        <xdr:cNvSpPr txBox="1"/>
      </xdr:nvSpPr>
      <xdr:spPr>
        <a:xfrm>
          <a:off x="66674" y="47625"/>
          <a:ext cx="6273403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65314</xdr:colOff>
      <xdr:row>2</xdr:row>
      <xdr:rowOff>179613</xdr:rowOff>
    </xdr:from>
    <xdr:to>
      <xdr:col>7</xdr:col>
      <xdr:colOff>994172</xdr:colOff>
      <xdr:row>11</xdr:row>
      <xdr:rowOff>77391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65314" y="560613"/>
          <a:ext cx="6274764" cy="1612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Conditionals</a:t>
          </a:r>
          <a:r>
            <a:rPr lang="en-GB" sz="11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/>
            <a:t>: Use</a:t>
          </a:r>
          <a:r>
            <a:rPr lang="en-GB" baseline="0"/>
            <a:t> for complex "if x then y; but if z then w, else u" sort of problems.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GB" baseline="0"/>
            <a:t>We use the occation to introduce the 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SUMPRODUCT</a:t>
          </a:r>
          <a:r>
            <a:rPr lang="en-GB" baseline="0"/>
            <a:t> </a:t>
          </a:r>
          <a:r>
            <a:rPr lang="en-GB"/>
            <a:t>too,</a:t>
          </a:r>
          <a:r>
            <a:rPr lang="en-GB" baseline="0"/>
            <a:t> which takes the sum of the element-wise product of two ranges.</a:t>
          </a:r>
          <a:endParaRPr lang="en-GB"/>
        </a:p>
      </xdr:txBody>
    </xdr:sp>
    <xdr:clientData/>
  </xdr:twoCellAnchor>
  <xdr:twoCellAnchor>
    <xdr:from>
      <xdr:col>3</xdr:col>
      <xdr:colOff>103414</xdr:colOff>
      <xdr:row>11</xdr:row>
      <xdr:rowOff>179615</xdr:rowOff>
    </xdr:from>
    <xdr:to>
      <xdr:col>7</xdr:col>
      <xdr:colOff>1000125</xdr:colOff>
      <xdr:row>16</xdr:row>
      <xdr:rowOff>186171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2272516" y="2275115"/>
          <a:ext cx="4083257" cy="959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</a:t>
          </a:r>
          <a:r>
            <a:rPr lang="en-GB" sz="1100" baseline="0"/>
            <a:t> a table of items sold by your Official Bustin' Bieber Fan Club. Justin Fieber is only happy if you sell more than 100 of an item. </a:t>
          </a:r>
          <a:r>
            <a:rPr lang="en-GB" sz="1100"/>
            <a:t>Make an evaluation</a:t>
          </a:r>
          <a:r>
            <a:rPr lang="en-GB" sz="1100" baseline="0"/>
            <a:t> for each item sold; 😍 if the item sold more than 100 and 🤮 otherwise.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57150</xdr:rowOff>
    </xdr:from>
    <xdr:to>
      <xdr:col>10</xdr:col>
      <xdr:colOff>282395</xdr:colOff>
      <xdr:row>2</xdr:row>
      <xdr:rowOff>130752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99143D-E2F5-4DDA-943F-172AA069352B}"/>
            </a:ext>
          </a:extLst>
        </xdr:cNvPr>
        <xdr:cNvSpPr txBox="1"/>
      </xdr:nvSpPr>
      <xdr:spPr>
        <a:xfrm>
          <a:off x="95250" y="57150"/>
          <a:ext cx="6283145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95250</xdr:colOff>
      <xdr:row>0</xdr:row>
      <xdr:rowOff>57150</xdr:rowOff>
    </xdr:from>
    <xdr:to>
      <xdr:col>10</xdr:col>
      <xdr:colOff>269257</xdr:colOff>
      <xdr:row>2</xdr:row>
      <xdr:rowOff>130752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3C5B7-2354-4517-B2F3-65FCD68B9D9A}"/>
            </a:ext>
          </a:extLst>
        </xdr:cNvPr>
        <xdr:cNvSpPr txBox="1"/>
      </xdr:nvSpPr>
      <xdr:spPr>
        <a:xfrm>
          <a:off x="95250" y="57150"/>
          <a:ext cx="6283145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91967</xdr:colOff>
      <xdr:row>3</xdr:row>
      <xdr:rowOff>13138</xdr:rowOff>
    </xdr:from>
    <xdr:to>
      <xdr:col>10</xdr:col>
      <xdr:colOff>289035</xdr:colOff>
      <xdr:row>11</xdr:row>
      <xdr:rowOff>52552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41513A-1403-44B2-A37D-04C69AB0052C}"/>
            </a:ext>
          </a:extLst>
        </xdr:cNvPr>
        <xdr:cNvSpPr txBox="1"/>
      </xdr:nvSpPr>
      <xdr:spPr>
        <a:xfrm>
          <a:off x="91967" y="584638"/>
          <a:ext cx="6588671" cy="1563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Bustin' Bieber</a:t>
          </a:r>
          <a:r>
            <a:rPr lang="en-GB" sz="1100" baseline="0"/>
            <a:t> is happy with your work, and you're allowed to expand to eight products!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 baseline="0"/>
            <a:t>You need to calculate the total revenue and place it underneath the total revenue tag.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 baseline="0"/>
            <a:t>Calculate the revenues and evaluate them, with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😁 if greater than 250000,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😐</a:t>
          </a:r>
          <a:r>
            <a:rPr lang="en-GB" sz="1100" baseline="0"/>
            <a:t> if greater than 100000, and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😥 otherwise.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/>
            <a:t>Multiply</a:t>
          </a:r>
          <a:r>
            <a:rPr lang="en-GB" sz="1100" baseline="0"/>
            <a:t> the numbers above with eight and conduct an evaluation of the total revenue too. Format the cell as red / yellow / green according to how happy we are with the sales.</a:t>
          </a:r>
          <a:endParaRPr lang="en-GB" sz="1100"/>
        </a:p>
        <a:p>
          <a:endParaRPr lang="en-GB" sz="1100"/>
        </a:p>
      </xdr:txBody>
    </xdr:sp>
    <xdr:clientData/>
  </xdr:twoCellAnchor>
  <xdr:twoCellAnchor>
    <xdr:from>
      <xdr:col>0</xdr:col>
      <xdr:colOff>91966</xdr:colOff>
      <xdr:row>12</xdr:row>
      <xdr:rowOff>68435</xdr:rowOff>
    </xdr:from>
    <xdr:to>
      <xdr:col>10</xdr:col>
      <xdr:colOff>275527</xdr:colOff>
      <xdr:row>18</xdr:row>
      <xdr:rowOff>72259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D71239-9DA0-4109-9BCA-01209BA3B281}"/>
            </a:ext>
          </a:extLst>
        </xdr:cNvPr>
        <xdr:cNvSpPr txBox="1"/>
      </xdr:nvSpPr>
      <xdr:spPr>
        <a:xfrm>
          <a:off x="91966" y="2354435"/>
          <a:ext cx="6575164" cy="1146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/>
            <a:t>Nested</a:t>
          </a:r>
          <a:r>
            <a:rPr lang="en-GB" sz="1100" b="1" i="1" baseline="0"/>
            <a:t> IFs: </a:t>
          </a:r>
          <a:r>
            <a:rPr lang="en-GB" sz="1100" b="0" i="0" baseline="0"/>
            <a:t>Use an IF inside an IF inside an IF.</a:t>
          </a:r>
        </a:p>
        <a:p>
          <a:endParaRPr lang="en-GB" sz="1100" b="0" i="0" baseline="0"/>
        </a:p>
        <a:p>
          <a:r>
            <a:rPr lang="en-GB" sz="1100" b="1" i="0" baseline="0"/>
            <a:t>IFS:</a:t>
          </a:r>
          <a:r>
            <a:rPr lang="en-GB" sz="1100" b="0" i="0" baseline="0"/>
            <a:t> Have multiple conditions and multiple outcomes.</a:t>
          </a:r>
        </a:p>
        <a:p>
          <a:endParaRPr lang="en-GB" sz="1100" b="0" i="0" baseline="0"/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either IFS or nested IF! Cool kids prefer IFS though.</a:t>
          </a:r>
          <a:endParaRPr lang="en-GB" sz="1100" b="0" i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4763</xdr:colOff>
      <xdr:row>2</xdr:row>
      <xdr:rowOff>184547</xdr:rowOff>
    </xdr:from>
    <xdr:to>
      <xdr:col>8</xdr:col>
      <xdr:colOff>5953</xdr:colOff>
      <xdr:row>23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807368" y="766073"/>
          <a:ext cx="6107217" cy="39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We'll</a:t>
          </a:r>
          <a:r>
            <a:rPr lang="en-GB" sz="1100" baseline="0"/>
            <a:t> be using the IFS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MEDIANIFS</a:t>
          </a:r>
        </a:p>
        <a:p>
          <a:endParaRPr lang="en-GB" sz="1100" baseline="0"/>
        </a:p>
        <a:p>
          <a:r>
            <a:rPr lang="en-GB" sz="1100" baseline="0"/>
            <a:t>All follow the same setup: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an objective range you want to sum over, count, etc.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 criteria range, usually a column of the same size as the objective range.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match using equalities or inequalities, e.g. "&gt;10", "&lt;&gt;10" or "=10". You can also use wildcard, e.g., "*L" to match any text ending in L.</a:t>
          </a:r>
        </a:p>
        <a:p>
          <a:endParaRPr lang="en-GB" sz="1100" baseline="0"/>
        </a:p>
        <a:p>
          <a:r>
            <a:rPr lang="en-GB" sz="1100" baseline="0"/>
            <a:t>You can use logical functions such as AND, OR, and NOT as much as you want.</a:t>
          </a:r>
        </a:p>
        <a:p>
          <a:endParaRPr lang="en-GB" sz="1100" baseline="0"/>
        </a:p>
        <a:p>
          <a:r>
            <a:rPr lang="en-GB" sz="1100" b="1" i="1" baseline="0"/>
            <a:t>N.B.1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</a:t>
          </a:r>
          <a:r>
            <a:rPr lang="en-GB" sz="1100" i="1" baseline="0"/>
            <a:t>signature</a:t>
          </a:r>
          <a:r>
            <a:rPr lang="en-GB" sz="1100" baseline="0"/>
            <a:t>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covered in a later lecture. </a:t>
          </a:r>
          <a:endParaRPr lang="en-GB" sz="1100"/>
        </a:p>
      </xdr:txBody>
    </xdr:sp>
    <xdr:clientData/>
  </xdr:twoCellAnchor>
  <xdr:twoCellAnchor>
    <xdr:from>
      <xdr:col>7</xdr:col>
      <xdr:colOff>14289</xdr:colOff>
      <xdr:row>0</xdr:row>
      <xdr:rowOff>92870</xdr:rowOff>
    </xdr:from>
    <xdr:to>
      <xdr:col>8</xdr:col>
      <xdr:colOff>21432</xdr:colOff>
      <xdr:row>1</xdr:row>
      <xdr:rowOff>160736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3E57E3-0817-410C-91E7-C305A1739277}"/>
            </a:ext>
          </a:extLst>
        </xdr:cNvPr>
        <xdr:cNvSpPr txBox="1"/>
      </xdr:nvSpPr>
      <xdr:spPr>
        <a:xfrm>
          <a:off x="4794648" y="9287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Conditional</a:t>
          </a:r>
          <a:r>
            <a:rPr lang="en-GB" sz="1400" baseline="0"/>
            <a:t> aggregation</a:t>
          </a:r>
          <a:endParaRPr lang="en-GB" sz="1400"/>
        </a:p>
      </xdr:txBody>
    </xdr:sp>
    <xdr:clientData/>
  </xdr:twoCellAnchor>
  <xdr:twoCellAnchor>
    <xdr:from>
      <xdr:col>7</xdr:col>
      <xdr:colOff>1</xdr:colOff>
      <xdr:row>40</xdr:row>
      <xdr:rowOff>167879</xdr:rowOff>
    </xdr:from>
    <xdr:to>
      <xdr:col>8</xdr:col>
      <xdr:colOff>7144</xdr:colOff>
      <xdr:row>43</xdr:row>
      <xdr:rowOff>57151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6F0D2F-3CB3-4AD1-BDB2-3ACF5833DD1A}"/>
            </a:ext>
          </a:extLst>
        </xdr:cNvPr>
        <xdr:cNvSpPr txBox="1"/>
      </xdr:nvSpPr>
      <xdr:spPr>
        <a:xfrm>
          <a:off x="4780360" y="803791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Wildcards and</a:t>
          </a:r>
          <a:r>
            <a:rPr lang="en-GB" sz="1400" baseline="0"/>
            <a:t> inequalities</a:t>
          </a:r>
          <a:endParaRPr lang="en-GB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48986</xdr:rowOff>
    </xdr:from>
    <xdr:to>
      <xdr:col>1</xdr:col>
      <xdr:colOff>3170465</xdr:colOff>
      <xdr:row>2</xdr:row>
      <xdr:rowOff>128758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CE259-DCE9-4D9A-88FC-C7CB18AD867A}"/>
            </a:ext>
          </a:extLst>
        </xdr:cNvPr>
        <xdr:cNvSpPr txBox="1"/>
      </xdr:nvSpPr>
      <xdr:spPr>
        <a:xfrm>
          <a:off x="38101" y="48986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Some basic math</a:t>
          </a:r>
          <a:r>
            <a:rPr lang="en-GB" sz="1400" baseline="0"/>
            <a:t> functions</a:t>
          </a:r>
          <a:endParaRPr lang="en-GB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131380</xdr:colOff>
      <xdr:row>0</xdr:row>
      <xdr:rowOff>111673</xdr:rowOff>
    </xdr:from>
    <xdr:to>
      <xdr:col>10</xdr:col>
      <xdr:colOff>137292</xdr:colOff>
      <xdr:row>3</xdr:row>
      <xdr:rowOff>945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FA2A2D-7404-472C-BFAC-643B841447F8}"/>
            </a:ext>
          </a:extLst>
        </xdr:cNvPr>
        <xdr:cNvSpPr txBox="1"/>
      </xdr:nvSpPr>
      <xdr:spPr>
        <a:xfrm>
          <a:off x="131380" y="111673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Some basic math</a:t>
          </a:r>
          <a:r>
            <a:rPr lang="en-GB" sz="1400" baseline="0"/>
            <a:t> functions</a:t>
          </a:r>
          <a:endParaRPr lang="en-GB" sz="1400"/>
        </a:p>
      </xdr:txBody>
    </xdr:sp>
    <xdr:clientData/>
  </xdr:twoCellAnchor>
  <xdr:twoCellAnchor>
    <xdr:from>
      <xdr:col>5</xdr:col>
      <xdr:colOff>525518</xdr:colOff>
      <xdr:row>3</xdr:row>
      <xdr:rowOff>177363</xdr:rowOff>
    </xdr:from>
    <xdr:to>
      <xdr:col>9</xdr:col>
      <xdr:colOff>571501</xdr:colOff>
      <xdr:row>12</xdr:row>
      <xdr:rowOff>65691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21481E-544A-9ABD-898C-588B2F25F883}"/>
                </a:ext>
              </a:extLst>
            </xdr:cNvPr>
            <xdr:cNvSpPr txBox="1"/>
          </xdr:nvSpPr>
          <xdr:spPr>
            <a:xfrm>
              <a:off x="3580087" y="748863"/>
              <a:ext cx="2489638" cy="160282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1" i="1"/>
                <a:t>What is the</a:t>
              </a:r>
              <a:r>
                <a:rPr lang="nb-NO" sz="1100" b="1" i="1" baseline="0"/>
                <a:t> revenue?</a:t>
              </a:r>
            </a:p>
            <a:p>
              <a:r>
                <a:rPr lang="nb-NO" sz="1100" baseline="0"/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nb-NO" sz="1100" b="0" i="1" baseline="0">
                          <a:latin typeface="Cambria Math" panose="02040503050406030204" pitchFamily="18" charset="0"/>
                        </a:rPr>
                        <m:t>𝑛</m:t>
                      </m:r>
                    </m:e>
                    <m:sub>
                      <m:r>
                        <a:rPr lang="nb-NO" sz="1100" b="0" i="1" baseline="0"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</m:oMath>
              </a14:m>
              <a:r>
                <a:rPr lang="nb-NO" sz="1100" baseline="0"/>
                <a:t> is the amount sold of the </a:t>
              </a:r>
              <a14:m>
                <m:oMath xmlns:m="http://schemas.openxmlformats.org/officeDocument/2006/math">
                  <m:r>
                    <a:rPr lang="nb-NO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</a:t>
              </a:r>
              <a:r>
                <a:rPr lang="nb-NO" sz="1100" baseline="0"/>
                <a:t>and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e>
                    <m:sub>
                      <m: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cost of the </a:t>
              </a:r>
              <a14:m>
                <m:oMath xmlns:m="http://schemas.openxmlformats.org/officeDocument/2006/math">
                  <m:r>
                    <a:rPr lang="nb-NO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nb-NO" sz="1100"/>
            </a:p>
            <a:p>
              <a:r>
                <a:rPr lang="nb-NO" sz="1100"/>
                <a:t>We</a:t>
              </a:r>
              <a:r>
                <a:rPr lang="nb-NO" sz="1100" baseline="0"/>
                <a:t> calculate this using the `SUMPRODUCT` function.</a:t>
              </a:r>
              <a:endParaRPr lang="nb-NO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21481E-544A-9ABD-898C-588B2F25F883}"/>
                </a:ext>
              </a:extLst>
            </xdr:cNvPr>
            <xdr:cNvSpPr txBox="1"/>
          </xdr:nvSpPr>
          <xdr:spPr>
            <a:xfrm>
              <a:off x="3580087" y="748863"/>
              <a:ext cx="2489638" cy="160282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1" i="1"/>
                <a:t>What is the</a:t>
              </a:r>
              <a:r>
                <a:rPr lang="nb-NO" sz="1100" b="1" i="1" baseline="0"/>
                <a:t> revenue?</a:t>
              </a:r>
            </a:p>
            <a:p>
              <a:r>
                <a:rPr lang="nb-NO" sz="1100" baseline="0"/>
                <a:t>If </a:t>
              </a:r>
              <a:r>
                <a:rPr lang="nb-NO" sz="1100" b="0" i="0" baseline="0">
                  <a:latin typeface="Cambria Math" panose="02040503050406030204" pitchFamily="18" charset="0"/>
                </a:rPr>
                <a:t>𝑛_𝑘</a:t>
              </a:r>
              <a:r>
                <a:rPr lang="nb-NO" sz="1100" baseline="0"/>
                <a:t> is the amount sold of the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</a:t>
              </a:r>
              <a:r>
                <a:rPr lang="nb-NO" sz="1100" baseline="0"/>
                <a:t>and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cost of the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100" baseline="0"/>
            </a:p>
            <a:p>
              <a:r>
                <a:rPr lang="nb-NO" sz="1100" i="0">
                  <a:latin typeface="Cambria Math" panose="02040503050406030204" pitchFamily="18" charset="0"/>
                </a:rPr>
                <a:t>∑24_(𝑘=0)^𝑛▒〖</a:t>
              </a:r>
              <a:r>
                <a:rPr lang="nb-NO" sz="1100" b="0" i="0">
                  <a:latin typeface="Cambria Math" panose="02040503050406030204" pitchFamily="18" charset="0"/>
                </a:rPr>
                <a:t>𝑛_𝑘 𝑐_𝑘 〗</a:t>
              </a:r>
              <a:endParaRPr lang="nb-NO" sz="1100"/>
            </a:p>
            <a:p>
              <a:r>
                <a:rPr lang="nb-NO" sz="1100"/>
                <a:t>We</a:t>
              </a:r>
              <a:r>
                <a:rPr lang="nb-NO" sz="1100" baseline="0"/>
                <a:t> calculate this using the `SUMPRODUCT` function.</a:t>
              </a:r>
              <a:endParaRPr lang="nb-NO"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44" sqref="K44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  <col min="11" max="11" width="59.42578125" customWidth="1"/>
    <col min="12" max="12" width="56" customWidth="1"/>
    <col min="14" max="14" width="17" customWidth="1"/>
    <col min="15" max="15" width="32.710937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5:K227"/>
  <sheetViews>
    <sheetView tabSelected="1" zoomScale="175" zoomScaleNormal="175" workbookViewId="0">
      <selection activeCell="H9" sqref="H9"/>
    </sheetView>
  </sheetViews>
  <sheetFormatPr defaultRowHeight="15" x14ac:dyDescent="0.25"/>
  <cols>
    <col min="1" max="1" width="17.85546875" customWidth="1"/>
    <col min="2" max="2" width="19.85546875" customWidth="1"/>
    <col min="3" max="3" width="18.42578125" customWidth="1"/>
    <col min="6" max="6" width="18.28515625" customWidth="1"/>
  </cols>
  <sheetData>
    <row r="5" spans="1:11" x14ac:dyDescent="0.25">
      <c r="A5" s="20" t="s">
        <v>660</v>
      </c>
      <c r="B5" s="20" t="s">
        <v>656</v>
      </c>
      <c r="D5" s="34">
        <v>0.1</v>
      </c>
      <c r="E5" s="34">
        <v>0.15</v>
      </c>
      <c r="F5" s="34">
        <v>0.25</v>
      </c>
    </row>
    <row r="6" spans="1:11" x14ac:dyDescent="0.25">
      <c r="A6" t="s">
        <v>657</v>
      </c>
      <c r="B6">
        <v>1000</v>
      </c>
      <c r="D6">
        <f>$B6*(1-D$5)</f>
        <v>900</v>
      </c>
      <c r="E6">
        <f t="shared" ref="E6:F8" si="0">$B6*(1-E$5)</f>
        <v>850</v>
      </c>
      <c r="F6">
        <f t="shared" si="0"/>
        <v>750</v>
      </c>
    </row>
    <row r="7" spans="1:11" x14ac:dyDescent="0.25">
      <c r="A7" t="s">
        <v>658</v>
      </c>
      <c r="B7">
        <v>1500</v>
      </c>
      <c r="D7">
        <f t="shared" ref="D7:D8" si="1">$B7*(1-D$5)</f>
        <v>1350</v>
      </c>
      <c r="E7">
        <f t="shared" si="0"/>
        <v>1275</v>
      </c>
      <c r="F7">
        <f t="shared" si="0"/>
        <v>1125</v>
      </c>
    </row>
    <row r="8" spans="1:11" x14ac:dyDescent="0.25">
      <c r="A8" t="s">
        <v>659</v>
      </c>
      <c r="B8">
        <v>2500</v>
      </c>
      <c r="D8">
        <f t="shared" si="1"/>
        <v>2250</v>
      </c>
      <c r="E8">
        <f t="shared" si="0"/>
        <v>2125</v>
      </c>
      <c r="F8">
        <f t="shared" si="0"/>
        <v>1875</v>
      </c>
    </row>
    <row r="10" spans="1:11" x14ac:dyDescent="0.25">
      <c r="A10" s="5" t="s">
        <v>662</v>
      </c>
      <c r="B10" s="1"/>
      <c r="D10" s="19" t="s">
        <v>670</v>
      </c>
      <c r="E10" s="19"/>
      <c r="F10" s="19"/>
      <c r="G10" s="19"/>
      <c r="H10" s="19"/>
      <c r="I10" s="19"/>
      <c r="J10" s="19"/>
      <c r="K10" s="19"/>
    </row>
    <row r="11" spans="1:11" x14ac:dyDescent="0.25">
      <c r="A11" s="1" t="s">
        <v>661</v>
      </c>
      <c r="B11" s="1"/>
      <c r="D11" s="19" t="s">
        <v>671</v>
      </c>
      <c r="E11" s="19"/>
      <c r="F11" s="19"/>
      <c r="G11" s="19"/>
      <c r="H11" s="19"/>
      <c r="I11" s="19"/>
      <c r="J11" s="19"/>
      <c r="K11" s="19"/>
    </row>
    <row r="12" spans="1:11" x14ac:dyDescent="0.25">
      <c r="D12" s="19" t="s">
        <v>672</v>
      </c>
      <c r="E12" s="19"/>
      <c r="F12" s="19"/>
      <c r="G12" s="19"/>
      <c r="H12" s="19"/>
      <c r="I12" s="19"/>
      <c r="J12" s="19"/>
      <c r="K12" s="19"/>
    </row>
    <row r="18" spans="1:7" x14ac:dyDescent="0.25">
      <c r="D18" s="35" t="s">
        <v>667</v>
      </c>
      <c r="E18" s="35"/>
      <c r="F18" s="36" t="s">
        <v>668</v>
      </c>
      <c r="G18" s="36"/>
    </row>
    <row r="19" spans="1:7" x14ac:dyDescent="0.25">
      <c r="D19" s="21" t="s">
        <v>665</v>
      </c>
      <c r="E19" s="21" t="s">
        <v>664</v>
      </c>
      <c r="F19" s="21" t="s">
        <v>665</v>
      </c>
      <c r="G19" s="21" t="s">
        <v>664</v>
      </c>
    </row>
    <row r="20" spans="1:7" x14ac:dyDescent="0.25">
      <c r="D20">
        <v>1</v>
      </c>
      <c r="E20">
        <f>LARGE($E$28:$E$227,D20)</f>
        <v>995.91</v>
      </c>
      <c r="F20">
        <v>1</v>
      </c>
      <c r="G20">
        <f>SMALL($E$28:$E$227,F20)</f>
        <v>3.17</v>
      </c>
    </row>
    <row r="21" spans="1:7" x14ac:dyDescent="0.25">
      <c r="A21" s="1" t="s">
        <v>663</v>
      </c>
      <c r="B21" s="1"/>
      <c r="D21">
        <v>2</v>
      </c>
      <c r="E21">
        <f>LARGE($E$28:$E$227,D21)</f>
        <v>989.64</v>
      </c>
      <c r="F21">
        <v>2</v>
      </c>
      <c r="G21">
        <f>SMALL($E$28:$E$227,F21)</f>
        <v>4.38</v>
      </c>
    </row>
    <row r="22" spans="1:7" x14ac:dyDescent="0.25">
      <c r="A22" s="1" t="s">
        <v>666</v>
      </c>
      <c r="B22" s="1"/>
      <c r="D22">
        <v>3</v>
      </c>
      <c r="E22">
        <f>LARGE($E$28:$E$227,D22)</f>
        <v>986.66</v>
      </c>
      <c r="F22">
        <v>3</v>
      </c>
      <c r="G22">
        <f>SMALL($E$28:$E$227,F22)</f>
        <v>8.81</v>
      </c>
    </row>
    <row r="23" spans="1:7" x14ac:dyDescent="0.25">
      <c r="D23">
        <v>4</v>
      </c>
      <c r="E23">
        <f>LARGE($E$28:$E$227,D23)</f>
        <v>967.54</v>
      </c>
      <c r="F23">
        <v>4</v>
      </c>
      <c r="G23">
        <f>SMALL($E$28:$E$227,F23)</f>
        <v>10.02</v>
      </c>
    </row>
    <row r="24" spans="1:7" x14ac:dyDescent="0.25">
      <c r="D24">
        <v>5</v>
      </c>
      <c r="E24">
        <f>LARGE($E$28:$E$227,D24)</f>
        <v>960.5</v>
      </c>
      <c r="F24">
        <v>5</v>
      </c>
      <c r="G24">
        <f>SMALL($E$28:$E$227,F24)</f>
        <v>10.55</v>
      </c>
    </row>
    <row r="25" spans="1:7" x14ac:dyDescent="0.25">
      <c r="A25" s="17" t="s">
        <v>669</v>
      </c>
      <c r="B25" s="17"/>
      <c r="C25" s="17"/>
    </row>
    <row r="26" spans="1:7" ht="15.75" thickBot="1" x14ac:dyDescent="0.3"/>
    <row r="27" spans="1:7" ht="30.75" thickBot="1" x14ac:dyDescent="0.3">
      <c r="A27" s="23" t="s">
        <v>4</v>
      </c>
      <c r="B27" s="24" t="s">
        <v>5</v>
      </c>
      <c r="C27" s="24" t="s">
        <v>6</v>
      </c>
      <c r="D27" s="24" t="s">
        <v>7</v>
      </c>
      <c r="E27" s="24" t="s">
        <v>8</v>
      </c>
      <c r="F27" s="24" t="s">
        <v>9</v>
      </c>
    </row>
    <row r="28" spans="1:7" x14ac:dyDescent="0.25">
      <c r="A28" t="s">
        <v>10</v>
      </c>
      <c r="B28" t="s">
        <v>11</v>
      </c>
      <c r="C28" t="s">
        <v>0</v>
      </c>
      <c r="D28" t="s">
        <v>12</v>
      </c>
      <c r="E28">
        <v>768.41</v>
      </c>
      <c r="F28">
        <v>147.76</v>
      </c>
    </row>
    <row r="29" spans="1:7" x14ac:dyDescent="0.25">
      <c r="A29" t="s">
        <v>13</v>
      </c>
      <c r="B29" t="s">
        <v>14</v>
      </c>
      <c r="C29" t="s">
        <v>1</v>
      </c>
      <c r="D29" t="s">
        <v>15</v>
      </c>
      <c r="E29">
        <v>789.06</v>
      </c>
      <c r="F29">
        <v>584.54999999999995</v>
      </c>
    </row>
    <row r="30" spans="1:7" x14ac:dyDescent="0.25">
      <c r="A30" t="s">
        <v>16</v>
      </c>
      <c r="B30" t="s">
        <v>17</v>
      </c>
      <c r="C30" t="s">
        <v>1</v>
      </c>
      <c r="D30" t="s">
        <v>18</v>
      </c>
      <c r="E30">
        <v>331.24</v>
      </c>
      <c r="F30">
        <v>641.28</v>
      </c>
    </row>
    <row r="31" spans="1:7" x14ac:dyDescent="0.25">
      <c r="A31" t="s">
        <v>19</v>
      </c>
      <c r="B31" t="s">
        <v>20</v>
      </c>
      <c r="C31" t="s">
        <v>1</v>
      </c>
      <c r="D31" t="s">
        <v>12</v>
      </c>
      <c r="E31">
        <v>489.5</v>
      </c>
      <c r="F31">
        <v>677.01</v>
      </c>
    </row>
    <row r="32" spans="1:7" x14ac:dyDescent="0.25">
      <c r="A32" t="s">
        <v>21</v>
      </c>
      <c r="B32" t="s">
        <v>22</v>
      </c>
      <c r="C32" t="s">
        <v>0</v>
      </c>
      <c r="D32" t="s">
        <v>18</v>
      </c>
      <c r="E32">
        <v>293.68</v>
      </c>
      <c r="F32">
        <v>440.04</v>
      </c>
    </row>
    <row r="33" spans="1:6" x14ac:dyDescent="0.25">
      <c r="A33" t="s">
        <v>23</v>
      </c>
      <c r="B33" t="s">
        <v>24</v>
      </c>
      <c r="C33" t="s">
        <v>0</v>
      </c>
      <c r="D33" t="s">
        <v>25</v>
      </c>
      <c r="E33">
        <v>772.92</v>
      </c>
      <c r="F33">
        <v>335.77</v>
      </c>
    </row>
    <row r="34" spans="1:6" x14ac:dyDescent="0.25">
      <c r="A34" t="s">
        <v>26</v>
      </c>
      <c r="B34" t="s">
        <v>27</v>
      </c>
      <c r="C34" t="s">
        <v>2</v>
      </c>
      <c r="D34" t="s">
        <v>15</v>
      </c>
      <c r="E34">
        <v>756.45</v>
      </c>
      <c r="F34">
        <v>286.7</v>
      </c>
    </row>
    <row r="35" spans="1:6" x14ac:dyDescent="0.25">
      <c r="A35" t="s">
        <v>28</v>
      </c>
      <c r="B35" t="s">
        <v>29</v>
      </c>
      <c r="C35" t="s">
        <v>1</v>
      </c>
      <c r="D35" t="s">
        <v>12</v>
      </c>
      <c r="E35">
        <v>4.38</v>
      </c>
      <c r="F35">
        <v>125.77</v>
      </c>
    </row>
    <row r="36" spans="1:6" x14ac:dyDescent="0.25">
      <c r="A36" t="s">
        <v>30</v>
      </c>
      <c r="B36" t="s">
        <v>31</v>
      </c>
      <c r="C36" t="s">
        <v>0</v>
      </c>
      <c r="D36" t="s">
        <v>18</v>
      </c>
      <c r="E36">
        <v>253.13</v>
      </c>
      <c r="F36">
        <v>216.18</v>
      </c>
    </row>
    <row r="37" spans="1:6" x14ac:dyDescent="0.25">
      <c r="A37" t="s">
        <v>32</v>
      </c>
      <c r="B37" t="s">
        <v>33</v>
      </c>
      <c r="C37" t="s">
        <v>1</v>
      </c>
      <c r="D37" t="s">
        <v>34</v>
      </c>
      <c r="E37">
        <v>529.16999999999996</v>
      </c>
      <c r="F37">
        <v>162.02000000000001</v>
      </c>
    </row>
    <row r="38" spans="1:6" x14ac:dyDescent="0.25">
      <c r="A38" t="s">
        <v>35</v>
      </c>
      <c r="B38" t="s">
        <v>36</v>
      </c>
      <c r="C38" t="s">
        <v>1</v>
      </c>
      <c r="D38" t="s">
        <v>15</v>
      </c>
      <c r="E38">
        <v>647.88</v>
      </c>
      <c r="F38">
        <v>275.74</v>
      </c>
    </row>
    <row r="39" spans="1:6" x14ac:dyDescent="0.25">
      <c r="A39" t="s">
        <v>37</v>
      </c>
      <c r="B39" t="s">
        <v>38</v>
      </c>
      <c r="C39" t="s">
        <v>0</v>
      </c>
      <c r="D39" t="s">
        <v>15</v>
      </c>
      <c r="E39">
        <v>677.46</v>
      </c>
      <c r="F39">
        <v>740.72</v>
      </c>
    </row>
    <row r="40" spans="1:6" x14ac:dyDescent="0.25">
      <c r="A40" t="s">
        <v>39</v>
      </c>
      <c r="B40" t="s">
        <v>40</v>
      </c>
      <c r="C40" t="s">
        <v>1</v>
      </c>
      <c r="D40" t="s">
        <v>41</v>
      </c>
      <c r="E40">
        <v>116.58</v>
      </c>
      <c r="F40">
        <v>619.99</v>
      </c>
    </row>
    <row r="41" spans="1:6" x14ac:dyDescent="0.25">
      <c r="A41" t="s">
        <v>42</v>
      </c>
      <c r="B41" t="s">
        <v>43</v>
      </c>
      <c r="C41" t="s">
        <v>1</v>
      </c>
      <c r="D41" t="s">
        <v>15</v>
      </c>
      <c r="E41">
        <v>867.44</v>
      </c>
      <c r="F41">
        <v>999.67</v>
      </c>
    </row>
    <row r="42" spans="1:6" x14ac:dyDescent="0.25">
      <c r="A42" t="s">
        <v>44</v>
      </c>
      <c r="B42" t="s">
        <v>45</v>
      </c>
      <c r="C42" t="s">
        <v>1</v>
      </c>
      <c r="D42" t="s">
        <v>12</v>
      </c>
      <c r="E42">
        <v>832.47</v>
      </c>
      <c r="F42">
        <v>820.11</v>
      </c>
    </row>
    <row r="43" spans="1:6" x14ac:dyDescent="0.25">
      <c r="A43" t="s">
        <v>46</v>
      </c>
      <c r="B43" t="s">
        <v>47</v>
      </c>
      <c r="C43" t="s">
        <v>1</v>
      </c>
      <c r="D43" t="s">
        <v>34</v>
      </c>
      <c r="E43">
        <v>105.02</v>
      </c>
      <c r="F43">
        <v>43.26</v>
      </c>
    </row>
    <row r="44" spans="1:6" x14ac:dyDescent="0.25">
      <c r="A44" t="s">
        <v>48</v>
      </c>
      <c r="B44" t="s">
        <v>49</v>
      </c>
      <c r="C44" t="s">
        <v>3</v>
      </c>
      <c r="D44" t="s">
        <v>25</v>
      </c>
      <c r="E44">
        <v>697.37</v>
      </c>
      <c r="F44">
        <v>530.17999999999995</v>
      </c>
    </row>
    <row r="45" spans="1:6" x14ac:dyDescent="0.25">
      <c r="A45" t="s">
        <v>50</v>
      </c>
      <c r="B45" t="s">
        <v>51</v>
      </c>
      <c r="C45" t="s">
        <v>3</v>
      </c>
      <c r="D45" t="s">
        <v>12</v>
      </c>
      <c r="E45">
        <v>326.93</v>
      </c>
      <c r="F45">
        <v>270.92</v>
      </c>
    </row>
    <row r="46" spans="1:6" x14ac:dyDescent="0.25">
      <c r="A46" t="s">
        <v>52</v>
      </c>
      <c r="B46" t="s">
        <v>53</v>
      </c>
      <c r="C46" t="s">
        <v>0</v>
      </c>
      <c r="D46" t="s">
        <v>12</v>
      </c>
      <c r="E46">
        <v>831.29</v>
      </c>
      <c r="F46">
        <v>288.2</v>
      </c>
    </row>
    <row r="47" spans="1:6" x14ac:dyDescent="0.25">
      <c r="A47" t="s">
        <v>54</v>
      </c>
      <c r="B47" t="s">
        <v>55</v>
      </c>
      <c r="C47" t="s">
        <v>1</v>
      </c>
      <c r="D47" t="s">
        <v>18</v>
      </c>
      <c r="E47">
        <v>922.73</v>
      </c>
      <c r="F47">
        <v>523.12</v>
      </c>
    </row>
    <row r="48" spans="1:6" x14ac:dyDescent="0.25">
      <c r="A48" t="s">
        <v>56</v>
      </c>
      <c r="B48" t="s">
        <v>57</v>
      </c>
      <c r="C48" t="s">
        <v>0</v>
      </c>
      <c r="D48" t="s">
        <v>41</v>
      </c>
      <c r="E48">
        <v>66.42</v>
      </c>
      <c r="F48">
        <v>784.61</v>
      </c>
    </row>
    <row r="49" spans="1:6" x14ac:dyDescent="0.25">
      <c r="A49" t="s">
        <v>58</v>
      </c>
      <c r="B49" t="s">
        <v>59</v>
      </c>
      <c r="C49" t="s">
        <v>1</v>
      </c>
      <c r="D49" t="s">
        <v>15</v>
      </c>
      <c r="E49">
        <v>509.65</v>
      </c>
      <c r="F49">
        <v>756.29</v>
      </c>
    </row>
    <row r="50" spans="1:6" x14ac:dyDescent="0.25">
      <c r="A50" t="s">
        <v>60</v>
      </c>
      <c r="B50" t="s">
        <v>61</v>
      </c>
      <c r="C50" t="s">
        <v>62</v>
      </c>
      <c r="D50" t="s">
        <v>41</v>
      </c>
      <c r="E50">
        <v>617.66999999999996</v>
      </c>
      <c r="F50">
        <v>595.07000000000005</v>
      </c>
    </row>
    <row r="51" spans="1:6" x14ac:dyDescent="0.25">
      <c r="A51" t="s">
        <v>63</v>
      </c>
      <c r="B51" t="s">
        <v>64</v>
      </c>
      <c r="C51" t="s">
        <v>1</v>
      </c>
      <c r="D51" t="s">
        <v>25</v>
      </c>
      <c r="E51">
        <v>617.79999999999995</v>
      </c>
      <c r="F51">
        <v>409.45</v>
      </c>
    </row>
    <row r="52" spans="1:6" x14ac:dyDescent="0.25">
      <c r="A52" t="s">
        <v>65</v>
      </c>
      <c r="B52" t="s">
        <v>66</v>
      </c>
      <c r="C52" t="s">
        <v>0</v>
      </c>
      <c r="D52" t="s">
        <v>25</v>
      </c>
      <c r="E52">
        <v>714.25</v>
      </c>
      <c r="F52">
        <v>369.91</v>
      </c>
    </row>
    <row r="53" spans="1:6" x14ac:dyDescent="0.25">
      <c r="A53" t="s">
        <v>67</v>
      </c>
      <c r="B53" t="s">
        <v>68</v>
      </c>
      <c r="C53" t="s">
        <v>1</v>
      </c>
      <c r="D53" t="s">
        <v>15</v>
      </c>
      <c r="E53">
        <v>248.49</v>
      </c>
      <c r="F53">
        <v>383.62</v>
      </c>
    </row>
    <row r="54" spans="1:6" x14ac:dyDescent="0.25">
      <c r="A54" t="s">
        <v>69</v>
      </c>
      <c r="B54" t="s">
        <v>70</v>
      </c>
      <c r="C54" t="s">
        <v>0</v>
      </c>
      <c r="D54" t="s">
        <v>18</v>
      </c>
      <c r="E54">
        <v>146.36000000000001</v>
      </c>
      <c r="F54">
        <v>792.49</v>
      </c>
    </row>
    <row r="55" spans="1:6" x14ac:dyDescent="0.25">
      <c r="A55" t="s">
        <v>71</v>
      </c>
      <c r="B55" t="s">
        <v>72</v>
      </c>
      <c r="C55" t="s">
        <v>1</v>
      </c>
      <c r="D55" t="s">
        <v>25</v>
      </c>
      <c r="E55">
        <v>518.63</v>
      </c>
      <c r="F55">
        <v>894.16</v>
      </c>
    </row>
    <row r="56" spans="1:6" x14ac:dyDescent="0.25">
      <c r="A56" t="s">
        <v>73</v>
      </c>
      <c r="B56" t="s">
        <v>74</v>
      </c>
      <c r="C56" t="s">
        <v>0</v>
      </c>
      <c r="D56" t="s">
        <v>75</v>
      </c>
      <c r="E56">
        <v>279.89999999999998</v>
      </c>
      <c r="F56">
        <v>424.59</v>
      </c>
    </row>
    <row r="57" spans="1:6" x14ac:dyDescent="0.25">
      <c r="A57" t="s">
        <v>76</v>
      </c>
      <c r="B57" t="s">
        <v>77</v>
      </c>
      <c r="C57" t="s">
        <v>1</v>
      </c>
      <c r="D57" t="s">
        <v>15</v>
      </c>
      <c r="E57">
        <v>474.97</v>
      </c>
      <c r="F57">
        <v>215.38</v>
      </c>
    </row>
    <row r="58" spans="1:6" x14ac:dyDescent="0.25">
      <c r="A58" t="s">
        <v>78</v>
      </c>
      <c r="B58" t="s">
        <v>79</v>
      </c>
      <c r="C58" t="s">
        <v>1</v>
      </c>
      <c r="D58" t="s">
        <v>18</v>
      </c>
      <c r="E58">
        <v>633.32000000000005</v>
      </c>
      <c r="F58">
        <v>345.6</v>
      </c>
    </row>
    <row r="59" spans="1:6" x14ac:dyDescent="0.25">
      <c r="A59" t="s">
        <v>80</v>
      </c>
      <c r="B59" t="s">
        <v>81</v>
      </c>
      <c r="C59" t="s">
        <v>1</v>
      </c>
      <c r="D59" t="s">
        <v>18</v>
      </c>
      <c r="E59">
        <v>10.55</v>
      </c>
      <c r="F59">
        <v>679.21</v>
      </c>
    </row>
    <row r="60" spans="1:6" x14ac:dyDescent="0.25">
      <c r="A60" t="s">
        <v>82</v>
      </c>
      <c r="B60" t="s">
        <v>83</v>
      </c>
      <c r="C60" t="s">
        <v>1</v>
      </c>
      <c r="D60" t="s">
        <v>25</v>
      </c>
      <c r="E60">
        <v>149.04</v>
      </c>
      <c r="F60">
        <v>867.49</v>
      </c>
    </row>
    <row r="61" spans="1:6" x14ac:dyDescent="0.25">
      <c r="A61" t="s">
        <v>84</v>
      </c>
      <c r="B61" t="s">
        <v>85</v>
      </c>
      <c r="C61" t="s">
        <v>3</v>
      </c>
      <c r="D61" t="s">
        <v>12</v>
      </c>
      <c r="E61">
        <v>624.29</v>
      </c>
      <c r="F61">
        <v>6.01</v>
      </c>
    </row>
    <row r="62" spans="1:6" x14ac:dyDescent="0.25">
      <c r="A62" t="s">
        <v>86</v>
      </c>
      <c r="B62" t="s">
        <v>87</v>
      </c>
      <c r="C62" t="s">
        <v>0</v>
      </c>
      <c r="D62" t="s">
        <v>75</v>
      </c>
      <c r="E62">
        <v>482.97</v>
      </c>
      <c r="F62">
        <v>370.11</v>
      </c>
    </row>
    <row r="63" spans="1:6" x14ac:dyDescent="0.25">
      <c r="A63" t="s">
        <v>88</v>
      </c>
      <c r="B63" t="s">
        <v>89</v>
      </c>
      <c r="C63" t="s">
        <v>0</v>
      </c>
      <c r="D63" t="s">
        <v>12</v>
      </c>
      <c r="E63">
        <v>909.56</v>
      </c>
      <c r="F63">
        <v>144.99</v>
      </c>
    </row>
    <row r="64" spans="1:6" x14ac:dyDescent="0.25">
      <c r="A64" t="s">
        <v>90</v>
      </c>
      <c r="B64" t="s">
        <v>91</v>
      </c>
      <c r="C64" t="s">
        <v>1</v>
      </c>
      <c r="D64" t="s">
        <v>34</v>
      </c>
      <c r="E64">
        <v>94.55</v>
      </c>
      <c r="F64">
        <v>369.12</v>
      </c>
    </row>
    <row r="65" spans="1:6" x14ac:dyDescent="0.25">
      <c r="A65" t="s">
        <v>92</v>
      </c>
      <c r="B65" t="s">
        <v>93</v>
      </c>
      <c r="C65" t="s">
        <v>0</v>
      </c>
      <c r="D65" t="s">
        <v>18</v>
      </c>
      <c r="E65">
        <v>10.02</v>
      </c>
      <c r="F65">
        <v>368.38</v>
      </c>
    </row>
    <row r="66" spans="1:6" x14ac:dyDescent="0.25">
      <c r="A66" t="s">
        <v>94</v>
      </c>
      <c r="B66" t="s">
        <v>95</v>
      </c>
      <c r="C66" t="s">
        <v>1</v>
      </c>
      <c r="D66" t="s">
        <v>15</v>
      </c>
      <c r="E66">
        <v>377.94</v>
      </c>
      <c r="F66">
        <v>410.79</v>
      </c>
    </row>
    <row r="67" spans="1:6" x14ac:dyDescent="0.25">
      <c r="A67" t="s">
        <v>96</v>
      </c>
      <c r="B67" t="s">
        <v>97</v>
      </c>
      <c r="C67" t="s">
        <v>0</v>
      </c>
      <c r="D67" t="s">
        <v>41</v>
      </c>
      <c r="E67">
        <v>954.71</v>
      </c>
      <c r="F67">
        <v>600.32000000000005</v>
      </c>
    </row>
    <row r="68" spans="1:6" x14ac:dyDescent="0.25">
      <c r="A68" t="s">
        <v>98</v>
      </c>
      <c r="B68" t="s">
        <v>99</v>
      </c>
      <c r="C68" t="s">
        <v>1</v>
      </c>
      <c r="D68" t="s">
        <v>15</v>
      </c>
      <c r="E68">
        <v>238.92</v>
      </c>
      <c r="F68">
        <v>30.05</v>
      </c>
    </row>
    <row r="69" spans="1:6" x14ac:dyDescent="0.25">
      <c r="A69" t="s">
        <v>100</v>
      </c>
      <c r="B69" t="s">
        <v>101</v>
      </c>
      <c r="C69" t="s">
        <v>0</v>
      </c>
      <c r="D69" t="s">
        <v>25</v>
      </c>
      <c r="E69">
        <v>762.03</v>
      </c>
      <c r="F69">
        <v>55.85</v>
      </c>
    </row>
    <row r="70" spans="1:6" x14ac:dyDescent="0.25">
      <c r="A70" t="s">
        <v>102</v>
      </c>
      <c r="B70" t="s">
        <v>103</v>
      </c>
      <c r="C70" t="s">
        <v>62</v>
      </c>
      <c r="D70" t="s">
        <v>34</v>
      </c>
      <c r="E70">
        <v>8.81</v>
      </c>
      <c r="F70">
        <v>249.31</v>
      </c>
    </row>
    <row r="71" spans="1:6" x14ac:dyDescent="0.25">
      <c r="A71" t="s">
        <v>104</v>
      </c>
      <c r="B71" t="s">
        <v>105</v>
      </c>
      <c r="C71" t="s">
        <v>0</v>
      </c>
      <c r="D71" t="s">
        <v>25</v>
      </c>
      <c r="E71">
        <v>166.1</v>
      </c>
      <c r="F71">
        <v>229.71</v>
      </c>
    </row>
    <row r="72" spans="1:6" x14ac:dyDescent="0.25">
      <c r="A72" t="s">
        <v>106</v>
      </c>
      <c r="B72" t="s">
        <v>107</v>
      </c>
      <c r="C72" t="s">
        <v>1</v>
      </c>
      <c r="D72" t="s">
        <v>25</v>
      </c>
      <c r="E72">
        <v>246.21</v>
      </c>
      <c r="F72">
        <v>3.67</v>
      </c>
    </row>
    <row r="73" spans="1:6" x14ac:dyDescent="0.25">
      <c r="A73" t="s">
        <v>108</v>
      </c>
      <c r="B73" t="s">
        <v>109</v>
      </c>
      <c r="C73" t="s">
        <v>110</v>
      </c>
      <c r="D73" t="s">
        <v>25</v>
      </c>
      <c r="E73">
        <v>687.25</v>
      </c>
      <c r="F73">
        <v>653.58000000000004</v>
      </c>
    </row>
    <row r="74" spans="1:6" x14ac:dyDescent="0.25">
      <c r="A74" t="s">
        <v>111</v>
      </c>
      <c r="B74" t="s">
        <v>112</v>
      </c>
      <c r="C74" t="s">
        <v>1</v>
      </c>
      <c r="D74" t="s">
        <v>41</v>
      </c>
      <c r="E74">
        <v>388.17</v>
      </c>
      <c r="F74">
        <v>787.79</v>
      </c>
    </row>
    <row r="75" spans="1:6" x14ac:dyDescent="0.25">
      <c r="A75" t="s">
        <v>113</v>
      </c>
      <c r="B75" t="s">
        <v>114</v>
      </c>
      <c r="C75" t="s">
        <v>110</v>
      </c>
      <c r="D75" t="s">
        <v>41</v>
      </c>
      <c r="E75">
        <v>634.55999999999995</v>
      </c>
      <c r="F75">
        <v>555.08000000000004</v>
      </c>
    </row>
    <row r="76" spans="1:6" x14ac:dyDescent="0.25">
      <c r="A76" t="s">
        <v>115</v>
      </c>
      <c r="B76" t="s">
        <v>116</v>
      </c>
      <c r="C76" t="s">
        <v>0</v>
      </c>
      <c r="D76" t="s">
        <v>18</v>
      </c>
      <c r="E76">
        <v>777.88</v>
      </c>
      <c r="F76">
        <v>983.42</v>
      </c>
    </row>
    <row r="77" spans="1:6" x14ac:dyDescent="0.25">
      <c r="A77" t="s">
        <v>117</v>
      </c>
      <c r="B77" t="s">
        <v>118</v>
      </c>
      <c r="C77" t="s">
        <v>1</v>
      </c>
      <c r="D77" t="s">
        <v>15</v>
      </c>
      <c r="E77">
        <v>89.66</v>
      </c>
      <c r="F77">
        <v>442.12</v>
      </c>
    </row>
    <row r="78" spans="1:6" x14ac:dyDescent="0.25">
      <c r="A78" t="s">
        <v>119</v>
      </c>
      <c r="B78" t="s">
        <v>120</v>
      </c>
      <c r="C78" t="s">
        <v>1</v>
      </c>
      <c r="D78" t="s">
        <v>41</v>
      </c>
      <c r="E78">
        <v>154.86000000000001</v>
      </c>
      <c r="F78">
        <v>598.58000000000004</v>
      </c>
    </row>
    <row r="79" spans="1:6" x14ac:dyDescent="0.25">
      <c r="A79" t="s">
        <v>121</v>
      </c>
      <c r="B79" t="s">
        <v>122</v>
      </c>
      <c r="C79" t="s">
        <v>1</v>
      </c>
      <c r="D79" t="s">
        <v>25</v>
      </c>
      <c r="E79">
        <v>202.09</v>
      </c>
      <c r="F79">
        <v>164.5</v>
      </c>
    </row>
    <row r="80" spans="1:6" x14ac:dyDescent="0.25">
      <c r="A80" t="s">
        <v>123</v>
      </c>
      <c r="B80" t="s">
        <v>124</v>
      </c>
      <c r="C80" t="s">
        <v>62</v>
      </c>
      <c r="D80" t="s">
        <v>75</v>
      </c>
      <c r="E80">
        <v>777.5</v>
      </c>
      <c r="F80">
        <v>2.84</v>
      </c>
    </row>
    <row r="81" spans="1:6" x14ac:dyDescent="0.25">
      <c r="A81" t="s">
        <v>125</v>
      </c>
      <c r="B81" t="s">
        <v>126</v>
      </c>
      <c r="C81" t="s">
        <v>62</v>
      </c>
      <c r="D81" t="s">
        <v>18</v>
      </c>
      <c r="E81">
        <v>559.37</v>
      </c>
      <c r="F81">
        <v>65.72</v>
      </c>
    </row>
    <row r="82" spans="1:6" x14ac:dyDescent="0.25">
      <c r="A82" t="s">
        <v>127</v>
      </c>
      <c r="B82" t="s">
        <v>128</v>
      </c>
      <c r="C82" t="s">
        <v>0</v>
      </c>
      <c r="D82" t="s">
        <v>12</v>
      </c>
      <c r="E82">
        <v>497.91</v>
      </c>
      <c r="F82">
        <v>31.2</v>
      </c>
    </row>
    <row r="83" spans="1:6" x14ac:dyDescent="0.25">
      <c r="A83" t="s">
        <v>129</v>
      </c>
      <c r="B83" t="s">
        <v>130</v>
      </c>
      <c r="C83" t="s">
        <v>0</v>
      </c>
      <c r="D83" t="s">
        <v>25</v>
      </c>
      <c r="E83">
        <v>800.72</v>
      </c>
      <c r="F83">
        <v>762.68</v>
      </c>
    </row>
    <row r="84" spans="1:6" x14ac:dyDescent="0.25">
      <c r="A84" t="s">
        <v>131</v>
      </c>
      <c r="B84" t="s">
        <v>132</v>
      </c>
      <c r="C84" t="s">
        <v>1</v>
      </c>
      <c r="D84" t="s">
        <v>25</v>
      </c>
      <c r="E84">
        <v>954.1</v>
      </c>
      <c r="F84">
        <v>780.63</v>
      </c>
    </row>
    <row r="85" spans="1:6" x14ac:dyDescent="0.25">
      <c r="A85" t="s">
        <v>133</v>
      </c>
      <c r="B85" t="s">
        <v>134</v>
      </c>
      <c r="C85" t="s">
        <v>135</v>
      </c>
      <c r="D85" t="s">
        <v>15</v>
      </c>
      <c r="E85">
        <v>152.91999999999999</v>
      </c>
      <c r="F85">
        <v>448.3</v>
      </c>
    </row>
    <row r="86" spans="1:6" x14ac:dyDescent="0.25">
      <c r="A86" t="s">
        <v>136</v>
      </c>
      <c r="B86" t="s">
        <v>137</v>
      </c>
      <c r="C86" t="s">
        <v>0</v>
      </c>
      <c r="D86" t="s">
        <v>75</v>
      </c>
      <c r="E86">
        <v>832.3</v>
      </c>
      <c r="F86">
        <v>128.47</v>
      </c>
    </row>
    <row r="87" spans="1:6" x14ac:dyDescent="0.25">
      <c r="A87" t="s">
        <v>138</v>
      </c>
      <c r="B87" t="s">
        <v>139</v>
      </c>
      <c r="C87" t="s">
        <v>1</v>
      </c>
      <c r="D87" t="s">
        <v>18</v>
      </c>
      <c r="E87">
        <v>179.94</v>
      </c>
      <c r="F87">
        <v>826.8</v>
      </c>
    </row>
    <row r="88" spans="1:6" x14ac:dyDescent="0.25">
      <c r="A88" t="s">
        <v>140</v>
      </c>
      <c r="B88" t="s">
        <v>141</v>
      </c>
      <c r="C88" t="s">
        <v>0</v>
      </c>
      <c r="D88" t="s">
        <v>12</v>
      </c>
      <c r="E88">
        <v>202.24</v>
      </c>
      <c r="F88">
        <v>763.78</v>
      </c>
    </row>
    <row r="89" spans="1:6" x14ac:dyDescent="0.25">
      <c r="A89" t="s">
        <v>142</v>
      </c>
      <c r="B89" t="s">
        <v>143</v>
      </c>
      <c r="C89" t="s">
        <v>0</v>
      </c>
      <c r="D89" t="s">
        <v>75</v>
      </c>
      <c r="E89">
        <v>440.36</v>
      </c>
      <c r="F89">
        <v>410.33</v>
      </c>
    </row>
    <row r="90" spans="1:6" x14ac:dyDescent="0.25">
      <c r="A90" t="s">
        <v>144</v>
      </c>
      <c r="B90" t="s">
        <v>145</v>
      </c>
      <c r="C90" t="s">
        <v>0</v>
      </c>
      <c r="D90" t="s">
        <v>75</v>
      </c>
      <c r="E90">
        <v>744.8</v>
      </c>
      <c r="F90">
        <v>856.47</v>
      </c>
    </row>
    <row r="91" spans="1:6" x14ac:dyDescent="0.25">
      <c r="A91" t="s">
        <v>146</v>
      </c>
      <c r="B91" t="s">
        <v>147</v>
      </c>
      <c r="C91" t="s">
        <v>1</v>
      </c>
      <c r="D91" t="s">
        <v>18</v>
      </c>
      <c r="E91">
        <v>849.51</v>
      </c>
      <c r="F91">
        <v>977.14</v>
      </c>
    </row>
    <row r="92" spans="1:6" x14ac:dyDescent="0.25">
      <c r="A92" t="s">
        <v>148</v>
      </c>
      <c r="B92" t="s">
        <v>149</v>
      </c>
      <c r="C92" t="s">
        <v>1</v>
      </c>
      <c r="D92" t="s">
        <v>18</v>
      </c>
      <c r="E92">
        <v>328.44</v>
      </c>
      <c r="F92">
        <v>25.19</v>
      </c>
    </row>
    <row r="93" spans="1:6" x14ac:dyDescent="0.25">
      <c r="A93" t="s">
        <v>150</v>
      </c>
      <c r="B93" t="s">
        <v>151</v>
      </c>
      <c r="C93" t="s">
        <v>2</v>
      </c>
      <c r="D93" t="s">
        <v>25</v>
      </c>
      <c r="E93">
        <v>480.79</v>
      </c>
      <c r="F93">
        <v>539.37</v>
      </c>
    </row>
    <row r="94" spans="1:6" x14ac:dyDescent="0.25">
      <c r="A94" t="s">
        <v>152</v>
      </c>
      <c r="B94" t="s">
        <v>153</v>
      </c>
      <c r="C94" t="s">
        <v>1</v>
      </c>
      <c r="D94" t="s">
        <v>18</v>
      </c>
      <c r="E94">
        <v>623.76</v>
      </c>
      <c r="F94">
        <v>887.02</v>
      </c>
    </row>
    <row r="95" spans="1:6" x14ac:dyDescent="0.25">
      <c r="A95" t="s">
        <v>154</v>
      </c>
      <c r="B95" t="s">
        <v>155</v>
      </c>
      <c r="C95" t="s">
        <v>1</v>
      </c>
      <c r="D95" t="s">
        <v>34</v>
      </c>
      <c r="E95">
        <v>613.29999999999995</v>
      </c>
      <c r="F95">
        <v>612.34</v>
      </c>
    </row>
    <row r="96" spans="1:6" x14ac:dyDescent="0.25">
      <c r="A96" t="s">
        <v>156</v>
      </c>
      <c r="B96" t="s">
        <v>157</v>
      </c>
      <c r="C96" t="s">
        <v>0</v>
      </c>
      <c r="D96" t="s">
        <v>15</v>
      </c>
      <c r="E96">
        <v>71.61</v>
      </c>
      <c r="F96">
        <v>691.22</v>
      </c>
    </row>
    <row r="97" spans="1:6" x14ac:dyDescent="0.25">
      <c r="A97" t="s">
        <v>158</v>
      </c>
      <c r="B97" t="s">
        <v>159</v>
      </c>
      <c r="C97" t="s">
        <v>1</v>
      </c>
      <c r="D97" t="s">
        <v>15</v>
      </c>
      <c r="E97">
        <v>225.62</v>
      </c>
      <c r="F97">
        <v>334.55</v>
      </c>
    </row>
    <row r="98" spans="1:6" x14ac:dyDescent="0.25">
      <c r="A98" t="s">
        <v>160</v>
      </c>
      <c r="B98" t="s">
        <v>161</v>
      </c>
      <c r="C98" t="s">
        <v>1</v>
      </c>
      <c r="D98" t="s">
        <v>34</v>
      </c>
      <c r="E98">
        <v>453.46</v>
      </c>
      <c r="F98">
        <v>272.64</v>
      </c>
    </row>
    <row r="99" spans="1:6" x14ac:dyDescent="0.25">
      <c r="A99" t="s">
        <v>162</v>
      </c>
      <c r="B99" t="s">
        <v>163</v>
      </c>
      <c r="C99" t="s">
        <v>1</v>
      </c>
      <c r="D99" t="s">
        <v>12</v>
      </c>
      <c r="E99">
        <v>29.08</v>
      </c>
      <c r="F99">
        <v>536.23</v>
      </c>
    </row>
    <row r="100" spans="1:6" x14ac:dyDescent="0.25">
      <c r="A100" t="s">
        <v>164</v>
      </c>
      <c r="B100" t="s">
        <v>165</v>
      </c>
      <c r="C100" t="s">
        <v>1</v>
      </c>
      <c r="D100" t="s">
        <v>15</v>
      </c>
      <c r="E100">
        <v>879.05</v>
      </c>
      <c r="F100">
        <v>190.98</v>
      </c>
    </row>
    <row r="101" spans="1:6" x14ac:dyDescent="0.25">
      <c r="A101" t="s">
        <v>166</v>
      </c>
      <c r="B101" t="s">
        <v>167</v>
      </c>
      <c r="C101" t="s">
        <v>1</v>
      </c>
      <c r="D101" t="s">
        <v>18</v>
      </c>
      <c r="E101">
        <v>782.43</v>
      </c>
      <c r="F101">
        <v>693.14</v>
      </c>
    </row>
    <row r="102" spans="1:6" x14ac:dyDescent="0.25">
      <c r="A102" t="s">
        <v>168</v>
      </c>
      <c r="B102" t="s">
        <v>169</v>
      </c>
      <c r="C102" t="s">
        <v>0</v>
      </c>
      <c r="D102" t="s">
        <v>41</v>
      </c>
      <c r="E102">
        <v>128.21</v>
      </c>
      <c r="F102">
        <v>850.96</v>
      </c>
    </row>
    <row r="103" spans="1:6" x14ac:dyDescent="0.25">
      <c r="A103" t="s">
        <v>170</v>
      </c>
      <c r="B103" t="s">
        <v>171</v>
      </c>
      <c r="C103" t="s">
        <v>0</v>
      </c>
      <c r="D103" t="s">
        <v>15</v>
      </c>
      <c r="E103">
        <v>632.35</v>
      </c>
      <c r="F103">
        <v>450.16</v>
      </c>
    </row>
    <row r="104" spans="1:6" x14ac:dyDescent="0.25">
      <c r="A104" t="s">
        <v>172</v>
      </c>
      <c r="B104" t="s">
        <v>173</v>
      </c>
      <c r="C104" t="s">
        <v>0</v>
      </c>
      <c r="D104" t="s">
        <v>12</v>
      </c>
      <c r="E104">
        <v>430.09</v>
      </c>
      <c r="F104">
        <v>944.47</v>
      </c>
    </row>
    <row r="105" spans="1:6" x14ac:dyDescent="0.25">
      <c r="A105" t="s">
        <v>174</v>
      </c>
      <c r="B105" t="s">
        <v>175</v>
      </c>
      <c r="C105" t="s">
        <v>1</v>
      </c>
      <c r="D105" t="s">
        <v>34</v>
      </c>
      <c r="E105">
        <v>960.5</v>
      </c>
      <c r="F105">
        <v>244.6</v>
      </c>
    </row>
    <row r="106" spans="1:6" x14ac:dyDescent="0.25">
      <c r="A106" t="s">
        <v>176</v>
      </c>
      <c r="B106" t="s">
        <v>177</v>
      </c>
      <c r="C106" t="s">
        <v>1</v>
      </c>
      <c r="D106" t="s">
        <v>15</v>
      </c>
      <c r="E106">
        <v>60.16</v>
      </c>
      <c r="F106">
        <v>836.45</v>
      </c>
    </row>
    <row r="107" spans="1:6" x14ac:dyDescent="0.25">
      <c r="A107" t="s">
        <v>178</v>
      </c>
      <c r="B107" t="s">
        <v>179</v>
      </c>
      <c r="C107" t="s">
        <v>1</v>
      </c>
      <c r="D107" t="s">
        <v>18</v>
      </c>
      <c r="E107">
        <v>950.81</v>
      </c>
      <c r="F107">
        <v>400.38</v>
      </c>
    </row>
    <row r="108" spans="1:6" x14ac:dyDescent="0.25">
      <c r="A108" t="s">
        <v>180</v>
      </c>
      <c r="B108" t="s">
        <v>181</v>
      </c>
      <c r="C108" t="s">
        <v>1</v>
      </c>
      <c r="D108" t="s">
        <v>15</v>
      </c>
      <c r="E108">
        <v>320.92</v>
      </c>
      <c r="F108">
        <v>431.21</v>
      </c>
    </row>
    <row r="109" spans="1:6" x14ac:dyDescent="0.25">
      <c r="A109" t="s">
        <v>182</v>
      </c>
      <c r="B109" t="s">
        <v>183</v>
      </c>
      <c r="C109" t="s">
        <v>1</v>
      </c>
      <c r="D109" t="s">
        <v>41</v>
      </c>
      <c r="E109">
        <v>509.07</v>
      </c>
      <c r="F109">
        <v>903.11</v>
      </c>
    </row>
    <row r="110" spans="1:6" x14ac:dyDescent="0.25">
      <c r="A110" t="s">
        <v>184</v>
      </c>
      <c r="B110" t="s">
        <v>185</v>
      </c>
      <c r="C110" t="s">
        <v>0</v>
      </c>
      <c r="D110" t="s">
        <v>18</v>
      </c>
      <c r="E110">
        <v>437.43</v>
      </c>
      <c r="F110">
        <v>192.67</v>
      </c>
    </row>
    <row r="111" spans="1:6" x14ac:dyDescent="0.25">
      <c r="A111" t="s">
        <v>186</v>
      </c>
      <c r="B111" t="s">
        <v>187</v>
      </c>
      <c r="C111" t="s">
        <v>1</v>
      </c>
      <c r="D111" t="s">
        <v>12</v>
      </c>
      <c r="E111">
        <v>38.869999999999997</v>
      </c>
      <c r="F111">
        <v>601.41999999999996</v>
      </c>
    </row>
    <row r="112" spans="1:6" x14ac:dyDescent="0.25">
      <c r="A112" t="s">
        <v>188</v>
      </c>
      <c r="B112" t="s">
        <v>189</v>
      </c>
      <c r="C112" t="s">
        <v>0</v>
      </c>
      <c r="D112" t="s">
        <v>15</v>
      </c>
      <c r="E112">
        <v>738.16</v>
      </c>
      <c r="F112">
        <v>852.55</v>
      </c>
    </row>
    <row r="113" spans="1:6" x14ac:dyDescent="0.25">
      <c r="A113" t="s">
        <v>190</v>
      </c>
      <c r="B113" t="s">
        <v>191</v>
      </c>
      <c r="C113" t="s">
        <v>0</v>
      </c>
      <c r="D113" t="s">
        <v>25</v>
      </c>
      <c r="E113">
        <v>745.18</v>
      </c>
      <c r="F113">
        <v>563.04</v>
      </c>
    </row>
    <row r="114" spans="1:6" x14ac:dyDescent="0.25">
      <c r="A114" t="s">
        <v>192</v>
      </c>
      <c r="B114" t="s">
        <v>193</v>
      </c>
      <c r="C114" t="s">
        <v>0</v>
      </c>
      <c r="D114" t="s">
        <v>25</v>
      </c>
      <c r="E114">
        <v>860.45</v>
      </c>
      <c r="F114">
        <v>609.69000000000005</v>
      </c>
    </row>
    <row r="115" spans="1:6" x14ac:dyDescent="0.25">
      <c r="A115" t="s">
        <v>194</v>
      </c>
      <c r="B115" t="s">
        <v>195</v>
      </c>
      <c r="C115" t="s">
        <v>1</v>
      </c>
      <c r="D115" t="s">
        <v>15</v>
      </c>
      <c r="E115">
        <v>143.52000000000001</v>
      </c>
      <c r="F115">
        <v>216.48</v>
      </c>
    </row>
    <row r="116" spans="1:6" x14ac:dyDescent="0.25">
      <c r="A116" t="s">
        <v>196</v>
      </c>
      <c r="B116" t="s">
        <v>197</v>
      </c>
      <c r="C116" t="s">
        <v>0</v>
      </c>
      <c r="D116" t="s">
        <v>15</v>
      </c>
      <c r="E116">
        <v>87.87</v>
      </c>
      <c r="F116">
        <v>295.10000000000002</v>
      </c>
    </row>
    <row r="117" spans="1:6" x14ac:dyDescent="0.25">
      <c r="A117" t="s">
        <v>198</v>
      </c>
      <c r="B117" t="s">
        <v>199</v>
      </c>
      <c r="C117" t="s">
        <v>0</v>
      </c>
      <c r="D117" t="s">
        <v>75</v>
      </c>
      <c r="E117">
        <v>257.12</v>
      </c>
      <c r="F117">
        <v>67.37</v>
      </c>
    </row>
    <row r="118" spans="1:6" x14ac:dyDescent="0.25">
      <c r="A118" t="s">
        <v>200</v>
      </c>
      <c r="B118" t="s">
        <v>201</v>
      </c>
      <c r="C118" t="s">
        <v>0</v>
      </c>
      <c r="D118" t="s">
        <v>18</v>
      </c>
      <c r="E118">
        <v>803.51</v>
      </c>
      <c r="F118">
        <v>432.8</v>
      </c>
    </row>
    <row r="119" spans="1:6" x14ac:dyDescent="0.25">
      <c r="A119" t="s">
        <v>202</v>
      </c>
      <c r="B119" t="s">
        <v>203</v>
      </c>
      <c r="C119" t="s">
        <v>0</v>
      </c>
      <c r="D119" t="s">
        <v>41</v>
      </c>
      <c r="E119">
        <v>412.76</v>
      </c>
      <c r="F119">
        <v>58.6</v>
      </c>
    </row>
    <row r="120" spans="1:6" x14ac:dyDescent="0.25">
      <c r="A120" t="s">
        <v>204</v>
      </c>
      <c r="B120" t="s">
        <v>205</v>
      </c>
      <c r="C120" t="s">
        <v>1</v>
      </c>
      <c r="D120" t="s">
        <v>15</v>
      </c>
      <c r="E120">
        <v>395.7</v>
      </c>
      <c r="F120">
        <v>30.49</v>
      </c>
    </row>
    <row r="121" spans="1:6" x14ac:dyDescent="0.25">
      <c r="A121" t="s">
        <v>206</v>
      </c>
      <c r="B121" t="s">
        <v>207</v>
      </c>
      <c r="C121" t="s">
        <v>0</v>
      </c>
      <c r="D121" t="s">
        <v>34</v>
      </c>
      <c r="E121">
        <v>339.28</v>
      </c>
      <c r="F121">
        <v>711.63</v>
      </c>
    </row>
    <row r="122" spans="1:6" x14ac:dyDescent="0.25">
      <c r="A122" t="s">
        <v>208</v>
      </c>
      <c r="B122" t="s">
        <v>209</v>
      </c>
      <c r="C122" t="s">
        <v>1</v>
      </c>
      <c r="D122" t="s">
        <v>75</v>
      </c>
      <c r="E122">
        <v>967.54</v>
      </c>
      <c r="F122">
        <v>542.41999999999996</v>
      </c>
    </row>
    <row r="123" spans="1:6" x14ac:dyDescent="0.25">
      <c r="A123" t="s">
        <v>210</v>
      </c>
      <c r="B123" t="s">
        <v>211</v>
      </c>
      <c r="C123" t="s">
        <v>1</v>
      </c>
      <c r="D123" t="s">
        <v>25</v>
      </c>
      <c r="E123">
        <v>172.58</v>
      </c>
      <c r="F123">
        <v>408.68</v>
      </c>
    </row>
    <row r="124" spans="1:6" x14ac:dyDescent="0.25">
      <c r="A124" t="s">
        <v>212</v>
      </c>
      <c r="B124" t="s">
        <v>213</v>
      </c>
      <c r="C124" t="s">
        <v>0</v>
      </c>
      <c r="D124" t="s">
        <v>34</v>
      </c>
      <c r="E124">
        <v>989.64</v>
      </c>
      <c r="F124">
        <v>749.1</v>
      </c>
    </row>
    <row r="125" spans="1:6" x14ac:dyDescent="0.25">
      <c r="A125" t="s">
        <v>214</v>
      </c>
      <c r="B125" t="s">
        <v>215</v>
      </c>
      <c r="C125" t="s">
        <v>1</v>
      </c>
      <c r="D125" t="s">
        <v>75</v>
      </c>
      <c r="E125">
        <v>376.2</v>
      </c>
      <c r="F125">
        <v>345.86</v>
      </c>
    </row>
    <row r="126" spans="1:6" x14ac:dyDescent="0.25">
      <c r="A126" t="s">
        <v>216</v>
      </c>
      <c r="B126" t="s">
        <v>217</v>
      </c>
      <c r="C126" t="s">
        <v>0</v>
      </c>
      <c r="D126" t="s">
        <v>41</v>
      </c>
      <c r="E126">
        <v>68.849999999999994</v>
      </c>
      <c r="F126">
        <v>639.38</v>
      </c>
    </row>
    <row r="127" spans="1:6" x14ac:dyDescent="0.25">
      <c r="A127" t="s">
        <v>218</v>
      </c>
      <c r="B127" t="s">
        <v>219</v>
      </c>
      <c r="C127" t="s">
        <v>1</v>
      </c>
      <c r="D127" t="s">
        <v>41</v>
      </c>
      <c r="E127">
        <v>850.95</v>
      </c>
      <c r="F127">
        <v>903.91</v>
      </c>
    </row>
    <row r="128" spans="1:6" x14ac:dyDescent="0.25">
      <c r="A128" t="s">
        <v>220</v>
      </c>
      <c r="B128" t="s">
        <v>221</v>
      </c>
      <c r="C128" t="s">
        <v>1</v>
      </c>
      <c r="D128" t="s">
        <v>25</v>
      </c>
      <c r="E128">
        <v>195.78</v>
      </c>
      <c r="F128">
        <v>77.53</v>
      </c>
    </row>
    <row r="129" spans="1:6" x14ac:dyDescent="0.25">
      <c r="A129" t="s">
        <v>222</v>
      </c>
      <c r="B129" t="s">
        <v>223</v>
      </c>
      <c r="C129" t="s">
        <v>2</v>
      </c>
      <c r="D129" t="s">
        <v>15</v>
      </c>
      <c r="E129">
        <v>324.27</v>
      </c>
      <c r="F129">
        <v>525.77</v>
      </c>
    </row>
    <row r="130" spans="1:6" x14ac:dyDescent="0.25">
      <c r="A130" t="s">
        <v>224</v>
      </c>
      <c r="B130" t="s">
        <v>225</v>
      </c>
      <c r="C130" t="s">
        <v>1</v>
      </c>
      <c r="D130" t="s">
        <v>41</v>
      </c>
      <c r="E130">
        <v>528.62</v>
      </c>
      <c r="F130">
        <v>606.27</v>
      </c>
    </row>
    <row r="131" spans="1:6" x14ac:dyDescent="0.25">
      <c r="A131" t="s">
        <v>226</v>
      </c>
      <c r="B131" t="s">
        <v>227</v>
      </c>
      <c r="C131" t="s">
        <v>0</v>
      </c>
      <c r="D131" t="s">
        <v>15</v>
      </c>
      <c r="E131">
        <v>111.36</v>
      </c>
      <c r="F131">
        <v>911.84</v>
      </c>
    </row>
    <row r="132" spans="1:6" x14ac:dyDescent="0.25">
      <c r="A132" t="s">
        <v>228</v>
      </c>
      <c r="B132" t="s">
        <v>229</v>
      </c>
      <c r="C132" t="s">
        <v>0</v>
      </c>
      <c r="D132" t="s">
        <v>12</v>
      </c>
      <c r="E132">
        <v>255.92</v>
      </c>
      <c r="F132">
        <v>795.71</v>
      </c>
    </row>
    <row r="133" spans="1:6" x14ac:dyDescent="0.25">
      <c r="A133" t="s">
        <v>230</v>
      </c>
      <c r="B133" t="s">
        <v>231</v>
      </c>
      <c r="C133" t="s">
        <v>0</v>
      </c>
      <c r="D133" t="s">
        <v>75</v>
      </c>
      <c r="E133">
        <v>830.53</v>
      </c>
      <c r="F133">
        <v>765.15</v>
      </c>
    </row>
    <row r="134" spans="1:6" x14ac:dyDescent="0.25">
      <c r="A134" t="s">
        <v>232</v>
      </c>
      <c r="B134" t="s">
        <v>233</v>
      </c>
      <c r="C134" t="s">
        <v>0</v>
      </c>
      <c r="D134" t="s">
        <v>25</v>
      </c>
      <c r="E134">
        <v>109.51</v>
      </c>
      <c r="F134">
        <v>581.5</v>
      </c>
    </row>
    <row r="135" spans="1:6" x14ac:dyDescent="0.25">
      <c r="A135" t="s">
        <v>234</v>
      </c>
      <c r="B135" t="s">
        <v>235</v>
      </c>
      <c r="C135" t="s">
        <v>0</v>
      </c>
      <c r="D135" t="s">
        <v>34</v>
      </c>
      <c r="E135">
        <v>721.94</v>
      </c>
      <c r="F135">
        <v>385.87</v>
      </c>
    </row>
    <row r="136" spans="1:6" x14ac:dyDescent="0.25">
      <c r="A136" t="s">
        <v>236</v>
      </c>
      <c r="B136" t="s">
        <v>237</v>
      </c>
      <c r="C136" t="s">
        <v>1</v>
      </c>
      <c r="D136" t="s">
        <v>15</v>
      </c>
      <c r="E136">
        <v>133.22</v>
      </c>
      <c r="F136">
        <v>810.6</v>
      </c>
    </row>
    <row r="137" spans="1:6" x14ac:dyDescent="0.25">
      <c r="A137" t="s">
        <v>238</v>
      </c>
      <c r="B137" t="s">
        <v>239</v>
      </c>
      <c r="C137" t="s">
        <v>0</v>
      </c>
      <c r="D137" t="s">
        <v>75</v>
      </c>
      <c r="E137">
        <v>22.23</v>
      </c>
      <c r="F137">
        <v>106.09</v>
      </c>
    </row>
    <row r="138" spans="1:6" x14ac:dyDescent="0.25">
      <c r="A138" t="s">
        <v>240</v>
      </c>
      <c r="B138" t="s">
        <v>241</v>
      </c>
      <c r="C138" t="s">
        <v>110</v>
      </c>
      <c r="D138" t="s">
        <v>75</v>
      </c>
      <c r="E138">
        <v>936.24</v>
      </c>
      <c r="F138">
        <v>567.77</v>
      </c>
    </row>
    <row r="139" spans="1:6" x14ac:dyDescent="0.25">
      <c r="A139" t="s">
        <v>242</v>
      </c>
      <c r="B139" t="s">
        <v>243</v>
      </c>
      <c r="C139" t="s">
        <v>1</v>
      </c>
      <c r="D139" t="s">
        <v>15</v>
      </c>
      <c r="E139">
        <v>769.01</v>
      </c>
      <c r="F139">
        <v>315.49</v>
      </c>
    </row>
    <row r="140" spans="1:6" x14ac:dyDescent="0.25">
      <c r="A140" t="s">
        <v>244</v>
      </c>
      <c r="B140" t="s">
        <v>245</v>
      </c>
      <c r="C140" t="s">
        <v>0</v>
      </c>
      <c r="D140" t="s">
        <v>75</v>
      </c>
      <c r="E140">
        <v>237.43</v>
      </c>
      <c r="F140">
        <v>89.01</v>
      </c>
    </row>
    <row r="141" spans="1:6" x14ac:dyDescent="0.25">
      <c r="A141" t="s">
        <v>246</v>
      </c>
      <c r="B141" t="s">
        <v>247</v>
      </c>
      <c r="C141" t="s">
        <v>1</v>
      </c>
      <c r="D141" t="s">
        <v>41</v>
      </c>
      <c r="E141">
        <v>477.76</v>
      </c>
      <c r="F141">
        <v>527.27</v>
      </c>
    </row>
    <row r="142" spans="1:6" x14ac:dyDescent="0.25">
      <c r="A142" t="s">
        <v>248</v>
      </c>
      <c r="B142" t="s">
        <v>249</v>
      </c>
      <c r="C142" t="s">
        <v>1</v>
      </c>
      <c r="D142" t="s">
        <v>12</v>
      </c>
      <c r="E142">
        <v>378.15</v>
      </c>
      <c r="F142">
        <v>794.14</v>
      </c>
    </row>
    <row r="143" spans="1:6" x14ac:dyDescent="0.25">
      <c r="A143" t="s">
        <v>250</v>
      </c>
      <c r="B143" t="s">
        <v>251</v>
      </c>
      <c r="C143" t="s">
        <v>1</v>
      </c>
      <c r="D143" t="s">
        <v>75</v>
      </c>
      <c r="E143">
        <v>125.32</v>
      </c>
      <c r="F143">
        <v>141.80000000000001</v>
      </c>
    </row>
    <row r="144" spans="1:6" x14ac:dyDescent="0.25">
      <c r="A144" t="s">
        <v>252</v>
      </c>
      <c r="B144" t="s">
        <v>253</v>
      </c>
      <c r="C144" t="s">
        <v>1</v>
      </c>
      <c r="D144" t="s">
        <v>25</v>
      </c>
      <c r="E144">
        <v>711.38</v>
      </c>
      <c r="F144">
        <v>923.55</v>
      </c>
    </row>
    <row r="145" spans="1:6" x14ac:dyDescent="0.25">
      <c r="A145" t="s">
        <v>254</v>
      </c>
      <c r="B145" t="s">
        <v>255</v>
      </c>
      <c r="C145" t="s">
        <v>1</v>
      </c>
      <c r="D145" t="s">
        <v>34</v>
      </c>
      <c r="E145">
        <v>712.07</v>
      </c>
      <c r="F145">
        <v>412.6</v>
      </c>
    </row>
    <row r="146" spans="1:6" x14ac:dyDescent="0.25">
      <c r="A146" t="s">
        <v>256</v>
      </c>
      <c r="B146" t="s">
        <v>257</v>
      </c>
      <c r="C146" t="s">
        <v>1</v>
      </c>
      <c r="D146" t="s">
        <v>12</v>
      </c>
      <c r="E146">
        <v>825.06</v>
      </c>
      <c r="F146">
        <v>319.98</v>
      </c>
    </row>
    <row r="147" spans="1:6" x14ac:dyDescent="0.25">
      <c r="A147" t="s">
        <v>258</v>
      </c>
      <c r="B147" t="s">
        <v>259</v>
      </c>
      <c r="C147" t="s">
        <v>1</v>
      </c>
      <c r="D147" t="s">
        <v>12</v>
      </c>
      <c r="E147">
        <v>774.23</v>
      </c>
      <c r="F147">
        <v>948.21</v>
      </c>
    </row>
    <row r="148" spans="1:6" x14ac:dyDescent="0.25">
      <c r="A148" t="s">
        <v>260</v>
      </c>
      <c r="B148" t="s">
        <v>261</v>
      </c>
      <c r="C148" t="s">
        <v>1</v>
      </c>
      <c r="D148" t="s">
        <v>75</v>
      </c>
      <c r="E148">
        <v>413.08</v>
      </c>
      <c r="F148">
        <v>794.26</v>
      </c>
    </row>
    <row r="149" spans="1:6" x14ac:dyDescent="0.25">
      <c r="A149" t="s">
        <v>262</v>
      </c>
      <c r="B149" t="s">
        <v>263</v>
      </c>
      <c r="C149" t="s">
        <v>1</v>
      </c>
      <c r="D149" t="s">
        <v>75</v>
      </c>
      <c r="E149">
        <v>764.3</v>
      </c>
      <c r="F149">
        <v>963.73</v>
      </c>
    </row>
    <row r="150" spans="1:6" x14ac:dyDescent="0.25">
      <c r="A150" t="s">
        <v>264</v>
      </c>
      <c r="B150" t="s">
        <v>265</v>
      </c>
      <c r="C150" t="s">
        <v>0</v>
      </c>
      <c r="D150" t="s">
        <v>75</v>
      </c>
      <c r="E150">
        <v>708.26</v>
      </c>
      <c r="F150">
        <v>32.1</v>
      </c>
    </row>
    <row r="151" spans="1:6" x14ac:dyDescent="0.25">
      <c r="A151" t="s">
        <v>266</v>
      </c>
      <c r="B151" t="s">
        <v>267</v>
      </c>
      <c r="C151" t="s">
        <v>110</v>
      </c>
      <c r="D151" t="s">
        <v>34</v>
      </c>
      <c r="E151">
        <v>679.42</v>
      </c>
      <c r="F151">
        <v>432.88</v>
      </c>
    </row>
    <row r="152" spans="1:6" x14ac:dyDescent="0.25">
      <c r="A152" t="s">
        <v>268</v>
      </c>
      <c r="B152" t="s">
        <v>269</v>
      </c>
      <c r="C152" t="s">
        <v>1</v>
      </c>
      <c r="D152" t="s">
        <v>12</v>
      </c>
      <c r="E152">
        <v>713.66</v>
      </c>
      <c r="F152">
        <v>149.21</v>
      </c>
    </row>
    <row r="153" spans="1:6" x14ac:dyDescent="0.25">
      <c r="A153" t="s">
        <v>270</v>
      </c>
      <c r="B153" t="s">
        <v>271</v>
      </c>
      <c r="C153" t="s">
        <v>0</v>
      </c>
      <c r="D153" t="s">
        <v>15</v>
      </c>
      <c r="E153">
        <v>179.61</v>
      </c>
      <c r="F153">
        <v>333.99</v>
      </c>
    </row>
    <row r="154" spans="1:6" x14ac:dyDescent="0.25">
      <c r="A154" t="s">
        <v>272</v>
      </c>
      <c r="B154" t="s">
        <v>273</v>
      </c>
      <c r="C154" t="s">
        <v>1</v>
      </c>
      <c r="D154" t="s">
        <v>34</v>
      </c>
      <c r="E154">
        <v>236.1</v>
      </c>
      <c r="F154">
        <v>325.08</v>
      </c>
    </row>
    <row r="155" spans="1:6" x14ac:dyDescent="0.25">
      <c r="A155" t="s">
        <v>274</v>
      </c>
      <c r="B155" t="s">
        <v>275</v>
      </c>
      <c r="C155" t="s">
        <v>0</v>
      </c>
      <c r="D155" t="s">
        <v>18</v>
      </c>
      <c r="E155">
        <v>63.86</v>
      </c>
      <c r="F155">
        <v>891.68</v>
      </c>
    </row>
    <row r="156" spans="1:6" x14ac:dyDescent="0.25">
      <c r="A156" t="s">
        <v>276</v>
      </c>
      <c r="B156" t="s">
        <v>277</v>
      </c>
      <c r="C156" t="s">
        <v>0</v>
      </c>
      <c r="D156" t="s">
        <v>75</v>
      </c>
      <c r="E156">
        <v>423.6</v>
      </c>
      <c r="F156">
        <v>327.92</v>
      </c>
    </row>
    <row r="157" spans="1:6" x14ac:dyDescent="0.25">
      <c r="A157" t="s">
        <v>278</v>
      </c>
      <c r="B157" t="s">
        <v>279</v>
      </c>
      <c r="C157" t="s">
        <v>0</v>
      </c>
      <c r="D157" t="s">
        <v>25</v>
      </c>
      <c r="E157">
        <v>236.34</v>
      </c>
      <c r="F157">
        <v>151.6</v>
      </c>
    </row>
    <row r="158" spans="1:6" x14ac:dyDescent="0.25">
      <c r="A158" t="s">
        <v>280</v>
      </c>
      <c r="B158" t="s">
        <v>281</v>
      </c>
      <c r="C158" t="s">
        <v>0</v>
      </c>
      <c r="D158" t="s">
        <v>12</v>
      </c>
      <c r="E158">
        <v>885.29</v>
      </c>
      <c r="F158">
        <v>46.17</v>
      </c>
    </row>
    <row r="159" spans="1:6" x14ac:dyDescent="0.25">
      <c r="A159" t="s">
        <v>282</v>
      </c>
      <c r="B159" t="s">
        <v>283</v>
      </c>
      <c r="C159" t="s">
        <v>1</v>
      </c>
      <c r="D159" t="s">
        <v>18</v>
      </c>
      <c r="E159">
        <v>634.19000000000005</v>
      </c>
      <c r="F159">
        <v>632.91999999999996</v>
      </c>
    </row>
    <row r="160" spans="1:6" x14ac:dyDescent="0.25">
      <c r="A160" t="s">
        <v>284</v>
      </c>
      <c r="B160" t="s">
        <v>285</v>
      </c>
      <c r="C160" t="s">
        <v>1</v>
      </c>
      <c r="D160" t="s">
        <v>75</v>
      </c>
      <c r="E160">
        <v>830.62</v>
      </c>
      <c r="F160">
        <v>43.01</v>
      </c>
    </row>
    <row r="161" spans="1:6" x14ac:dyDescent="0.25">
      <c r="A161" t="s">
        <v>286</v>
      </c>
      <c r="B161" t="s">
        <v>287</v>
      </c>
      <c r="C161" t="s">
        <v>0</v>
      </c>
      <c r="D161" t="s">
        <v>25</v>
      </c>
      <c r="E161">
        <v>124.3</v>
      </c>
      <c r="F161">
        <v>383.8</v>
      </c>
    </row>
    <row r="162" spans="1:6" x14ac:dyDescent="0.25">
      <c r="A162" t="s">
        <v>288</v>
      </c>
      <c r="B162" t="s">
        <v>289</v>
      </c>
      <c r="C162" t="s">
        <v>0</v>
      </c>
      <c r="D162" t="s">
        <v>18</v>
      </c>
      <c r="E162">
        <v>598.83000000000004</v>
      </c>
      <c r="F162">
        <v>175.55</v>
      </c>
    </row>
    <row r="163" spans="1:6" x14ac:dyDescent="0.25">
      <c r="A163" t="s">
        <v>290</v>
      </c>
      <c r="B163" t="s">
        <v>291</v>
      </c>
      <c r="C163" t="s">
        <v>1</v>
      </c>
      <c r="D163" t="s">
        <v>18</v>
      </c>
      <c r="E163">
        <v>986.66</v>
      </c>
      <c r="F163">
        <v>56.91</v>
      </c>
    </row>
    <row r="164" spans="1:6" x14ac:dyDescent="0.25">
      <c r="A164" t="s">
        <v>292</v>
      </c>
      <c r="B164" t="s">
        <v>293</v>
      </c>
      <c r="C164" t="s">
        <v>0</v>
      </c>
      <c r="D164" t="s">
        <v>12</v>
      </c>
      <c r="E164">
        <v>413.42</v>
      </c>
      <c r="F164">
        <v>963.87</v>
      </c>
    </row>
    <row r="165" spans="1:6" x14ac:dyDescent="0.25">
      <c r="A165" t="s">
        <v>294</v>
      </c>
      <c r="B165" t="s">
        <v>295</v>
      </c>
      <c r="C165" t="s">
        <v>1</v>
      </c>
      <c r="D165" t="s">
        <v>12</v>
      </c>
      <c r="E165">
        <v>510.42</v>
      </c>
      <c r="F165">
        <v>995.04</v>
      </c>
    </row>
    <row r="166" spans="1:6" x14ac:dyDescent="0.25">
      <c r="A166" t="s">
        <v>296</v>
      </c>
      <c r="B166" t="s">
        <v>297</v>
      </c>
      <c r="C166" t="s">
        <v>1</v>
      </c>
      <c r="D166" t="s">
        <v>12</v>
      </c>
      <c r="E166">
        <v>447.69</v>
      </c>
      <c r="F166">
        <v>13.78</v>
      </c>
    </row>
    <row r="167" spans="1:6" x14ac:dyDescent="0.25">
      <c r="A167" t="s">
        <v>298</v>
      </c>
      <c r="B167" t="s">
        <v>299</v>
      </c>
      <c r="C167" t="s">
        <v>0</v>
      </c>
      <c r="D167" t="s">
        <v>34</v>
      </c>
      <c r="E167">
        <v>942.01</v>
      </c>
      <c r="F167">
        <v>67.650000000000006</v>
      </c>
    </row>
    <row r="168" spans="1:6" x14ac:dyDescent="0.25">
      <c r="A168" t="s">
        <v>300</v>
      </c>
      <c r="B168" t="s">
        <v>301</v>
      </c>
      <c r="C168" t="s">
        <v>1</v>
      </c>
      <c r="D168" t="s">
        <v>18</v>
      </c>
      <c r="E168">
        <v>177.13</v>
      </c>
      <c r="F168">
        <v>415.71</v>
      </c>
    </row>
    <row r="169" spans="1:6" x14ac:dyDescent="0.25">
      <c r="A169" t="s">
        <v>302</v>
      </c>
      <c r="B169" t="s">
        <v>303</v>
      </c>
      <c r="C169" t="s">
        <v>0</v>
      </c>
      <c r="D169" t="s">
        <v>18</v>
      </c>
      <c r="E169">
        <v>97.39</v>
      </c>
      <c r="F169">
        <v>432.96</v>
      </c>
    </row>
    <row r="170" spans="1:6" x14ac:dyDescent="0.25">
      <c r="A170" t="s">
        <v>304</v>
      </c>
      <c r="B170" t="s">
        <v>305</v>
      </c>
      <c r="C170" t="s">
        <v>1</v>
      </c>
      <c r="D170" t="s">
        <v>18</v>
      </c>
      <c r="E170">
        <v>558.1</v>
      </c>
      <c r="F170">
        <v>777.59</v>
      </c>
    </row>
    <row r="171" spans="1:6" x14ac:dyDescent="0.25">
      <c r="A171" t="s">
        <v>306</v>
      </c>
      <c r="B171" t="s">
        <v>307</v>
      </c>
      <c r="C171" t="s">
        <v>0</v>
      </c>
      <c r="D171" t="s">
        <v>25</v>
      </c>
      <c r="E171">
        <v>913.59</v>
      </c>
      <c r="F171">
        <v>758.42</v>
      </c>
    </row>
    <row r="172" spans="1:6" x14ac:dyDescent="0.25">
      <c r="A172" t="s">
        <v>308</v>
      </c>
      <c r="B172" t="s">
        <v>309</v>
      </c>
      <c r="C172" t="s">
        <v>0</v>
      </c>
      <c r="D172" t="s">
        <v>15</v>
      </c>
      <c r="E172">
        <v>269.3</v>
      </c>
      <c r="F172">
        <v>573.67999999999995</v>
      </c>
    </row>
    <row r="173" spans="1:6" x14ac:dyDescent="0.25">
      <c r="A173" t="s">
        <v>310</v>
      </c>
      <c r="B173" t="s">
        <v>311</v>
      </c>
      <c r="C173" t="s">
        <v>1</v>
      </c>
      <c r="D173" t="s">
        <v>15</v>
      </c>
      <c r="E173">
        <v>855.7</v>
      </c>
      <c r="F173">
        <v>634.86</v>
      </c>
    </row>
    <row r="174" spans="1:6" x14ac:dyDescent="0.25">
      <c r="A174" t="s">
        <v>312</v>
      </c>
      <c r="B174" t="s">
        <v>313</v>
      </c>
      <c r="C174" t="s">
        <v>1</v>
      </c>
      <c r="D174" t="s">
        <v>25</v>
      </c>
      <c r="E174">
        <v>409.12</v>
      </c>
      <c r="F174">
        <v>162.01</v>
      </c>
    </row>
    <row r="175" spans="1:6" x14ac:dyDescent="0.25">
      <c r="A175" t="s">
        <v>314</v>
      </c>
      <c r="B175" t="s">
        <v>315</v>
      </c>
      <c r="C175" t="s">
        <v>1</v>
      </c>
      <c r="D175" t="s">
        <v>15</v>
      </c>
      <c r="E175">
        <v>923.5</v>
      </c>
      <c r="F175">
        <v>820.13</v>
      </c>
    </row>
    <row r="176" spans="1:6" x14ac:dyDescent="0.25">
      <c r="A176" t="s">
        <v>316</v>
      </c>
      <c r="B176" t="s">
        <v>317</v>
      </c>
      <c r="C176" t="s">
        <v>0</v>
      </c>
      <c r="D176" t="s">
        <v>75</v>
      </c>
      <c r="E176">
        <v>644.19000000000005</v>
      </c>
      <c r="F176">
        <v>24.63</v>
      </c>
    </row>
    <row r="177" spans="1:6" x14ac:dyDescent="0.25">
      <c r="A177" t="s">
        <v>318</v>
      </c>
      <c r="B177" t="s">
        <v>319</v>
      </c>
      <c r="C177" t="s">
        <v>1</v>
      </c>
      <c r="D177" t="s">
        <v>75</v>
      </c>
      <c r="E177">
        <v>256.52</v>
      </c>
      <c r="F177">
        <v>594.85</v>
      </c>
    </row>
    <row r="178" spans="1:6" x14ac:dyDescent="0.25">
      <c r="A178" t="s">
        <v>320</v>
      </c>
      <c r="B178" t="s">
        <v>321</v>
      </c>
      <c r="C178" t="s">
        <v>1</v>
      </c>
      <c r="D178" t="s">
        <v>75</v>
      </c>
      <c r="E178">
        <v>693.49</v>
      </c>
      <c r="F178">
        <v>526.95000000000005</v>
      </c>
    </row>
    <row r="179" spans="1:6" x14ac:dyDescent="0.25">
      <c r="A179" t="s">
        <v>322</v>
      </c>
      <c r="B179" t="s">
        <v>323</v>
      </c>
      <c r="C179" t="s">
        <v>1</v>
      </c>
      <c r="D179" t="s">
        <v>75</v>
      </c>
      <c r="E179">
        <v>169.72</v>
      </c>
      <c r="F179">
        <v>606.08000000000004</v>
      </c>
    </row>
    <row r="180" spans="1:6" x14ac:dyDescent="0.25">
      <c r="A180" t="s">
        <v>324</v>
      </c>
      <c r="B180" t="s">
        <v>325</v>
      </c>
      <c r="C180" t="s">
        <v>1</v>
      </c>
      <c r="D180" t="s">
        <v>12</v>
      </c>
      <c r="E180">
        <v>593.19000000000005</v>
      </c>
      <c r="F180">
        <v>636.33000000000004</v>
      </c>
    </row>
    <row r="181" spans="1:6" x14ac:dyDescent="0.25">
      <c r="A181" t="s">
        <v>326</v>
      </c>
      <c r="B181" t="s">
        <v>327</v>
      </c>
      <c r="C181" t="s">
        <v>0</v>
      </c>
      <c r="D181" t="s">
        <v>12</v>
      </c>
      <c r="E181">
        <v>846.36</v>
      </c>
      <c r="F181">
        <v>357.21</v>
      </c>
    </row>
    <row r="182" spans="1:6" x14ac:dyDescent="0.25">
      <c r="A182" t="s">
        <v>328</v>
      </c>
      <c r="B182" t="s">
        <v>329</v>
      </c>
      <c r="C182" t="s">
        <v>1</v>
      </c>
      <c r="D182" t="s">
        <v>18</v>
      </c>
      <c r="E182">
        <v>833.51</v>
      </c>
      <c r="F182">
        <v>698.18</v>
      </c>
    </row>
    <row r="183" spans="1:6" x14ac:dyDescent="0.25">
      <c r="A183" t="s">
        <v>330</v>
      </c>
      <c r="B183" t="s">
        <v>331</v>
      </c>
      <c r="C183" t="s">
        <v>1</v>
      </c>
      <c r="D183" t="s">
        <v>75</v>
      </c>
      <c r="E183">
        <v>947.86</v>
      </c>
      <c r="F183">
        <v>472.98</v>
      </c>
    </row>
    <row r="184" spans="1:6" x14ac:dyDescent="0.25">
      <c r="A184" t="s">
        <v>332</v>
      </c>
      <c r="B184" t="s">
        <v>333</v>
      </c>
      <c r="C184" t="s">
        <v>0</v>
      </c>
      <c r="D184" t="s">
        <v>41</v>
      </c>
      <c r="E184">
        <v>794.25</v>
      </c>
      <c r="F184">
        <v>301.01</v>
      </c>
    </row>
    <row r="185" spans="1:6" x14ac:dyDescent="0.25">
      <c r="A185" t="s">
        <v>334</v>
      </c>
      <c r="B185" t="s">
        <v>335</v>
      </c>
      <c r="C185" t="s">
        <v>1</v>
      </c>
      <c r="D185" t="s">
        <v>25</v>
      </c>
      <c r="E185">
        <v>704.48</v>
      </c>
      <c r="F185">
        <v>504.8</v>
      </c>
    </row>
    <row r="186" spans="1:6" x14ac:dyDescent="0.25">
      <c r="A186" t="s">
        <v>336</v>
      </c>
      <c r="B186" t="s">
        <v>337</v>
      </c>
      <c r="C186" t="s">
        <v>1</v>
      </c>
      <c r="D186" t="s">
        <v>12</v>
      </c>
      <c r="E186">
        <v>128.30000000000001</v>
      </c>
      <c r="F186">
        <v>303.17</v>
      </c>
    </row>
    <row r="187" spans="1:6" x14ac:dyDescent="0.25">
      <c r="A187" t="s">
        <v>10</v>
      </c>
      <c r="B187" t="s">
        <v>338</v>
      </c>
      <c r="C187" t="s">
        <v>0</v>
      </c>
      <c r="D187" t="s">
        <v>15</v>
      </c>
      <c r="E187">
        <v>846.78</v>
      </c>
      <c r="F187">
        <v>434.75</v>
      </c>
    </row>
    <row r="188" spans="1:6" x14ac:dyDescent="0.25">
      <c r="A188" t="s">
        <v>339</v>
      </c>
      <c r="B188" t="s">
        <v>340</v>
      </c>
      <c r="C188" t="s">
        <v>62</v>
      </c>
      <c r="D188" t="s">
        <v>25</v>
      </c>
      <c r="E188">
        <v>3.17</v>
      </c>
      <c r="F188">
        <v>453.12</v>
      </c>
    </row>
    <row r="189" spans="1:6" x14ac:dyDescent="0.25">
      <c r="A189" t="s">
        <v>341</v>
      </c>
      <c r="B189" t="s">
        <v>342</v>
      </c>
      <c r="C189" t="s">
        <v>0</v>
      </c>
      <c r="D189" t="s">
        <v>15</v>
      </c>
      <c r="E189">
        <v>334.75</v>
      </c>
      <c r="F189">
        <v>701.46</v>
      </c>
    </row>
    <row r="190" spans="1:6" x14ac:dyDescent="0.25">
      <c r="A190" t="s">
        <v>343</v>
      </c>
      <c r="B190" t="s">
        <v>344</v>
      </c>
      <c r="C190" t="s">
        <v>0</v>
      </c>
      <c r="D190" t="s">
        <v>15</v>
      </c>
      <c r="E190">
        <v>17.559999999999999</v>
      </c>
      <c r="F190">
        <v>151.27000000000001</v>
      </c>
    </row>
    <row r="191" spans="1:6" x14ac:dyDescent="0.25">
      <c r="A191" t="s">
        <v>345</v>
      </c>
      <c r="B191" t="s">
        <v>346</v>
      </c>
      <c r="C191" t="s">
        <v>135</v>
      </c>
      <c r="D191" t="s">
        <v>34</v>
      </c>
      <c r="E191">
        <v>451.52</v>
      </c>
      <c r="F191">
        <v>949.42</v>
      </c>
    </row>
    <row r="192" spans="1:6" x14ac:dyDescent="0.25">
      <c r="A192" t="s">
        <v>347</v>
      </c>
      <c r="B192" t="s">
        <v>348</v>
      </c>
      <c r="C192" t="s">
        <v>1</v>
      </c>
      <c r="D192" t="s">
        <v>34</v>
      </c>
      <c r="E192">
        <v>72.930000000000007</v>
      </c>
      <c r="F192">
        <v>726.39</v>
      </c>
    </row>
    <row r="193" spans="1:6" x14ac:dyDescent="0.25">
      <c r="A193" t="s">
        <v>349</v>
      </c>
      <c r="B193" t="s">
        <v>350</v>
      </c>
      <c r="C193" t="s">
        <v>0</v>
      </c>
      <c r="D193" t="s">
        <v>41</v>
      </c>
      <c r="E193">
        <v>651.27</v>
      </c>
      <c r="F193">
        <v>304.81</v>
      </c>
    </row>
    <row r="194" spans="1:6" x14ac:dyDescent="0.25">
      <c r="A194" t="s">
        <v>351</v>
      </c>
      <c r="B194" t="s">
        <v>352</v>
      </c>
      <c r="C194" t="s">
        <v>1</v>
      </c>
      <c r="D194" t="s">
        <v>75</v>
      </c>
      <c r="E194">
        <v>520.1</v>
      </c>
      <c r="F194">
        <v>339.05</v>
      </c>
    </row>
    <row r="195" spans="1:6" x14ac:dyDescent="0.25">
      <c r="A195" t="s">
        <v>353</v>
      </c>
      <c r="B195" t="s">
        <v>354</v>
      </c>
      <c r="C195" t="s">
        <v>1</v>
      </c>
      <c r="D195" t="s">
        <v>34</v>
      </c>
      <c r="E195">
        <v>711.58</v>
      </c>
      <c r="F195">
        <v>895.74</v>
      </c>
    </row>
    <row r="196" spans="1:6" x14ac:dyDescent="0.25">
      <c r="A196" t="s">
        <v>355</v>
      </c>
      <c r="B196" t="s">
        <v>356</v>
      </c>
      <c r="C196" t="s">
        <v>1</v>
      </c>
      <c r="D196" t="s">
        <v>34</v>
      </c>
      <c r="E196">
        <v>708.64</v>
      </c>
      <c r="F196">
        <v>749.34</v>
      </c>
    </row>
    <row r="197" spans="1:6" x14ac:dyDescent="0.25">
      <c r="A197" t="s">
        <v>357</v>
      </c>
      <c r="B197" t="s">
        <v>358</v>
      </c>
      <c r="C197" t="s">
        <v>1</v>
      </c>
      <c r="D197" t="s">
        <v>15</v>
      </c>
      <c r="E197">
        <v>183.09</v>
      </c>
      <c r="F197">
        <v>428.95</v>
      </c>
    </row>
    <row r="198" spans="1:6" x14ac:dyDescent="0.25">
      <c r="A198" t="s">
        <v>359</v>
      </c>
      <c r="B198" t="s">
        <v>360</v>
      </c>
      <c r="C198" t="s">
        <v>0</v>
      </c>
      <c r="D198" t="s">
        <v>18</v>
      </c>
      <c r="E198">
        <v>111.37</v>
      </c>
      <c r="F198">
        <v>680.55</v>
      </c>
    </row>
    <row r="199" spans="1:6" x14ac:dyDescent="0.25">
      <c r="A199" t="s">
        <v>361</v>
      </c>
      <c r="B199" t="s">
        <v>362</v>
      </c>
      <c r="C199" t="s">
        <v>1</v>
      </c>
      <c r="D199" t="s">
        <v>25</v>
      </c>
      <c r="E199">
        <v>550.48</v>
      </c>
      <c r="F199">
        <v>507.36</v>
      </c>
    </row>
    <row r="200" spans="1:6" x14ac:dyDescent="0.25">
      <c r="A200" t="s">
        <v>363</v>
      </c>
      <c r="B200" t="s">
        <v>364</v>
      </c>
      <c r="C200" t="s">
        <v>0</v>
      </c>
      <c r="D200" t="s">
        <v>25</v>
      </c>
      <c r="E200">
        <v>764.32</v>
      </c>
      <c r="F200">
        <v>124.74</v>
      </c>
    </row>
    <row r="201" spans="1:6" x14ac:dyDescent="0.25">
      <c r="A201" t="s">
        <v>365</v>
      </c>
      <c r="B201" t="s">
        <v>366</v>
      </c>
      <c r="C201" t="s">
        <v>1</v>
      </c>
      <c r="D201" t="s">
        <v>18</v>
      </c>
      <c r="E201">
        <v>817.69</v>
      </c>
      <c r="F201">
        <v>104.89</v>
      </c>
    </row>
    <row r="202" spans="1:6" x14ac:dyDescent="0.25">
      <c r="A202" t="s">
        <v>367</v>
      </c>
      <c r="B202" t="s">
        <v>368</v>
      </c>
      <c r="C202" t="s">
        <v>0</v>
      </c>
      <c r="D202" t="s">
        <v>41</v>
      </c>
      <c r="E202">
        <v>245.77</v>
      </c>
      <c r="F202">
        <v>792.57</v>
      </c>
    </row>
    <row r="203" spans="1:6" x14ac:dyDescent="0.25">
      <c r="A203" t="s">
        <v>369</v>
      </c>
      <c r="B203" t="s">
        <v>370</v>
      </c>
      <c r="C203" t="s">
        <v>1</v>
      </c>
      <c r="D203" t="s">
        <v>75</v>
      </c>
      <c r="E203">
        <v>784.34</v>
      </c>
      <c r="F203">
        <v>216.46</v>
      </c>
    </row>
    <row r="204" spans="1:6" x14ac:dyDescent="0.25">
      <c r="A204" t="s">
        <v>371</v>
      </c>
      <c r="B204" t="s">
        <v>372</v>
      </c>
      <c r="C204" t="s">
        <v>1</v>
      </c>
      <c r="D204" t="s">
        <v>75</v>
      </c>
      <c r="E204">
        <v>755.36</v>
      </c>
      <c r="F204">
        <v>845.09</v>
      </c>
    </row>
    <row r="205" spans="1:6" x14ac:dyDescent="0.25">
      <c r="A205" t="s">
        <v>373</v>
      </c>
      <c r="B205" t="s">
        <v>374</v>
      </c>
      <c r="C205" t="s">
        <v>1</v>
      </c>
      <c r="D205" t="s">
        <v>12</v>
      </c>
      <c r="E205">
        <v>634.16</v>
      </c>
      <c r="F205">
        <v>89.62</v>
      </c>
    </row>
    <row r="206" spans="1:6" x14ac:dyDescent="0.25">
      <c r="A206" t="s">
        <v>375</v>
      </c>
      <c r="B206" t="s">
        <v>376</v>
      </c>
      <c r="C206" t="s">
        <v>1</v>
      </c>
      <c r="D206" t="s">
        <v>34</v>
      </c>
      <c r="E206">
        <v>943.32</v>
      </c>
      <c r="F206">
        <v>212.83</v>
      </c>
    </row>
    <row r="207" spans="1:6" x14ac:dyDescent="0.25">
      <c r="A207" t="s">
        <v>377</v>
      </c>
      <c r="B207" t="s">
        <v>378</v>
      </c>
      <c r="C207" t="s">
        <v>135</v>
      </c>
      <c r="D207" t="s">
        <v>15</v>
      </c>
      <c r="E207">
        <v>185.85</v>
      </c>
      <c r="F207">
        <v>322.91000000000003</v>
      </c>
    </row>
    <row r="208" spans="1:6" x14ac:dyDescent="0.25">
      <c r="A208" t="s">
        <v>379</v>
      </c>
      <c r="B208" t="s">
        <v>380</v>
      </c>
      <c r="C208" t="s">
        <v>1</v>
      </c>
      <c r="D208" t="s">
        <v>15</v>
      </c>
      <c r="E208">
        <v>650.75</v>
      </c>
      <c r="F208">
        <v>979.64</v>
      </c>
    </row>
    <row r="209" spans="1:6" x14ac:dyDescent="0.25">
      <c r="A209" t="s">
        <v>381</v>
      </c>
      <c r="B209" t="s">
        <v>382</v>
      </c>
      <c r="C209" t="s">
        <v>1</v>
      </c>
      <c r="D209" t="s">
        <v>41</v>
      </c>
      <c r="E209">
        <v>632.4</v>
      </c>
      <c r="F209">
        <v>500.49</v>
      </c>
    </row>
    <row r="210" spans="1:6" x14ac:dyDescent="0.25">
      <c r="A210" t="s">
        <v>383</v>
      </c>
      <c r="B210" t="s">
        <v>384</v>
      </c>
      <c r="C210" t="s">
        <v>1</v>
      </c>
      <c r="D210" t="s">
        <v>18</v>
      </c>
      <c r="E210">
        <v>858.91</v>
      </c>
      <c r="F210">
        <v>347.55</v>
      </c>
    </row>
    <row r="211" spans="1:6" x14ac:dyDescent="0.25">
      <c r="A211" t="s">
        <v>385</v>
      </c>
      <c r="B211" t="s">
        <v>386</v>
      </c>
      <c r="C211" t="s">
        <v>1</v>
      </c>
      <c r="D211" t="s">
        <v>12</v>
      </c>
      <c r="E211">
        <v>995.91</v>
      </c>
      <c r="F211">
        <v>238.59</v>
      </c>
    </row>
    <row r="212" spans="1:6" x14ac:dyDescent="0.25">
      <c r="A212" t="s">
        <v>387</v>
      </c>
      <c r="B212" t="s">
        <v>388</v>
      </c>
      <c r="C212" t="s">
        <v>1</v>
      </c>
      <c r="D212" t="s">
        <v>25</v>
      </c>
      <c r="E212">
        <v>80.180000000000007</v>
      </c>
      <c r="F212">
        <v>765.14</v>
      </c>
    </row>
    <row r="213" spans="1:6" x14ac:dyDescent="0.25">
      <c r="A213" t="s">
        <v>389</v>
      </c>
      <c r="B213" t="s">
        <v>390</v>
      </c>
      <c r="C213" t="s">
        <v>0</v>
      </c>
      <c r="D213" t="s">
        <v>25</v>
      </c>
      <c r="E213">
        <v>422.07</v>
      </c>
      <c r="F213">
        <v>117.57</v>
      </c>
    </row>
    <row r="214" spans="1:6" x14ac:dyDescent="0.25">
      <c r="A214" t="s">
        <v>391</v>
      </c>
      <c r="B214" t="s">
        <v>392</v>
      </c>
      <c r="C214" t="s">
        <v>0</v>
      </c>
      <c r="D214" t="s">
        <v>15</v>
      </c>
      <c r="E214">
        <v>590.97</v>
      </c>
      <c r="F214">
        <v>967.97</v>
      </c>
    </row>
    <row r="215" spans="1:6" x14ac:dyDescent="0.25">
      <c r="A215" t="s">
        <v>393</v>
      </c>
      <c r="B215" t="s">
        <v>394</v>
      </c>
      <c r="C215" t="s">
        <v>0</v>
      </c>
      <c r="D215" t="s">
        <v>75</v>
      </c>
      <c r="E215">
        <v>282.05</v>
      </c>
      <c r="F215">
        <v>0.36</v>
      </c>
    </row>
    <row r="216" spans="1:6" x14ac:dyDescent="0.25">
      <c r="A216" t="s">
        <v>395</v>
      </c>
      <c r="B216" t="s">
        <v>396</v>
      </c>
      <c r="C216" t="s">
        <v>0</v>
      </c>
      <c r="D216" t="s">
        <v>12</v>
      </c>
      <c r="E216">
        <v>573.15</v>
      </c>
      <c r="F216">
        <v>997.77</v>
      </c>
    </row>
    <row r="217" spans="1:6" x14ac:dyDescent="0.25">
      <c r="A217" t="s">
        <v>397</v>
      </c>
      <c r="B217" t="s">
        <v>398</v>
      </c>
      <c r="C217" t="s">
        <v>0</v>
      </c>
      <c r="D217" t="s">
        <v>18</v>
      </c>
      <c r="E217">
        <v>900.42</v>
      </c>
      <c r="F217">
        <v>997.26</v>
      </c>
    </row>
    <row r="218" spans="1:6" x14ac:dyDescent="0.25">
      <c r="A218" t="s">
        <v>399</v>
      </c>
      <c r="B218" t="s">
        <v>400</v>
      </c>
      <c r="C218" t="s">
        <v>1</v>
      </c>
      <c r="D218" t="s">
        <v>41</v>
      </c>
      <c r="E218">
        <v>18.010000000000002</v>
      </c>
      <c r="F218">
        <v>136.86000000000001</v>
      </c>
    </row>
    <row r="219" spans="1:6" x14ac:dyDescent="0.25">
      <c r="A219" t="s">
        <v>401</v>
      </c>
      <c r="B219" t="s">
        <v>402</v>
      </c>
      <c r="C219" t="s">
        <v>0</v>
      </c>
      <c r="D219" t="s">
        <v>75</v>
      </c>
      <c r="E219">
        <v>548.13</v>
      </c>
      <c r="F219">
        <v>83.85</v>
      </c>
    </row>
    <row r="220" spans="1:6" x14ac:dyDescent="0.25">
      <c r="A220" t="s">
        <v>403</v>
      </c>
      <c r="B220" t="s">
        <v>404</v>
      </c>
      <c r="C220" t="s">
        <v>0</v>
      </c>
      <c r="D220" t="s">
        <v>18</v>
      </c>
      <c r="E220">
        <v>362.48</v>
      </c>
      <c r="F220">
        <v>773.32</v>
      </c>
    </row>
    <row r="221" spans="1:6" x14ac:dyDescent="0.25">
      <c r="A221" t="s">
        <v>405</v>
      </c>
      <c r="B221" t="s">
        <v>406</v>
      </c>
      <c r="C221" t="s">
        <v>1</v>
      </c>
      <c r="D221" t="s">
        <v>15</v>
      </c>
      <c r="E221">
        <v>497.16</v>
      </c>
      <c r="F221">
        <v>497.44</v>
      </c>
    </row>
    <row r="222" spans="1:6" x14ac:dyDescent="0.25">
      <c r="A222" t="s">
        <v>407</v>
      </c>
      <c r="B222" t="s">
        <v>408</v>
      </c>
      <c r="C222" t="s">
        <v>135</v>
      </c>
      <c r="D222" t="s">
        <v>75</v>
      </c>
      <c r="E222">
        <v>766.77</v>
      </c>
      <c r="F222">
        <v>911.58</v>
      </c>
    </row>
    <row r="223" spans="1:6" x14ac:dyDescent="0.25">
      <c r="A223" t="s">
        <v>409</v>
      </c>
      <c r="B223" t="s">
        <v>410</v>
      </c>
      <c r="C223" t="s">
        <v>1</v>
      </c>
      <c r="D223" t="s">
        <v>41</v>
      </c>
      <c r="E223">
        <v>128.31</v>
      </c>
      <c r="F223">
        <v>731.62</v>
      </c>
    </row>
    <row r="224" spans="1:6" x14ac:dyDescent="0.25">
      <c r="A224" t="s">
        <v>411</v>
      </c>
      <c r="B224" t="s">
        <v>412</v>
      </c>
      <c r="C224" t="s">
        <v>0</v>
      </c>
      <c r="D224" t="s">
        <v>12</v>
      </c>
      <c r="E224">
        <v>52.84</v>
      </c>
      <c r="F224">
        <v>25.81</v>
      </c>
    </row>
    <row r="225" spans="1:6" x14ac:dyDescent="0.25">
      <c r="A225" t="s">
        <v>413</v>
      </c>
      <c r="B225" t="s">
        <v>414</v>
      </c>
      <c r="C225" t="s">
        <v>1</v>
      </c>
      <c r="D225" t="s">
        <v>34</v>
      </c>
      <c r="E225">
        <v>434.46</v>
      </c>
      <c r="F225">
        <v>738.65</v>
      </c>
    </row>
    <row r="226" spans="1:6" x14ac:dyDescent="0.25">
      <c r="A226" t="s">
        <v>415</v>
      </c>
      <c r="B226" t="s">
        <v>416</v>
      </c>
      <c r="C226" t="s">
        <v>110</v>
      </c>
      <c r="D226" t="s">
        <v>41</v>
      </c>
      <c r="E226">
        <v>477.25</v>
      </c>
      <c r="F226">
        <v>518.74</v>
      </c>
    </row>
    <row r="227" spans="1:6" x14ac:dyDescent="0.25">
      <c r="A227" t="s">
        <v>417</v>
      </c>
      <c r="B227" t="s">
        <v>418</v>
      </c>
      <c r="C227" t="s">
        <v>1</v>
      </c>
      <c r="D227" t="s">
        <v>25</v>
      </c>
      <c r="E227">
        <v>567.19000000000005</v>
      </c>
      <c r="F227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3:C17"/>
  <sheetViews>
    <sheetView zoomScale="220" zoomScaleNormal="220" workbookViewId="0">
      <selection activeCell="F19" sqref="F19"/>
    </sheetView>
  </sheetViews>
  <sheetFormatPr defaultRowHeight="15" x14ac:dyDescent="0.25"/>
  <cols>
    <col min="1" max="1" width="12.42578125" bestFit="1" customWidth="1"/>
    <col min="3" max="3" width="11" customWidth="1"/>
    <col min="5" max="5" width="10.5703125" customWidth="1"/>
    <col min="6" max="7" width="14" bestFit="1" customWidth="1"/>
    <col min="8" max="8" width="15.42578125" bestFit="1" customWidth="1"/>
  </cols>
  <sheetData>
    <row r="13" spans="1:3" x14ac:dyDescent="0.25">
      <c r="A13" s="8" t="s">
        <v>434</v>
      </c>
      <c r="B13" s="10" t="s">
        <v>435</v>
      </c>
      <c r="C13" s="9" t="s">
        <v>440</v>
      </c>
    </row>
    <row r="14" spans="1:3" x14ac:dyDescent="0.25">
      <c r="A14" s="16" t="s">
        <v>439</v>
      </c>
      <c r="B14" s="16">
        <v>87</v>
      </c>
      <c r="C14" s="16" t="str">
        <f>IF(B14&gt;=100,"😍","🤮")</f>
        <v>🤮</v>
      </c>
    </row>
    <row r="15" spans="1:3" x14ac:dyDescent="0.25">
      <c r="A15" s="16" t="s">
        <v>436</v>
      </c>
      <c r="B15" s="16">
        <v>10</v>
      </c>
      <c r="C15" s="16" t="str">
        <f>IF(B15&gt;=100,"😍","🤮")</f>
        <v>🤮</v>
      </c>
    </row>
    <row r="16" spans="1:3" x14ac:dyDescent="0.25">
      <c r="A16" s="16" t="s">
        <v>437</v>
      </c>
      <c r="B16" s="16">
        <v>273</v>
      </c>
      <c r="C16" s="16" t="str">
        <f>IF(B16&gt;=100,"😍","🤮")</f>
        <v>😍</v>
      </c>
    </row>
    <row r="17" spans="1:3" x14ac:dyDescent="0.25">
      <c r="A17" s="16" t="s">
        <v>438</v>
      </c>
      <c r="B17" s="16">
        <v>123</v>
      </c>
      <c r="C17" s="16" t="str">
        <f>IF(B17&gt;=100,"😍","🤮")</f>
        <v>😍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9F9-7076-4580-990E-7CC51B7CE6A6}">
  <dimension ref="A20:F31"/>
  <sheetViews>
    <sheetView zoomScale="145" zoomScaleNormal="145" workbookViewId="0">
      <selection activeCell="H24" sqref="H24"/>
    </sheetView>
  </sheetViews>
  <sheetFormatPr defaultRowHeight="15" x14ac:dyDescent="0.25"/>
  <cols>
    <col min="1" max="1" width="13.42578125" bestFit="1" customWidth="1"/>
  </cols>
  <sheetData>
    <row r="20" spans="1:6" x14ac:dyDescent="0.25">
      <c r="A20" s="8" t="s">
        <v>434</v>
      </c>
      <c r="B20" s="10" t="s">
        <v>435</v>
      </c>
      <c r="C20" s="10" t="s">
        <v>441</v>
      </c>
      <c r="D20" s="10" t="s">
        <v>442</v>
      </c>
      <c r="E20" s="9" t="s">
        <v>440</v>
      </c>
    </row>
    <row r="21" spans="1:6" x14ac:dyDescent="0.25">
      <c r="A21" s="16" t="s">
        <v>439</v>
      </c>
      <c r="B21" s="16">
        <v>88</v>
      </c>
      <c r="C21" s="16">
        <v>199</v>
      </c>
      <c r="D21" s="16">
        <f>PRODUCT(B21,C21)</f>
        <v>17512</v>
      </c>
      <c r="E21" s="16" t="str" cm="1">
        <f t="array" ref="E21">_xlfn.IFS(D21&gt;250000,"😁",D21&gt;100000,"😐",TRUE,"😥")</f>
        <v>😥</v>
      </c>
      <c r="F21" s="15" t="s">
        <v>466</v>
      </c>
    </row>
    <row r="22" spans="1:6" x14ac:dyDescent="0.25">
      <c r="A22" s="16" t="s">
        <v>436</v>
      </c>
      <c r="B22" s="16">
        <v>135</v>
      </c>
      <c r="C22" s="16">
        <v>799</v>
      </c>
      <c r="D22" s="16">
        <f t="shared" ref="D22:D28" si="0">PRODUCT(B22,C22)</f>
        <v>107865</v>
      </c>
      <c r="E22" s="16" t="str" cm="1">
        <f t="array" ref="E22">_xlfn.IFS(D22&gt;250000,"😁",D22&gt;100000,"😐",TRUE,"😥")</f>
        <v>😐</v>
      </c>
      <c r="F22" s="15" t="s">
        <v>467</v>
      </c>
    </row>
    <row r="23" spans="1:6" x14ac:dyDescent="0.25">
      <c r="A23" s="16" t="s">
        <v>437</v>
      </c>
      <c r="B23" s="16">
        <v>577</v>
      </c>
      <c r="C23" s="16">
        <v>499</v>
      </c>
      <c r="D23" s="16">
        <f t="shared" si="0"/>
        <v>287923</v>
      </c>
      <c r="E23" s="16" t="str" cm="1">
        <f t="array" ref="E23">_xlfn.IFS(D23&gt;250000,"😁",D23&gt;100000,"😐",TRUE,"😥")</f>
        <v>😁</v>
      </c>
    </row>
    <row r="24" spans="1:6" x14ac:dyDescent="0.25">
      <c r="A24" s="16" t="s">
        <v>438</v>
      </c>
      <c r="B24" s="16">
        <v>293</v>
      </c>
      <c r="C24" s="16">
        <v>999</v>
      </c>
      <c r="D24" s="16">
        <f t="shared" si="0"/>
        <v>292707</v>
      </c>
      <c r="E24" s="16" t="str" cm="1">
        <f t="array" ref="E24">_xlfn.IFS(D24&gt;250000,"😁",D24&gt;100000,"😐",TRUE,"😥")</f>
        <v>😁</v>
      </c>
    </row>
    <row r="25" spans="1:6" x14ac:dyDescent="0.25">
      <c r="A25" s="16" t="s">
        <v>443</v>
      </c>
      <c r="B25" s="16">
        <v>2</v>
      </c>
      <c r="C25" s="16">
        <v>999</v>
      </c>
      <c r="D25" s="16">
        <f t="shared" si="0"/>
        <v>1998</v>
      </c>
      <c r="E25" s="16" t="str" cm="1">
        <f t="array" ref="E25">_xlfn.IFS(D25&gt;250000,"😁",D25&gt;100000,"😐",TRUE,"😥")</f>
        <v>😥</v>
      </c>
    </row>
    <row r="26" spans="1:6" x14ac:dyDescent="0.25">
      <c r="A26" s="16" t="s">
        <v>445</v>
      </c>
      <c r="B26" s="16">
        <v>333</v>
      </c>
      <c r="C26" s="16">
        <v>1999</v>
      </c>
      <c r="D26" s="16">
        <f t="shared" si="0"/>
        <v>665667</v>
      </c>
      <c r="E26" s="16" t="str" cm="1">
        <f t="array" ref="E26">_xlfn.IFS(D26&gt;250000,"😁",D26&gt;100000,"😐",TRUE,"😥")</f>
        <v>😁</v>
      </c>
    </row>
    <row r="27" spans="1:6" x14ac:dyDescent="0.25">
      <c r="A27" s="16" t="s">
        <v>444</v>
      </c>
      <c r="B27" s="16">
        <v>1001</v>
      </c>
      <c r="C27" s="16">
        <v>200</v>
      </c>
      <c r="D27" s="16">
        <f t="shared" si="0"/>
        <v>200200</v>
      </c>
      <c r="E27" s="16" t="str" cm="1">
        <f t="array" ref="E27">_xlfn.IFS(D27&gt;250000,"😁",D27&gt;100000,"😐",TRUE,"😥")</f>
        <v>😐</v>
      </c>
    </row>
    <row r="28" spans="1:6" x14ac:dyDescent="0.25">
      <c r="A28" s="16" t="s">
        <v>446</v>
      </c>
      <c r="B28" s="16">
        <v>9</v>
      </c>
      <c r="C28" s="16">
        <v>799</v>
      </c>
      <c r="D28" s="16">
        <f t="shared" si="0"/>
        <v>7191</v>
      </c>
      <c r="E28" s="16" t="str" cm="1">
        <f t="array" ref="E28">_xlfn.IFS(D28&gt;250000,"😁",D28&gt;100000,"😐",TRUE,"😥")</f>
        <v>😥</v>
      </c>
    </row>
    <row r="30" spans="1:6" ht="15.75" thickBot="1" x14ac:dyDescent="0.3">
      <c r="A30" s="11" t="s">
        <v>447</v>
      </c>
      <c r="B30" s="11" t="s">
        <v>448</v>
      </c>
    </row>
    <row r="31" spans="1:6" x14ac:dyDescent="0.25">
      <c r="A31">
        <f>SUMPRODUCT('2 Conditionals'!$B$27:$B$34,'2 Conditionals'!$C$27:$C$34)</f>
        <v>0</v>
      </c>
      <c r="B31" s="12" t="str" cm="1">
        <f t="array" ref="B31">_xlfn.IFS(A31&gt;250000 * 8,"😁",A31&gt;100000 * 8,"😐",TRUE,"😥")</f>
        <v>😥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H201"/>
  <sheetViews>
    <sheetView topLeftCell="A168" zoomScale="160" zoomScaleNormal="160" workbookViewId="0">
      <selection sqref="A1:F201"/>
    </sheetView>
  </sheetViews>
  <sheetFormatPr defaultRowHeight="15" x14ac:dyDescent="0.25"/>
  <cols>
    <col min="1" max="1" width="12.85546875" bestFit="1" customWidth="1"/>
    <col min="2" max="2" width="13.28515625" bestFit="1" customWidth="1"/>
    <col min="8" max="8" width="91.5703125" customWidth="1"/>
  </cols>
  <sheetData>
    <row r="1" spans="1:6" ht="30.75" thickBot="1" x14ac:dyDescent="0.3">
      <c r="A1" s="23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24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8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8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8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8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8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8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8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8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8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8" ht="18" thickBot="1" x14ac:dyDescent="0.3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  <c r="H26" s="13" t="s">
        <v>432</v>
      </c>
    </row>
    <row r="27" spans="1:8" ht="15.75" thickTop="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8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H28" s="1" t="s">
        <v>449</v>
      </c>
    </row>
    <row r="29" spans="1:8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H29">
        <f>SUMIFS(E2:E201,C2:C201,"Male")</f>
        <v>36521.379999999976</v>
      </c>
    </row>
    <row r="30" spans="1:8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H30" s="1" t="s">
        <v>450</v>
      </c>
    </row>
    <row r="31" spans="1:8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8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H32" s="1" t="s">
        <v>451</v>
      </c>
    </row>
    <row r="33" spans="1:8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8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H34" s="1" t="s">
        <v>452</v>
      </c>
    </row>
    <row r="35" spans="1:8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8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H36" s="1" t="s">
        <v>453</v>
      </c>
    </row>
    <row r="37" spans="1:8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8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H38" s="1" t="s">
        <v>655</v>
      </c>
    </row>
    <row r="39" spans="1:8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8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8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8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8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</row>
    <row r="44" spans="1:8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8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H45" s="5" t="s">
        <v>468</v>
      </c>
    </row>
    <row r="46" spans="1:8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H46">
        <f>COUNTIFS(D2:D201, "*L")</f>
        <v>119</v>
      </c>
    </row>
    <row r="47" spans="1:8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H47" s="5" t="s">
        <v>469</v>
      </c>
    </row>
    <row r="48" spans="1:8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8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H49" s="1" t="s">
        <v>454</v>
      </c>
    </row>
    <row r="50" spans="1:8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8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  <c r="H51" s="5" t="s">
        <v>470</v>
      </c>
    </row>
    <row r="52" spans="1:8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8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8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8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8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8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8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8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8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8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8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8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8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6D28-6E30-4DAF-A5F2-B6FE86E21EB1}">
  <dimension ref="A4:E19"/>
  <sheetViews>
    <sheetView zoomScale="175" zoomScaleNormal="175" workbookViewId="0">
      <selection activeCell="B21" sqref="B21"/>
    </sheetView>
  </sheetViews>
  <sheetFormatPr defaultRowHeight="15" x14ac:dyDescent="0.25"/>
  <cols>
    <col min="1" max="1" width="44.7109375" bestFit="1" customWidth="1"/>
    <col min="2" max="2" width="48.140625" bestFit="1" customWidth="1"/>
    <col min="3" max="4" width="11.7109375" bestFit="1" customWidth="1"/>
    <col min="5" max="5" width="31.28515625" customWidth="1"/>
  </cols>
  <sheetData>
    <row r="4" spans="1:5" ht="18" thickBot="1" x14ac:dyDescent="0.35">
      <c r="A4" s="13" t="s">
        <v>472</v>
      </c>
      <c r="B4" s="13" t="s">
        <v>473</v>
      </c>
      <c r="C4" s="13" t="s">
        <v>474</v>
      </c>
      <c r="D4" s="13" t="s">
        <v>475</v>
      </c>
    </row>
    <row r="5" spans="1:5" ht="15.75" thickTop="1" x14ac:dyDescent="0.25">
      <c r="A5" s="15" t="s">
        <v>471</v>
      </c>
      <c r="B5" t="s">
        <v>476</v>
      </c>
    </row>
    <row r="6" spans="1:5" x14ac:dyDescent="0.25">
      <c r="A6" s="15" t="s">
        <v>477</v>
      </c>
      <c r="B6" t="s">
        <v>478</v>
      </c>
    </row>
    <row r="7" spans="1:5" x14ac:dyDescent="0.25">
      <c r="A7" s="15" t="s">
        <v>479</v>
      </c>
      <c r="B7" t="s">
        <v>500</v>
      </c>
      <c r="E7" s="19"/>
    </row>
    <row r="8" spans="1:5" x14ac:dyDescent="0.25">
      <c r="A8" s="15" t="s">
        <v>484</v>
      </c>
      <c r="B8" t="s">
        <v>494</v>
      </c>
      <c r="E8" s="17" t="s">
        <v>496</v>
      </c>
    </row>
    <row r="9" spans="1:5" x14ac:dyDescent="0.25">
      <c r="A9" s="15" t="s">
        <v>495</v>
      </c>
      <c r="B9" t="s">
        <v>499</v>
      </c>
    </row>
    <row r="10" spans="1:5" x14ac:dyDescent="0.25">
      <c r="A10" s="15" t="s">
        <v>486</v>
      </c>
      <c r="B10" t="s">
        <v>485</v>
      </c>
      <c r="E10" s="17" t="s">
        <v>497</v>
      </c>
    </row>
    <row r="11" spans="1:5" x14ac:dyDescent="0.25">
      <c r="A11" s="15" t="s">
        <v>490</v>
      </c>
      <c r="B11" t="s">
        <v>493</v>
      </c>
    </row>
    <row r="12" spans="1:5" x14ac:dyDescent="0.25">
      <c r="A12" s="15" t="s">
        <v>491</v>
      </c>
      <c r="B12" t="s">
        <v>492</v>
      </c>
      <c r="E12" s="17" t="s">
        <v>498</v>
      </c>
    </row>
    <row r="13" spans="1:5" x14ac:dyDescent="0.25">
      <c r="A13" s="15" t="s">
        <v>480</v>
      </c>
      <c r="B13" t="s">
        <v>489</v>
      </c>
      <c r="E13" s="17" t="s">
        <v>482</v>
      </c>
    </row>
    <row r="14" spans="1:5" x14ac:dyDescent="0.25">
      <c r="A14" s="15" t="s">
        <v>481</v>
      </c>
      <c r="B14" s="18" t="s">
        <v>488</v>
      </c>
      <c r="E14" s="17" t="s">
        <v>503</v>
      </c>
    </row>
    <row r="15" spans="1:5" x14ac:dyDescent="0.25">
      <c r="A15" s="15" t="s">
        <v>483</v>
      </c>
      <c r="B15" t="s">
        <v>487</v>
      </c>
      <c r="E15" s="17" t="s">
        <v>504</v>
      </c>
    </row>
    <row r="18" spans="1:2" x14ac:dyDescent="0.25">
      <c r="A18" s="19" t="s">
        <v>501</v>
      </c>
      <c r="B18" s="19"/>
    </row>
    <row r="19" spans="1:2" x14ac:dyDescent="0.25">
      <c r="A19" s="19" t="s">
        <v>502</v>
      </c>
      <c r="B19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0FC0-3455-40F5-80A5-E1D87E658211}">
  <dimension ref="A5:C16"/>
  <sheetViews>
    <sheetView zoomScale="145" zoomScaleNormal="145" workbookViewId="0">
      <selection activeCell="K30" sqref="K30"/>
    </sheetView>
  </sheetViews>
  <sheetFormatPr defaultRowHeight="15" x14ac:dyDescent="0.25"/>
  <sheetData>
    <row r="5" spans="1:3" x14ac:dyDescent="0.25">
      <c r="A5" s="8" t="s">
        <v>434</v>
      </c>
      <c r="B5" s="10" t="s">
        <v>435</v>
      </c>
      <c r="C5" s="10" t="s">
        <v>441</v>
      </c>
    </row>
    <row r="6" spans="1:3" x14ac:dyDescent="0.25">
      <c r="A6" s="16" t="s">
        <v>439</v>
      </c>
      <c r="B6" s="16">
        <v>88</v>
      </c>
      <c r="C6" s="16">
        <v>199</v>
      </c>
    </row>
    <row r="7" spans="1:3" x14ac:dyDescent="0.25">
      <c r="A7" s="16" t="s">
        <v>436</v>
      </c>
      <c r="B7" s="16">
        <v>135</v>
      </c>
      <c r="C7" s="16">
        <v>799</v>
      </c>
    </row>
    <row r="8" spans="1:3" x14ac:dyDescent="0.25">
      <c r="A8" s="16" t="s">
        <v>437</v>
      </c>
      <c r="B8" s="16">
        <v>577</v>
      </c>
      <c r="C8" s="16">
        <v>499</v>
      </c>
    </row>
    <row r="9" spans="1:3" x14ac:dyDescent="0.25">
      <c r="A9" s="16" t="s">
        <v>438</v>
      </c>
      <c r="B9" s="16">
        <v>293</v>
      </c>
      <c r="C9" s="16">
        <v>999</v>
      </c>
    </row>
    <row r="10" spans="1:3" x14ac:dyDescent="0.25">
      <c r="A10" s="16" t="s">
        <v>443</v>
      </c>
      <c r="B10" s="16">
        <v>2</v>
      </c>
      <c r="C10" s="16">
        <v>999</v>
      </c>
    </row>
    <row r="11" spans="1:3" x14ac:dyDescent="0.25">
      <c r="A11" s="16" t="s">
        <v>445</v>
      </c>
      <c r="B11" s="16">
        <v>333</v>
      </c>
      <c r="C11" s="16">
        <v>1999</v>
      </c>
    </row>
    <row r="12" spans="1:3" x14ac:dyDescent="0.25">
      <c r="A12" s="16" t="s">
        <v>444</v>
      </c>
      <c r="B12" s="16">
        <v>1001</v>
      </c>
      <c r="C12" s="16">
        <v>200</v>
      </c>
    </row>
    <row r="13" spans="1:3" x14ac:dyDescent="0.25">
      <c r="A13" s="16" t="s">
        <v>446</v>
      </c>
      <c r="B13" s="16">
        <v>9</v>
      </c>
      <c r="C13" s="16">
        <v>799</v>
      </c>
    </row>
    <row r="15" spans="1:3" x14ac:dyDescent="0.25">
      <c r="A15" s="21" t="s">
        <v>506</v>
      </c>
      <c r="B15" s="15" t="s">
        <v>505</v>
      </c>
    </row>
    <row r="16" spans="1:3" x14ac:dyDescent="0.25">
      <c r="A16" s="21" t="s">
        <v>507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148"/>
  <sheetViews>
    <sheetView topLeftCell="A154" zoomScale="175" zoomScaleNormal="175" workbookViewId="0">
      <selection activeCell="D183" sqref="D183"/>
    </sheetView>
  </sheetViews>
  <sheetFormatPr defaultRowHeight="15" x14ac:dyDescent="0.25"/>
  <cols>
    <col min="1" max="1" width="47.42578125" customWidth="1"/>
    <col min="3" max="3" width="32.7109375" customWidth="1"/>
    <col min="4" max="4" width="23.5703125" bestFit="1" customWidth="1"/>
    <col min="5" max="5" width="19.7109375" customWidth="1"/>
  </cols>
  <sheetData>
    <row r="1" spans="1:10" ht="18" thickBot="1" x14ac:dyDescent="0.35">
      <c r="A1" s="25" t="s">
        <v>508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5.75" thickTop="1" x14ac:dyDescent="0.25"/>
    <row r="3" spans="1:10" x14ac:dyDescent="0.25">
      <c r="A3" s="1" t="s">
        <v>513</v>
      </c>
      <c r="C3" s="14" t="s">
        <v>510</v>
      </c>
      <c r="D3" s="14" t="s">
        <v>511</v>
      </c>
      <c r="E3" s="14" t="s">
        <v>512</v>
      </c>
    </row>
    <row r="4" spans="1:10" x14ac:dyDescent="0.25">
      <c r="A4" s="1" t="s">
        <v>514</v>
      </c>
    </row>
    <row r="6" spans="1:10" x14ac:dyDescent="0.25">
      <c r="A6" s="15" t="s">
        <v>597</v>
      </c>
      <c r="C6" s="17" t="s">
        <v>516</v>
      </c>
      <c r="D6" s="17"/>
      <c r="E6" s="17"/>
    </row>
    <row r="7" spans="1:10" x14ac:dyDescent="0.25">
      <c r="A7" t="str">
        <f>C3 &amp; " " &amp; D3 &amp; " " &amp; E3</f>
        <v>I want chocolate</v>
      </c>
    </row>
    <row r="9" spans="1:10" x14ac:dyDescent="0.25">
      <c r="A9" s="1" t="s">
        <v>515</v>
      </c>
    </row>
    <row r="11" spans="1:10" x14ac:dyDescent="0.25">
      <c r="A11" s="15" t="s">
        <v>598</v>
      </c>
    </row>
    <row r="12" spans="1:10" x14ac:dyDescent="0.25">
      <c r="A12" t="str">
        <f>C3 &amp; D3 &amp; E3</f>
        <v>Iwantchocolate</v>
      </c>
    </row>
    <row r="14" spans="1:10" ht="18" thickBot="1" x14ac:dyDescent="0.35">
      <c r="A14" s="25" t="s">
        <v>509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15.75" thickTop="1" x14ac:dyDescent="0.25"/>
    <row r="16" spans="1:10" x14ac:dyDescent="0.25">
      <c r="A16" s="1" t="s">
        <v>517</v>
      </c>
      <c r="C16" s="20" t="s">
        <v>524</v>
      </c>
      <c r="D16" s="20" t="s">
        <v>525</v>
      </c>
    </row>
    <row r="17" spans="1:10" x14ac:dyDescent="0.25">
      <c r="C17" t="s">
        <v>518</v>
      </c>
      <c r="D17">
        <f>LEN(C17)</f>
        <v>31</v>
      </c>
    </row>
    <row r="18" spans="1:10" x14ac:dyDescent="0.25">
      <c r="C18" t="s">
        <v>519</v>
      </c>
      <c r="D18">
        <f t="shared" ref="D18:D22" si="0">LEN(C18)</f>
        <v>30</v>
      </c>
    </row>
    <row r="19" spans="1:10" x14ac:dyDescent="0.25">
      <c r="C19" t="s">
        <v>520</v>
      </c>
      <c r="D19">
        <f t="shared" si="0"/>
        <v>8</v>
      </c>
    </row>
    <row r="20" spans="1:10" x14ac:dyDescent="0.25">
      <c r="C20" t="s">
        <v>521</v>
      </c>
      <c r="D20">
        <f t="shared" si="0"/>
        <v>10</v>
      </c>
    </row>
    <row r="21" spans="1:10" x14ac:dyDescent="0.25">
      <c r="C21" t="s">
        <v>522</v>
      </c>
      <c r="D21">
        <f t="shared" si="0"/>
        <v>20</v>
      </c>
    </row>
    <row r="22" spans="1:10" x14ac:dyDescent="0.25">
      <c r="C22" s="22" t="s">
        <v>523</v>
      </c>
      <c r="D22">
        <f t="shared" si="0"/>
        <v>13</v>
      </c>
    </row>
    <row r="24" spans="1:10" ht="18" thickBot="1" x14ac:dyDescent="0.35">
      <c r="A24" s="25" t="s">
        <v>458</v>
      </c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15.75" thickTop="1" x14ac:dyDescent="0.25"/>
    <row r="26" spans="1:10" x14ac:dyDescent="0.25">
      <c r="A26" s="1" t="s">
        <v>526</v>
      </c>
      <c r="C26" t="s">
        <v>529</v>
      </c>
    </row>
    <row r="27" spans="1:10" x14ac:dyDescent="0.25">
      <c r="A27" s="1" t="s">
        <v>527</v>
      </c>
      <c r="C27" s="15" t="s">
        <v>532</v>
      </c>
    </row>
    <row r="28" spans="1:10" x14ac:dyDescent="0.25">
      <c r="A28" s="1" t="s">
        <v>528</v>
      </c>
      <c r="C28" t="str">
        <f>UPPER(C26)</f>
        <v>NECROBARD THIS UNUSUAL CLASS COMBINES ONE OF THE MOST-LOVED OCCUPATIONS WITH ONE OF THE MOST REVILED.</v>
      </c>
    </row>
    <row r="30" spans="1:10" x14ac:dyDescent="0.25">
      <c r="A30" s="1" t="s">
        <v>530</v>
      </c>
      <c r="C30" t="str">
        <f>LOWER(C26)</f>
        <v>necrobard this unusual class combines one of the most-loved occupations with one of the most reviled.</v>
      </c>
    </row>
    <row r="31" spans="1:10" x14ac:dyDescent="0.25">
      <c r="A31" s="1" t="s">
        <v>531</v>
      </c>
      <c r="C31" s="15" t="s">
        <v>535</v>
      </c>
    </row>
    <row r="32" spans="1:10" x14ac:dyDescent="0.25">
      <c r="A32" s="1" t="s">
        <v>534</v>
      </c>
    </row>
    <row r="33" spans="1:10" x14ac:dyDescent="0.25">
      <c r="A33" s="1" t="s">
        <v>533</v>
      </c>
    </row>
    <row r="35" spans="1:10" x14ac:dyDescent="0.25">
      <c r="A35" s="1" t="s">
        <v>536</v>
      </c>
      <c r="C35" t="str">
        <f>PROPER(C26)</f>
        <v>Necrobard This Unusual Class Combines One Of The Most-Loved Occupations With One Of The Most Reviled.</v>
      </c>
    </row>
    <row r="36" spans="1:10" x14ac:dyDescent="0.25">
      <c r="A36" s="1" t="s">
        <v>537</v>
      </c>
      <c r="C36" s="15" t="s">
        <v>539</v>
      </c>
    </row>
    <row r="37" spans="1:10" x14ac:dyDescent="0.25">
      <c r="A37" s="1" t="s">
        <v>538</v>
      </c>
    </row>
    <row r="39" spans="1:10" x14ac:dyDescent="0.25">
      <c r="C39" s="20" t="s">
        <v>541</v>
      </c>
      <c r="D39" s="20" t="s">
        <v>540</v>
      </c>
    </row>
    <row r="40" spans="1:10" x14ac:dyDescent="0.25">
      <c r="C40" t="s">
        <v>542</v>
      </c>
      <c r="D40" t="str">
        <f>PROPER(C40)</f>
        <v>Jonas Moss</v>
      </c>
    </row>
    <row r="41" spans="1:10" x14ac:dyDescent="0.25">
      <c r="C41" t="s">
        <v>543</v>
      </c>
      <c r="D41" t="str">
        <f t="shared" ref="D41:D43" si="1">PROPER(C41)</f>
        <v>Anna Karenina</v>
      </c>
    </row>
    <row r="42" spans="1:10" x14ac:dyDescent="0.25">
      <c r="C42" t="s">
        <v>544</v>
      </c>
      <c r="D42" t="str">
        <f t="shared" si="1"/>
        <v>Adolf Putin</v>
      </c>
    </row>
    <row r="43" spans="1:10" x14ac:dyDescent="0.25">
      <c r="C43" t="s">
        <v>545</v>
      </c>
      <c r="D43" t="str">
        <f t="shared" si="1"/>
        <v>Bustin' Bieber</v>
      </c>
    </row>
    <row r="45" spans="1:10" ht="18" thickBot="1" x14ac:dyDescent="0.35">
      <c r="A45" s="25" t="s">
        <v>457</v>
      </c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15.75" thickTop="1" x14ac:dyDescent="0.25"/>
    <row r="47" spans="1:10" x14ac:dyDescent="0.25">
      <c r="A47" s="1" t="s">
        <v>550</v>
      </c>
      <c r="C47" t="s">
        <v>546</v>
      </c>
    </row>
    <row r="49" spans="1:9" x14ac:dyDescent="0.25">
      <c r="C49" t="str">
        <f>_xlfn.TEXTAFTER(C47,"I like ")</f>
        <v>Beauty and the Beast</v>
      </c>
      <c r="D49" s="15" t="s">
        <v>547</v>
      </c>
    </row>
    <row r="51" spans="1:9" x14ac:dyDescent="0.25">
      <c r="A51" s="1" t="s">
        <v>551</v>
      </c>
      <c r="C51" t="s">
        <v>548</v>
      </c>
    </row>
    <row r="53" spans="1:9" x14ac:dyDescent="0.25">
      <c r="C53" t="str">
        <f>_xlfn.TEXTBEFORE(C51," is the best!!")</f>
        <v>The Lion King</v>
      </c>
    </row>
    <row r="55" spans="1:9" x14ac:dyDescent="0.25">
      <c r="A55" s="1" t="s">
        <v>552</v>
      </c>
      <c r="C55" t="s">
        <v>549</v>
      </c>
    </row>
    <row r="57" spans="1:9" x14ac:dyDescent="0.25">
      <c r="C57" t="str">
        <f>_xlfn.TEXTBEFORE(C55, " the best!!")</f>
        <v>I like Cinderalla</v>
      </c>
    </row>
    <row r="60" spans="1:9" x14ac:dyDescent="0.25">
      <c r="A60" s="1" t="s">
        <v>554</v>
      </c>
      <c r="C60" t="s">
        <v>555</v>
      </c>
      <c r="E60" s="17" t="s">
        <v>553</v>
      </c>
      <c r="F60" s="17"/>
      <c r="G60" s="17"/>
      <c r="H60" s="17"/>
      <c r="I60" s="17"/>
    </row>
    <row r="61" spans="1:9" x14ac:dyDescent="0.25">
      <c r="C61" t="str">
        <f>_xlfn.TEXTBEFORE(C60,";")</f>
        <v>"apples"</v>
      </c>
    </row>
    <row r="62" spans="1:9" x14ac:dyDescent="0.25">
      <c r="C62" t="str">
        <f>_xlfn.TEXTBEFORE(C60,";",2)</f>
        <v>"apples";"oranges"</v>
      </c>
    </row>
    <row r="64" spans="1:9" x14ac:dyDescent="0.25">
      <c r="A64" s="1" t="s">
        <v>556</v>
      </c>
      <c r="C64" t="str">
        <f>_xlfn.TEXTAFTER(_xlfn.TEXTBEFORE(C60,";",2),";")</f>
        <v>"oranges"</v>
      </c>
    </row>
    <row r="66" spans="1:10" ht="18" thickBot="1" x14ac:dyDescent="0.35">
      <c r="A66" s="25" t="s">
        <v>455</v>
      </c>
      <c r="B66" s="25"/>
      <c r="C66" s="25"/>
      <c r="D66" s="25"/>
      <c r="E66" s="25"/>
      <c r="F66" s="25"/>
      <c r="G66" s="25"/>
      <c r="H66" s="25"/>
      <c r="I66" s="25"/>
      <c r="J66" s="25"/>
    </row>
    <row r="67" spans="1:10" ht="15.75" thickTop="1" x14ac:dyDescent="0.25"/>
    <row r="68" spans="1:10" x14ac:dyDescent="0.25">
      <c r="A68" s="1" t="s">
        <v>557</v>
      </c>
      <c r="C68" t="s">
        <v>510</v>
      </c>
      <c r="D68" t="s">
        <v>558</v>
      </c>
      <c r="E68" t="s">
        <v>560</v>
      </c>
      <c r="F68" t="s">
        <v>559</v>
      </c>
      <c r="G68" t="s">
        <v>566</v>
      </c>
      <c r="H68" t="s">
        <v>562</v>
      </c>
    </row>
    <row r="70" spans="1:10" x14ac:dyDescent="0.25">
      <c r="A70" s="17" t="s">
        <v>584</v>
      </c>
      <c r="C70" t="str">
        <f>_xlfn.TEXTJOIN(" ",,C68:H68)</f>
        <v>I like chips and ice cream.</v>
      </c>
      <c r="D70" s="15" t="s">
        <v>564</v>
      </c>
      <c r="F70" s="17" t="s">
        <v>563</v>
      </c>
      <c r="G70" s="17"/>
      <c r="H70" s="17"/>
      <c r="I70" s="17"/>
      <c r="J70" s="17"/>
    </row>
    <row r="71" spans="1:10" x14ac:dyDescent="0.25">
      <c r="A71" s="17" t="s">
        <v>585</v>
      </c>
    </row>
    <row r="73" spans="1:10" x14ac:dyDescent="0.25">
      <c r="C73" t="s">
        <v>510</v>
      </c>
      <c r="D73" t="s">
        <v>558</v>
      </c>
      <c r="G73" t="s">
        <v>560</v>
      </c>
      <c r="H73" t="s">
        <v>559</v>
      </c>
      <c r="I73" t="s">
        <v>561</v>
      </c>
      <c r="J73" t="s">
        <v>562</v>
      </c>
    </row>
    <row r="75" spans="1:10" x14ac:dyDescent="0.25">
      <c r="C75" t="str">
        <f>_xlfn.TEXTJOIN(" ",,C73:J73)</f>
        <v>I like chips and ice  cream.</v>
      </c>
      <c r="D75" s="15" t="s">
        <v>565</v>
      </c>
      <c r="F75" s="17" t="s">
        <v>567</v>
      </c>
      <c r="G75" s="17"/>
      <c r="H75" s="17"/>
      <c r="I75" s="17"/>
      <c r="J75" s="17"/>
    </row>
    <row r="77" spans="1:10" x14ac:dyDescent="0.25">
      <c r="A77" s="1" t="s">
        <v>583</v>
      </c>
      <c r="C77" s="21" t="s">
        <v>568</v>
      </c>
      <c r="D77" s="21" t="s">
        <v>569</v>
      </c>
      <c r="E77" s="21" t="s">
        <v>572</v>
      </c>
      <c r="F77" s="21" t="s">
        <v>570</v>
      </c>
      <c r="G77" s="21" t="s">
        <v>571</v>
      </c>
    </row>
    <row r="78" spans="1:10" x14ac:dyDescent="0.25">
      <c r="C78" t="s">
        <v>581</v>
      </c>
      <c r="D78" t="s">
        <v>573</v>
      </c>
      <c r="E78" t="s">
        <v>574</v>
      </c>
      <c r="F78" t="s">
        <v>575</v>
      </c>
    </row>
    <row r="79" spans="1:10" x14ac:dyDescent="0.25">
      <c r="C79" t="s">
        <v>576</v>
      </c>
      <c r="E79" t="s">
        <v>578</v>
      </c>
      <c r="F79" t="s">
        <v>577</v>
      </c>
    </row>
    <row r="80" spans="1:10" x14ac:dyDescent="0.25">
      <c r="C80" t="s">
        <v>579</v>
      </c>
      <c r="E80" t="s">
        <v>580</v>
      </c>
      <c r="F80" t="s">
        <v>582</v>
      </c>
    </row>
    <row r="82" spans="1:10" x14ac:dyDescent="0.25">
      <c r="A82" s="1" t="s">
        <v>586</v>
      </c>
      <c r="C82" t="str">
        <f>_xlfn.CONCAT(C68:H68)</f>
        <v>Ilikechipsandicecream.</v>
      </c>
    </row>
    <row r="83" spans="1:10" x14ac:dyDescent="0.25">
      <c r="A83" s="1" t="s">
        <v>587</v>
      </c>
    </row>
    <row r="85" spans="1:10" x14ac:dyDescent="0.25">
      <c r="A85" s="1" t="s">
        <v>590</v>
      </c>
      <c r="C85" t="s">
        <v>510</v>
      </c>
      <c r="D85" t="s">
        <v>558</v>
      </c>
      <c r="E85" t="s">
        <v>560</v>
      </c>
    </row>
    <row r="86" spans="1:10" x14ac:dyDescent="0.25">
      <c r="A86" s="1" t="s">
        <v>591</v>
      </c>
      <c r="E86" t="s">
        <v>588</v>
      </c>
      <c r="F86" t="s">
        <v>566</v>
      </c>
      <c r="G86" t="s">
        <v>589</v>
      </c>
    </row>
    <row r="88" spans="1:10" x14ac:dyDescent="0.25">
      <c r="C88" t="str">
        <f>_xlfn.CONCAT(C85:E85,E86:G86)</f>
        <v>Ilikechipsand icecream</v>
      </c>
    </row>
    <row r="90" spans="1:10" ht="18" thickBot="1" x14ac:dyDescent="0.35">
      <c r="A90" s="25" t="s">
        <v>460</v>
      </c>
      <c r="B90" s="25"/>
      <c r="C90" s="25"/>
      <c r="D90" s="25"/>
      <c r="E90" s="25"/>
      <c r="F90" s="25"/>
      <c r="G90" s="25"/>
      <c r="H90" s="25"/>
      <c r="I90" s="25"/>
      <c r="J90" s="25"/>
    </row>
    <row r="91" spans="1:10" ht="15.75" thickTop="1" x14ac:dyDescent="0.25"/>
    <row r="92" spans="1:10" x14ac:dyDescent="0.25">
      <c r="A92" s="1" t="s">
        <v>593</v>
      </c>
      <c r="C92" t="s">
        <v>592</v>
      </c>
    </row>
    <row r="93" spans="1:10" x14ac:dyDescent="0.25">
      <c r="A93" s="1" t="s">
        <v>594</v>
      </c>
    </row>
    <row r="94" spans="1:10" x14ac:dyDescent="0.25">
      <c r="C94" s="21" t="s">
        <v>595</v>
      </c>
      <c r="D94" s="21" t="s">
        <v>507</v>
      </c>
    </row>
    <row r="95" spans="1:10" x14ac:dyDescent="0.25">
      <c r="C95" s="15" t="s">
        <v>596</v>
      </c>
      <c r="D95" t="str">
        <f>TRIM(C92)</f>
        <v>I like chips and ice cream</v>
      </c>
    </row>
    <row r="97" spans="1:10" ht="18" thickBot="1" x14ac:dyDescent="0.35">
      <c r="A97" s="25" t="s">
        <v>459</v>
      </c>
      <c r="B97" s="25"/>
      <c r="C97" s="25"/>
      <c r="D97" s="25"/>
      <c r="E97" s="25"/>
      <c r="F97" s="25"/>
      <c r="G97" s="25"/>
      <c r="H97" s="25"/>
      <c r="I97" s="25"/>
      <c r="J97" s="25"/>
    </row>
    <row r="98" spans="1:10" ht="15.75" thickTop="1" x14ac:dyDescent="0.25">
      <c r="A98" s="1" t="s">
        <v>601</v>
      </c>
      <c r="C98" t="s">
        <v>599</v>
      </c>
    </row>
    <row r="99" spans="1:10" x14ac:dyDescent="0.25">
      <c r="A99" s="1" t="s">
        <v>602</v>
      </c>
      <c r="C99" t="str">
        <f>SUBSTITUTE(C98,"Airplane","Starship")</f>
        <v>Jefferson Starship is great.</v>
      </c>
      <c r="E99" s="30" t="s">
        <v>600</v>
      </c>
    </row>
    <row r="100" spans="1:10" x14ac:dyDescent="0.25">
      <c r="A100" s="1" t="s">
        <v>603</v>
      </c>
    </row>
    <row r="102" spans="1:10" x14ac:dyDescent="0.25">
      <c r="A102" s="1" t="s">
        <v>605</v>
      </c>
      <c r="C102" t="s">
        <v>604</v>
      </c>
    </row>
    <row r="103" spans="1:10" x14ac:dyDescent="0.25">
      <c r="C103" s="29" t="str">
        <f>SUBSTITUTE(C102,"Airplane","Starship")</f>
        <v>When I'm on an airplane, I like listening to Jefferson Starship!</v>
      </c>
      <c r="E103" s="30" t="s">
        <v>608</v>
      </c>
    </row>
    <row r="104" spans="1:10" x14ac:dyDescent="0.25">
      <c r="C104" s="29"/>
    </row>
    <row r="105" spans="1:10" x14ac:dyDescent="0.25">
      <c r="A105" s="1" t="s">
        <v>606</v>
      </c>
      <c r="C105" s="29" t="str">
        <f>PROPER("When I'm on an airplane, I like listening to Jefferson Airplane!")</f>
        <v>When I'M On An Airplane, I Like Listening To Jefferson Airplane!</v>
      </c>
    </row>
    <row r="106" spans="1:10" x14ac:dyDescent="0.25">
      <c r="A106" s="1" t="s">
        <v>610</v>
      </c>
      <c r="C106" s="29" t="str">
        <f>SUBSTITUTE(C105,"Airplane","Starship")</f>
        <v>When I'M On An Starship, I Like Listening To Jefferson Starship!</v>
      </c>
      <c r="E106" s="30" t="s">
        <v>607</v>
      </c>
    </row>
    <row r="107" spans="1:10" x14ac:dyDescent="0.25">
      <c r="C107" s="29"/>
    </row>
    <row r="108" spans="1:10" x14ac:dyDescent="0.25">
      <c r="C108" s="29" t="str">
        <f>SUBSTITUTE(C105,"Airplane","Starship", 2)</f>
        <v>When I'M On An Airplane, I Like Listening To Jefferson Starship!</v>
      </c>
      <c r="E108" s="30" t="s">
        <v>609</v>
      </c>
    </row>
    <row r="110" spans="1:10" x14ac:dyDescent="0.25">
      <c r="C110" s="29" t="str">
        <f>SUBSTITUTE(C105,"Airplane","Starship", 1)</f>
        <v>When I'M On An Starship, I Like Listening To Jefferson Airplane!</v>
      </c>
      <c r="E110" s="30" t="s">
        <v>611</v>
      </c>
    </row>
    <row r="112" spans="1:10" ht="18" thickBot="1" x14ac:dyDescent="0.35">
      <c r="A112" s="25" t="s">
        <v>461</v>
      </c>
      <c r="B112" s="25"/>
      <c r="C112" s="25"/>
      <c r="D112" s="25"/>
      <c r="E112" s="25"/>
      <c r="F112" s="25"/>
      <c r="G112" s="25"/>
      <c r="H112" s="25"/>
      <c r="I112" s="25"/>
      <c r="J112" s="25"/>
    </row>
    <row r="113" spans="1:7" ht="15.75" thickTop="1" x14ac:dyDescent="0.25"/>
    <row r="114" spans="1:7" x14ac:dyDescent="0.25">
      <c r="C114" s="27" t="s">
        <v>465</v>
      </c>
      <c r="D114" s="27"/>
      <c r="E114" s="27"/>
      <c r="F114" s="27"/>
      <c r="G114" s="27"/>
    </row>
    <row r="115" spans="1:7" x14ac:dyDescent="0.25">
      <c r="A115" t="s">
        <v>636</v>
      </c>
      <c r="C115" s="28">
        <f>LEN(A115) - LEN(SUBSTITUTE(A115," ", "")) + 1</f>
        <v>13</v>
      </c>
      <c r="D115" s="28"/>
      <c r="E115" s="28"/>
      <c r="F115" s="28"/>
      <c r="G115" s="28"/>
    </row>
    <row r="116" spans="1:7" x14ac:dyDescent="0.25">
      <c r="C116" s="31" t="s">
        <v>616</v>
      </c>
      <c r="D116" s="31"/>
      <c r="E116" s="31"/>
      <c r="F116" s="31"/>
      <c r="G116" s="31"/>
    </row>
    <row r="117" spans="1:7" x14ac:dyDescent="0.25">
      <c r="A117" t="s">
        <v>617</v>
      </c>
      <c r="C117" s="28">
        <f>LEN(A117) - LEN(SUBSTITUTE(A117," ", "")) + 1</f>
        <v>5</v>
      </c>
      <c r="D117" s="28"/>
      <c r="E117" s="28"/>
      <c r="F117" s="28"/>
      <c r="G117" s="28"/>
    </row>
    <row r="120" spans="1:7" x14ac:dyDescent="0.25">
      <c r="A120" s="7" t="s">
        <v>464</v>
      </c>
      <c r="C120" s="27" t="s">
        <v>465</v>
      </c>
      <c r="D120" s="27"/>
      <c r="E120" s="27"/>
      <c r="F120" s="27"/>
      <c r="G120" s="27"/>
    </row>
    <row r="121" spans="1:7" x14ac:dyDescent="0.25">
      <c r="A121" t="s">
        <v>612</v>
      </c>
    </row>
    <row r="122" spans="1:7" x14ac:dyDescent="0.25">
      <c r="A122" t="s">
        <v>613</v>
      </c>
      <c r="C122">
        <f>LEN(A121) - LEN(SUBSTITUTE(A121," ", "")) + 1</f>
        <v>10</v>
      </c>
      <c r="D122" t="s">
        <v>618</v>
      </c>
    </row>
    <row r="123" spans="1:7" x14ac:dyDescent="0.25">
      <c r="A123" t="s">
        <v>614</v>
      </c>
      <c r="C123">
        <f>LEN(A122) - LEN(SUBSTITUTE(A122," ", "")) + 1</f>
        <v>11</v>
      </c>
      <c r="D123" t="s">
        <v>620</v>
      </c>
    </row>
    <row r="124" spans="1:7" x14ac:dyDescent="0.25">
      <c r="A124" t="s">
        <v>615</v>
      </c>
      <c r="C124">
        <f>LEN(A123) - LEN(SUBSTITUTE(A123," ", "")) + 1</f>
        <v>8</v>
      </c>
      <c r="D124" t="s">
        <v>619</v>
      </c>
    </row>
    <row r="125" spans="1:7" x14ac:dyDescent="0.25">
      <c r="A125" t="s">
        <v>462</v>
      </c>
      <c r="C125">
        <f>LEN(A124) - LEN(SUBSTITUTE(A124," ", "")) + 1</f>
        <v>9</v>
      </c>
      <c r="D125" t="s">
        <v>621</v>
      </c>
    </row>
    <row r="126" spans="1:7" x14ac:dyDescent="0.25">
      <c r="A126" t="s">
        <v>463</v>
      </c>
      <c r="C126">
        <f>LEN(A125) - LEN(SUBSTITUTE(A125," ", "")) + 1</f>
        <v>8</v>
      </c>
      <c r="D126" t="s">
        <v>622</v>
      </c>
    </row>
    <row r="127" spans="1:7" x14ac:dyDescent="0.25">
      <c r="C127">
        <f>LEN(A126) - LEN(SUBSTITUTE(A126," ", "")) + 1</f>
        <v>3</v>
      </c>
      <c r="D127" t="s">
        <v>623</v>
      </c>
    </row>
    <row r="128" spans="1:7" x14ac:dyDescent="0.25">
      <c r="C128">
        <f>SUM(C122:C127)</f>
        <v>49</v>
      </c>
      <c r="D128" t="s">
        <v>624</v>
      </c>
    </row>
    <row r="129" spans="1:10" x14ac:dyDescent="0.25">
      <c r="A129" s="17" t="s">
        <v>625</v>
      </c>
    </row>
    <row r="130" spans="1:10" x14ac:dyDescent="0.25">
      <c r="A130" s="17" t="s">
        <v>626</v>
      </c>
    </row>
    <row r="131" spans="1:10" x14ac:dyDescent="0.25">
      <c r="A131" s="17" t="s">
        <v>627</v>
      </c>
    </row>
    <row r="132" spans="1:10" x14ac:dyDescent="0.25">
      <c r="A132" s="17" t="s">
        <v>628</v>
      </c>
    </row>
    <row r="134" spans="1:10" ht="24" thickBot="1" x14ac:dyDescent="0.4">
      <c r="A134" s="26" t="s">
        <v>456</v>
      </c>
      <c r="B134" s="26"/>
      <c r="C134" s="26"/>
      <c r="D134" s="26"/>
      <c r="E134" s="26"/>
      <c r="F134" s="26"/>
      <c r="G134" s="26"/>
      <c r="H134" s="26"/>
      <c r="I134" s="26"/>
      <c r="J134" s="26"/>
    </row>
    <row r="135" spans="1:10" ht="15.75" thickTop="1" x14ac:dyDescent="0.25"/>
    <row r="136" spans="1:10" x14ac:dyDescent="0.25">
      <c r="A136" s="17" t="s">
        <v>629</v>
      </c>
      <c r="B136" s="17"/>
      <c r="C136" s="17"/>
      <c r="D136" s="17"/>
    </row>
    <row r="137" spans="1:10" x14ac:dyDescent="0.25">
      <c r="A137" s="20" t="s">
        <v>506</v>
      </c>
      <c r="B137" s="20" t="s">
        <v>473</v>
      </c>
      <c r="C137" s="20"/>
      <c r="D137" s="20" t="s">
        <v>649</v>
      </c>
      <c r="E137" s="20" t="s">
        <v>650</v>
      </c>
    </row>
    <row r="138" spans="1:10" x14ac:dyDescent="0.25">
      <c r="A138" t="s">
        <v>630</v>
      </c>
      <c r="B138" t="s">
        <v>637</v>
      </c>
      <c r="D138" t="str">
        <f>LEFT("oh boy", 3)</f>
        <v xml:space="preserve">oh </v>
      </c>
      <c r="E138" s="15" t="s">
        <v>643</v>
      </c>
    </row>
    <row r="139" spans="1:10" x14ac:dyDescent="0.25">
      <c r="A139" t="s">
        <v>631</v>
      </c>
      <c r="B139" t="s">
        <v>638</v>
      </c>
      <c r="D139" t="str">
        <f>RIGHT("oh boy", 3)</f>
        <v>boy</v>
      </c>
      <c r="E139" s="15" t="s">
        <v>644</v>
      </c>
    </row>
    <row r="140" spans="1:10" x14ac:dyDescent="0.25">
      <c r="A140" t="s">
        <v>632</v>
      </c>
      <c r="B140" t="s">
        <v>639</v>
      </c>
      <c r="D140" t="str">
        <f>MID("oh my lord",4,2)</f>
        <v>my</v>
      </c>
      <c r="E140" s="15" t="s">
        <v>645</v>
      </c>
    </row>
    <row r="141" spans="1:10" x14ac:dyDescent="0.25">
      <c r="A141" t="s">
        <v>633</v>
      </c>
      <c r="B141" t="s">
        <v>640</v>
      </c>
      <c r="D141" t="str">
        <f>REPLACE("oh my lord",4,2,"your")</f>
        <v>oh your lord</v>
      </c>
      <c r="E141" s="32" t="s">
        <v>646</v>
      </c>
    </row>
    <row r="142" spans="1:10" x14ac:dyDescent="0.25">
      <c r="A142" s="15" t="s">
        <v>634</v>
      </c>
      <c r="B142" t="s">
        <v>641</v>
      </c>
      <c r="D142">
        <f>FIND("my","oh my lord")</f>
        <v>4</v>
      </c>
      <c r="E142" s="32" t="s">
        <v>647</v>
      </c>
    </row>
    <row r="143" spans="1:10" x14ac:dyDescent="0.25">
      <c r="A143" s="15" t="s">
        <v>635</v>
      </c>
      <c r="B143" t="s">
        <v>642</v>
      </c>
      <c r="D143">
        <f>SEARCH("my","oh my lord")</f>
        <v>4</v>
      </c>
      <c r="E143" s="32" t="s">
        <v>648</v>
      </c>
    </row>
    <row r="145" spans="1:4" x14ac:dyDescent="0.25">
      <c r="A145" s="17" t="s">
        <v>651</v>
      </c>
      <c r="B145" s="17"/>
      <c r="C145" s="17"/>
      <c r="D145" s="17"/>
    </row>
    <row r="146" spans="1:4" x14ac:dyDescent="0.25">
      <c r="A146" s="17" t="s">
        <v>652</v>
      </c>
      <c r="B146" s="17"/>
      <c r="C146" s="17"/>
      <c r="D146" s="17"/>
    </row>
    <row r="147" spans="1:4" x14ac:dyDescent="0.25">
      <c r="A147" s="17" t="s">
        <v>653</v>
      </c>
      <c r="B147" s="17"/>
      <c r="C147" s="17"/>
      <c r="D147" s="17"/>
    </row>
    <row r="148" spans="1:4" x14ac:dyDescent="0.25">
      <c r="A148" s="33" t="s">
        <v>654</v>
      </c>
      <c r="B148" s="17"/>
      <c r="C148" s="17"/>
      <c r="D148" s="17"/>
    </row>
  </sheetData>
  <mergeCells count="14">
    <mergeCell ref="A14:J14"/>
    <mergeCell ref="A24:J24"/>
    <mergeCell ref="A1:J1"/>
    <mergeCell ref="A90:J90"/>
    <mergeCell ref="A97:J97"/>
    <mergeCell ref="A66:J66"/>
    <mergeCell ref="A112:J112"/>
    <mergeCell ref="A134:J134"/>
    <mergeCell ref="A45:J45"/>
    <mergeCell ref="C116:G116"/>
    <mergeCell ref="C115:G115"/>
    <mergeCell ref="C114:G114"/>
    <mergeCell ref="C117:G117"/>
    <mergeCell ref="C120:G120"/>
  </mergeCells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Shirt sales</vt:lpstr>
      <vt:lpstr>1 References</vt:lpstr>
      <vt:lpstr>2 Conditionals</vt:lpstr>
      <vt:lpstr>3 Nested IF and IFS</vt:lpstr>
      <vt:lpstr>4 Conditional aggregation</vt:lpstr>
      <vt:lpstr>5 Some basic math functions </vt:lpstr>
      <vt:lpstr>6 The SUMPRODUCT function</vt:lpstr>
      <vt:lpstr>7 Text manipulation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2023-01-12T12:01:59Z</dcterms:modified>
</cp:coreProperties>
</file>