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86" documentId="11_F25DC773A252ABDACC1048F5B198734C5BDE58E8" xr6:coauthVersionLast="47" xr6:coauthVersionMax="47" xr10:uidLastSave="{01020F4A-0A48-47BB-8849-6AD81A272BC3}"/>
  <bookViews>
    <workbookView xWindow="1290" yWindow="-110" windowWidth="18020" windowHeight="11020" xr2:uid="{00000000-000D-0000-FFFF-FFFF00000000}"/>
  </bookViews>
  <sheets>
    <sheet name="3.1 Using LOOKUP functions" sheetId="1" r:id="rId1"/>
    <sheet name="3.2 Using FILTER" sheetId="3" r:id="rId2"/>
    <sheet name="3.3 Mock interview questions" sheetId="6" r:id="rId3"/>
    <sheet name="VGSales" sheetId="5" r:id="rId4"/>
    <sheet name="e00eb4de3c8a421cba9b8f4cb8546ec" sheetId="7"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 l="1"/>
  <c r="B3" i="7"/>
  <c r="C3" i="7"/>
  <c r="A1" i="7"/>
  <c r="B1" i="7" a="1"/>
  <c r="B1" i="7" s="1"/>
  <c r="C1" i="7"/>
  <c r="D1" i="7"/>
  <c r="E1" i="7"/>
  <c r="B67" i="1" l="1" a="1"/>
  <c r="B67" i="1" s="1"/>
  <c r="C67" i="1" a="1"/>
  <c r="C67" i="1" s="1"/>
  <c r="D67" i="1" a="1"/>
  <c r="D67" i="1" s="1"/>
  <c r="E67" i="1" a="1"/>
  <c r="E67" i="1" s="1"/>
  <c r="B68" i="1" a="1"/>
  <c r="B68" i="1" s="1"/>
  <c r="C68" i="1" a="1"/>
  <c r="C68" i="1" s="1"/>
  <c r="D68" i="1" a="1"/>
  <c r="D68" i="1" s="1"/>
  <c r="E68" i="1" a="1"/>
  <c r="E68" i="1" s="1"/>
  <c r="B69" i="1" a="1"/>
  <c r="B69" i="1" s="1"/>
  <c r="C69" i="1" a="1"/>
  <c r="C69" i="1" s="1"/>
  <c r="D69" i="1" a="1"/>
  <c r="D69" i="1" s="1"/>
  <c r="E69" i="1" a="1"/>
  <c r="E69" i="1" s="1"/>
  <c r="B70" i="1" a="1"/>
  <c r="B70" i="1" s="1"/>
  <c r="C70" i="1" a="1"/>
  <c r="C70" i="1" s="1"/>
  <c r="D70" i="1" a="1"/>
  <c r="D70" i="1" s="1"/>
  <c r="E70" i="1" a="1"/>
  <c r="E70" i="1" s="1"/>
  <c r="B71" i="1" a="1"/>
  <c r="B71" i="1" s="1"/>
  <c r="C71" i="1" a="1"/>
  <c r="C71" i="1" s="1"/>
  <c r="D71" i="1" a="1"/>
  <c r="D71" i="1" s="1"/>
  <c r="E71" i="1" a="1"/>
  <c r="E71" i="1" s="1"/>
  <c r="B72" i="1" a="1"/>
  <c r="B72" i="1" s="1"/>
  <c r="C72" i="1" a="1"/>
  <c r="C72" i="1" s="1"/>
  <c r="D72" i="1" a="1"/>
  <c r="D72" i="1" s="1"/>
  <c r="E72" i="1" a="1"/>
  <c r="E72" i="1" s="1"/>
  <c r="B73" i="1" a="1"/>
  <c r="B73" i="1" s="1"/>
  <c r="C73" i="1" a="1"/>
  <c r="C73" i="1" s="1"/>
  <c r="D73" i="1" a="1"/>
  <c r="D73" i="1" s="1"/>
  <c r="E73" i="1" a="1"/>
  <c r="E73" i="1" s="1"/>
  <c r="B74" i="1" a="1"/>
  <c r="B74" i="1" s="1"/>
  <c r="C74" i="1" a="1"/>
  <c r="C74" i="1" s="1"/>
  <c r="D74" i="1" a="1"/>
  <c r="D74" i="1" s="1"/>
  <c r="E74" i="1" a="1"/>
  <c r="E74" i="1" s="1"/>
  <c r="B75" i="1" a="1"/>
  <c r="B75" i="1" s="1"/>
  <c r="C75" i="1" a="1"/>
  <c r="C75" i="1" s="1"/>
  <c r="D75" i="1" a="1"/>
  <c r="D75" i="1" s="1"/>
  <c r="E75" i="1" a="1"/>
  <c r="E75" i="1" s="1"/>
  <c r="B76" i="1" a="1"/>
  <c r="B76" i="1" s="1"/>
  <c r="C76" i="1" a="1"/>
  <c r="C76" i="1" s="1"/>
  <c r="D76" i="1" a="1"/>
  <c r="D76" i="1" s="1"/>
  <c r="E76" i="1" a="1"/>
  <c r="E76" i="1" s="1"/>
  <c r="B77" i="1" a="1"/>
  <c r="B77" i="1" s="1"/>
  <c r="C77" i="1" a="1"/>
  <c r="C77" i="1" s="1"/>
  <c r="D77" i="1" a="1"/>
  <c r="D77" i="1" s="1"/>
  <c r="E77" i="1" a="1"/>
  <c r="E77" i="1" s="1"/>
  <c r="B78" i="1" a="1"/>
  <c r="B78" i="1" s="1"/>
  <c r="C78" i="1" a="1"/>
  <c r="C78" i="1" s="1"/>
  <c r="D78" i="1" a="1"/>
  <c r="D78" i="1" s="1"/>
  <c r="E78" i="1" a="1"/>
  <c r="E78" i="1" s="1"/>
  <c r="A67" i="1" a="1"/>
  <c r="A67" i="1" s="1"/>
  <c r="A51" i="1" a="1"/>
  <c r="A51" i="1" s="1"/>
  <c r="C122" i="3"/>
  <c r="I11" i="6"/>
  <c r="B137" i="3"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D129" i="1" a="1"/>
  <c r="D129" i="1" s="1"/>
  <c r="E129" i="1" s="1" a="1"/>
  <c r="E129" i="1" s="1"/>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I13" i="6" l="1"/>
  <c r="I52" i="6"/>
  <c r="J52" i="6" s="1"/>
  <c r="J53" i="6"/>
  <c r="J54" i="6"/>
  <c r="J55" i="6"/>
  <c r="H69" i="1" a="1"/>
  <c r="H69" i="1" s="1"/>
  <c r="J57" i="6" l="1"/>
  <c r="I14" i="6" s="1"/>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<sst xmlns="http://schemas.openxmlformats.org/spreadsheetml/2006/main" count="66815" uniqueCount="12202">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</sst>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 fillId="0" borderId="1" xfId="1" applyAlignment="1">
      <alignment horizontal="center"/>
    </xf>
    <xf numFmtId="0" fontId="2" fillId="0" borderId="2" xfId="2" applyAlignment="1">
      <alignment horizontal="center"/>
    </xf>
    <xf numFmtId="0" fontId="12" fillId="0" borderId="0" xfId="4" applyFont="1"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3" fillId="0" borderId="0" xfId="3" applyAlignment="1">
      <alignment horizontal="center"/>
    </xf>
    <xf numFmtId="14" fontId="0" fillId="0" borderId="0" xfId="0" applyNumberFormat="1"/>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openxmlformats.org/officeDocument/2006/relationships/worksheet" Target="worksheets/sheet5.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3"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374CFD1-15A0-4D7C-A4FE-BC780459766F}">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5CAFFE4A-3746-412F-AB25-65040719EDB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abSelected="1" topLeftCell="A58" zoomScale="115" zoomScaleNormal="115" workbookViewId="0">
      <selection activeCell="D71" sqref="D71"/>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31" t="s">
        <v>12189</v>
      </c>
      <c r="B1" s="31"/>
      <c r="C1" s="31"/>
      <c r="D1" s="31"/>
      <c r="E1" s="31"/>
      <c r="F1" s="31"/>
      <c r="G1" s="31"/>
      <c r="H1" s="31"/>
      <c r="I1" s="31"/>
      <c r="J1" s="31"/>
    </row>
    <row r="2" spans="1:10" ht="15" thickTop="1" x14ac:dyDescent="0.35"/>
    <row r="3" spans="1:10" ht="18" thickBot="1" x14ac:dyDescent="0.5">
      <c r="A3" s="32" t="s">
        <v>12135</v>
      </c>
      <c r="B3" s="32"/>
      <c r="C3" s="32"/>
      <c r="D3" s="32"/>
      <c r="E3" s="32"/>
      <c r="F3" s="32"/>
      <c r="G3" s="32"/>
      <c r="H3" s="32"/>
      <c r="I3" s="32"/>
      <c r="J3" s="32"/>
    </row>
    <row r="4" spans="1:10" ht="15" thickTop="1" x14ac:dyDescent="0.35"/>
    <row r="9" spans="1:10" x14ac:dyDescent="0.35">
      <c r="A9" s="34" t="s">
        <v>12188</v>
      </c>
      <c r="B9" s="34"/>
      <c r="C9" s="34"/>
      <c r="D9" s="34"/>
      <c r="E9" s="34"/>
    </row>
    <row r="10" spans="1:10" x14ac:dyDescent="0.35">
      <c r="A10" s="14" t="s">
        <v>12136</v>
      </c>
      <c r="B10" s="15" t="s">
        <v>5</v>
      </c>
      <c r="C10" s="24" t="s">
        <v>12145</v>
      </c>
      <c r="D10" s="24" t="s">
        <v>12146</v>
      </c>
      <c r="E10" s="25" t="s">
        <v>12147</v>
      </c>
    </row>
    <row r="11" spans="1:10" x14ac:dyDescent="0.3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3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3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5">
      <c r="A15" s="32" t="s">
        <v>12179</v>
      </c>
      <c r="B15" s="32"/>
      <c r="C15" s="32"/>
      <c r="D15" s="32"/>
      <c r="E15" s="32"/>
      <c r="F15" s="32"/>
      <c r="G15" s="32"/>
      <c r="H15" s="32"/>
      <c r="I15" s="32"/>
      <c r="J15" s="32"/>
    </row>
    <row r="16" spans="1:10" ht="15" thickTop="1" x14ac:dyDescent="0.35"/>
    <row r="19" spans="1:10" x14ac:dyDescent="0.35">
      <c r="A19" s="36" t="s">
        <v>12155</v>
      </c>
      <c r="B19" s="36"/>
      <c r="C19" s="36"/>
      <c r="D19" s="36"/>
      <c r="E19" s="36"/>
      <c r="F19" s="36"/>
      <c r="G19" s="36"/>
      <c r="H19" s="7" t="s">
        <v>12156</v>
      </c>
    </row>
    <row r="20" spans="1:10" x14ac:dyDescent="0.35">
      <c r="A20" t="s">
        <v>12194</v>
      </c>
      <c r="H20" s="8" t="str">
        <f>_xlfn.XLOOKUP("PCFX",VGSales[Platform],VGSales[Name])</f>
        <v>Blue Breaker: Ken Yorimo Hohoemi o</v>
      </c>
    </row>
    <row r="21" spans="1:10" x14ac:dyDescent="0.35">
      <c r="A21" t="s">
        <v>12195</v>
      </c>
      <c r="H21" s="8" t="str">
        <f>_xlfn.XLOOKUP("Luxor: Pharaoh's Challenge",VGSales[Name],VGSales[Genre])</f>
        <v>Puzzle</v>
      </c>
    </row>
    <row r="22" spans="1:10" x14ac:dyDescent="0.35">
      <c r="A22" t="s">
        <v>12196</v>
      </c>
      <c r="H22" s="8" cm="1">
        <f t="array" ref="H22">_xlfn.XLOOKUP(6.73,VGSales[Global_Sales],VGSales[EU_Sales]-VGSales[NA_Sales])</f>
        <v>-1.02</v>
      </c>
    </row>
    <row r="24" spans="1:10" ht="18" thickBot="1" x14ac:dyDescent="0.5">
      <c r="A24" s="32" t="s">
        <v>12190</v>
      </c>
      <c r="B24" s="32"/>
      <c r="C24" s="32"/>
      <c r="D24" s="32"/>
      <c r="E24" s="32"/>
      <c r="F24" s="32"/>
      <c r="G24" s="32"/>
      <c r="H24" s="32"/>
      <c r="I24" s="32"/>
      <c r="J24" s="32"/>
    </row>
    <row r="25" spans="1:10" ht="15" thickTop="1" x14ac:dyDescent="0.35"/>
    <row r="27" spans="1:10" s="26" customFormat="1" x14ac:dyDescent="0.35"/>
    <row r="36" spans="1:10" x14ac:dyDescent="0.35">
      <c r="A36" s="7" t="s">
        <v>12136</v>
      </c>
      <c r="B36" s="7" t="s">
        <v>2</v>
      </c>
      <c r="C36" s="7" t="s">
        <v>12126</v>
      </c>
    </row>
    <row r="37" spans="1:10" x14ac:dyDescent="0.35">
      <c r="A37" t="s">
        <v>70</v>
      </c>
      <c r="B37" t="s">
        <v>46</v>
      </c>
      <c r="C37" s="8" cm="1">
        <f t="array" ref="C37">_xlfn._xlws.FILTER(VGSales[Global_Sales],(VGSales[Name]=A37)*(VGSales[Platform]=B37),0)</f>
        <v>13.1</v>
      </c>
    </row>
    <row r="38" spans="1:10" x14ac:dyDescent="0.35">
      <c r="A38" t="s">
        <v>70</v>
      </c>
      <c r="B38" t="s">
        <v>118</v>
      </c>
      <c r="C38" s="8" cm="1">
        <f t="array" ref="C38">_xlfn._xlws.FILTER(VGSales[Global_Sales],(VGSales[Name]=A38)*(VGSales[Platform]=B38),0)</f>
        <v>0.01</v>
      </c>
    </row>
    <row r="39" spans="1:10" x14ac:dyDescent="0.35">
      <c r="A39" t="s">
        <v>77</v>
      </c>
      <c r="B39" t="s">
        <v>26</v>
      </c>
      <c r="C39" s="8" cm="1">
        <f t="array" ref="C39">_xlfn._xlws.FILTER(VGSales[Global_Sales],(VGSales[Name]=A39)*(VGSales[Platform]=B39),0)</f>
        <v>10.42</v>
      </c>
    </row>
    <row r="40" spans="1:10" x14ac:dyDescent="0.35">
      <c r="A40" t="s">
        <v>77</v>
      </c>
      <c r="B40" t="s">
        <v>78</v>
      </c>
      <c r="C40" s="8" cm="1">
        <f t="array" ref="C40">_xlfn._xlws.FILTER(VGSales[Global_Sales],(VGSales[Name]=A40)*(VGSales[Platform]=B40),0)</f>
        <v>11.89</v>
      </c>
    </row>
    <row r="41" spans="1:10" x14ac:dyDescent="0.35">
      <c r="A41" t="s">
        <v>12139</v>
      </c>
      <c r="B41" t="s">
        <v>118</v>
      </c>
      <c r="C41" s="8" cm="1">
        <f t="array" ref="C41">_xlfn._xlws.FILTER(VGSales[Global_Sales],(VGSales[Name]=A41)*(VGSales[Platform]=B41),0)</f>
        <v>0</v>
      </c>
    </row>
    <row r="42" spans="1:10" x14ac:dyDescent="0.35">
      <c r="A42" t="s">
        <v>3931</v>
      </c>
      <c r="B42" t="s">
        <v>42</v>
      </c>
      <c r="C42" s="8" cm="1">
        <f t="array" ref="C42">_xlfn._xlws.FILTER(VGSales[Global_Sales],(VGSales[Name]=A42)*(VGSales[Platform]=B42),0)</f>
        <v>0.36</v>
      </c>
    </row>
    <row r="43" spans="1:10" x14ac:dyDescent="0.35">
      <c r="A43" t="s">
        <v>3931</v>
      </c>
      <c r="B43" t="s">
        <v>39</v>
      </c>
      <c r="C43" s="8" cm="1">
        <f t="array" ref="C43">_xlfn._xlws.FILTER(VGSales[Global_Sales],(VGSales[Name]=A43)*(VGSales[Platform]=B43),0)</f>
        <v>0.31</v>
      </c>
    </row>
    <row r="45" spans="1:10" ht="17.5" thickBot="1" x14ac:dyDescent="0.45">
      <c r="A45" s="32" t="s">
        <v>12191</v>
      </c>
      <c r="B45" s="32"/>
      <c r="C45" s="32"/>
      <c r="D45" s="32"/>
      <c r="E45" s="32"/>
      <c r="F45" s="32"/>
      <c r="G45" s="32"/>
      <c r="H45" s="32"/>
      <c r="I45" s="32"/>
      <c r="J45" s="32"/>
    </row>
    <row r="46" spans="1:10" ht="15" thickTop="1" x14ac:dyDescent="0.35"/>
    <row r="50" spans="1:10" x14ac:dyDescent="0.35">
      <c r="A50" s="7" t="s">
        <v>12187</v>
      </c>
    </row>
    <row r="51" spans="1:10" x14ac:dyDescent="0.35">
      <c r="A51" s="8" t="str" cm="1">
        <f t="array" ref="A51">_xlfn._xlws.FILTER(VGSales[Name],ABS(VGSales[NA_Sales]-VGSales[JP_Sales])=MAX(ABS(VGSales[NA_Sales]-VGSales[JP_Sales])))</f>
        <v>Wii Sports</v>
      </c>
    </row>
    <row r="53" spans="1:10" ht="17.5" thickBot="1" x14ac:dyDescent="0.45">
      <c r="A53" s="32" t="s">
        <v>12197</v>
      </c>
      <c r="B53" s="32"/>
      <c r="C53" s="32"/>
      <c r="D53" s="32"/>
      <c r="E53" s="32"/>
      <c r="F53" s="32"/>
      <c r="G53" s="32"/>
      <c r="H53" s="32"/>
      <c r="I53" s="32"/>
      <c r="J53" s="32"/>
    </row>
    <row r="54" spans="1:10" ht="15" thickTop="1" x14ac:dyDescent="0.35"/>
    <row r="64" spans="1:10" ht="15" thickBot="1" x14ac:dyDescent="0.4">
      <c r="A64" s="37" t="s">
        <v>12200</v>
      </c>
      <c r="B64" s="37"/>
      <c r="C64" s="37"/>
      <c r="D64" s="37"/>
      <c r="E64" s="37"/>
    </row>
    <row r="65" spans="1:31" x14ac:dyDescent="0.35">
      <c r="B65" s="38" t="s">
        <v>12126</v>
      </c>
      <c r="C65" s="38"/>
      <c r="D65" s="38"/>
      <c r="E65" s="38"/>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3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3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3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3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3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3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3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3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3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3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5" t="s">
        <v>12144</v>
      </c>
      <c r="B85" s="35"/>
      <c r="C85" s="35"/>
    </row>
    <row r="86" spans="1:31" x14ac:dyDescent="0.35">
      <c r="A86" s="7" t="s">
        <v>0</v>
      </c>
      <c r="B86" s="7" t="s">
        <v>12145</v>
      </c>
      <c r="C86" s="7" t="s">
        <v>1</v>
      </c>
    </row>
    <row r="87" spans="1:31" x14ac:dyDescent="0.35">
      <c r="A87">
        <v>1</v>
      </c>
      <c r="B87" s="8">
        <f>LARGE(VGSales[Global_Sales],A87)</f>
        <v>82.74</v>
      </c>
      <c r="C87" s="8" t="str">
        <f>_xlfn.XLOOKUP(B87,VGSales[Global_Sales],VGSales[Name])</f>
        <v>Wii Sports</v>
      </c>
    </row>
    <row r="88" spans="1:31" x14ac:dyDescent="0.35">
      <c r="A88">
        <v>2</v>
      </c>
      <c r="B88" s="8">
        <f>LARGE(VGSales[Global_Sales],A88)</f>
        <v>40.24</v>
      </c>
      <c r="C88" s="8" t="str">
        <f>_xlfn.XLOOKUP(B88,VGSales[Global_Sales],VGSales[Name])</f>
        <v>Super Mario Bros.</v>
      </c>
    </row>
    <row r="89" spans="1:31" x14ac:dyDescent="0.35">
      <c r="A89">
        <v>3</v>
      </c>
      <c r="B89" s="8">
        <f>LARGE(VGSales[Global_Sales],A89)</f>
        <v>35.82</v>
      </c>
      <c r="C89" s="8" t="str">
        <f>_xlfn.XLOOKUP(B89,VGSales[Global_Sales],VGSales[Name])</f>
        <v>Mario Kart Wii</v>
      </c>
    </row>
    <row r="90" spans="1:31" x14ac:dyDescent="0.35">
      <c r="A90">
        <v>4</v>
      </c>
      <c r="B90" s="8">
        <f>LARGE(VGSales[Global_Sales],A90)</f>
        <v>33</v>
      </c>
      <c r="C90" s="8" t="str">
        <f>_xlfn.XLOOKUP(B90,VGSales[Global_Sales],VGSales[Name])</f>
        <v>Wii Sports Resort</v>
      </c>
    </row>
    <row r="91" spans="1:31" x14ac:dyDescent="0.35">
      <c r="A91">
        <v>5</v>
      </c>
      <c r="B91" s="8">
        <f>LARGE(VGSales[Global_Sales],A91)</f>
        <v>31.37</v>
      </c>
      <c r="C91" s="8" t="str">
        <f>_xlfn.XLOOKUP(B91,VGSales[Global_Sales],VGSales[Name])</f>
        <v>Pokemon Red/Pokemon Blue</v>
      </c>
    </row>
    <row r="94" spans="1:31" ht="17.5" thickBot="1" x14ac:dyDescent="0.45">
      <c r="A94" s="32" t="s">
        <v>12199</v>
      </c>
      <c r="B94" s="32"/>
      <c r="C94" s="32"/>
      <c r="D94" s="32"/>
      <c r="E94" s="32"/>
      <c r="F94" s="32"/>
      <c r="G94" s="32"/>
      <c r="H94" s="32"/>
      <c r="I94" s="32"/>
      <c r="J94" s="32"/>
    </row>
    <row r="95" spans="1:31" ht="15" thickTop="1" x14ac:dyDescent="0.35"/>
    <row r="100" spans="1:6" x14ac:dyDescent="0.35">
      <c r="A100" s="27" t="s">
        <v>12192</v>
      </c>
      <c r="B100" s="27"/>
      <c r="C100" s="27"/>
    </row>
    <row r="102" spans="1:6" x14ac:dyDescent="0.35">
      <c r="A102" s="7" t="s">
        <v>0</v>
      </c>
      <c r="B102" s="7" t="s">
        <v>12145</v>
      </c>
      <c r="C102" s="7" t="s">
        <v>1</v>
      </c>
      <c r="E102" s="7" t="s">
        <v>12140</v>
      </c>
      <c r="F102" s="8" t="s">
        <v>21</v>
      </c>
    </row>
    <row r="103" spans="1:6" x14ac:dyDescent="0.3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3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3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3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3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3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3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3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3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3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7.5" thickBot="1" x14ac:dyDescent="0.45">
      <c r="A115" s="32" t="s">
        <v>12201</v>
      </c>
      <c r="B115" s="32"/>
      <c r="C115" s="32"/>
      <c r="D115" s="32"/>
      <c r="E115" s="32"/>
      <c r="F115" s="32"/>
      <c r="G115" s="32"/>
      <c r="H115" s="32"/>
      <c r="I115" s="32"/>
      <c r="J115" s="32"/>
    </row>
    <row r="116" spans="1:10" ht="15" thickTop="1" x14ac:dyDescent="0.35"/>
    <row r="125" spans="1:10" x14ac:dyDescent="0.35">
      <c r="A125" s="7" t="s">
        <v>12140</v>
      </c>
      <c r="B125" s="8" t="s">
        <v>65</v>
      </c>
    </row>
    <row r="126" spans="1:10" x14ac:dyDescent="0.35">
      <c r="A126" s="7" t="s">
        <v>12141</v>
      </c>
      <c r="B126" s="8" t="s">
        <v>33</v>
      </c>
    </row>
    <row r="128" spans="1:10" x14ac:dyDescent="0.35">
      <c r="B128" s="7" t="s">
        <v>12184</v>
      </c>
      <c r="C128" s="7" t="s">
        <v>12185</v>
      </c>
      <c r="D128" s="7" t="s">
        <v>12186</v>
      </c>
      <c r="E128" s="7" t="s">
        <v>12136</v>
      </c>
    </row>
    <row r="129" spans="1:31" x14ac:dyDescent="0.3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5">
      <c r="A131" s="33" t="s">
        <v>12160</v>
      </c>
      <c r="B131" s="33"/>
      <c r="C131" s="33"/>
      <c r="D131" s="33"/>
      <c r="E131" s="33"/>
      <c r="F131" s="33"/>
      <c r="G131" s="33"/>
      <c r="H131" s="33"/>
      <c r="I131" s="33"/>
      <c r="J131" s="33"/>
      <c r="K131" s="8"/>
      <c r="L131" s="8"/>
      <c r="M131" s="8"/>
      <c r="N131" s="8"/>
      <c r="O131" s="8"/>
      <c r="P131" s="8"/>
      <c r="Q131" s="8"/>
      <c r="R131" s="8"/>
      <c r="S131" s="8"/>
      <c r="T131" s="8"/>
      <c r="U131" s="8"/>
      <c r="V131" s="8"/>
      <c r="W131" s="8"/>
      <c r="X131" s="8"/>
      <c r="Y131" s="8"/>
      <c r="Z131" s="8"/>
      <c r="AA131" s="8"/>
      <c r="AB131" s="8"/>
      <c r="AC131" s="8"/>
      <c r="AD131" s="8"/>
      <c r="AE131" s="8"/>
    </row>
    <row r="132" spans="1:3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31:J131"/>
    <mergeCell ref="A45:J45"/>
    <mergeCell ref="A9:E9"/>
    <mergeCell ref="A85:C85"/>
    <mergeCell ref="A19:G19"/>
    <mergeCell ref="A64:E64"/>
    <mergeCell ref="B65:E65"/>
    <mergeCell ref="A80:J80"/>
    <mergeCell ref="A94:J94"/>
    <mergeCell ref="A1:J1"/>
    <mergeCell ref="A3:J3"/>
    <mergeCell ref="A24:J24"/>
    <mergeCell ref="A115:J115"/>
    <mergeCell ref="A53:J53"/>
    <mergeCell ref="A15:J15"/>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17" zoomScale="175" zoomScaleNormal="175" workbookViewId="0">
      <selection activeCell="D122" sqref="D122"/>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31" t="s">
        <v>12183</v>
      </c>
      <c r="B1" s="31"/>
      <c r="C1" s="31"/>
      <c r="D1" s="31"/>
      <c r="E1" s="31"/>
      <c r="F1" s="31"/>
      <c r="G1" s="31"/>
      <c r="H1" s="31"/>
      <c r="I1" s="31"/>
      <c r="J1" s="31"/>
    </row>
    <row r="2" spans="1:10" ht="15" thickTop="1" x14ac:dyDescent="0.35"/>
    <row r="3" spans="1:10" ht="17.5" thickBot="1" x14ac:dyDescent="0.45">
      <c r="A3" s="32" t="s">
        <v>12171</v>
      </c>
      <c r="B3" s="32"/>
      <c r="C3" s="32"/>
      <c r="D3" s="32"/>
      <c r="E3" s="32"/>
      <c r="F3" s="32"/>
      <c r="G3" s="32"/>
      <c r="H3" s="32"/>
      <c r="I3" s="32"/>
      <c r="J3" s="32"/>
    </row>
    <row r="4" spans="1:10" ht="15" thickTop="1" x14ac:dyDescent="0.35"/>
    <row r="10" spans="1:10" x14ac:dyDescent="0.35">
      <c r="B10" s="7" t="s">
        <v>12136</v>
      </c>
      <c r="C10" s="7" t="s">
        <v>12137</v>
      </c>
      <c r="D10" s="7" t="s">
        <v>12138</v>
      </c>
    </row>
    <row r="11" spans="1:10" x14ac:dyDescent="0.35">
      <c r="B11" s="8" t="s">
        <v>41</v>
      </c>
      <c r="C11" s="8">
        <f>COUNTIFS(VGSales[Name],B11)</f>
        <v>5</v>
      </c>
      <c r="D11" s="8" t="b" cm="1">
        <f t="array" ref="D11">SUM(_xlfn._xlws.FILTER(VGSales[Year],VGSales[Name]=B11))= C11*_xlfn.XLOOKUP(B11,VGSales[Name],VGSales[Year])</f>
        <v>0</v>
      </c>
    </row>
    <row r="12" spans="1:10" x14ac:dyDescent="0.35">
      <c r="B12" s="8" t="s">
        <v>109</v>
      </c>
      <c r="C12" s="8">
        <f>COUNTIFS(VGSales[Name],B12)</f>
        <v>5</v>
      </c>
      <c r="D12" s="8" t="b" cm="1">
        <f t="array" ref="D12">SUM(_xlfn._xlws.FILTER(VGSales[Year],VGSales[Name]=B12))= C12*_xlfn.XLOOKUP(B12,VGSales[Name],VGSales[Year])</f>
        <v>1</v>
      </c>
    </row>
    <row r="13" spans="1:10" x14ac:dyDescent="0.35">
      <c r="B13" s="8" t="s">
        <v>77</v>
      </c>
      <c r="C13" s="8">
        <f>COUNTIFS(VGSales[Name],B13)</f>
        <v>2</v>
      </c>
      <c r="D13" s="8" t="b" cm="1">
        <f t="array" ref="D13">SUM(_xlfn._xlws.FILTER(VGSales[Year],VGSales[Name]=B13))= C13*_xlfn.XLOOKUP(B13,VGSales[Name],VGSales[Year])</f>
        <v>0</v>
      </c>
    </row>
    <row r="14" spans="1:10" x14ac:dyDescent="0.35">
      <c r="B14" s="8" t="s">
        <v>1007</v>
      </c>
      <c r="C14" s="8">
        <f>COUNTIFS(VGSales[Name],B14)</f>
        <v>3</v>
      </c>
      <c r="D14" s="8" t="b" cm="1">
        <f t="array" ref="D14">SUM(_xlfn._xlws.FILTER(VGSales[Year],VGSales[Name]=B14))= C14*_xlfn.XLOOKUP(B14,VGSales[Name],VGSales[Year])</f>
        <v>0</v>
      </c>
    </row>
    <row r="16" spans="1:10" ht="17.5" thickBot="1" x14ac:dyDescent="0.45">
      <c r="A16" s="32" t="s">
        <v>12172</v>
      </c>
      <c r="B16" s="32"/>
      <c r="C16" s="32"/>
      <c r="D16" s="32"/>
      <c r="E16" s="32"/>
      <c r="F16" s="32"/>
      <c r="G16" s="32"/>
      <c r="H16" s="32"/>
      <c r="I16" s="32"/>
      <c r="J16" s="32"/>
    </row>
    <row r="17" spans="1:4" ht="15" thickTop="1" x14ac:dyDescent="0.35"/>
    <row r="20" spans="1:4" x14ac:dyDescent="0.35">
      <c r="B20" s="39" t="s">
        <v>12126</v>
      </c>
      <c r="C20" s="39"/>
      <c r="D20" s="39"/>
    </row>
    <row r="21" spans="1:4" x14ac:dyDescent="0.35">
      <c r="A21" s="7" t="s">
        <v>4</v>
      </c>
      <c r="B21" s="7" t="s">
        <v>12125</v>
      </c>
      <c r="C21" s="7" t="s">
        <v>12124</v>
      </c>
      <c r="D21" s="7" t="s">
        <v>12123</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32" t="s">
        <v>12173</v>
      </c>
      <c r="B35" s="32"/>
      <c r="C35" s="32"/>
      <c r="D35" s="32"/>
      <c r="E35" s="32"/>
      <c r="F35" s="32"/>
      <c r="G35" s="32"/>
      <c r="H35" s="32"/>
      <c r="I35" s="32"/>
      <c r="J35" s="32"/>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32" t="s">
        <v>12174</v>
      </c>
      <c r="B75" s="32"/>
      <c r="C75" s="32"/>
      <c r="D75" s="32"/>
      <c r="E75" s="32"/>
      <c r="F75" s="32"/>
      <c r="G75" s="32"/>
      <c r="H75" s="32"/>
      <c r="I75" s="32"/>
      <c r="J75" s="32"/>
    </row>
    <row r="76" spans="1:15" ht="15" thickTop="1" x14ac:dyDescent="0.35"/>
    <row r="99" spans="1:10" ht="15" thickBot="1" x14ac:dyDescent="0.4">
      <c r="A99" s="37" t="s">
        <v>12175</v>
      </c>
      <c r="B99" s="37"/>
      <c r="C99" s="37"/>
      <c r="D99" s="37"/>
      <c r="E99" s="37"/>
      <c r="F99" s="37"/>
      <c r="G99" s="37"/>
      <c r="H99" s="37"/>
      <c r="I99" s="37"/>
      <c r="J99" s="37"/>
    </row>
    <row r="101" spans="1:10" x14ac:dyDescent="0.35">
      <c r="A101" s="10" t="s">
        <v>12128</v>
      </c>
    </row>
    <row r="102" spans="1:10" x14ac:dyDescent="0.35">
      <c r="A102">
        <f>CORREL(VGSales[JP_Sales],VGSales[NA_Sales])</f>
        <v>0.44978740707042869</v>
      </c>
    </row>
    <row r="117" spans="1:10" ht="15" thickBot="1" x14ac:dyDescent="0.4">
      <c r="A117" s="37" t="s">
        <v>12176</v>
      </c>
      <c r="B117" s="37"/>
      <c r="C117" s="37"/>
      <c r="D117" s="37"/>
      <c r="E117" s="37"/>
      <c r="F117" s="37"/>
      <c r="G117" s="37"/>
      <c r="H117" s="37"/>
      <c r="I117" s="37"/>
      <c r="J117" s="37"/>
    </row>
    <row r="119" spans="1:10" ht="15" thickBot="1" x14ac:dyDescent="0.4">
      <c r="A119" s="9" t="s">
        <v>12134</v>
      </c>
      <c r="B119" s="39" t="s">
        <v>12133</v>
      </c>
      <c r="C119" s="39"/>
    </row>
    <row r="120" spans="1:10" x14ac:dyDescent="0.35">
      <c r="B120" s="11" t="s">
        <v>12132</v>
      </c>
      <c r="C120" s="7" t="s">
        <v>12131</v>
      </c>
    </row>
    <row r="121" spans="1:10" x14ac:dyDescent="0.35">
      <c r="A121" s="11" t="s">
        <v>12132</v>
      </c>
      <c r="B121">
        <f>COUNTIFS(VGSales[JP_Sales],"=0",VGSales[NA_Sales],"=0")</f>
        <v>1041</v>
      </c>
      <c r="C121">
        <f>COUNTIFS(VGSales[JP_Sales],"0",VGSales[NA_Sales],"&gt;0")</f>
        <v>9414</v>
      </c>
    </row>
    <row r="122" spans="1:10" x14ac:dyDescent="0.35">
      <c r="A122" s="7" t="s">
        <v>12131</v>
      </c>
      <c r="B122">
        <f>COUNTIFS(VGSales[JP_Sales],"&gt;0",VGSales[NA_Sales],"0")</f>
        <v>3458</v>
      </c>
      <c r="C122">
        <f>COUNTIFS(VGSales[JP_Sales],"&gt;0",VGSales[NA_Sales],"&gt;0")</f>
        <v>2685</v>
      </c>
    </row>
    <row r="124" spans="1:10" ht="15" thickBot="1" x14ac:dyDescent="0.4">
      <c r="A124" s="37" t="s">
        <v>12177</v>
      </c>
      <c r="B124" s="37"/>
      <c r="C124" s="37"/>
      <c r="D124" s="37"/>
      <c r="E124" s="37"/>
      <c r="F124" s="37"/>
      <c r="G124" s="37"/>
      <c r="H124" s="37"/>
      <c r="I124" s="37"/>
      <c r="J124" s="37"/>
    </row>
    <row r="126" spans="1:10" x14ac:dyDescent="0.35">
      <c r="A126" s="7" t="s">
        <v>12130</v>
      </c>
      <c r="B126" s="7" t="s">
        <v>12129</v>
      </c>
    </row>
    <row r="127" spans="1:10" x14ac:dyDescent="0.35">
      <c r="A127">
        <v>0</v>
      </c>
      <c r="B127" s="8" cm="1">
        <f t="array" ref="B127">CORREL(_xlfn._xlws.FILTER(VGSales[JP_Sales],(VGSales[JP_Sales]&gt;A127) * (VGSales[NA_Sales]&gt;A127)),_xlfn._xlws.FILTER(VGSales[NA_Sales],(VGSales[JP_Sales]&gt;A127) * (VGSales[NA_Sales]&gt;A127)))</f>
        <v>0.50031086021515425</v>
      </c>
    </row>
    <row r="128" spans="1:10" x14ac:dyDescent="0.35">
      <c r="A128">
        <v>0.01</v>
      </c>
      <c r="B128" s="8" cm="1">
        <f t="array" ref="B128">CORREL(_xlfn._xlws.FILTER(VGSales[JP_Sales],(VGSales[JP_Sales]&gt;A128) * (VGSales[NA_Sales]&gt;A128)),_xlfn._xlws.FILTER(VGSales[NA_Sales],(VGSales[JP_Sales]&gt;A128) * (VGSales[NA_Sales]&gt;A128)))</f>
        <v>0.50445387430192712</v>
      </c>
    </row>
    <row r="129" spans="1:10" x14ac:dyDescent="0.35">
      <c r="A129">
        <v>0.1</v>
      </c>
      <c r="B129" s="8" cm="1">
        <f t="array" ref="B129">CORREL(_xlfn._xlws.FILTER(VGSales[JP_Sales],(VGSales[JP_Sales]&gt;A129) * (VGSales[NA_Sales]&gt;A129)),_xlfn._xlws.FILTER(VGSales[NA_Sales],(VGSales[JP_Sales]&gt;A129) * (VGSales[NA_Sales]&gt;A129)))</f>
        <v>0.52585757469195138</v>
      </c>
    </row>
    <row r="130" spans="1:10" x14ac:dyDescent="0.35">
      <c r="A130">
        <v>0.5</v>
      </c>
      <c r="B130" s="8" cm="1">
        <f t="array" ref="B130">CORREL(_xlfn._xlws.FILTER(VGSales[JP_Sales],(VGSales[JP_Sales]&gt;A130) * (VGSales[NA_Sales]&gt;A130)),_xlfn._xlws.FILTER(VGSales[NA_Sales],(VGSales[JP_Sales]&gt;A130) * (VGSales[NA_Sales]&gt;A130)))</f>
        <v>0.57687491139763669</v>
      </c>
    </row>
    <row r="131" spans="1:10" x14ac:dyDescent="0.35">
      <c r="A131">
        <v>1</v>
      </c>
      <c r="B131" s="8" cm="1">
        <f t="array" ref="B131">CORREL(_xlfn._xlws.FILTER(VGSales[JP_Sales],(VGSales[JP_Sales]&gt;A131) * (VGSales[NA_Sales]&gt;A131)),_xlfn._xlws.FILTER(VGSales[NA_Sales],(VGSales[JP_Sales]&gt;A131) * (VGSales[NA_Sales]&gt;A131)))</f>
        <v>0.49355958679071332</v>
      </c>
    </row>
    <row r="132" spans="1:10" x14ac:dyDescent="0.35">
      <c r="A132">
        <v>3</v>
      </c>
      <c r="B132" s="8" cm="1">
        <f t="array" ref="B132">CORREL(_xlfn._xlws.FILTER(VGSales[JP_Sales],(VGSales[JP_Sales]&gt;A132) * (VGSales[NA_Sales]&gt;A132)),_xlfn._xlws.FILTER(VGSales[NA_Sales],(VGSales[JP_Sales]&gt;A132) * (VGSales[NA_Sales]&gt;A132)))</f>
        <v>8.351772395040663E-2</v>
      </c>
    </row>
    <row r="134" spans="1:10" ht="15" thickBot="1" x14ac:dyDescent="0.4">
      <c r="A134" s="37" t="s">
        <v>12178</v>
      </c>
      <c r="B134" s="37"/>
      <c r="C134" s="37"/>
      <c r="D134" s="37"/>
      <c r="E134" s="37"/>
      <c r="F134" s="37"/>
      <c r="G134" s="37"/>
      <c r="H134" s="37"/>
      <c r="I134" s="37"/>
      <c r="J134" s="37"/>
    </row>
    <row r="136" spans="1:10" x14ac:dyDescent="0.35">
      <c r="A136" s="7" t="s">
        <v>12133</v>
      </c>
      <c r="B136" s="7" t="s">
        <v>12134</v>
      </c>
    </row>
    <row r="137" spans="1:10" x14ac:dyDescent="0.3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35">
      <c r="A138" s="8">
        <v>29.08</v>
      </c>
      <c r="B138" s="8">
        <v>6.81</v>
      </c>
    </row>
    <row r="139" spans="1:10" x14ac:dyDescent="0.35">
      <c r="A139" s="8">
        <v>15.85</v>
      </c>
      <c r="B139" s="8">
        <v>3.79</v>
      </c>
    </row>
    <row r="140" spans="1:10" x14ac:dyDescent="0.35">
      <c r="A140" s="8">
        <v>15.75</v>
      </c>
      <c r="B140" s="8">
        <v>3.28</v>
      </c>
    </row>
    <row r="141" spans="1:10" x14ac:dyDescent="0.35">
      <c r="A141" s="8">
        <v>11.27</v>
      </c>
      <c r="B141" s="8">
        <v>10.220000000000001</v>
      </c>
    </row>
    <row r="142" spans="1:10" x14ac:dyDescent="0.35">
      <c r="A142" s="8">
        <v>23.2</v>
      </c>
      <c r="B142" s="8">
        <v>4.22</v>
      </c>
    </row>
    <row r="143" spans="1:10" x14ac:dyDescent="0.35">
      <c r="A143" s="8">
        <v>11.38</v>
      </c>
      <c r="B143" s="8">
        <v>6.5</v>
      </c>
    </row>
    <row r="144" spans="1:10" x14ac:dyDescent="0.35">
      <c r="A144" s="8">
        <v>14.59</v>
      </c>
      <c r="B144" s="8">
        <v>4.7</v>
      </c>
    </row>
    <row r="145" spans="1:2" x14ac:dyDescent="0.35">
      <c r="A145" s="8">
        <v>9.81</v>
      </c>
      <c r="B145" s="8">
        <v>4.13</v>
      </c>
    </row>
    <row r="146" spans="1:2" x14ac:dyDescent="0.35">
      <c r="A146" s="8">
        <v>9</v>
      </c>
      <c r="B146" s="8">
        <v>7.2</v>
      </c>
    </row>
    <row r="147" spans="1:2" x14ac:dyDescent="0.35">
      <c r="A147" s="8">
        <v>8.94</v>
      </c>
      <c r="B147" s="8">
        <v>3.6</v>
      </c>
    </row>
    <row r="148" spans="1:2" x14ac:dyDescent="0.35">
      <c r="A148" s="8">
        <v>12.78</v>
      </c>
      <c r="B148" s="8">
        <v>3.54</v>
      </c>
    </row>
    <row r="149" spans="1:2" x14ac:dyDescent="0.35">
      <c r="A149" s="8">
        <v>4.75</v>
      </c>
      <c r="B149" s="8">
        <v>4.16</v>
      </c>
    </row>
    <row r="150" spans="1:2" x14ac:dyDescent="0.35">
      <c r="A150" s="8">
        <v>6.42</v>
      </c>
      <c r="B150" s="8">
        <v>6.04</v>
      </c>
    </row>
    <row r="151" spans="1:2" x14ac:dyDescent="0.35">
      <c r="A151" s="8">
        <v>10.83</v>
      </c>
      <c r="B151" s="8">
        <v>4.18</v>
      </c>
    </row>
    <row r="152" spans="1:2" x14ac:dyDescent="0.35">
      <c r="A152" s="8">
        <v>9.5399999999999991</v>
      </c>
      <c r="B152" s="8">
        <v>3.84</v>
      </c>
    </row>
    <row r="153" spans="1:2" x14ac:dyDescent="0.35">
      <c r="A153" s="8">
        <v>6.06</v>
      </c>
      <c r="B153" s="8">
        <v>5.38</v>
      </c>
    </row>
    <row r="154" spans="1:2" x14ac:dyDescent="0.35">
      <c r="A154" s="8">
        <v>5.57</v>
      </c>
      <c r="B154" s="8">
        <v>5.65</v>
      </c>
    </row>
    <row r="155" spans="1:2" x14ac:dyDescent="0.35">
      <c r="A155" s="8">
        <v>3.44</v>
      </c>
      <c r="B155" s="8">
        <v>5.32</v>
      </c>
    </row>
    <row r="156" spans="1:2" x14ac:dyDescent="0.35">
      <c r="A156" s="8">
        <v>5.89</v>
      </c>
      <c r="B156" s="8">
        <v>3.12</v>
      </c>
    </row>
    <row r="157" spans="1:2" x14ac:dyDescent="0.35">
      <c r="A157" s="8">
        <v>5.17</v>
      </c>
      <c r="B157" s="8">
        <v>4.34</v>
      </c>
    </row>
    <row r="158" spans="1:2" x14ac:dyDescent="0.35">
      <c r="A158" s="8">
        <v>4.4000000000000004</v>
      </c>
      <c r="B158" s="8">
        <v>3.96</v>
      </c>
    </row>
    <row r="159" spans="1:2" x14ac:dyDescent="0.35">
      <c r="A159" s="8">
        <v>4.2300000000000004</v>
      </c>
      <c r="B159" s="8">
        <v>3.08</v>
      </c>
    </row>
    <row r="160" spans="1:2" x14ac:dyDescent="0.35">
      <c r="A160" s="8">
        <v>4.34</v>
      </c>
      <c r="B160" s="8">
        <v>3.15</v>
      </c>
    </row>
    <row r="161" spans="1:2" x14ac:dyDescent="0.35">
      <c r="A161" s="8">
        <v>3.01</v>
      </c>
      <c r="B161" s="8">
        <v>3.28</v>
      </c>
    </row>
    <row r="162" spans="1:2" x14ac:dyDescent="0.35">
      <c r="A162" s="8">
        <v>3.54</v>
      </c>
      <c r="B162" s="8">
        <v>3.81</v>
      </c>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99:J99"/>
    <mergeCell ref="A117:J117"/>
    <mergeCell ref="A124:J124"/>
    <mergeCell ref="B119:C119"/>
    <mergeCell ref="A134:J134"/>
    <mergeCell ref="A1:J1"/>
    <mergeCell ref="A16:J16"/>
    <mergeCell ref="B20:D20"/>
    <mergeCell ref="A35:J35"/>
    <mergeCell ref="A75:J75"/>
    <mergeCell ref="A3:J3"/>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20" zoomScale="130" zoomScaleNormal="130" workbookViewId="0">
      <selection activeCell="C37" sqref="C37"/>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31" t="s">
        <v>12170</v>
      </c>
      <c r="B1" s="31"/>
      <c r="C1" s="31"/>
      <c r="D1" s="31"/>
      <c r="E1" s="31"/>
      <c r="F1" s="31"/>
      <c r="G1" s="31"/>
      <c r="H1" s="31"/>
      <c r="I1" s="31"/>
      <c r="J1" s="31"/>
    </row>
    <row r="2" spans="1:10" ht="15" thickTop="1" x14ac:dyDescent="0.35"/>
    <row r="3" spans="1:10" x14ac:dyDescent="0.35">
      <c r="A3" s="7" t="s">
        <v>12161</v>
      </c>
      <c r="B3" s="36" t="s">
        <v>12155</v>
      </c>
      <c r="C3" s="36"/>
      <c r="D3" s="36"/>
      <c r="E3" s="36"/>
      <c r="F3" s="36"/>
      <c r="G3" s="36"/>
      <c r="H3" s="36"/>
      <c r="I3" s="7" t="s">
        <v>12156</v>
      </c>
    </row>
    <row r="4" spans="1:10" x14ac:dyDescent="0.35">
      <c r="A4">
        <v>1</v>
      </c>
      <c r="B4" s="28" t="s">
        <v>12148</v>
      </c>
      <c r="C4" s="28"/>
      <c r="D4" s="28"/>
      <c r="E4" s="28"/>
      <c r="F4" s="28"/>
      <c r="G4" s="28"/>
      <c r="H4" s="28"/>
      <c r="I4" s="8">
        <f>ROWS(_xlfn.UNIQUE(VGSales[Name]))</f>
        <v>11493</v>
      </c>
    </row>
    <row r="5" spans="1:10" x14ac:dyDescent="0.35">
      <c r="A5">
        <v>2</v>
      </c>
      <c r="B5" s="28" t="s">
        <v>12152</v>
      </c>
      <c r="C5" s="28"/>
      <c r="D5" s="28"/>
      <c r="E5" s="28"/>
      <c r="F5" s="28"/>
      <c r="G5" s="28"/>
      <c r="H5" s="28"/>
      <c r="I5" s="8" cm="1">
        <f t="array" ref="I5">ROWS(_xlfn.UNIQUE(_xlfn._xlws.FILTER(VGSales[Name],VGSales[Genre]="Platform")))</f>
        <v>589</v>
      </c>
    </row>
    <row r="6" spans="1:10" x14ac:dyDescent="0.35">
      <c r="A6">
        <v>3</v>
      </c>
      <c r="B6" s="28" t="s">
        <v>12165</v>
      </c>
      <c r="C6" s="28"/>
      <c r="D6" s="28"/>
      <c r="E6" s="28"/>
      <c r="F6" s="28"/>
      <c r="G6" s="28"/>
      <c r="H6" s="28"/>
      <c r="I6" s="8" t="str">
        <f>IF(MAX(C52:C11544)=1,"No","Yes")</f>
        <v>Yes</v>
      </c>
    </row>
    <row r="7" spans="1:10" x14ac:dyDescent="0.35">
      <c r="A7">
        <v>4</v>
      </c>
      <c r="B7" s="28" t="s">
        <v>12150</v>
      </c>
      <c r="C7" s="28"/>
      <c r="D7" s="28"/>
      <c r="E7" s="28"/>
      <c r="F7" s="28"/>
      <c r="G7" s="28"/>
      <c r="H7" s="28"/>
      <c r="I7" s="8">
        <f>SUMIFS(VGSales[JP_Sales],VGSales[Platform],"DS")</f>
        <v>175.57000000000048</v>
      </c>
    </row>
    <row r="8" spans="1:10" x14ac:dyDescent="0.35">
      <c r="A8">
        <v>5</v>
      </c>
      <c r="B8" s="28" t="s">
        <v>12193</v>
      </c>
      <c r="C8" s="28"/>
      <c r="D8" s="28"/>
      <c r="E8" s="28"/>
      <c r="F8" s="28"/>
      <c r="G8" s="28"/>
      <c r="H8" s="28"/>
      <c r="I8" s="8" cm="1">
        <f t="array" ref="I8">ROWS(_xlfn.UNIQUE(_xlfn._xlws.FILTER(VGSales[Name],VGSales[Platform]="SAT")))</f>
        <v>173</v>
      </c>
    </row>
    <row r="9" spans="1:10" x14ac:dyDescent="0.35">
      <c r="A9">
        <v>6</v>
      </c>
      <c r="B9" s="28" t="s">
        <v>12151</v>
      </c>
      <c r="C9" s="28"/>
      <c r="D9" s="28"/>
      <c r="E9" s="28"/>
      <c r="F9" s="28"/>
      <c r="G9" s="28"/>
      <c r="H9" s="28"/>
      <c r="I9" s="8" t="str">
        <f>_xlfn.XLOOKUP(MAX(G52:G630),G52:G630,F52:F630)</f>
        <v>Nintendo</v>
      </c>
    </row>
    <row r="10" spans="1:10" x14ac:dyDescent="0.35">
      <c r="A10">
        <v>7</v>
      </c>
      <c r="B10" s="28" t="s">
        <v>12159</v>
      </c>
      <c r="C10" s="28"/>
      <c r="D10" s="28"/>
      <c r="E10" s="28"/>
      <c r="F10" s="28"/>
      <c r="G10" s="28"/>
      <c r="H10" s="28"/>
      <c r="I10" s="8" cm="1">
        <f t="array" ref="I10">SUM(1*(VGSales[Year]="N/A"))</f>
        <v>271</v>
      </c>
    </row>
    <row r="11" spans="1:10" x14ac:dyDescent="0.35">
      <c r="A11">
        <v>8</v>
      </c>
      <c r="B11" s="28" t="s">
        <v>12149</v>
      </c>
      <c r="C11" s="28"/>
      <c r="D11" s="28"/>
      <c r="E11" s="28"/>
      <c r="F11" s="28"/>
      <c r="G11" s="28"/>
      <c r="H11" s="28"/>
      <c r="I11" s="8">
        <f>SUM(J61:J69)</f>
        <v>2775</v>
      </c>
    </row>
    <row r="12" spans="1:10" x14ac:dyDescent="0.35">
      <c r="A12">
        <v>9</v>
      </c>
      <c r="B12" s="28" t="s">
        <v>12153</v>
      </c>
      <c r="C12" s="28"/>
      <c r="D12" s="28"/>
      <c r="E12" s="28"/>
      <c r="F12" s="28"/>
      <c r="G12" s="28"/>
      <c r="H12" s="28"/>
      <c r="I12" s="8" t="s">
        <v>12163</v>
      </c>
    </row>
    <row r="13" spans="1:10" x14ac:dyDescent="0.35">
      <c r="A13">
        <v>10</v>
      </c>
      <c r="B13" s="28" t="s">
        <v>12157</v>
      </c>
      <c r="C13" s="28"/>
      <c r="D13" s="28"/>
      <c r="E13" s="28"/>
      <c r="F13" s="28"/>
      <c r="G13" s="28"/>
      <c r="H13" s="28"/>
      <c r="I13" s="8" t="str">
        <f>_xlfn.XLOOKUP(12,B51:B11544,A51:A11544)</f>
        <v>Need for Speed: Most Wanted</v>
      </c>
    </row>
    <row r="14" spans="1:10" x14ac:dyDescent="0.35">
      <c r="A14">
        <v>11</v>
      </c>
      <c r="B14" s="28" t="s">
        <v>12158</v>
      </c>
      <c r="C14" s="28"/>
      <c r="D14" s="28"/>
      <c r="E14" s="28"/>
      <c r="F14" s="28"/>
      <c r="G14" s="28"/>
      <c r="H14" s="28"/>
      <c r="I14" s="8">
        <f>J57</f>
        <v>41.49</v>
      </c>
    </row>
    <row r="15" spans="1:10" x14ac:dyDescent="0.35">
      <c r="A15">
        <v>12</v>
      </c>
      <c r="B15" s="28" t="s">
        <v>12169</v>
      </c>
      <c r="C15" s="28"/>
      <c r="D15" s="28"/>
      <c r="E15" s="28"/>
      <c r="F15" s="28"/>
      <c r="G15" s="28"/>
      <c r="H15" s="28"/>
      <c r="I15" s="8" t="s">
        <v>12163</v>
      </c>
    </row>
    <row r="17" spans="1:10" ht="15" thickBot="1" x14ac:dyDescent="0.4">
      <c r="A17" s="37" t="s">
        <v>12162</v>
      </c>
      <c r="B17" s="37"/>
      <c r="C17" s="37"/>
      <c r="D17" s="37"/>
      <c r="E17" s="37"/>
      <c r="F17" s="37"/>
      <c r="G17" s="37"/>
      <c r="H17" s="37"/>
      <c r="I17" s="37"/>
      <c r="J17" s="37"/>
    </row>
    <row r="24" spans="1:10" ht="15.75" customHeight="1" x14ac:dyDescent="0.35"/>
    <row r="34" spans="1:10" ht="15" thickBot="1" x14ac:dyDescent="0.4">
      <c r="A34" s="37" t="s">
        <v>12164</v>
      </c>
      <c r="B34" s="37"/>
      <c r="C34" s="37"/>
      <c r="D34" s="37"/>
      <c r="E34" s="37"/>
      <c r="F34" s="37"/>
      <c r="G34" s="37"/>
      <c r="H34" s="37"/>
      <c r="I34" s="37"/>
      <c r="J34" s="37"/>
    </row>
    <row r="36" spans="1:10" x14ac:dyDescent="0.35">
      <c r="A36" s="7" t="s">
        <v>0</v>
      </c>
      <c r="B36" s="7" t="s">
        <v>12136</v>
      </c>
      <c r="C36" s="7" t="s">
        <v>12126</v>
      </c>
    </row>
    <row r="37" spans="1:10" x14ac:dyDescent="0.3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3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3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3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3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3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3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3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3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3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7.5" thickBot="1" x14ac:dyDescent="0.45">
      <c r="A49" s="32" t="s">
        <v>12160</v>
      </c>
      <c r="B49" s="32"/>
      <c r="C49" s="32"/>
      <c r="D49" s="32"/>
      <c r="E49" s="32"/>
      <c r="F49" s="32"/>
      <c r="G49" s="32"/>
      <c r="H49" s="32"/>
      <c r="I49" s="32"/>
      <c r="J49" s="32"/>
    </row>
    <row r="50" spans="1:10" s="8" customFormat="1" ht="15" thickTop="1" x14ac:dyDescent="0.35"/>
    <row r="51" spans="1:10" s="8" customFormat="1" x14ac:dyDescent="0.35">
      <c r="A51" s="30" t="s">
        <v>12136</v>
      </c>
      <c r="B51" s="30" t="s">
        <v>12154</v>
      </c>
      <c r="C51" s="30" t="s">
        <v>12167</v>
      </c>
      <c r="D51" s="30" t="s">
        <v>12168</v>
      </c>
      <c r="F51" s="30" t="s">
        <v>5</v>
      </c>
      <c r="G51" s="30" t="s">
        <v>12126</v>
      </c>
      <c r="I51" s="30" t="s">
        <v>12136</v>
      </c>
      <c r="J51" s="30" t="s">
        <v>12126</v>
      </c>
    </row>
    <row r="52" spans="1:10" s="8" customFormat="1" x14ac:dyDescent="0.3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3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3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3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3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3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3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3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3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3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3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3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3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3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3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3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3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3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3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3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3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3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3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3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3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3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3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3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3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3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3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3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3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3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3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3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3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3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3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3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3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3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3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3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3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3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3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3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3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3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3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3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3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3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3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3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3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3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3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3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3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3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3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3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3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3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3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3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3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3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3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3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3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3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3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3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3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3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3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3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3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3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3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3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3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3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3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3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3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3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3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3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3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3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3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3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3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3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3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3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3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3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3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3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3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3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3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3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3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3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3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3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3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3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3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3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3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3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3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3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3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3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3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3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3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3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3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3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3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3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3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3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3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3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3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3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3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3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3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3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3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3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3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3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3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3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3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3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3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3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3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3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3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3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3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3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3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3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3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3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3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3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3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3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3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3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3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3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3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3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3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3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3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3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3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3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3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3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3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3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3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3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3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3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3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3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3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3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3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3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3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3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3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3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3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3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3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3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3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3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3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3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3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3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3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3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3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3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3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3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3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3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3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3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3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3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3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3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3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3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3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3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3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3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3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3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3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3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3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3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3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3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3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3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3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3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3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3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3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3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3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3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3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3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3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3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3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3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3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3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3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3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3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3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3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3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3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3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3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3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3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3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3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3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3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3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3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3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3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3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3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3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3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3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3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3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3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3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3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3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3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3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3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3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3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3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3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3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3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3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3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3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3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3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3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3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3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3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3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3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3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3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3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3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3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3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3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3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3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3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3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3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3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3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3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3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3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3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3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3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3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3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3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3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3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3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3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3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3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3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3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3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3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3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3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3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3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3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3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3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3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3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3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3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3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3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3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3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3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3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3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3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3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3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3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3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3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3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3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3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3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3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3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3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3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3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3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3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3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3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3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3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3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3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3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3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3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3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3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3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3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3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3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3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3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3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3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3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3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3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3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3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3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3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3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3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3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3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3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3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3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3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3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3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3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3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3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3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3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3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3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3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3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3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3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3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3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3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3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3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3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3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3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3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3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3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3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3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3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3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3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3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3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3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3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3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3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3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3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3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3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3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3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3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3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3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3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3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3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3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3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3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3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3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3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3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3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3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3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3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3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3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3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3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3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3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3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3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3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3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3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3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3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3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3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3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3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3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3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3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3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3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3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3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3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3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3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3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3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3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3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3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3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3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3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3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3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3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3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3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3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3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3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3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3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3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3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3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3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3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3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3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3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3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3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3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3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3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3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3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3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3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3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3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3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3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3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3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3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3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3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3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3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3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3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3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3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3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3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3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3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3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3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3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3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3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3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3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3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3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3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3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3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3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3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3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3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3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3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3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3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3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3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3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3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3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3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3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3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3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3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3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3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3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3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3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3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3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3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3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3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3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3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3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3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3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3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3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3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3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3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3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3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3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3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3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3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3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3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3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3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3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3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3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3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3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3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3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3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3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3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3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3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3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3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3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3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3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3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3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3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3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3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3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3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3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3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3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3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3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3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3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3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3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3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3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3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3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3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3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3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3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3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3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3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3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3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3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3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3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3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3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3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3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3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3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3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3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3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3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3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3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3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3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3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3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3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3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3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3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3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3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3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3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3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3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3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3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3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3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3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3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3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3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3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3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3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3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3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3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3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3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3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3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3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3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3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3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3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3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3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3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3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3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3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3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3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3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3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3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3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3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3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3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3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3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3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3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3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3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3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3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3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3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3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3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3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3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3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3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3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3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3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3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3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3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3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3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3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3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3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3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3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3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3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3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3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3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3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3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3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3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3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3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3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3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3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3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3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3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3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3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3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3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3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3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3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3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3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3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3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3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3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3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3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3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3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3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3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3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3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3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3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3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3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3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3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3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3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3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3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3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3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3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3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3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3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3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3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3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3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3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3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3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3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3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3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3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3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3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3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3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3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3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3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3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3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3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3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3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3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3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3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3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3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3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3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3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3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3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3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3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3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3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3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3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3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3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3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3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3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3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3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3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3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3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3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3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3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3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3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3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3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3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3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3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3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3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3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3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3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3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3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3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3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3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3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3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3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3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3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3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3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3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3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3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3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3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3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3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3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3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3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3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3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3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3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3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3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3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3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3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3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3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3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3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3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3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3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3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3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3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3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3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3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3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3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3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3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3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3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3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3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3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3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3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3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3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3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3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3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3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3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3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3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3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3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3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3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3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3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3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3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3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3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3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3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3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3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3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3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3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3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3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3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3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3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3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3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3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3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3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3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3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3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3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3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3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3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3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3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3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3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3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3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3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3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3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3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3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3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3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3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3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3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3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3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3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3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3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3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3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3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3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3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3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3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3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3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3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3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3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3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3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3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3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3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3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3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3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3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3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3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3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3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3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3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3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3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3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3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3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3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3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3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3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3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3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3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3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3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3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3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3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3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3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3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3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3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3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3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3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3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3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3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3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3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3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3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3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3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3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3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3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3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3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3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3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3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3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3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3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3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3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3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3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3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3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3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3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3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3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3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3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3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3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3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3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3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3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3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3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3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3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3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3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3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3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3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3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3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3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3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3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3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3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3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3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3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3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3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3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3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3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3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3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3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3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3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3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3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3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3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3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3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3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3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3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3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3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3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3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3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3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3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3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3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3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3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3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3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3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3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3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3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3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3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3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3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3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3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3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3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3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3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3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3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3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3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3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3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3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3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3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3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3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3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3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3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3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3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3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3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3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3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3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3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3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3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3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3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3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3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3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3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3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3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3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3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3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3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3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3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3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3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3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3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3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3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3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3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3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3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3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3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3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3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3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3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3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3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3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3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3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3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3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3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3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3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3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3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3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3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3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3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3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3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3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3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3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3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3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3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3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3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3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3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3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3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3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3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3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3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3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3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3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3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3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3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3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3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3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3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3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3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3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3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3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3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3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3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3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3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3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3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3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3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3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3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3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3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3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3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3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3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3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3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3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3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3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3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3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3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3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3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3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3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3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3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3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3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3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3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3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3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3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3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3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3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3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3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3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3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3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3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3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3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3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3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3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3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3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3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3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3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3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3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3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3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3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3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3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3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3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3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3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3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3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3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3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3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3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3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3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3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3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3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3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3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3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3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3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3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3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3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3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3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3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3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3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3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3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3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3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3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3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3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3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3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3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3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3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3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3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3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3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3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3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3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3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3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3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3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3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3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3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3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3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3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3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3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3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3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3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3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3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3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3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3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3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3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3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3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3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3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3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3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3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3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3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3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3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3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3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3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3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3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3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3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3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3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3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3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3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3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3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3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3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3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3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3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3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3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3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3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3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3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3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3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3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3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3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3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3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3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3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3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3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3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3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3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3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3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3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3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3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3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3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3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3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3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3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3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3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3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3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3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3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3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3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3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3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3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3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3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3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3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3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3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3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3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3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3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3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3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3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3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3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3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3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3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3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3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3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3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3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3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3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3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3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3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3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3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3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3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3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3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3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3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3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3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3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3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3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3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3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3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3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3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3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3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3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3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3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3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3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3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3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3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3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3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3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3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3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3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3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3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3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3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3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3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3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3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3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3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3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3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3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3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3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3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3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3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3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3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3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3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3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3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3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3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3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3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3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3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3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3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3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3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3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3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3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3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3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3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3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3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3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3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3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3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3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3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3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3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3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3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3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3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3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3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3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3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3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3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3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3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3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3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3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3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3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3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3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3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3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3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3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3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3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3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3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3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3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3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3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3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3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3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3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3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3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3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3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3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3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3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3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3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3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3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3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3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3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3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3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3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3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3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3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3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3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3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3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3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3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3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3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3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3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3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3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3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3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3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3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3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3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3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3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3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3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3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3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3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3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3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3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3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3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3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3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3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3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3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3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3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3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3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3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3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3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3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3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3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3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3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3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3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3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3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3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3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3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3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3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3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3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3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3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3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3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3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3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3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3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3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3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3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3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3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3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3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3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3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3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3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3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3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3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3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3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3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3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3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3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3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3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3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3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3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3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3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3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3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3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3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3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3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3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3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3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3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3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3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3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3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3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3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3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3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3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3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3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3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3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3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3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3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3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3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3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3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3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3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3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3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3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3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3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3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3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3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3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3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3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3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3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3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3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3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3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3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3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3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3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3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3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3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3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3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3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3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3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3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3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3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3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3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3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3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3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3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3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3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3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3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3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3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3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3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3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3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3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3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3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3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3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3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3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3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3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3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3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3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3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3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3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3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3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3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3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3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3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3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3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3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3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3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3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3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3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3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3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3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3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3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3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3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3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3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3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3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3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3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3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3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3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3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3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3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3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3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3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3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3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3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3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3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3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3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3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3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3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3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3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3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3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3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3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3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3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3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3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3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3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3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3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3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3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3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3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3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3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3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3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3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3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3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3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3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3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3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3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3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3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3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3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3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3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3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3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3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3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3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3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3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3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3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3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3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3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3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3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3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3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3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3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3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3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3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3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3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3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3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3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3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3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3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3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3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3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3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3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3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3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3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3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3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3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3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3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3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3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3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3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3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3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3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3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3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3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3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3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3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3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3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3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3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3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3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3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3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3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3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3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3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3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3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3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3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3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3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3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3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3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3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3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3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3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3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3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3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3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3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3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3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3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3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3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3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3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3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3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3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3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3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3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3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3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3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3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3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3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3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3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3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3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3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3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3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3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3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3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3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3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3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3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3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3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3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3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3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3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3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3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3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3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3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3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3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3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3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3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3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3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3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3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3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3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3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3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3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3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3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3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3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3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3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3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3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3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3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3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3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3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3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3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3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3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3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3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3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3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3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3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3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3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3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3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3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3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3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3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3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3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3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3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3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3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3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3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3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3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3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3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3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3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3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3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3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3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3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3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3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3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3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3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3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3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3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3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3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3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3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3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3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3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3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3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3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3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3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3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3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3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3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3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3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3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3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3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3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3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3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3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3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3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3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3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3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3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3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3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3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3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3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3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3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3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3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3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3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3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3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3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3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3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3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3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3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3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3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3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3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3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3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3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3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3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3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3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3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3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3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3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3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3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3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3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3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3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3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3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3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3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3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3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3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3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3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3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3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3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3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3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3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3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3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3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3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3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3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3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3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3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3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3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3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3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3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3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3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3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3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3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3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3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3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3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3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3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3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3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3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3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3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3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3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3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3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3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3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3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3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3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3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3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3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3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3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3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3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3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3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3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3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3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3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3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3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3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3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3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3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3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3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3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3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3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3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3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3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3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3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3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3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3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3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3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3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3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3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3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3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3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3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3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3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3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3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3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3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3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3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3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3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3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3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3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3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3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3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3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3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3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3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3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3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3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3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3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3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3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3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3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3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3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3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3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3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3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3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3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3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3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3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3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3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3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3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3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3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3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3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3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3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3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3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3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3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3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3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3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3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3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3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3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3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3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3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3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3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3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3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3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3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3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3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3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3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3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3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3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3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3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3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3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3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3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3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3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3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3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3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3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3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3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3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3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3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3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3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3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3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3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3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3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3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3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3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3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3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3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3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3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3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3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3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3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3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3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3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3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3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3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3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3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3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3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3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3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3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3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3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3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3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3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3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3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3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3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3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3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3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3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3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3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3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3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3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3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3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3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3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3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3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3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3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3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3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3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3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3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3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3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3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3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3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3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3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3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3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3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3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3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3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3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3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3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3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3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3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3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3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3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3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3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3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3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3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3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3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3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3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3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3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3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3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3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3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3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3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3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3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3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3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3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3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3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3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3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3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3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3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3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3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3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3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3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3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3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3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3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3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3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3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3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3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3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3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3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3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3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3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3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3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3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3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3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3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3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3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3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3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3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3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3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3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3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3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3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3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3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3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3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3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3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3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3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3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3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3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3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3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3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3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3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3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3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3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3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3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3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3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3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3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3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3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3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3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3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3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3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3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3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3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3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3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3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3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3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3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3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3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3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3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3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3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3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3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3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3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3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3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3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3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3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3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3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3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3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3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3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3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3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3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3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3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3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3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3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3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3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3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3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3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3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3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3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3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3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3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3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3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3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3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3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3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3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3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3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3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3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3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3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3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3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3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3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3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3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3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3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3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3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3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3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3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3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3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3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3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3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3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3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3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3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3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3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3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3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3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3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3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3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3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3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3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3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3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3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3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3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3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3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3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3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3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3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3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3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3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3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3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3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3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3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3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3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3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3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3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3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3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3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3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3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3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3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3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3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3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3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3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3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3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3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3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3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3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3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3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3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3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3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3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3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3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3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3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3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3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3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3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3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3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3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3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3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3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3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3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3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3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3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3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3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3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3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3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3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3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3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3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3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3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3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3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3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3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3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3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3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3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3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3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3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3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3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3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3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3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3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3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3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3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3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3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3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3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3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3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3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3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3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3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3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3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3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3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3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3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3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3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3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3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3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3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3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3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3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3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3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3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3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3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3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3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3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3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3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3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3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3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3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3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3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3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3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3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3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3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3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3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3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3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3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3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3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3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3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3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3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3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3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3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3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3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3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3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3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3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3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3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3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3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3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3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3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3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3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3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3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3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3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3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3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3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3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3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3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3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3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3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3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3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3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3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3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3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3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3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3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3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3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3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3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3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3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3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3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3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3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3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3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3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3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3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3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3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3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3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3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3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3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3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3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3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3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3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3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3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3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3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3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3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3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3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3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3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3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3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3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3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3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3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3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3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3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3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3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3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3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3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3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3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3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3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3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3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3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3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3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3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3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3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3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3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3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3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3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3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3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3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3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3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3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3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3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3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3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3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3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3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3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3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3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3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3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3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3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3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3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3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3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3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3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3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3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3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3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3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3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3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3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3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3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3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3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3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3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3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3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3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3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3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3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3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3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3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3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3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3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3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3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3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3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3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3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3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3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3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3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3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3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3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3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3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3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3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3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3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3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3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3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3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3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3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3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3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3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3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3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3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3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3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3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3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3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3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3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3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3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3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3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3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3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3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3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3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3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3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3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3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3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3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3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3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3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3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3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3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3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3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3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3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3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3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3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3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3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3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3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3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3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3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3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3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3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3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3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3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3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3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3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3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3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3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3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3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3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3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3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3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3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3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3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3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3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3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3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3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3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3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3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3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3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3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3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3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3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3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3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3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3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3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3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3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3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3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3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3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3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3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3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3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3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3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3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3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3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3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3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3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3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3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3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3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3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3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3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3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3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3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3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3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3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3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3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3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3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3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3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3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3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3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3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3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3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3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3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3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3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3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3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3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3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3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3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3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3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3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3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3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3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3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3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3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3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3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3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3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3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3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3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3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3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3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3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3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3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3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3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3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3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3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3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3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3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3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3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3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3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3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3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3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3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3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3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3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3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3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3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3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3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3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3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3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3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3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3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3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3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3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3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3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3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3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3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3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3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3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3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3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3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3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3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3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3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3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3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3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3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3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3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3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3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3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3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3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3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3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3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3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3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3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3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3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3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3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3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3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3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3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3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3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3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3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3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3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3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3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3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3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3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3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3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3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3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3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3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3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3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3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3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3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3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3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3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3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3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3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3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3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3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3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3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3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3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3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3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3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3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3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3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3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3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3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3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3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3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3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3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3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3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3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3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3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3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3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3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3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3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3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3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3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3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3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3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3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3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3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3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3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3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3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3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3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3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3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3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3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3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3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3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3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3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3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3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3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3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3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3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3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3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3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3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3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3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3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3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3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3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3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3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3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3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3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3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3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3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3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3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3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3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3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3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3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3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3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3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3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3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3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3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3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3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3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3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3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3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3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3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3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3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3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3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3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3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3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3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3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3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3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3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3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3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3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3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3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3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3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3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3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3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3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3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3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3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3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3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3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3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3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3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3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3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3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3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3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3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3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3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3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3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3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3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3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3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3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3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3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3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3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3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3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3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3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3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3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3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3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3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3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3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3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3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3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3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3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3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3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3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3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3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3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3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3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3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3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3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3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3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3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3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3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3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3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3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3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3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3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3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3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3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3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3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3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3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3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3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3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3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3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3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3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3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3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3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3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3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3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3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3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3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3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3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3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3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3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3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3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3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3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3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3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3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3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3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3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3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3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3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3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3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3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3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3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3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3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3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3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3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3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3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3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3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3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3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3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3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3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3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3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3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3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3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3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3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3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3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3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3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3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3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3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3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3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3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3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3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3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3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3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3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3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3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3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3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3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3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3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3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3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3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3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3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3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3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3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3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3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3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3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3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3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3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3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3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3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3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3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3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3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3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3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3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3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3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3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3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3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3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3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3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3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3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3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3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3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3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3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3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3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3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3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3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3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3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3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3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3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3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3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3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3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3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3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3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3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3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3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3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3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3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3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3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3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3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3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3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3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3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3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3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3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3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3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3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3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3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3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3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3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3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3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3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3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3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3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3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3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3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3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3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3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3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3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3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3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3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3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3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3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3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3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3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3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3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3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3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3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3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3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3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3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3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3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3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3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3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3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3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3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3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3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3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3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3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3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3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3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3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3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3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3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3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3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3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3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3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3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3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3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3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3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3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3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3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3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3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3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3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3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3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3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3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3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3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3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3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3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3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3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3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3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3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3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3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3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3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3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3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3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3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3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3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3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3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3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3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3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3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3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3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3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3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3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3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3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3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3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3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3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3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3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3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3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3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3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3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3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3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3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3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3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3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3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3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3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3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3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3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3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3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3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3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3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3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3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3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3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3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3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3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3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3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3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3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3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3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3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3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3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3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3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3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3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3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3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3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3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3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3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3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3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3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3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3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3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3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3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3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3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3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3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3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3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3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3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3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3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3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3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3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3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3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3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3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3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3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3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3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3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3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3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3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3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3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3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3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3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3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3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3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3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3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3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3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3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3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3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3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3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3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3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3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3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3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3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3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3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3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3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3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3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3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3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3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3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3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3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3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3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3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3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3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3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3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3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3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3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3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3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3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3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3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3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3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3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3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3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3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3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3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3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3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3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3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3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3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3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3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3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3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3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3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3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3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3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3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3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3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3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3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3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3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3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3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3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3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3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3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3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3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3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3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3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3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3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3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3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3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3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3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3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3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3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3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3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3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3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3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3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3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3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3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3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3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3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3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3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3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3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3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3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3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3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3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3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3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3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3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3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3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3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3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3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3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3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3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3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3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3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3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3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3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3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3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3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3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3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3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3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3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3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3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3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3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3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3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3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3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3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3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3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3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3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3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3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3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3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3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3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3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3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3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3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3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3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3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3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3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3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3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3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3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3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3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3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3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3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3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3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3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3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3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3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3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3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3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3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3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3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3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3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3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3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3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3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3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3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3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3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3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3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3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3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3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3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3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3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3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3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3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3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3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3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3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3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3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3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3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3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3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3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3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3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3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3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3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3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3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3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3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3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3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3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3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3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3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3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3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3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3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3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3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3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3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3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3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3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3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3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3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3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3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3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3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3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3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3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3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3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3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3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3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3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3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3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3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3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3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3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3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3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3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3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3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3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3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3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3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3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3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3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3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3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3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3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3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3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3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3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3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3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3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3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3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3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3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3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3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3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3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3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3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3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3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3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3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3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3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3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3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3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3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3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3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3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3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3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3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3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3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3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3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3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3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3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3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3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3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3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3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3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3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3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3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3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3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3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3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3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3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3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3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3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3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3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3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3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3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3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3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3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3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3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3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3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3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3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3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3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3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3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3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3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3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3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3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3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3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3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3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3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3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3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3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3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3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3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3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3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3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3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3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3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3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3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3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3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3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3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3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3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3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3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3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3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3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3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3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3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3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3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3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3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3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3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3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3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3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3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3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3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3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3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3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3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3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3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3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3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3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3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3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3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3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3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3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3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3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3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3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3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3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3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3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3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3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3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3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3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3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3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3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3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3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3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3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3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3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3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3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3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3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3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3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3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3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3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3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3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3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3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3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3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3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3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3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3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3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3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3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3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3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3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3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3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3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3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3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3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3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3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3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3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3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3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3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3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3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3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3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3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3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3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3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3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3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3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3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3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3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3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3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3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3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3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3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3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3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3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3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3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3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3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3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3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3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3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3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3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3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3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3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3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3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3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3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3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3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3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3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3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3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3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3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3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3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3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3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3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3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3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3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3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3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3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3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3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3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3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3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3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3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3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3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3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3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3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3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3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3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3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3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3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3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3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3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3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3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3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3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3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3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3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3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3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3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3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3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3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3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3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3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3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3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3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3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3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3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3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3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3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3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3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3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3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3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3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3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3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3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3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3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3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3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3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3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3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3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3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3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3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3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3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3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3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3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3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3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3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3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3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3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3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3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3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3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3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3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3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3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3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3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3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3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3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3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3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3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3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3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3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3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3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3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3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3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3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3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3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3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3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3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3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3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3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3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3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3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3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3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3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3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3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3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3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3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3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3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3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3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3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3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3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3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3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3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3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3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3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3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3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3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3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3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3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3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3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3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3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3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3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3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3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3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3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3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3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3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3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3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3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3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3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3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3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3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3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3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3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3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3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3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3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3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3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3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3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3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3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3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3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3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3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3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3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3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3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3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3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3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3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3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3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3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3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3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3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3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3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3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3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3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3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3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3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3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3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3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3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3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3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3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3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3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3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3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3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3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3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3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3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3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3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3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3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3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3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3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3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3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3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3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3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3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3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3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3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3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3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3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3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3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3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3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3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3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3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3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3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3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3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3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3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3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3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3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3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3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3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3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3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3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3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3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3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3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3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3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3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3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3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3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3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3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3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3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3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3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3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3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3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3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3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3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3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3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3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3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3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3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3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3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3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3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3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3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3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3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3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3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3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3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3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3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3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3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3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3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3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3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3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3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3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3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3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3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3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3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3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3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3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3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3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3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3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3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3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3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3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3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3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3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3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3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3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3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3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3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3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3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3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3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3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3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3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3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3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3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3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3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3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3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3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3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3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3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3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3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3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3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3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3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3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3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3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3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3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3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3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3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3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3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3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3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3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3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3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3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3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3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3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3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3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3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3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3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3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3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3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3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3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3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3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3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3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3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3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3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3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3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3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3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3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3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3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3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3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3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3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3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3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3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3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3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3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3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3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3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3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3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3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3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3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3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3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3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3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3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3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3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3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3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3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3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3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3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3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3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3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3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3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3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3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3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3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3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3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3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3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3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3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3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3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3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3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3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3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3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3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3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3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3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3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3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3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3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3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3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3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3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3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3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3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3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3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3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3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3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3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3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3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3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3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3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3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3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3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3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3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3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3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3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3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3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3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3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3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3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3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3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3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3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3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3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3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3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3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3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3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3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3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3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3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3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3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3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3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3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3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3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3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3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3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3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3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3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3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3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3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3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3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3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3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3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3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3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3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3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3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3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3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3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3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3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3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3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3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3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3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3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3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3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3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3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3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3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3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3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3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3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3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3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3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3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3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3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3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3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3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3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3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3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3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3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3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3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3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3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3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3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3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3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3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3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3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3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3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3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3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3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3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3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3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3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3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3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3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3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3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3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3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3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3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3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3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3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3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3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3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3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3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3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3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3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3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3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3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3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3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3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3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3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3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3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3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3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3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3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3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3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3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3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3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3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3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3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3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3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3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3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3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3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3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3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3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3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3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3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3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3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3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3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3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3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3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3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3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3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3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3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3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3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3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3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3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3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3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3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3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3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3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3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3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3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3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3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3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3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3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3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3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3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3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3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3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3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3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3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3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3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3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3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3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3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3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3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3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3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3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3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3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3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3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3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3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3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3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3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3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3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3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3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3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3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3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3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3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3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3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3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3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3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3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3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3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3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3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3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3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3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3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3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3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3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3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3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3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3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3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3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3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3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3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3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3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3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3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3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3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3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3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3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3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3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3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3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3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3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3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3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3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3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3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3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3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3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3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3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3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3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3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3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3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3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3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3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3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3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3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3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3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3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3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3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3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3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3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3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3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3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3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3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3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3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3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3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3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3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3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3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3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3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3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3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3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3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3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3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3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3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3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3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3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3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3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3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3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3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3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3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3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3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3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3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3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3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3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3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3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3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3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3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3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3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3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3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3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3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3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3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3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3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3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3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3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3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3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3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3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3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3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3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3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3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3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3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3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3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3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3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3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3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3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3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3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3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3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3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3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3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3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3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3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3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3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3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3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3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3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3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3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3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3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3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3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3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3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3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3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3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3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3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3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3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3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3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3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3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3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3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3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3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3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3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3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3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3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3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3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3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3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3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3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3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3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3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3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3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3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3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3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3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3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3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3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3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3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3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3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3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3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3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3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3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3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3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3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3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3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3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3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3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3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3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3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3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3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3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3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3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3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3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3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3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3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3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3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3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3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3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3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3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3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3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3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3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3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3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3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3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3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3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3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3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3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3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3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3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3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3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3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3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3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3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3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3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3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3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3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3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3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3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3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3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3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3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3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3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3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3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3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3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3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3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3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3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3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3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3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3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3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3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3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3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3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3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3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3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3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3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3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3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3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3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3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3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3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3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3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3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3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3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3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3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3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3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3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3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3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3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3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3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3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3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3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3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3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3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3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3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3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3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3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3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3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3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3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3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3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3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3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3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3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3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3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3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3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3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3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3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3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3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3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3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3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3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3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3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3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3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3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3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3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3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3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3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3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3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3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3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3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3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3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3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3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3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3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3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3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3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3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3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3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3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3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3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3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3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3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3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3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3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3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3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3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3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3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3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3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3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3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3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3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3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3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3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3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3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3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3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3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3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3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3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3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3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3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3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3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3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3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3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3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3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3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3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3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3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3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3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3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3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3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3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3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3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3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3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3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3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3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3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3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3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3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3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3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3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3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3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3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3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3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3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3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3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3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3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3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3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3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3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3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3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3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3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3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3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3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3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3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3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3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3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3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3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3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3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3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3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3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3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3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3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3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3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3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3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3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3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3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3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3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3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3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3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3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3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3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3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3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3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3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3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3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3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3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3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3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3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3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3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3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3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3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3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3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3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3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3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3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3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3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3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3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3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3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3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3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3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3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3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3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3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3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3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3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3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3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3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3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3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3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3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3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3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3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3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3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3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3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3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3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3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3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3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3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3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3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3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3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3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3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3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3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3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3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3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3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3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3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3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3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3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3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3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3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3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3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3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3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3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3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3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3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3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3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3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3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3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3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3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3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3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3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3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3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3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3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3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3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3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3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3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3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3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3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3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3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3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3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3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3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3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3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3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3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3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3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3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3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3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3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3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3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3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3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3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3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3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3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3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3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3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3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3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3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3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3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3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3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3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3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3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3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3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3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3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3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3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3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3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3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3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3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3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3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3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3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3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3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3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3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3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3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3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3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3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3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3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3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3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3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3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3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3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3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3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3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3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3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3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3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3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3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3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3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3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3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3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3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3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3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3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3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3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3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3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3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3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3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3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3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3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3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3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3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3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3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3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3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3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3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3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3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3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3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3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3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3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3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3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3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3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3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3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3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3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3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3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3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3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3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3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3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3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3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3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3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3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3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3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3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3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3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3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3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3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3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3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3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3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3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3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3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3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3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3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3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3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3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3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3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3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3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3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3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3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3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3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3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3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3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3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3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3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3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3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3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3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3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3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3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3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3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3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3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3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3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3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3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3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3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3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3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3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3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3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3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3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3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3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3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3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3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3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3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3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3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3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3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3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3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3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3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3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3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3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3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3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3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3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3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3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3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3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3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3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3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3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3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3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3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3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3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3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3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3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3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3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3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3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3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3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3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3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3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3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3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3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3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3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3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3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3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3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3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3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3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3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3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3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3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3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3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3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3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3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3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3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3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3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3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3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3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3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3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3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3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3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3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3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3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3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3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3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3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3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3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3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3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3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3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3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3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3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3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3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3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3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3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3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3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3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3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3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3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3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3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3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3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3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3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3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3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3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3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3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3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3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3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3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3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3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3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3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3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3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3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3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3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3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3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3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3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3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3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3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3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3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3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3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3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3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3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3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3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3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3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3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3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3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3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3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3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3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3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3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3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3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3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3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3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3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3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3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3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3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3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3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3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3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3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3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3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3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3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3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3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3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3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3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3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3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3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3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3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3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3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3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3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3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3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3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3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3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3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3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3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3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3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3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3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3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3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3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3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3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3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3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3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3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3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3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3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3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3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3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3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3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3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3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3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3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3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3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3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3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3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3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3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3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3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3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3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3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3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3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3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3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3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3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3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3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3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3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3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3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3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3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3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3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3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3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3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3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3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3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3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3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3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3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3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3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3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3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3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3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3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3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3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3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3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3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3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3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3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3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3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3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3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3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3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3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3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3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3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3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3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3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3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3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3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3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3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3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3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3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3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3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3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3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3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3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3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3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3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3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3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3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3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3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3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3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3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3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3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3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3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3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3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3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3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3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3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3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3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3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3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3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3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3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3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3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3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3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3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3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3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3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3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3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3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3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3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3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3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3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3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3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3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3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3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3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3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3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3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3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3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3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3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3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3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3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3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3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3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3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3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3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3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3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3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3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3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3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3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3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3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3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3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3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3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3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3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3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3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3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3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3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3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3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3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3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3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3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3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3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3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3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3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3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3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3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3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3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3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3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3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3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3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3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3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3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3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3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3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3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3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3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3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3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3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3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3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3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3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3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3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3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3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3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3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3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3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3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3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3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3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3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3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3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3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3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3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3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3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3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3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3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3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3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3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3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3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3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3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3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3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3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3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3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3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3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3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3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3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3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3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3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3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3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3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3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3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3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3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3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3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3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3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3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3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3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3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3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3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3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3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3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3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3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3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3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3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3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3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3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3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3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3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3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3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3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3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3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3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3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3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3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3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3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3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3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3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3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3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3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3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3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3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3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3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3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3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3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3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3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3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3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3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3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3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3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3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3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3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3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3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3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3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3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3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3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3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3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3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3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3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3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3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3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3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3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3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3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3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3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3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3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3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3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3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3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3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3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3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3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3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3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3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3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3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3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3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3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3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3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3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3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3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3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3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3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3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3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3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3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3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3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3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3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3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3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3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3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3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3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3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3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3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3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3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3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3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3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3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3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3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3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3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3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3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3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3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3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3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3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3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3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3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3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3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3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3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3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3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3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3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3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3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3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3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3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3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3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3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3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3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3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3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3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3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3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3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3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3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3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3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3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3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3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3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3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3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3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3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3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3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3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3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3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3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3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3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3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3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3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3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3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3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3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3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3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3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3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3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3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3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3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3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3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3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3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3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3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3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3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3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3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3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3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3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3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3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3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3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3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3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3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3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3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3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3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3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3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3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3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3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3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3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3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3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3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3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3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3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3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3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3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3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3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3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3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3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3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3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3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3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3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3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3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3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3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3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3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3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3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3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3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3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3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3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3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3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3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3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3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3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3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3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3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3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3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3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3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3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3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3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3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3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3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3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3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3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3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3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3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3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3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3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3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3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3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3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3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3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3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3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3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3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3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3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3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3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3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3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3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3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3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3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3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3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3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3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3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3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3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3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3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3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3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3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3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3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3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3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3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3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3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3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3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3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3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3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3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3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3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3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3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3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3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3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3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3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3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3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3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3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3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3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3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3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3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3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3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3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3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3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3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3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3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3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3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3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3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3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3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3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3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3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3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3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3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3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3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3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3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3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3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3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3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3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3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3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3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3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3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3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3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3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3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3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3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3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3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3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3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3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3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3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3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3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3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3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3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3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3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3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3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3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3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3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3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3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3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3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3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3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3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3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3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3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3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3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3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3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3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3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3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3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3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3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3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3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3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3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3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3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3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3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3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3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3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3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3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3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3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3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3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3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3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3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3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3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3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3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3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3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3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3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3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3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3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3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3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3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3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3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3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3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3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3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3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3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3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3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3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3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3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3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3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3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3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3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3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3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3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3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3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3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3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3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3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3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3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3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3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3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3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3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3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3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3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3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3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3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3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3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3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3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3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3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3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3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3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3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3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3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3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3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3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3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3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3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3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3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3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3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3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3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3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3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3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3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3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3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3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3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3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3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3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3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3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3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3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3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3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3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3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3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3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3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3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3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3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3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3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3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3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3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3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3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3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3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3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3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3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3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3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3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3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3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3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3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3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3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3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3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3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3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3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3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3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3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3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3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3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3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3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3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3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3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3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3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3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3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3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3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3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3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3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3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3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3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3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3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3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3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3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3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3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3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3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3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3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3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3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3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3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3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3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3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3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3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3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3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3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3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3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3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3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3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3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3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3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3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3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3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3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3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3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3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3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3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3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3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3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3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3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3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3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3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3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3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3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3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3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3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3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3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3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3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3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3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3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3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3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3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3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3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3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3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3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3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3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3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3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3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3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3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3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3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3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3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3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3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3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3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3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3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3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3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3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3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3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3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3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3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3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3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3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3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3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3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3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3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3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3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3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3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3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3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3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3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3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3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3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3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3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3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3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3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3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3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3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3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3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3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3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3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3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3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3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3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3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3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3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3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3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3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3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3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3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3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3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3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3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3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3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3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3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3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3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3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3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3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3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3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3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3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3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3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3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3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3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3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3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3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3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3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3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3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3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3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3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3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3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3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3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3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3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3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3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3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3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3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3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3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3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3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3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3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3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3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3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3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3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3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3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3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3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3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3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3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3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3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3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3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3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3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3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3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3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3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3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3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3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3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3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3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3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3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3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3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3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3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3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3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3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3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3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3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3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3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3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3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3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3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3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3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3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3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3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3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3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3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3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3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3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3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3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3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3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3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3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3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3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3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3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3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3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3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3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3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3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3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3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3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3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3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3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3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3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3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3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3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3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3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3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3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3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3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3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3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3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3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3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3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3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3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3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3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3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3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3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3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3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3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3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3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3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3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3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3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3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3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3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3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3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3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3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3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3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3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3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3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3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3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3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3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3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3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3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3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3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3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3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3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3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3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3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3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3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3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3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3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3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3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3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3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3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3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3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3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3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3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3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3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3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3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3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3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3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3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3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3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3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3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3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3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3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3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3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3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3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3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3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3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3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3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3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3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3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3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3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3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3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3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3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3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3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3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3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3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3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3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3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3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3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3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3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3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3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3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3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3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3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3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3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3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3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3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3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3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3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3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3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3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3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3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3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3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3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3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3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3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3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3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3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3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3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3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3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3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3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3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3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3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3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3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3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3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3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3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3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3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3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3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3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3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3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3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3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3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3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3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3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3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3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3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3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3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3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3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3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3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3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3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3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3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3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3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3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3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3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3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3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3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3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3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3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3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3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3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3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3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3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3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3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3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3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3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3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3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3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3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3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3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3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3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3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3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3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3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3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3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3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3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3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3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3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3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3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3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3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3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3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3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3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3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3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3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3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3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3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3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3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3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3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3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3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3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3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3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3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3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3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3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3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3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3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3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3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3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3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3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3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3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3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3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3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3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3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3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3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3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3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3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3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3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3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3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3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3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3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3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3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3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3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3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3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3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3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3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3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3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3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3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3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3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3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3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3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3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3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3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3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3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3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3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3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3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3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3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3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3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3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3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3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3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3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3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3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3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3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3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3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3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3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3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3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3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3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3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3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3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3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3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3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3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3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3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3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3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3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3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3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3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3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3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3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3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3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3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3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3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3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3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3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3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3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3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3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3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3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3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3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3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3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3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3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3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3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3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3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3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3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3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3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3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3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3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3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3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3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3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3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3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3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3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3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3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3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3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3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3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3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3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3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3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3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3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3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3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3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3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3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3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3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3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3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3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3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3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3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3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3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3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3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3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3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3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3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3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3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3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3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3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3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3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3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3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3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3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3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3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3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3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3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3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3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3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3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3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3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3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3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3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3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3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3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3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3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3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3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3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3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3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3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3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3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3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3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3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3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3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3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3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3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3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3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3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3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3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3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3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3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3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3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3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3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3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3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3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3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3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3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3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3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3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3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3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3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3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3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3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3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3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3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3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3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3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3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3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3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3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3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3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3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3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3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3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3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3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3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3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3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3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3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3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3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3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3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3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3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3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3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3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3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3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3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3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3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3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3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3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3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3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3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3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3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3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3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3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3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3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3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3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3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3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3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3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3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3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3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3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3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3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3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3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3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3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3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3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3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3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3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3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3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3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3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3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3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3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3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3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3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3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3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3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3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3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3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3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3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3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3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3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3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3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3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3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3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3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3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3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3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3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3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3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3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3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3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3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3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3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3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3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3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3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3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3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3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3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3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3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3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3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3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3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3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3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3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3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3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3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3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3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3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3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3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3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3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3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3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3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3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3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3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3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3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3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3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3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3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3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3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3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3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3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3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3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3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3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3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3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3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3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3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3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3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3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3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3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3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3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3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3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3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3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3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3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3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3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3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3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3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3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3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3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3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3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3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3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3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3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3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3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3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3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3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3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3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3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3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3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3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3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3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3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3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3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3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3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3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3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3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3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3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3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3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3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3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3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3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3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3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3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3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3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3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3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3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3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3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3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3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3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3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3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3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3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3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3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3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3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3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3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3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3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3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3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3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3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3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3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3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3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3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3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3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3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3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3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3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3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3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3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3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3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3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3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3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3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3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3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3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3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3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3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3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3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3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3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3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3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3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3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3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3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3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3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3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3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3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3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3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3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3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3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3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3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3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3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3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3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3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3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3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3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3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3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3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3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3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3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3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3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3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3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3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3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3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3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3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3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3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3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3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3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3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3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3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3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3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3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3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3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3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3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3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3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3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3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3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3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3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3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3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3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3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3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3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3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3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3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3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3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3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3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3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3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3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3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3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3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3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3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3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3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3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3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3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3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3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3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3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3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3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3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3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3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3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3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3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3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3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3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3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3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3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3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3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3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3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3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3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3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3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3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3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3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3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3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3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3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3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3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3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3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3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3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3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3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3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3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3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3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3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3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3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3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3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3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3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3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3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3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3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3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3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3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3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3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3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3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3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3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3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3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3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3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3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3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3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3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3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3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3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3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3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3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3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3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3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3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3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3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3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3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3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3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3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3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3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3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3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3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3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3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3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3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3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3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3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3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3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3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3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3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3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3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3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3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3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3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3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3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3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3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3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3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3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3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3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3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3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3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3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3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3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3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3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3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3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3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3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3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3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3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3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3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3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3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3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3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3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3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3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3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3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3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3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3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3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3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3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3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3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3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3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3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3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3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3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3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3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3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3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3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3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3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3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3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3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3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3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3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3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3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3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3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3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3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3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3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3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3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3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3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3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3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3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3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3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3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3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3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3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3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3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3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3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3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3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3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3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3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3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3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3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3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3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3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3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3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3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3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3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3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3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3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3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3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3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3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3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3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3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3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3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3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3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3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3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3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3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3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3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3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3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3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3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3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3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3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3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3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3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3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3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3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3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3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3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3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3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3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3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3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3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3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3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3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3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3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3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3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3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3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3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3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3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3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3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3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3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3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3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3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3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3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3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3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3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3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3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3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3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3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3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3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3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3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3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3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3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3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3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3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3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3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3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3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3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3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3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3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3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3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3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3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3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3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3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3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3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3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3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3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3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3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3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3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3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3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3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3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3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3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3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3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3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3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3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3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3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3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3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3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3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3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3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3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3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3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3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3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3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3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3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3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3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3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3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3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3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3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3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3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3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3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3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3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3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3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3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3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3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3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3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3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3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3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3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3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3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3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3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3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3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3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3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3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3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3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3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3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3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3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3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3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3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3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3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3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3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3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3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3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3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3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3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3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3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3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3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3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3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3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3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3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3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3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3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3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3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3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3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3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3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3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3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3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3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3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3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3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3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3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3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3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3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3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3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3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3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3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3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3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3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3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3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3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3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3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3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3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3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3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3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3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3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3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3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3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3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3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3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3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3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3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3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3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3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3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3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3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3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3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3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3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3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3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3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3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3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3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3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3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3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3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3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3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3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3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3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3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3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3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3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3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3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3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3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3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3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3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3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3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3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3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3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3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3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3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3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3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3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3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3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3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3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3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3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3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3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3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3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3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3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3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3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3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3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3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3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3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3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3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3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3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3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3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3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3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3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3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3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3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3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3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3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3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3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3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3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3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3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3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3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3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3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3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3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3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3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3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3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3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3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3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3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3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3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3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3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3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3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3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3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3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3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3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3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3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3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3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3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3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3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3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3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3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3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3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3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3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3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3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3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3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3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3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3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3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3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3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3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3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3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3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3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3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3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3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3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3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3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3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3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3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3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3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3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3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3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3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3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3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3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3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3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3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3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3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3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3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3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3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3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3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3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3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3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3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3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3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3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3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3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3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3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3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3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3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3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3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3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3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3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3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3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3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3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3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3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3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3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3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3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3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3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3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3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3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3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3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3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3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3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3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3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3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3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3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3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3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3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3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3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3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3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3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3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3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3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3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3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3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3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3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3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3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3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3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3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3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3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3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3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3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3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3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3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3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3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3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3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3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3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3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3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3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3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3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3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3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3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3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3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3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3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3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3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3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3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3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3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3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3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3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3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3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3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3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3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3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3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3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3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3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3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3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3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3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3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3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3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3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3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3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3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3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3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3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3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3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3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3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3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3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3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3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3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3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3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3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3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3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3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3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3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3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3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3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3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3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3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3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3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3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3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3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3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3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3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3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3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3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3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3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3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3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3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3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3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3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3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3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3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3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3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3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3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3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3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3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3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3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3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3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3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3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3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3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3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3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3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3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3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3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3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3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3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3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3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3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3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3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3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3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3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3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3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3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3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3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3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3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3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3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3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3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3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3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3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3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3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3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3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3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3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3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3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3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3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3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3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3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3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3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3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3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3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3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3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3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3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3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3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3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3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3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3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3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3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3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3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3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3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3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3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3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3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3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3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3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3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3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3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3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3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3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3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3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3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3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3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3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3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3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3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3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3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3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3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3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3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3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3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3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3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3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3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3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3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3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3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3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3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3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3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3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3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3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3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3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3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3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3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3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3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3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3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3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3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3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3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3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3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3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3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3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3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3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3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3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3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3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3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3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3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3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3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3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3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3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3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3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3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3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3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3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3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3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3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3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3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3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3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3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3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3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3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3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3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3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3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3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3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3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3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3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3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3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3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3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3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3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3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3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3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3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3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3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3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3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3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3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3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3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3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3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3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3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3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3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3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3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3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3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3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3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3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3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3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3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3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3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3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3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3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3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3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3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3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3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3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3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3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3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3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3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3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3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3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3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3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3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3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3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3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3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3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3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3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3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3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3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3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3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3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3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3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3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3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3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3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3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3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3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3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3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3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3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3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3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3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3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3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3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3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3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3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3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3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3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3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3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3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3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3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3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3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3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3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3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3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3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3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3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3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3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3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3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3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3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3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3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3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3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3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3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3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3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3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3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3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3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3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3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3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3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3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3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3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3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3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3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3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3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3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3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3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3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3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3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3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3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3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3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3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3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3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3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3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3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3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3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3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3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3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3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3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3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3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3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3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3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3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3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3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3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3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3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3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3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3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3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3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3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3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3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3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3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3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3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3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3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3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3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3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3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3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3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3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3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3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3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3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3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3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3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3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3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3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3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3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3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3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3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3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3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3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3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3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3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3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3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3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3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3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3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3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3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3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3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3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3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3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3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3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3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3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3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3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3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3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3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3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3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3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3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3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3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3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3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3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3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3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3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3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3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3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3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3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3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3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3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3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3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3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3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3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3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3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3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3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3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3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3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3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3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3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3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3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3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3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3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3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3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3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3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3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3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3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3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3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3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3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3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3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3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3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3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3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3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3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3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3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3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3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3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3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3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3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3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3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3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3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3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3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3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3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3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3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3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3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3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3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3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3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3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3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3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3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3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3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3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3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3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3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3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3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3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3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3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3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3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3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3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3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3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3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3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3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3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3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3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3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3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3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3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3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3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3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3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3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3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3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3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3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3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3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3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3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3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3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3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3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3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3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3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3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3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3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3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3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3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3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3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3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3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3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3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3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3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3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3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3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3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3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3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3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3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3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3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3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3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3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3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3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3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3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3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3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3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3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3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3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3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3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3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3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3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3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3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3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3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3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3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3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3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3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3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3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3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3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3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3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3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3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3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3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3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3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3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3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3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3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3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3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3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3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3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3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3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3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3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3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3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3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3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3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3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3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3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3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3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3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3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3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3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3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3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3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3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3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3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3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3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3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3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3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3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3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3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3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3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3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3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3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3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3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3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3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3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3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3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3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3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3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3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3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3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3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3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3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3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3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3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3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3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3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3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3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3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3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3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3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3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3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3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3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3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3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3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3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3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3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3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3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3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3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3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3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3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3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3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3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3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3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3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3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3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3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3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3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3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3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3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3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3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3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3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3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3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3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3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3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3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3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3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3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3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3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3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3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3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3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3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3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3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3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3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3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3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3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3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3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3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3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3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3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3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3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3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3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3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3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3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3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3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3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3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3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3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3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3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3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3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3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3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3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3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3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3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3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3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3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3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3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3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3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3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3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3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3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3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3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3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3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3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3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3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3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3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3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3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3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3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3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3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3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3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3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3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3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3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3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3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3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3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3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3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3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3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3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3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3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3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3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3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3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3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3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3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3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3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3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3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3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3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3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3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3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3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3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3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3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3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3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3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3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3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3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3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3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3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3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3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3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3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3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3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3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3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3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3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3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3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3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3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3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3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3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3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3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3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3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3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3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3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3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3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3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3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3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3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3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3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3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3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3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3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3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3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3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3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3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3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3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3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3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3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3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3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3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3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3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3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3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3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3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3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3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3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3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3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3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3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3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3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3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3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3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3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3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3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3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3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3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3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3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3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3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3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3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3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3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3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3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3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3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3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3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3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3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3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3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3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3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3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3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3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3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3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3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3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3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3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3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3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3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3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3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3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3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3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3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3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3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3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3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3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3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3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3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3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3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3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3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3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3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3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3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3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3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3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3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3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3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3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3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3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3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3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3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3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3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3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3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3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3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3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3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3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3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3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3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3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3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3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3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3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3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3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3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3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3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3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3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3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3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3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3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3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3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3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3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3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3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3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3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3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3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3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3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3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3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3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3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3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3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3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3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3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3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3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3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3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3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3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3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3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3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3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3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3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3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3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3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3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3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3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3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3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3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3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3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3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3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3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3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3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3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3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3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3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3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3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3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3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3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3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3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3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3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3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3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3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3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3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3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3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3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3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3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3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3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3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3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3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3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3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3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3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3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3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3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3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3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3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3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3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3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3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3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3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3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3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3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3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3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3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3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3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3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3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3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3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3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3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3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3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3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3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3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3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3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3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3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3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3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3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3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3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3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3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3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3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3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3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3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3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3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3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3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3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3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3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3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3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3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3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3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3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3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3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3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3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3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3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3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3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3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3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3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3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3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3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3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3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3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3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3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3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3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3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3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3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3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3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3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3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3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3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3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3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3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3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3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3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3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3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3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3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3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3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3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3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3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3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3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3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3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3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3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3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3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3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3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3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3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3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3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3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3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3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3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3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3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3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3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3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3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3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3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3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3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3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3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3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3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3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3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3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3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3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3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3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3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3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3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3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3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3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3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3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3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3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3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3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3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3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3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3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3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3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3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3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3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3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3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3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3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3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3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3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3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3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3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3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3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3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3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3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3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3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3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3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3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3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3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3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3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3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3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3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3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3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3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3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3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3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3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3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3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3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3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3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3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3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3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3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3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3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3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3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3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3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3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3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3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3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3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3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3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3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3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3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3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3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3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3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3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3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3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3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3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3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3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3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3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3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3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3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3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3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3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3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3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3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3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3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3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3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3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3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3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3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3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3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3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3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3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3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3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3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3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3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3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3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3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3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3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3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3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3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3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3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3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3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3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3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3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3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3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3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3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3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3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3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3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3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3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3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3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3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3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3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3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3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3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3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3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3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3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3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3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3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3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3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3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3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3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3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3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3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3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3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3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3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3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3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3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3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3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3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3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3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3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3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3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3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3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3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3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3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3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3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3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3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3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3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3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3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3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3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3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3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3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3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3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3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3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3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3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3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3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3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3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3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3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3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3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3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3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3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3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3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3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3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3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3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3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3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3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3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3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3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3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3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3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3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3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3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3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3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3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3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3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3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3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3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3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3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3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3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3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3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3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3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3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3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3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3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3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3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3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3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3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3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3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3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3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3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3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3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3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3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3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3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3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3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3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3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3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3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3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3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3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3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3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3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3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3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3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3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3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3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3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3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3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3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3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3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3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3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3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3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3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3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3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3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3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3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3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3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3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3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3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3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3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3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3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3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3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3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3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3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3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3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3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3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3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3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3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3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3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3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3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3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3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3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3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3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3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3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3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3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3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3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3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3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3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3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3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3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3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3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3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3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3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3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3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3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3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3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3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3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3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3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3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3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3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3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3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3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3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3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3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3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3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3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3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3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3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3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3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3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3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3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3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3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3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3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3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3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3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3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3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3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3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3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3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3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3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3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3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3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3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3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3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3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3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3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3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3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3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3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3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3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3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3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3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3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3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3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3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3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3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3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3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3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3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3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3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3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3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3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3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3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3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3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3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3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3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3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3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3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3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3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3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3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3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3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3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3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3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3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3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3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3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3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3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3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3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3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3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3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3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3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3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3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3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3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3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3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3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3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3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3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3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3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3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3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3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3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3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3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3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3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3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3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3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3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3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3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3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3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3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3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3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3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3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3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3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3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3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3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3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3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3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3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3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3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3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3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3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3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3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3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3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3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3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3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3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3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3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3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3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3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3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3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3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3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3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3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3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3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3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3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3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3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3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3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3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3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3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3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3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3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3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3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3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3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3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3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3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3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3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3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3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3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3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3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3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3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3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3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3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3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3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3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3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3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3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3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3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3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3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3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3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3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3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3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3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3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3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3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3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3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3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3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3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3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3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3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3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3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3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3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3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3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3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3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3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3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3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3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3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3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3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3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3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3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3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3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3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3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3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3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3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3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3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3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3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3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3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3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3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3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3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3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3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3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3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3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3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3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3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3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3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3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3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3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3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3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3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3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3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3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3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3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3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3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3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3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3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3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3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3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3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3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3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3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3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3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3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3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3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3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3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3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3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3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3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3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3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3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3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3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3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3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3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3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3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3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3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3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3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3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3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3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3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3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3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3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3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3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3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3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3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3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3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3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3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3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3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3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3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3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3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3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3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3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3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3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3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3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3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3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3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3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3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3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3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3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3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3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3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3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3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3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3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3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3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3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3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3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3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3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3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3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3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3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3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3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3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3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3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3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3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3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3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3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3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3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3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3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3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3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3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3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3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3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3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3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3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3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3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3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3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3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3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3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3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3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3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3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3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3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3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3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3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3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3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3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3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3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3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3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3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3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3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3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3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3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3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3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3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3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3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3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3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3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3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3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3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3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3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3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3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3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3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3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3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3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3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3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3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3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3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3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3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3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3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3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3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3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3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3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3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3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3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3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3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3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3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3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3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3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3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3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3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3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3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3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3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3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3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3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3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3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3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3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3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3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3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3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3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3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3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3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3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3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3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3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3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3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3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3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3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3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3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3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3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3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3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3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3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3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3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3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3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3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3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3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3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3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3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3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3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3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3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3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3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3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3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3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3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3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3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3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3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3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3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3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3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3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3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3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3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3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3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3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3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3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3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3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3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3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3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3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3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3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3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3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3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3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3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3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3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3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3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3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3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3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3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3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3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3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3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3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3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3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3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3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3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3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3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3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3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3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3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3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3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3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3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3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3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3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3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3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3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3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3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3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3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3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3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3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3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3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3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3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3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3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3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3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3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3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3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3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3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3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3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3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3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3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3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3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3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3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3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3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3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3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3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3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3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3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3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3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3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3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3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3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3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3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3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3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3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3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3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3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3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3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3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3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3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3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3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3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3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3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3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3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3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3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3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3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3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3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3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3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3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3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3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3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3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3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3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3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3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3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3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3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3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3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3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3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3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3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3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3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3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3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3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3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3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3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3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3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3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3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3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3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3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3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3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3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3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3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3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3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3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3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3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3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3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3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3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3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3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3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3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3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3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3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3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3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3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3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3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3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3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3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3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3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3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3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3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3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3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3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3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3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3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3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3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3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3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3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3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3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3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3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3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3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3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3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3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3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3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3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3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3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3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3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3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3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3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3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3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3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3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3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3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3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3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3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3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3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3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3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3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3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3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3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3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3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3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3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3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3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3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3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3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3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3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3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3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3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3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3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3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3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3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3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3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3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3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3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3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3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3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3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3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3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3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3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3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3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3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3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3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3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3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3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3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3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3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3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3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3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3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3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3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3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3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3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3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3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3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3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3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3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3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3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3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3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3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3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3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3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3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3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3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3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3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3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3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3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3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3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3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3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3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3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3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3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3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3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3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3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3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3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3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3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3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3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3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3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3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3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3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3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3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3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3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3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3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3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3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3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3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3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3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3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3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3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3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3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3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3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3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3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3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3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3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3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3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3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3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3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3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3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3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3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3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3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3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3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3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3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3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3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3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3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3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3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3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3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3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3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3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3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3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3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3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3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3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3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3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3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3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3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3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3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3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3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3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3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3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3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3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3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3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3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3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3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3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3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3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3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3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3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3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3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3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3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3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3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3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3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3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3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3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3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3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3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3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3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3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3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3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3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3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3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3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3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3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3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3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3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3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3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3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3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3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3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3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3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3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3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3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3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3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3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3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3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3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3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3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3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3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3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3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3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3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3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3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3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3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3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3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3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3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3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3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3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3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3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3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3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3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3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3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3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3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3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workbookViewId="0">
      <selection activeCell="K2" sqref="K2"/>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5C09C-56BC-4298-A687-A6F0138B9D8E}">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40">
        <v>37653</v>
      </c>
    </row>
    <row r="3" spans="1:5" x14ac:dyDescent="0.3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AFEJSONBlob>
</file>

<file path=customXml/itemProps1.xml><?xml version="1.0" encoding="utf-8"?>
<ds:datastoreItem xmlns:ds="http://schemas.openxmlformats.org/officeDocument/2006/customXml" ds:itemID="{5CAFFE4A-3746-412F-AB25-65040719EDB4}">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2023-02-16T12:41:02Z</dcterms:modified>
</cp:coreProperties>
</file>