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5197" documentId="11_F25DC773A252ABDACC1048F5B198734C5BDE58E8" xr6:coauthVersionLast="47" xr6:coauthVersionMax="47" xr10:uidLastSave="{1F6E0F94-B884-4F6F-B3E5-5BF61360E7ED}"/>
  <bookViews>
    <workbookView xWindow="-120" yWindow="-120" windowWidth="38640" windowHeight="21120" xr2:uid="{00000000-000D-0000-FFFF-FFFF00000000}"/>
  </bookViews>
  <sheets>
    <sheet name="1 Making functions" sheetId="9" r:id="rId1"/>
    <sheet name="2 RANDARRAY" sheetId="11" r:id="rId2"/>
    <sheet name="VGSales" sheetId="5" r:id="rId3"/>
    <sheet name="Sheet1" sheetId="12" r:id="rId4"/>
    <sheet name="e00eb4de3c8a421cba9b8f4cb8546ec" sheetId="10" state="veryHidden" r:id="rId5"/>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LOGICALTOWORD" comment="Convert TRUE to Yes and FALSE to No.">_xlfn.LAMBDA(_xlpm.x, IF(_xlpm.x, "Yes", "No"))</definedName>
    <definedName name="MAXABS" comment="Return the element with the maximal absolute value.">_xlfn.LAMBDA(_xlpm.array, _xlfn.XLOOKUP(MAX(ABS(_xlpm.array)), ABS(_xlpm.array), _xlpm.array))</definedName>
    <definedName name="POSITIVESUM" comment="Calculate the sum only over the positive elements of an array.">_xlfn.LAMBDA(_xlpm.array, SUM(_xlfn._xlws.FILTER(_xlpm.array, _xlpm.array &gt; 0)))</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SUM(_xlpm.array1 * _xlpm.array2))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B84" i="9" a="1"/>
  <c r="B84" i="9" s="1"/>
  <c r="H81" i="9" a="1"/>
  <c r="H81" i="9" s="1"/>
  <c r="B79" i="9" a="1"/>
  <c r="B79" i="9" s="1"/>
  <c r="E56" i="9" a="1"/>
  <c r="E56" i="9" s="1"/>
  <c r="B56" i="9" a="1"/>
  <c r="B56" i="9" s="1"/>
  <c r="B35" i="9" a="1"/>
  <c r="B35" i="9" s="1"/>
  <c r="B34" i="9" a="1"/>
  <c r="B34" i="9" s="1"/>
  <c r="B86" i="11" a="1"/>
  <c r="B86" i="11" s="1"/>
  <c r="B85" i="11" a="1"/>
  <c r="B85" i="11" s="1"/>
  <c r="B84" i="11" a="1"/>
  <c r="B84" i="11" s="1"/>
  <c r="B83" i="11" a="1"/>
  <c r="B83" i="11" s="1"/>
  <c r="A34" i="11" a="1"/>
  <c r="A34" i="11" s="1"/>
  <c r="A54" i="11" a="1"/>
  <c r="A54" i="11" s="1"/>
  <c r="F318" i="9" a="1"/>
  <c r="F318" i="9" s="1"/>
  <c r="B318" i="9" a="1"/>
  <c r="B318" i="9" s="1"/>
  <c r="E318" i="9" a="1"/>
  <c r="E318" i="9" s="1"/>
  <c r="A318" i="9" a="1"/>
  <c r="A318" i="9" s="1"/>
  <c r="F297" i="9" a="1"/>
  <c r="F297" i="9" s="1"/>
  <c r="E297" i="9" a="1"/>
  <c r="E297" i="9" s="1"/>
  <c r="B297" i="9" a="1"/>
  <c r="B297" i="9" s="1"/>
  <c r="A297" i="9" a="1"/>
  <c r="A297" i="9" s="1"/>
  <c r="C285" i="9" a="1"/>
  <c r="C285" i="9" s="1"/>
  <c r="B285" i="9" s="1" a="1"/>
  <c r="B285" i="9" s="1"/>
  <c r="C286" i="9" a="1"/>
  <c r="C286" i="9" s="1"/>
  <c r="B286" i="9" s="1" a="1"/>
  <c r="B286" i="9" s="1"/>
  <c r="C287" i="9" a="1"/>
  <c r="C287" i="9" s="1"/>
  <c r="B287" i="9" s="1" a="1"/>
  <c r="B287" i="9" s="1"/>
  <c r="C288" i="9" a="1"/>
  <c r="C288" i="9" s="1"/>
  <c r="B288" i="9" s="1" a="1"/>
  <c r="B288" i="9" s="1"/>
  <c r="C289" i="9" a="1"/>
  <c r="C289" i="9" s="1"/>
  <c r="B289" i="9" s="1" a="1"/>
  <c r="B289" i="9" s="1"/>
  <c r="C290" i="9" a="1"/>
  <c r="C290" i="9" s="1"/>
  <c r="B290" i="9" s="1" a="1"/>
  <c r="B290" i="9" s="1"/>
  <c r="C291" i="9" a="1"/>
  <c r="C291" i="9" s="1"/>
  <c r="B291" i="9" s="1" a="1"/>
  <c r="B291" i="9" s="1"/>
  <c r="C292" i="9" a="1"/>
  <c r="C292" i="9" s="1"/>
  <c r="B292" i="9" s="1" a="1"/>
  <c r="B292" i="9" s="1"/>
  <c r="C293" i="9" a="1"/>
  <c r="C293" i="9" s="1"/>
  <c r="B293" i="9" s="1" a="1"/>
  <c r="B293" i="9" s="1"/>
  <c r="C284" i="9" a="1"/>
  <c r="C284" i="9" s="1"/>
  <c r="B284" i="9" s="1" a="1"/>
  <c r="B284" i="9" s="1"/>
  <c r="B367" i="9" l="1" a="1"/>
  <c r="B367" i="9" s="1"/>
  <c r="B365" i="9" a="1"/>
  <c r="B365" i="9" s="1"/>
  <c r="B366" i="9" a="1"/>
  <c r="B366" i="9" s="1"/>
  <c r="B364" i="9" a="1"/>
  <c r="B364" i="9" s="1"/>
  <c r="C352" i="9" a="1"/>
  <c r="C352" i="9" s="1"/>
  <c r="D352" i="9" a="1"/>
  <c r="D352" i="9" s="1"/>
  <c r="E352" i="9" a="1"/>
  <c r="E352" i="9" s="1"/>
  <c r="F352" i="9" a="1"/>
  <c r="F352" i="9" s="1"/>
  <c r="G352" i="9" a="1"/>
  <c r="G352" i="9" s="1"/>
  <c r="H352" i="9" a="1"/>
  <c r="H352" i="9" s="1"/>
  <c r="I352" i="9" a="1"/>
  <c r="I352" i="9" s="1"/>
  <c r="J352" i="9" a="1"/>
  <c r="J352" i="9" s="1"/>
  <c r="B352" i="9" a="1"/>
  <c r="B352" i="9" s="1"/>
  <c r="A352" i="9"/>
  <c r="D177" i="9" a="1"/>
  <c r="D177" i="9" s="1"/>
  <c r="D227" i="9" a="1"/>
  <c r="D227" i="9" s="1"/>
  <c r="D228" i="9" a="1"/>
  <c r="D228" i="9" s="1"/>
  <c r="D226" i="9" a="1"/>
  <c r="D226" i="9" s="1"/>
  <c r="E226" i="9" a="1"/>
  <c r="E226" i="9" s="1"/>
  <c r="C202" i="9" a="1"/>
  <c r="C202" i="9" s="1"/>
  <c r="B208" i="9" a="1"/>
  <c r="B208" i="9" s="1"/>
  <c r="B207" i="9" a="1"/>
  <c r="B207" i="9" s="1"/>
  <c r="B203" i="9" a="1"/>
  <c r="B203" i="9" s="1"/>
  <c r="B204" i="9" a="1"/>
  <c r="B204" i="9" s="1"/>
  <c r="B205" i="9" a="1"/>
  <c r="B205" i="9" s="1"/>
  <c r="B206" i="9" a="1"/>
  <c r="B206" i="9" s="1"/>
  <c r="B202" i="9" a="1"/>
  <c r="B202" i="9" s="1"/>
  <c r="C178" i="9" a="1"/>
  <c r="C178" i="9" s="1"/>
  <c r="C179" i="9" a="1"/>
  <c r="C179" i="9" s="1"/>
  <c r="C177" i="9" a="1"/>
  <c r="C177" i="9" s="1"/>
  <c r="D149" i="9" a="1"/>
  <c r="D149" i="9" s="1"/>
  <c r="D146" i="9"/>
  <c r="D126" i="9" a="1"/>
  <c r="D126" i="9" s="1"/>
  <c r="C127" i="9"/>
  <c r="C128" i="9"/>
  <c r="C129" i="9"/>
  <c r="C130" i="9"/>
  <c r="C131" i="9"/>
  <c r="C126" i="9"/>
  <c r="B127" i="9" a="1"/>
  <c r="B127" i="9" s="1"/>
  <c r="B128" i="9" a="1"/>
  <c r="B128" i="9" s="1"/>
  <c r="B129" i="9" a="1"/>
  <c r="B129" i="9" s="1"/>
  <c r="B130" i="9" a="1"/>
  <c r="B130" i="9" s="1"/>
  <c r="B131" i="9" a="1"/>
  <c r="B131" i="9" s="1"/>
  <c r="B126" i="9" a="1"/>
  <c r="B126" i="9" s="1"/>
  <c r="C23" i="9" a="1"/>
  <c r="C23" i="9" s="1"/>
  <c r="C24" i="9" a="1"/>
  <c r="C24" i="9" s="1"/>
  <c r="C25" i="9" a="1"/>
  <c r="C25" i="9" s="1"/>
  <c r="C22" i="9" a="1"/>
  <c r="C22" i="9" s="1"/>
  <c r="B111" i="9" a="1"/>
  <c r="B111" i="9" s="1"/>
  <c r="B97" i="9" a="1"/>
  <c r="B97" i="9" s="1"/>
  <c r="C97" i="9" a="1"/>
  <c r="C97" i="9" s="1"/>
  <c r="D97" i="9" a="1"/>
  <c r="D97" i="9" s="1"/>
  <c r="B98" i="9" a="1"/>
  <c r="B98" i="9" s="1"/>
  <c r="C98" i="9" a="1"/>
  <c r="C98" i="9" s="1"/>
  <c r="D98" i="9" a="1"/>
  <c r="D98" i="9" s="1"/>
  <c r="C96" i="9" a="1"/>
  <c r="C96" i="9" s="1"/>
  <c r="D96" i="9" a="1"/>
  <c r="D96" i="9" s="1"/>
  <c r="B96" i="9" a="1"/>
  <c r="B96" i="9" s="1"/>
  <c r="F252" i="9" l="1" a="1"/>
  <c r="F252"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<sst xmlns="http://schemas.openxmlformats.org/spreadsheetml/2006/main" count="66808" uniqueCount="12194">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</sst>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9">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0" xfId="6"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3" fillId="0" borderId="6" xfId="5" applyAlignment="1">
      <alignment horizontal="center"/>
    </xf>
    <xf numFmtId="16" fontId="3" fillId="0" borderId="6" xfId="5" applyNumberForma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'1 Making functions'!$A$364:$U$364</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spPr>
            <a:ln w="28575" cap="rnd">
              <a:solidFill>
                <a:schemeClr val="accent2"/>
              </a:solidFill>
              <a:round/>
            </a:ln>
            <a:effectLst/>
          </c:spPr>
          <c:marker>
            <c:symbol val="none"/>
          </c:marker>
          <c:val>
            <c:numRef>
              <c:f>'1 Making functions'!$A$365:$U$365</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spPr>
            <a:ln w="28575" cap="rnd">
              <a:solidFill>
                <a:schemeClr val="accent3"/>
              </a:solidFill>
              <a:round/>
            </a:ln>
            <a:effectLst/>
          </c:spPr>
          <c:marker>
            <c:symbol val="none"/>
          </c:marker>
          <c:val>
            <c:numRef>
              <c:f>'1 Making functions'!$A$366:$U$366</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spPr>
            <a:ln w="28575" cap="rnd">
              <a:solidFill>
                <a:schemeClr val="accent4"/>
              </a:solidFill>
              <a:round/>
            </a:ln>
            <a:effectLst/>
          </c:spPr>
          <c:marker>
            <c:symbol val="none"/>
          </c:marker>
          <c:val>
            <c:numRef>
              <c:f>'1 Making functions'!$A$367:$U$367</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134</xdr:row>
      <xdr:rowOff>13779</xdr:rowOff>
    </xdr:from>
    <xdr:to>
      <xdr:col>9</xdr:col>
      <xdr:colOff>554476</xdr:colOff>
      <xdr:row>141</xdr:row>
      <xdr:rowOff>114300</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26045604"/>
          <a:ext cx="6834491" cy="143402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xdr:txBody>
    </xdr:sp>
    <xdr:clientData/>
  </xdr:twoCellAnchor>
  <xdr:twoCellAnchor>
    <xdr:from>
      <xdr:col>0</xdr:col>
      <xdr:colOff>39113</xdr:colOff>
      <xdr:row>156</xdr:row>
      <xdr:rowOff>32654</xdr:rowOff>
    </xdr:from>
    <xdr:to>
      <xdr:col>9</xdr:col>
      <xdr:colOff>583406</xdr:colOff>
      <xdr:row>172</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211</xdr:row>
      <xdr:rowOff>52438</xdr:rowOff>
    </xdr:from>
    <xdr:to>
      <xdr:col>9</xdr:col>
      <xdr:colOff>522102</xdr:colOff>
      <xdr:row>223</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329</xdr:row>
      <xdr:rowOff>88722</xdr:rowOff>
    </xdr:from>
    <xdr:to>
      <xdr:col>9</xdr:col>
      <xdr:colOff>559638</xdr:colOff>
      <xdr:row>341</xdr:row>
      <xdr:rowOff>125451</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240</xdr:row>
      <xdr:rowOff>26750</xdr:rowOff>
    </xdr:from>
    <xdr:to>
      <xdr:col>9</xdr:col>
      <xdr:colOff>509081</xdr:colOff>
      <xdr:row>250</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266</xdr:row>
      <xdr:rowOff>55847</xdr:rowOff>
    </xdr:from>
    <xdr:to>
      <xdr:col>9</xdr:col>
      <xdr:colOff>515780</xdr:colOff>
      <xdr:row>280</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42685</xdr:colOff>
      <xdr:row>183</xdr:row>
      <xdr:rowOff>42175</xdr:rowOff>
    </xdr:from>
    <xdr:to>
      <xdr:col>9</xdr:col>
      <xdr:colOff>583405</xdr:colOff>
      <xdr:row>199</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343</xdr:row>
      <xdr:rowOff>60646</xdr:rowOff>
    </xdr:from>
    <xdr:to>
      <xdr:col>10</xdr:col>
      <xdr:colOff>30249</xdr:colOff>
      <xdr:row>349</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71507439"/>
          <a:ext cx="6833415" cy="20699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357</xdr:row>
      <xdr:rowOff>52626</xdr:rowOff>
    </xdr:from>
    <xdr:to>
      <xdr:col>9</xdr:col>
      <xdr:colOff>573675</xdr:colOff>
      <xdr:row>361</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367</xdr:row>
      <xdr:rowOff>94749</xdr:rowOff>
    </xdr:from>
    <xdr:to>
      <xdr:col>8</xdr:col>
      <xdr:colOff>187992</xdr:colOff>
      <xdr:row>382</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308</xdr:row>
      <xdr:rowOff>52840</xdr:rowOff>
    </xdr:from>
    <xdr:to>
      <xdr:col>9</xdr:col>
      <xdr:colOff>554007</xdr:colOff>
      <xdr:row>314</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52:D264" totalsRowShown="0">
  <autoFilter ref="A252:D264"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026"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67"/>
  <sheetViews>
    <sheetView tabSelected="1" topLeftCell="A343" zoomScaleNormal="100" workbookViewId="0">
      <selection activeCell="P375" sqref="P375"/>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4" t="s">
        <v>12126</v>
      </c>
      <c r="B1" s="14"/>
      <c r="C1" s="14"/>
      <c r="D1" s="14"/>
      <c r="E1" s="14"/>
      <c r="F1" s="14"/>
      <c r="G1" s="14"/>
      <c r="H1" s="14"/>
      <c r="I1" s="14"/>
      <c r="J1" s="14"/>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t="str" cm="1">
        <f t="array" ref="C22">IFBLANK(A22,B22)</f>
        <v>I</v>
      </c>
    </row>
    <row r="23" spans="1:10" x14ac:dyDescent="0.25">
      <c r="A23" t="s">
        <v>12136</v>
      </c>
      <c r="B23" t="s">
        <v>12137</v>
      </c>
      <c r="C23" s="8" t="str" cm="1">
        <f t="array" ref="C23">IFBLANK(A23,B23)</f>
        <v>am</v>
      </c>
    </row>
    <row r="24" spans="1:10" x14ac:dyDescent="0.25">
      <c r="B24" t="s">
        <v>12128</v>
      </c>
      <c r="C24" s="8" t="str" cm="1">
        <f t="array" ref="C24">IFBLANK(A24,B24)</f>
        <v>John</v>
      </c>
    </row>
    <row r="25" spans="1:10" x14ac:dyDescent="0.25">
      <c r="B25" t="s">
        <v>12134</v>
      </c>
      <c r="C25" s="8" t="str" cm="1">
        <f t="array" ref="C25">IFBLANK(A25,B25)</f>
        <v>Galt</v>
      </c>
    </row>
    <row r="26" spans="1:10" x14ac:dyDescent="0.25">
      <c r="C26" s="8"/>
    </row>
    <row r="27" spans="1:10" ht="18" thickBot="1" x14ac:dyDescent="0.35">
      <c r="A27" s="15" t="s">
        <v>12181</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t="str" cm="1">
        <f t="array" ref="B34">LOGICALTOWORD(A34)</f>
        <v>Yes</v>
      </c>
    </row>
    <row r="35" spans="1:10" x14ac:dyDescent="0.25">
      <c r="A35" t="b">
        <v>0</v>
      </c>
      <c r="B35" s="8" t="str" cm="1">
        <f t="array" ref="B35">LOGICALTOWORD(A35)</f>
        <v>No</v>
      </c>
    </row>
    <row r="38" spans="1:10" ht="18" thickBot="1" x14ac:dyDescent="0.35">
      <c r="A38" s="15" t="s">
        <v>12191</v>
      </c>
      <c r="B38" s="16"/>
      <c r="C38" s="16"/>
      <c r="D38" s="16"/>
      <c r="E38" s="16"/>
      <c r="F38" s="16"/>
      <c r="G38" s="16"/>
      <c r="H38" s="16"/>
      <c r="I38" s="16"/>
      <c r="J38" s="16"/>
    </row>
    <row r="39" spans="1:10" ht="15.75" thickTop="1" x14ac:dyDescent="0.25"/>
    <row r="40" spans="1:10" ht="18" thickBot="1" x14ac:dyDescent="0.35">
      <c r="A40" s="15" t="s">
        <v>12190</v>
      </c>
      <c r="B40" s="16"/>
      <c r="C40" s="16"/>
      <c r="D40" s="16"/>
      <c r="E40" s="16"/>
      <c r="F40" s="16"/>
      <c r="G40" s="16"/>
      <c r="H40" s="16"/>
      <c r="I40" s="16"/>
      <c r="J40" s="16"/>
    </row>
    <row r="41" spans="1:10" ht="15.75" thickTop="1" x14ac:dyDescent="0.25"/>
    <row r="55" spans="1:10" x14ac:dyDescent="0.25">
      <c r="A55" s="11" t="s">
        <v>12179</v>
      </c>
      <c r="B55" s="11" t="s">
        <v>12180</v>
      </c>
      <c r="D55" s="10" t="s">
        <v>12179</v>
      </c>
      <c r="E55" s="10" t="s">
        <v>12180</v>
      </c>
    </row>
    <row r="56" spans="1:10" x14ac:dyDescent="0.25">
      <c r="A56">
        <v>-5.3736815029383873</v>
      </c>
      <c r="B56" s="8" cm="1">
        <f t="array" ref="B56">POSITIVESUM(A56:A61)</f>
        <v>22.819755887089954</v>
      </c>
      <c r="D56">
        <v>-1.2348448339052442</v>
      </c>
      <c r="E56" s="8" cm="1">
        <f t="array" ref="E56">POSITIVESUM(D56:D58)</f>
        <v>4.0841925187326957</v>
      </c>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12192</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2" t="s">
        <v>12179</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12193</v>
      </c>
      <c r="B79" s="8" cm="1">
        <f t="array" ref="B79">MAXABS(A77:G77)</f>
        <v>8.660006358617931</v>
      </c>
      <c r="C79" s="8"/>
    </row>
    <row r="80" spans="1:7" x14ac:dyDescent="0.25">
      <c r="C80" s="8"/>
    </row>
    <row r="81" spans="1:10" x14ac:dyDescent="0.25">
      <c r="A81" s="7" t="s">
        <v>12179</v>
      </c>
      <c r="H81" cm="1">
        <f t="array" ref="H81">MAX(ABS(A82:J82))</f>
        <v>9</v>
      </c>
    </row>
    <row r="82" spans="1:10" x14ac:dyDescent="0.25">
      <c r="A82">
        <v>-7</v>
      </c>
      <c r="B82">
        <v>-1</v>
      </c>
      <c r="C82">
        <v>1</v>
      </c>
      <c r="D82">
        <v>-7</v>
      </c>
      <c r="E82">
        <v>-9</v>
      </c>
      <c r="F82">
        <v>6</v>
      </c>
      <c r="G82">
        <v>7</v>
      </c>
      <c r="H82">
        <v>0</v>
      </c>
      <c r="I82">
        <v>-9</v>
      </c>
      <c r="J82">
        <v>-4</v>
      </c>
    </row>
    <row r="83" spans="1:10" x14ac:dyDescent="0.25">
      <c r="C83" s="8"/>
    </row>
    <row r="84" spans="1:10" x14ac:dyDescent="0.25">
      <c r="A84" s="7" t="s">
        <v>12193</v>
      </c>
      <c r="B84" s="8" cm="1">
        <f t="array" ref="B84">MAXABS(A82:J82)</f>
        <v>-9</v>
      </c>
      <c r="C84" s="8"/>
    </row>
    <row r="86" spans="1:10" ht="18" thickBot="1" x14ac:dyDescent="0.35">
      <c r="A86" s="15" t="s">
        <v>12187</v>
      </c>
      <c r="B86" s="15"/>
      <c r="C86" s="15"/>
      <c r="D86" s="15"/>
      <c r="E86" s="15"/>
      <c r="F86" s="15"/>
      <c r="G86" s="15"/>
      <c r="H86" s="15"/>
      <c r="I86" s="15"/>
      <c r="J86" s="15"/>
    </row>
    <row r="87" spans="1:10" ht="15.75" thickTop="1" x14ac:dyDescent="0.25"/>
    <row r="88" spans="1:10" ht="15.75" thickBot="1" x14ac:dyDescent="0.3">
      <c r="A88" s="17" t="s">
        <v>12188</v>
      </c>
      <c r="B88" s="17"/>
      <c r="C88" s="17"/>
      <c r="D88" s="17"/>
      <c r="E88" s="17"/>
      <c r="F88" s="17"/>
      <c r="G88" s="17"/>
      <c r="H88" s="17"/>
      <c r="I88" s="17"/>
      <c r="J88" s="17"/>
    </row>
    <row r="95" spans="1:10" x14ac:dyDescent="0.25">
      <c r="A95" t="s">
        <v>12130</v>
      </c>
      <c r="B95" s="7">
        <v>1</v>
      </c>
      <c r="C95" s="7">
        <v>2</v>
      </c>
      <c r="D95" s="7">
        <v>5</v>
      </c>
    </row>
    <row r="96" spans="1:10" x14ac:dyDescent="0.25">
      <c r="A96" s="7">
        <v>20</v>
      </c>
      <c r="B96" s="8" cm="1">
        <f t="array" ref="B96">SUMKTH($A96,B$95)</f>
        <v>210</v>
      </c>
      <c r="C96" s="8" cm="1">
        <f t="array" ref="C96">SUMKTH($A96,C$95)</f>
        <v>2870</v>
      </c>
      <c r="D96" s="8" cm="1">
        <f t="array" ref="D96">SUMKTH($A96,D$95)</f>
        <v>12333300</v>
      </c>
    </row>
    <row r="97" spans="1:10" x14ac:dyDescent="0.25">
      <c r="A97" s="7">
        <v>30</v>
      </c>
      <c r="B97" s="8" cm="1">
        <f t="array" ref="B97">SUMKTH($A97,B$95)</f>
        <v>465</v>
      </c>
      <c r="C97" s="8" cm="1">
        <f t="array" ref="C97">SUMKTH($A97,C$95)</f>
        <v>9455</v>
      </c>
      <c r="D97" s="8" cm="1">
        <f t="array" ref="D97">SUMKTH($A97,D$95)</f>
        <v>133987425</v>
      </c>
    </row>
    <row r="98" spans="1:10" x14ac:dyDescent="0.25">
      <c r="A98" s="7">
        <v>40</v>
      </c>
      <c r="B98" s="8" cm="1">
        <f t="array" ref="B98">SUMKTH($A98,B$95)</f>
        <v>820</v>
      </c>
      <c r="C98" s="8" cm="1">
        <f t="array" ref="C98">SUMKTH($A98,C$95)</f>
        <v>22140</v>
      </c>
      <c r="D98" s="8" cm="1">
        <f t="array" ref="D98">SUMKTH($A98,D$95)</f>
        <v>734933200</v>
      </c>
    </row>
    <row r="100" spans="1:10" ht="16.5" thickBot="1" x14ac:dyDescent="0.35">
      <c r="A100" s="17" t="s">
        <v>12189</v>
      </c>
      <c r="B100" s="17"/>
      <c r="C100" s="17"/>
      <c r="D100" s="17"/>
      <c r="E100" s="17"/>
      <c r="F100" s="17"/>
      <c r="G100" s="17"/>
      <c r="H100" s="17"/>
      <c r="I100" s="17"/>
      <c r="J100" s="17"/>
    </row>
    <row r="110" spans="1:10" x14ac:dyDescent="0.25">
      <c r="A110" t="s">
        <v>12130</v>
      </c>
      <c r="B110" s="7">
        <v>1</v>
      </c>
      <c r="C110" s="7">
        <v>2</v>
      </c>
      <c r="D110" s="7">
        <v>5</v>
      </c>
    </row>
    <row r="111" spans="1:10" x14ac:dyDescent="0.25">
      <c r="A111" s="7">
        <v>20</v>
      </c>
      <c r="B111" s="8" cm="1">
        <f t="array" ref="B111:D113">_xlfn.MAKEARRAY(3,3,_xlfn.LAMBDA(_xlpm.n,_xlpm.k,SUMKTH(INDEX(A111:A113,_xlpm.n),INDEX(B110:D110,1,_xlpm.k))))</f>
        <v>210</v>
      </c>
      <c r="C111" s="8">
        <v>2870</v>
      </c>
      <c r="D111" s="8">
        <v>12333300</v>
      </c>
    </row>
    <row r="112" spans="1:10" x14ac:dyDescent="0.25">
      <c r="A112" s="7">
        <v>30</v>
      </c>
      <c r="B112" s="8">
        <v>465</v>
      </c>
      <c r="C112" s="8">
        <v>9455</v>
      </c>
      <c r="D112" s="8">
        <v>133987425</v>
      </c>
    </row>
    <row r="113" spans="1:10" x14ac:dyDescent="0.25">
      <c r="A113" s="7">
        <v>40</v>
      </c>
      <c r="B113" s="8">
        <v>820</v>
      </c>
      <c r="C113" s="8">
        <v>22140</v>
      </c>
      <c r="D113" s="8">
        <v>734933200</v>
      </c>
    </row>
    <row r="115" spans="1:10" ht="18" thickBot="1" x14ac:dyDescent="0.35">
      <c r="A115" s="15" t="s">
        <v>12186</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m="1">
        <f t="array" ref="B126">FACTORIAL(A126)</f>
        <v>1</v>
      </c>
      <c r="C126" s="8">
        <f>FACT(A126)</f>
        <v>1</v>
      </c>
      <c r="D126" s="8" cm="1">
        <f t="array" ref="D126:D131">_xlfn.MAP(A126:A131,_xlfn.LAMBDA(_xlpm.x,FACT(_xlpm.x)))</f>
        <v>1</v>
      </c>
    </row>
    <row r="127" spans="1:10" x14ac:dyDescent="0.25">
      <c r="A127">
        <v>2</v>
      </c>
      <c r="B127" s="8" cm="1">
        <f t="array" ref="B127">FACTORIAL(A127)</f>
        <v>2</v>
      </c>
      <c r="C127" s="8">
        <f t="shared" ref="C127:C131" si="0">FACT(A127)</f>
        <v>2</v>
      </c>
      <c r="D127" s="8">
        <v>2</v>
      </c>
    </row>
    <row r="128" spans="1:10" x14ac:dyDescent="0.25">
      <c r="A128">
        <v>3</v>
      </c>
      <c r="B128" s="8" cm="1">
        <f t="array" ref="B128">FACTORIAL(A128)</f>
        <v>6</v>
      </c>
      <c r="C128" s="8">
        <f t="shared" si="0"/>
        <v>6</v>
      </c>
      <c r="D128" s="8">
        <v>6</v>
      </c>
    </row>
    <row r="129" spans="1:10" x14ac:dyDescent="0.25">
      <c r="A129">
        <v>4</v>
      </c>
      <c r="B129" s="8" cm="1">
        <f t="array" ref="B129">FACTORIAL(A129)</f>
        <v>24</v>
      </c>
      <c r="C129" s="8">
        <f t="shared" si="0"/>
        <v>24</v>
      </c>
      <c r="D129" s="8">
        <v>24</v>
      </c>
    </row>
    <row r="130" spans="1:10" x14ac:dyDescent="0.25">
      <c r="A130">
        <v>5</v>
      </c>
      <c r="B130" s="8" cm="1">
        <f t="array" ref="B130">FACTORIAL(A130)</f>
        <v>120</v>
      </c>
      <c r="C130" s="8">
        <f t="shared" si="0"/>
        <v>120</v>
      </c>
      <c r="D130" s="8">
        <v>120</v>
      </c>
    </row>
    <row r="131" spans="1:10" x14ac:dyDescent="0.25">
      <c r="A131">
        <v>6</v>
      </c>
      <c r="B131" s="8" cm="1">
        <f t="array" ref="B131">FACTORIAL(A131)</f>
        <v>720</v>
      </c>
      <c r="C131" s="8">
        <f t="shared" si="0"/>
        <v>720</v>
      </c>
      <c r="D131" s="8">
        <v>720</v>
      </c>
    </row>
    <row r="133" spans="1:10" ht="18" thickBot="1" x14ac:dyDescent="0.35">
      <c r="A133" s="15" t="s">
        <v>12185</v>
      </c>
      <c r="B133" s="16"/>
      <c r="C133" s="16"/>
      <c r="D133" s="16"/>
      <c r="E133" s="16"/>
      <c r="F133" s="16"/>
      <c r="G133" s="16"/>
      <c r="H133" s="16"/>
      <c r="I133" s="16"/>
      <c r="J133" s="16"/>
    </row>
    <row r="134" spans="1:10" ht="15.75" thickTop="1" x14ac:dyDescent="0.25"/>
    <row r="145" spans="1:10" x14ac:dyDescent="0.25">
      <c r="A145" s="7" t="s">
        <v>12139</v>
      </c>
      <c r="B145" s="7" t="s">
        <v>12140</v>
      </c>
      <c r="D145" s="7" t="s">
        <v>12141</v>
      </c>
      <c r="E145" s="7"/>
    </row>
    <row r="146" spans="1:10" x14ac:dyDescent="0.25">
      <c r="A146">
        <v>200</v>
      </c>
      <c r="B146">
        <v>98</v>
      </c>
      <c r="D146">
        <f>SUMPRODUCT(A146:A150,B146:B150)</f>
        <v>89810</v>
      </c>
    </row>
    <row r="147" spans="1:10" x14ac:dyDescent="0.25">
      <c r="A147">
        <v>300</v>
      </c>
      <c r="B147">
        <v>200</v>
      </c>
    </row>
    <row r="148" spans="1:10" x14ac:dyDescent="0.25">
      <c r="A148">
        <v>50</v>
      </c>
      <c r="B148">
        <v>80</v>
      </c>
      <c r="D148" s="7" t="s">
        <v>12142</v>
      </c>
      <c r="E148" s="7"/>
    </row>
    <row r="149" spans="1:10" x14ac:dyDescent="0.25">
      <c r="A149">
        <v>10</v>
      </c>
      <c r="B149">
        <v>121</v>
      </c>
      <c r="D149" s="8" cm="1">
        <f t="array" ref="D149">SUMPRODUCT2(A146:A150,B146:B150)</f>
        <v>89810</v>
      </c>
    </row>
    <row r="150" spans="1:10" x14ac:dyDescent="0.25">
      <c r="A150">
        <v>1000</v>
      </c>
      <c r="B150">
        <v>5</v>
      </c>
    </row>
    <row r="153" spans="1:10" ht="18" thickBot="1" x14ac:dyDescent="0.35">
      <c r="A153" s="15" t="s">
        <v>12184</v>
      </c>
      <c r="B153" s="16"/>
      <c r="C153" s="16"/>
      <c r="D153" s="16"/>
      <c r="E153" s="16"/>
      <c r="F153" s="16"/>
      <c r="G153" s="16"/>
      <c r="H153" s="16"/>
      <c r="I153" s="16"/>
      <c r="J153" s="16"/>
    </row>
    <row r="154" spans="1:10" ht="15.75" thickTop="1" x14ac:dyDescent="0.25"/>
    <row r="156" spans="1:10" ht="16.5" thickBot="1" x14ac:dyDescent="0.35">
      <c r="A156" s="18" t="s">
        <v>12183</v>
      </c>
      <c r="B156" s="17"/>
      <c r="C156" s="17"/>
      <c r="D156" s="17"/>
      <c r="E156" s="17"/>
      <c r="F156" s="17"/>
      <c r="G156" s="17"/>
      <c r="H156" s="17"/>
      <c r="I156" s="17"/>
      <c r="J156" s="17"/>
    </row>
    <row r="176" spans="1:4" x14ac:dyDescent="0.25">
      <c r="A176" s="7" t="s">
        <v>12146</v>
      </c>
      <c r="B176" s="7" t="s">
        <v>12147</v>
      </c>
      <c r="C176" s="7" t="s">
        <v>12153</v>
      </c>
      <c r="D176" s="7" t="s">
        <v>12152</v>
      </c>
    </row>
    <row r="177" spans="1:10" x14ac:dyDescent="0.25">
      <c r="A177">
        <v>2</v>
      </c>
      <c r="B177">
        <v>5</v>
      </c>
      <c r="C177" s="8" cm="1">
        <f t="array" ref="C177">SUM(FILTER_(VGSales[Global_Sales],_xlfn.LAMBDA(_xlpm.x,(_xlpm.x&gt;=A177)*(_xlpm.x&lt;=B177))))</f>
        <v>1927.7899999999988</v>
      </c>
      <c r="D177" s="8" cm="1">
        <f t="array" ref="D177:D179">_xlfn.BYROW(A177:B179,_xlfn.LAMBDA(_xlpm.y,SUM(FILTER_(VGSales[Global_Sales],_xlfn.LAMBDA(_xlpm.x,(_xlpm.x&gt;=INDEX(_xlpm.y,1,1))*(_xlpm.x&lt;=INDEX(_xlpm.y,1,2)))))))</f>
        <v>1927.7899999999988</v>
      </c>
    </row>
    <row r="178" spans="1:10" x14ac:dyDescent="0.25">
      <c r="A178">
        <v>1</v>
      </c>
      <c r="B178">
        <v>4</v>
      </c>
      <c r="C178" s="8" cm="1">
        <f t="array" ref="C178">SUM(FILTER_(VGSales[Global_Sales],_xlfn.LAMBDA(_xlpm.x,(_xlpm.x&gt;=A178)*(_xlpm.x&lt;=B178))))</f>
        <v>3209.5500000000088</v>
      </c>
      <c r="D178" s="8">
        <v>3209.5500000000088</v>
      </c>
    </row>
    <row r="179" spans="1:10" x14ac:dyDescent="0.25">
      <c r="A179">
        <v>6</v>
      </c>
      <c r="B179">
        <v>10</v>
      </c>
      <c r="C179" s="8" cm="1">
        <f t="array" ref="C179">SUM(FILTER_(VGSales[Global_Sales],_xlfn.LAMBDA(_xlpm.x,(_xlpm.x&gt;=A179)*(_xlpm.x&lt;=B179))))</f>
        <v>628.61999999999966</v>
      </c>
      <c r="D179" s="8">
        <v>628.61999999999966</v>
      </c>
    </row>
    <row r="180" spans="1:10" x14ac:dyDescent="0.25">
      <c r="C180" s="8"/>
    </row>
    <row r="181" spans="1:10" x14ac:dyDescent="0.25">
      <c r="C181" s="8"/>
    </row>
    <row r="183" spans="1:10" ht="16.5" thickBot="1" x14ac:dyDescent="0.35">
      <c r="A183" s="18" t="s">
        <v>12182</v>
      </c>
      <c r="B183" s="17"/>
      <c r="C183" s="17"/>
      <c r="D183" s="17"/>
      <c r="E183" s="17"/>
      <c r="F183" s="17"/>
      <c r="G183" s="17"/>
      <c r="H183" s="17"/>
      <c r="I183" s="17"/>
      <c r="J183" s="17"/>
    </row>
    <row r="201" spans="1:3" x14ac:dyDescent="0.25">
      <c r="A201" s="7" t="s">
        <v>5</v>
      </c>
      <c r="B201" s="7" t="s">
        <v>12148</v>
      </c>
      <c r="C201" s="7" t="s">
        <v>12148</v>
      </c>
    </row>
    <row r="202" spans="1:3" x14ac:dyDescent="0.25">
      <c r="A202" t="s">
        <v>192</v>
      </c>
      <c r="B202" s="8" cm="1">
        <f t="array" ref="B202">SUM(FILTERBY(VGSales[Global_Sales],VGSales[Publisher],_xlfn.LAMBDA(_xlpm.x,_xlpm.x=A202)))</f>
        <v>145.18000000000026</v>
      </c>
      <c r="C202" s="8" cm="1">
        <f t="array" ref="C202:C208">_xlfn.MAP(A202:A208,_xlfn.LAMBDA(_xlpm.z,SUM(FILTERBY(VGSales[Global_Sales],VGSales[Publisher],_xlfn.LAMBDA(_xlpm.x,_xlpm.x=_xlpm.z)))))</f>
        <v>145.18000000000026</v>
      </c>
    </row>
    <row r="203" spans="1:3" x14ac:dyDescent="0.25">
      <c r="A203" t="s">
        <v>92</v>
      </c>
      <c r="B203" s="8" cm="1">
        <f t="array" ref="B203">SUM(FILTERBY(VGSales[Global_Sales],VGSales[Publisher],_xlfn.LAMBDA(_xlpm.x,_xlpm.x=A203)))</f>
        <v>474.71999999999935</v>
      </c>
      <c r="C203" s="8">
        <v>474.71999999999935</v>
      </c>
    </row>
    <row r="204" spans="1:3" x14ac:dyDescent="0.25">
      <c r="A204" t="s">
        <v>61</v>
      </c>
      <c r="B204" s="8" cm="1">
        <f t="array" ref="B204">SUM(FILTERBY(VGSales[Global_Sales],VGSales[Publisher],_xlfn.LAMBDA(_xlpm.x,_xlpm.x=A204)))</f>
        <v>727.45999999999833</v>
      </c>
      <c r="C204" s="8">
        <v>727.45999999999833</v>
      </c>
    </row>
    <row r="205" spans="1:3" x14ac:dyDescent="0.25">
      <c r="A205" t="s">
        <v>121</v>
      </c>
      <c r="B205" s="8" cm="1">
        <f t="array" ref="B205">SUM(FILTERBY(VGSales[Global_Sales],VGSales[Publisher],_xlfn.LAMBDA(_xlpm.x,_xlpm.x=A205)))</f>
        <v>272.98999999999927</v>
      </c>
      <c r="C205" s="8">
        <v>272.98999999999927</v>
      </c>
    </row>
    <row r="206" spans="1:3" x14ac:dyDescent="0.25">
      <c r="A206" t="s">
        <v>14</v>
      </c>
      <c r="B206" s="8" cm="1">
        <f t="array" ref="B206">SUM(FILTERBY(VGSales[Global_Sales],VGSales[Publisher],_xlfn.LAMBDA(_xlpm.x,_xlpm.x=A206)))</f>
        <v>1786.5599999999981</v>
      </c>
      <c r="C206" s="8">
        <v>1786.5599999999981</v>
      </c>
    </row>
    <row r="207" spans="1:3" x14ac:dyDescent="0.25">
      <c r="A207" t="s">
        <v>124</v>
      </c>
      <c r="B207" s="8" cm="1">
        <f t="array" ref="B207">SUM(FILTERBY(VGSales[Global_Sales],VGSales[Publisher],_xlfn.LAMBDA(_xlpm.x,_xlpm.x=A207)))</f>
        <v>57.65</v>
      </c>
      <c r="C207" s="8">
        <v>57.65</v>
      </c>
    </row>
    <row r="208" spans="1:3" x14ac:dyDescent="0.25">
      <c r="A208" t="s">
        <v>128</v>
      </c>
      <c r="B208" s="8" cm="1">
        <f t="array" ref="B208">SUM(FILTERBY(VGSales[Global_Sales],VGSales[Publisher],_xlfn.LAMBDA(_xlpm.x,_xlpm.x=A208)))</f>
        <v>157.22000000000025</v>
      </c>
      <c r="C208" s="8">
        <v>157.22000000000025</v>
      </c>
    </row>
    <row r="211" spans="1:10" ht="18" thickBot="1" x14ac:dyDescent="0.35">
      <c r="A211" s="15" t="s">
        <v>12178</v>
      </c>
      <c r="B211" s="16"/>
      <c r="C211" s="16"/>
      <c r="D211" s="16"/>
      <c r="E211" s="16"/>
      <c r="F211" s="16"/>
      <c r="G211" s="16"/>
      <c r="H211" s="16"/>
      <c r="I211" s="16"/>
      <c r="J211" s="16"/>
    </row>
    <row r="212" spans="1:10" ht="15.75" thickTop="1" x14ac:dyDescent="0.25"/>
    <row r="225" spans="1:10" x14ac:dyDescent="0.25">
      <c r="A225" s="7" t="s">
        <v>12149</v>
      </c>
      <c r="C225" s="7" t="s">
        <v>12138</v>
      </c>
      <c r="D225" s="7" t="s">
        <v>12150</v>
      </c>
      <c r="E225" s="7" t="s">
        <v>12151</v>
      </c>
    </row>
    <row r="226" spans="1:10" x14ac:dyDescent="0.25">
      <c r="A226">
        <v>0.35917382366363415</v>
      </c>
      <c r="C226">
        <v>0.2</v>
      </c>
      <c r="D226" s="8" cm="1">
        <f t="array" ref="D226">AVERAGE(FILTERMAP($A$226:$A$235,$A$226:$A$235&lt;C226,_xlfn.LAMBDA(_xlpm.x,ABS(_xlpm.x-MEDIAN($A$226:$A$235)))))</f>
        <v>0.38765317516414255</v>
      </c>
      <c r="E226" s="8" cm="1">
        <f t="array" ref="E226:E228">_xlfn.MAP(C226:C228,_xlfn.LAMBDA(_xlpm.y,AVERAGE(FILTERMAP(A226:A235,A226:A235&lt;_xlpm.y,_xlfn.LAMBDA(_xlpm.x,ABS(_xlpm.x-MEDIAN(A226:A235)))))))</f>
        <v>0.38765317516414255</v>
      </c>
    </row>
    <row r="227" spans="1:10" x14ac:dyDescent="0.25">
      <c r="A227">
        <v>0.18982581931915465</v>
      </c>
      <c r="C227">
        <v>0.3</v>
      </c>
      <c r="D227" s="8" cm="1">
        <f t="array" ref="D227">AVERAGE(FILTERMAP($A$226:$A$235,$A$226:$A$235&lt;C227,_xlfn.LAMBDA(_xlpm.x,ABS(_xlpm.x-MEDIAN($A$226:$A$235)))))</f>
        <v>0.34423374660373418</v>
      </c>
      <c r="E227" s="8">
        <v>0.34423374660373418</v>
      </c>
    </row>
    <row r="228" spans="1:10" x14ac:dyDescent="0.25">
      <c r="A228">
        <v>0.76788879257353604</v>
      </c>
      <c r="C228">
        <v>0.6</v>
      </c>
      <c r="D228" s="8" cm="1">
        <f t="array" ref="D228">AVERAGE(FILTERMAP($A$226:$A$235,$A$226:$A$235&lt;C228,_xlfn.LAMBDA(_xlpm.x,ABS(_xlpm.x-MEDIAN($A$226:$A$235)))))</f>
        <v>0.25191403853318589</v>
      </c>
      <c r="E228" s="8">
        <v>0.25191403853318589</v>
      </c>
    </row>
    <row r="229" spans="1:10" x14ac:dyDescent="0.25">
      <c r="A229">
        <v>0.27666467643997139</v>
      </c>
    </row>
    <row r="230" spans="1:10" x14ac:dyDescent="0.25">
      <c r="A230">
        <v>0.80979396103898793</v>
      </c>
    </row>
    <row r="231" spans="1:10" x14ac:dyDescent="0.25">
      <c r="A231">
        <v>0.98966867645473644</v>
      </c>
    </row>
    <row r="232" spans="1:10" x14ac:dyDescent="0.25">
      <c r="A232">
        <v>0.71160803724625676</v>
      </c>
    </row>
    <row r="233" spans="1:10" x14ac:dyDescent="0.25">
      <c r="A233">
        <v>0.49723803326325799</v>
      </c>
    </row>
    <row r="234" spans="1:10" x14ac:dyDescent="0.25">
      <c r="A234">
        <v>0.65771995570333641</v>
      </c>
    </row>
    <row r="235" spans="1:10" x14ac:dyDescent="0.25">
      <c r="A235">
        <v>0.30492242706453832</v>
      </c>
    </row>
    <row r="238" spans="1:10" ht="18" thickBot="1" x14ac:dyDescent="0.35">
      <c r="A238" s="15" t="s">
        <v>12171</v>
      </c>
      <c r="B238" s="16"/>
      <c r="C238" s="16"/>
      <c r="D238" s="16"/>
      <c r="E238" s="16"/>
      <c r="F238" s="16"/>
      <c r="G238" s="16"/>
      <c r="H238" s="16"/>
      <c r="I238" s="16"/>
      <c r="J238" s="16"/>
    </row>
    <row r="239" spans="1:10" ht="15.75" thickTop="1" x14ac:dyDescent="0.25"/>
    <row r="240" spans="1:10" ht="15.75" thickBot="1" x14ac:dyDescent="0.3">
      <c r="A240" s="17" t="s">
        <v>12172</v>
      </c>
      <c r="B240" s="17"/>
      <c r="C240" s="17"/>
      <c r="D240" s="17"/>
      <c r="E240" s="17"/>
      <c r="F240" s="17"/>
      <c r="G240" s="17"/>
      <c r="H240" s="17"/>
      <c r="I240" s="17"/>
      <c r="J240" s="17"/>
    </row>
    <row r="252" spans="1:9" x14ac:dyDescent="0.25">
      <c r="A252" t="s">
        <v>12124</v>
      </c>
      <c r="B252" t="s">
        <v>2</v>
      </c>
      <c r="C252" t="s">
        <v>3</v>
      </c>
      <c r="D252" t="s">
        <v>12123</v>
      </c>
      <c r="F252" s="8" t="str" cm="1">
        <f t="array" ref="F252:I256">LARGEBY(Table2[],Table2[Sales],5)</f>
        <v>True Crime: Streets of LA</v>
      </c>
      <c r="G252" s="8" t="str">
        <v>GC</v>
      </c>
      <c r="H252" s="8">
        <v>2003</v>
      </c>
      <c r="I252" s="8">
        <v>0.44</v>
      </c>
    </row>
    <row r="253" spans="1:9" x14ac:dyDescent="0.25">
      <c r="A253" t="s">
        <v>2792</v>
      </c>
      <c r="B253" t="s">
        <v>46</v>
      </c>
      <c r="C253">
        <v>2004</v>
      </c>
      <c r="D253">
        <v>0.19</v>
      </c>
      <c r="F253" s="8" t="str">
        <v>LEGO Rock Band</v>
      </c>
      <c r="G253" s="8" t="str">
        <v>X360</v>
      </c>
      <c r="H253" s="8">
        <v>2009</v>
      </c>
      <c r="I253" s="8">
        <v>0.4</v>
      </c>
    </row>
    <row r="254" spans="1:9" x14ac:dyDescent="0.25">
      <c r="A254" t="s">
        <v>2793</v>
      </c>
      <c r="B254" t="s">
        <v>86</v>
      </c>
      <c r="C254">
        <v>2000</v>
      </c>
      <c r="D254">
        <v>0.31</v>
      </c>
      <c r="F254" s="8" t="str">
        <v>Bob the Builder: Can We Fix It?</v>
      </c>
      <c r="G254" s="8" t="str">
        <v>PS</v>
      </c>
      <c r="H254" s="8">
        <v>2000</v>
      </c>
      <c r="I254" s="8">
        <v>0.31</v>
      </c>
    </row>
    <row r="255" spans="1:9" x14ac:dyDescent="0.25">
      <c r="A255" t="s">
        <v>2794</v>
      </c>
      <c r="B255" t="s">
        <v>46</v>
      </c>
      <c r="C255">
        <v>2003</v>
      </c>
      <c r="D255">
        <v>0.28000000000000003</v>
      </c>
      <c r="F255" s="8" t="str">
        <v>XIII</v>
      </c>
      <c r="G255" s="8" t="str">
        <v>PS2</v>
      </c>
      <c r="H255" s="8">
        <v>2003</v>
      </c>
      <c r="I255" s="8">
        <v>0.28000000000000003</v>
      </c>
    </row>
    <row r="256" spans="1:9" x14ac:dyDescent="0.25">
      <c r="A256" t="s">
        <v>2795</v>
      </c>
      <c r="B256" t="s">
        <v>42</v>
      </c>
      <c r="C256">
        <v>2013</v>
      </c>
      <c r="D256">
        <v>0.28000000000000003</v>
      </c>
      <c r="F256" s="8" t="str">
        <v>NHL 14</v>
      </c>
      <c r="G256" s="8" t="str">
        <v>PS3</v>
      </c>
      <c r="H256" s="8">
        <v>2013</v>
      </c>
      <c r="I256" s="8">
        <v>0.28000000000000003</v>
      </c>
    </row>
    <row r="257" spans="1:10" x14ac:dyDescent="0.25">
      <c r="A257" t="s">
        <v>2327</v>
      </c>
      <c r="B257" t="s">
        <v>39</v>
      </c>
      <c r="C257">
        <v>2009</v>
      </c>
      <c r="D257">
        <v>0.4</v>
      </c>
    </row>
    <row r="258" spans="1:10" x14ac:dyDescent="0.25">
      <c r="A258" t="s">
        <v>2592</v>
      </c>
      <c r="B258" t="s">
        <v>12</v>
      </c>
      <c r="C258">
        <v>2008</v>
      </c>
      <c r="D258">
        <v>0.19</v>
      </c>
    </row>
    <row r="259" spans="1:10" x14ac:dyDescent="0.25">
      <c r="A259" t="s">
        <v>2714</v>
      </c>
      <c r="B259" t="s">
        <v>39</v>
      </c>
      <c r="C259">
        <v>2008</v>
      </c>
      <c r="D259">
        <v>0.09</v>
      </c>
    </row>
    <row r="260" spans="1:10" x14ac:dyDescent="0.25">
      <c r="A260" t="s">
        <v>2726</v>
      </c>
      <c r="B260" t="s">
        <v>42</v>
      </c>
      <c r="C260">
        <v>2009</v>
      </c>
      <c r="D260">
        <v>0.21</v>
      </c>
    </row>
    <row r="261" spans="1:10" x14ac:dyDescent="0.25">
      <c r="A261" t="s">
        <v>2539</v>
      </c>
      <c r="B261" t="s">
        <v>39</v>
      </c>
      <c r="C261">
        <v>2015</v>
      </c>
      <c r="D261">
        <v>0.24</v>
      </c>
    </row>
    <row r="262" spans="1:10" x14ac:dyDescent="0.25">
      <c r="A262" t="s">
        <v>2796</v>
      </c>
      <c r="B262" t="s">
        <v>86</v>
      </c>
      <c r="C262">
        <v>2000</v>
      </c>
      <c r="D262">
        <v>0.11</v>
      </c>
    </row>
    <row r="263" spans="1:10" x14ac:dyDescent="0.25">
      <c r="A263" t="s">
        <v>429</v>
      </c>
      <c r="B263" t="s">
        <v>147</v>
      </c>
      <c r="C263">
        <v>2003</v>
      </c>
      <c r="D263">
        <v>0.44</v>
      </c>
    </row>
    <row r="264" spans="1:10" x14ac:dyDescent="0.25">
      <c r="A264" t="s">
        <v>2797</v>
      </c>
      <c r="B264" t="s">
        <v>46</v>
      </c>
      <c r="C264">
        <v>2007</v>
      </c>
      <c r="D264">
        <v>0.23</v>
      </c>
    </row>
    <row r="266" spans="1:10" ht="15.75" thickBot="1" x14ac:dyDescent="0.3">
      <c r="A266" s="18" t="s">
        <v>12173</v>
      </c>
      <c r="B266" s="17"/>
      <c r="C266" s="17"/>
      <c r="D266" s="17"/>
      <c r="E266" s="17"/>
      <c r="F266" s="17"/>
      <c r="G266" s="17"/>
      <c r="H266" s="17"/>
      <c r="I266" s="17"/>
      <c r="J266" s="17"/>
    </row>
    <row r="282" spans="1:7" x14ac:dyDescent="0.25">
      <c r="A282" s="13" t="s">
        <v>12156</v>
      </c>
      <c r="B282" s="13"/>
      <c r="C282" s="13"/>
      <c r="E282" s="13"/>
      <c r="F282" s="13"/>
      <c r="G282" s="13"/>
    </row>
    <row r="283" spans="1:7" x14ac:dyDescent="0.25">
      <c r="A283" s="7" t="s">
        <v>0</v>
      </c>
      <c r="B283" s="7" t="s">
        <v>12124</v>
      </c>
      <c r="C283" s="7" t="s">
        <v>12123</v>
      </c>
      <c r="E283" s="7"/>
      <c r="F283" s="7"/>
      <c r="G283" s="7"/>
    </row>
    <row r="284" spans="1:7" x14ac:dyDescent="0.25">
      <c r="A284">
        <v>1</v>
      </c>
      <c r="B284" t="str" cm="1">
        <f t="array" ref="B284">_xlfn.XLOOKUP(C284,_xlfn._xlws.FILTER(VGSales[Global_Sales],VGSales[Platform]="N64"),_xlfn._xlws.FILTER(VGSales[Name],VGSales[Platform]="N64"))</f>
        <v>Super Mario 64</v>
      </c>
      <c r="C284" cm="1">
        <f t="array" ref="C284">LARGE(_xlfn._xlws.FILTER(VGSales[Global_Sales],VGSales[Platform]="N64"),A284)</f>
        <v>11.89</v>
      </c>
    </row>
    <row r="285" spans="1:7" x14ac:dyDescent="0.25">
      <c r="A285">
        <v>2</v>
      </c>
      <c r="B285" t="str" cm="1">
        <f t="array" ref="B285">_xlfn.XLOOKUP(C285,_xlfn._xlws.FILTER(VGSales[Global_Sales],VGSales[Platform]="N64"),_xlfn._xlws.FILTER(VGSales[Name],VGSales[Platform]="N64"))</f>
        <v>Mario Kart 64</v>
      </c>
      <c r="C285" cm="1">
        <f t="array" ref="C285">LARGE(_xlfn._xlws.FILTER(VGSales[Global_Sales],VGSales[Platform]="N64"),A285)</f>
        <v>9.8699999999999992</v>
      </c>
    </row>
    <row r="286" spans="1:7" x14ac:dyDescent="0.25">
      <c r="A286">
        <v>3</v>
      </c>
      <c r="B286" t="str" cm="1">
        <f t="array" ref="B286">_xlfn.XLOOKUP(C286,_xlfn._xlws.FILTER(VGSales[Global_Sales],VGSales[Platform]="N64"),_xlfn._xlws.FILTER(VGSales[Name],VGSales[Platform]="N64"))</f>
        <v>GoldenEye 007</v>
      </c>
      <c r="C286" cm="1">
        <f t="array" ref="C286">LARGE(_xlfn._xlws.FILTER(VGSales[Global_Sales],VGSales[Platform]="N64"),A286)</f>
        <v>8.09</v>
      </c>
    </row>
    <row r="287" spans="1:7" x14ac:dyDescent="0.25">
      <c r="A287">
        <v>4</v>
      </c>
      <c r="B287" t="str" cm="1">
        <f t="array" ref="B287">_xlfn.XLOOKUP(C287,_xlfn._xlws.FILTER(VGSales[Global_Sales],VGSales[Platform]="N64"),_xlfn._xlws.FILTER(VGSales[Name],VGSales[Platform]="N64"))</f>
        <v>The Legend of Zelda: Ocarina of Time</v>
      </c>
      <c r="C287" cm="1">
        <f t="array" ref="C287">LARGE(_xlfn._xlws.FILTER(VGSales[Global_Sales],VGSales[Platform]="N64"),A287)</f>
        <v>7.6</v>
      </c>
    </row>
    <row r="288" spans="1:7" x14ac:dyDescent="0.25">
      <c r="A288">
        <v>5</v>
      </c>
      <c r="B288" t="str" cm="1">
        <f t="array" ref="B288">_xlfn.XLOOKUP(C288,_xlfn._xlws.FILTER(VGSales[Global_Sales],VGSales[Platform]="N64"),_xlfn._xlws.FILTER(VGSales[Name],VGSales[Platform]="N64"))</f>
        <v>Super Smash Bros.</v>
      </c>
      <c r="C288" cm="1">
        <f t="array" ref="C288">LARGE(_xlfn._xlws.FILTER(VGSales[Global_Sales],VGSales[Platform]="N64"),A288)</f>
        <v>5.55</v>
      </c>
    </row>
    <row r="289" spans="1:8" x14ac:dyDescent="0.25">
      <c r="A289">
        <v>6</v>
      </c>
      <c r="B289" t="str" cm="1">
        <f t="array" ref="B289">_xlfn.XLOOKUP(C289,_xlfn._xlws.FILTER(VGSales[Global_Sales],VGSales[Platform]="N64"),_xlfn._xlws.FILTER(VGSales[Name],VGSales[Platform]="N64"))</f>
        <v>Pokemon Stadium</v>
      </c>
      <c r="C289" cm="1">
        <f t="array" ref="C289">LARGE(_xlfn._xlws.FILTER(VGSales[Global_Sales],VGSales[Platform]="N64"),A289)</f>
        <v>5.45</v>
      </c>
    </row>
    <row r="290" spans="1:8" x14ac:dyDescent="0.25">
      <c r="A290">
        <v>7</v>
      </c>
      <c r="B290" t="str" cm="1">
        <f t="array" ref="B290">_xlfn.XLOOKUP(C290,_xlfn._xlws.FILTER(VGSales[Global_Sales],VGSales[Platform]="N64"),_xlfn._xlws.FILTER(VGSales[Name],VGSales[Platform]="N64"))</f>
        <v>Donkey Kong 64</v>
      </c>
      <c r="C290" cm="1">
        <f t="array" ref="C290">LARGE(_xlfn._xlws.FILTER(VGSales[Global_Sales],VGSales[Platform]="N64"),A290)</f>
        <v>5.27</v>
      </c>
    </row>
    <row r="291" spans="1:8" x14ac:dyDescent="0.25">
      <c r="A291">
        <v>8</v>
      </c>
      <c r="B291" t="str" cm="1">
        <f t="array" ref="B291">_xlfn.XLOOKUP(C291,_xlfn._xlws.FILTER(VGSales[Global_Sales],VGSales[Platform]="N64"),_xlfn._xlws.FILTER(VGSales[Name],VGSales[Platform]="N64"))</f>
        <v>Diddy Kong Racing</v>
      </c>
      <c r="C291" cm="1">
        <f t="array" ref="C291">LARGE(_xlfn._xlws.FILTER(VGSales[Global_Sales],VGSales[Platform]="N64"),A291)</f>
        <v>4.88</v>
      </c>
    </row>
    <row r="292" spans="1:8" x14ac:dyDescent="0.25">
      <c r="A292">
        <v>9</v>
      </c>
      <c r="B292" t="str" cm="1">
        <f t="array" ref="B292">_xlfn.XLOOKUP(C292,_xlfn._xlws.FILTER(VGSales[Global_Sales],VGSales[Platform]="N64"),_xlfn._xlws.FILTER(VGSales[Name],VGSales[Platform]="N64"))</f>
        <v>Star Fox 64</v>
      </c>
      <c r="C292" cm="1">
        <f t="array" ref="C292">LARGE(_xlfn._xlws.FILTER(VGSales[Global_Sales],VGSales[Platform]="N64"),A292)</f>
        <v>4.03</v>
      </c>
    </row>
    <row r="293" spans="1:8" x14ac:dyDescent="0.25">
      <c r="A293">
        <v>10</v>
      </c>
      <c r="B293" t="str" cm="1">
        <f t="array" ref="B293">_xlfn.XLOOKUP(C293,_xlfn._xlws.FILTER(VGSales[Global_Sales],VGSales[Platform]="N64"),_xlfn._xlws.FILTER(VGSales[Name],VGSales[Platform]="N64"))</f>
        <v>Banjo-Kazooie</v>
      </c>
      <c r="C293" cm="1">
        <f t="array" ref="C293">LARGE(_xlfn._xlws.FILTER(VGSales[Global_Sales],VGSales[Platform]="N64"),A293)</f>
        <v>3.65</v>
      </c>
    </row>
    <row r="295" spans="1:8" x14ac:dyDescent="0.25">
      <c r="A295" s="13" t="s">
        <v>12157</v>
      </c>
      <c r="B295" s="13"/>
      <c r="C295" s="13"/>
      <c r="E295" s="13" t="s">
        <v>12158</v>
      </c>
      <c r="F295" s="13"/>
      <c r="G295" s="13"/>
    </row>
    <row r="296" spans="1:8" x14ac:dyDescent="0.25">
      <c r="A296" s="7" t="s">
        <v>0</v>
      </c>
      <c r="B296" s="7" t="s">
        <v>12124</v>
      </c>
      <c r="C296" s="7" t="s">
        <v>12123</v>
      </c>
      <c r="E296" s="7" t="s">
        <v>0</v>
      </c>
      <c r="F296" s="7" t="s">
        <v>12124</v>
      </c>
      <c r="G296" s="7" t="s">
        <v>12123</v>
      </c>
    </row>
    <row r="297" spans="1:8" x14ac:dyDescent="0.25">
      <c r="A297" s="8" cm="1">
        <f t="array" ref="A297:A306">_xlfn.SEQUENCE(10)</f>
        <v>1</v>
      </c>
      <c r="B297" s="8" t="str" cm="1">
        <f t="array" ref="B297:C306">LARGEBY(_xlfn._xlws.FILTER(_xlfn.HSTACK(VGSales[Name],VGSales[Global_Sales]),VGSales[Platform]="PS"),_xlfn._xlws.FILTER(VGSales[Global_Sales],VGSales[Platform]="PS"),10)</f>
        <v>Gran Turismo</v>
      </c>
      <c r="C297" s="8">
        <v>10.95</v>
      </c>
      <c r="D297" s="8"/>
      <c r="E297" s="8" cm="1">
        <f t="array" ref="E297:E306">_xlfn.SEQUENCE(10)</f>
        <v>1</v>
      </c>
      <c r="F297" s="8" t="str" cm="1">
        <f t="array" ref="F297:G306">SMALLBY(_xlfn._xlws.FILTER(_xlfn.HSTACK(VGSales[Name],VGSales[Global_Sales]),VGSales[Platform]="SNES"),_xlfn._xlws.FILTER(VGSales[Global_Sales],VGSales[Platform]="SNES"),10)</f>
        <v>Rock N' Roll Racing</v>
      </c>
      <c r="G297" s="8">
        <v>0.01</v>
      </c>
      <c r="H297" s="8"/>
    </row>
    <row r="298" spans="1:8" x14ac:dyDescent="0.25">
      <c r="A298" s="8">
        <v>2</v>
      </c>
      <c r="B298" s="8" t="str">
        <v>Final Fantasy VII</v>
      </c>
      <c r="C298" s="8">
        <v>9.7200000000000006</v>
      </c>
      <c r="D298" s="8"/>
      <c r="E298" s="8">
        <v>2</v>
      </c>
      <c r="F298" s="8" t="str">
        <v>Super Nazo Puyo Tsuu: Ruruu no Tetsuwan Hanjyouki</v>
      </c>
      <c r="G298" s="8">
        <v>0.02</v>
      </c>
      <c r="H298" s="8"/>
    </row>
    <row r="299" spans="1:8" x14ac:dyDescent="0.25">
      <c r="A299" s="8">
        <v>3</v>
      </c>
      <c r="B299" s="8" t="str">
        <v>Gran Turismo 2</v>
      </c>
      <c r="C299" s="8">
        <v>9.49</v>
      </c>
      <c r="D299" s="8"/>
      <c r="E299" s="8">
        <v>3</v>
      </c>
      <c r="F299" s="8" t="str">
        <v>Sugoi Hebereke</v>
      </c>
      <c r="G299" s="8">
        <v>0.02</v>
      </c>
      <c r="H299" s="8"/>
    </row>
    <row r="300" spans="1:8" x14ac:dyDescent="0.25">
      <c r="A300" s="8">
        <v>4</v>
      </c>
      <c r="B300" s="8" t="str">
        <v>Final Fantasy VIII</v>
      </c>
      <c r="C300" s="8">
        <v>7.86</v>
      </c>
      <c r="D300" s="8"/>
      <c r="E300" s="8">
        <v>4</v>
      </c>
      <c r="F300" s="8" t="str">
        <v>World Class Rugby 2: Kokunai Gekitou Hen '93</v>
      </c>
      <c r="G300" s="8">
        <v>0.02</v>
      </c>
      <c r="H300" s="8"/>
    </row>
    <row r="301" spans="1:8" x14ac:dyDescent="0.25">
      <c r="A301" s="8">
        <v>5</v>
      </c>
      <c r="B301" s="8" t="str">
        <v>Crash Bandicoot 2: Cortex Strikes Back</v>
      </c>
      <c r="C301" s="8">
        <v>7.58</v>
      </c>
      <c r="D301" s="8"/>
      <c r="E301" s="8">
        <v>5</v>
      </c>
      <c r="F301" s="8" t="str">
        <v>First Queen: Ornic Senki</v>
      </c>
      <c r="G301" s="8">
        <v>0.03</v>
      </c>
      <c r="H301" s="8"/>
    </row>
    <row r="302" spans="1:8" x14ac:dyDescent="0.25">
      <c r="A302" s="8">
        <v>6</v>
      </c>
      <c r="B302" s="8" t="str">
        <v>Tekken 3</v>
      </c>
      <c r="C302" s="8">
        <v>7.16</v>
      </c>
      <c r="D302" s="8"/>
      <c r="E302" s="8">
        <v>6</v>
      </c>
      <c r="F302" s="8" t="str">
        <v>Gaia Saver Hero Saidai no Sakusen</v>
      </c>
      <c r="G302" s="8">
        <v>0.03</v>
      </c>
      <c r="H302" s="8"/>
    </row>
    <row r="303" spans="1:8" x14ac:dyDescent="0.25">
      <c r="A303" s="8">
        <v>7</v>
      </c>
      <c r="B303" s="8" t="str">
        <v>Crash Bandicoot 3: Warped</v>
      </c>
      <c r="C303" s="8">
        <v>7.13</v>
      </c>
      <c r="D303" s="8"/>
      <c r="E303" s="8">
        <v>7</v>
      </c>
      <c r="F303" s="8" t="str">
        <v>Nishijin Pachinko Monogatari 2</v>
      </c>
      <c r="G303" s="8">
        <v>0.03</v>
      </c>
      <c r="H303" s="8"/>
    </row>
    <row r="304" spans="1:8" x14ac:dyDescent="0.25">
      <c r="A304" s="8">
        <v>8</v>
      </c>
      <c r="B304" s="8" t="str">
        <v>Crash Bandicoot</v>
      </c>
      <c r="C304" s="8">
        <v>6.82</v>
      </c>
      <c r="D304" s="8"/>
      <c r="E304" s="8">
        <v>8</v>
      </c>
      <c r="F304" s="8" t="str">
        <v>Daibakushou: Jinsei Gekijou</v>
      </c>
      <c r="G304" s="8">
        <v>0.03</v>
      </c>
      <c r="H304" s="8"/>
    </row>
    <row r="305" spans="1:10" x14ac:dyDescent="0.25">
      <c r="A305" s="8">
        <v>9</v>
      </c>
      <c r="B305" s="8" t="str">
        <v>Driver</v>
      </c>
      <c r="C305" s="8">
        <v>6.27</v>
      </c>
      <c r="D305" s="8"/>
      <c r="E305" s="8">
        <v>9</v>
      </c>
      <c r="F305" s="8" t="str">
        <v>Konpeki no Kantai</v>
      </c>
      <c r="G305" s="8">
        <v>0.03</v>
      </c>
      <c r="H305" s="8"/>
    </row>
    <row r="306" spans="1:10" x14ac:dyDescent="0.25">
      <c r="A306" s="8">
        <v>10</v>
      </c>
      <c r="B306" s="8" t="str">
        <v>Metal Gear Solid</v>
      </c>
      <c r="C306" s="8">
        <v>6.03</v>
      </c>
      <c r="D306" s="8"/>
      <c r="E306" s="8">
        <v>10</v>
      </c>
      <c r="F306" s="8" t="str">
        <v>Hissatsu Pachinko Collection 3</v>
      </c>
      <c r="G306" s="8">
        <v>0.03</v>
      </c>
      <c r="H306" s="8"/>
    </row>
    <row r="308" spans="1:10" ht="15.75" thickBot="1" x14ac:dyDescent="0.3">
      <c r="A308" s="18" t="s">
        <v>12174</v>
      </c>
      <c r="B308" s="17"/>
      <c r="C308" s="17"/>
      <c r="D308" s="17"/>
      <c r="E308" s="17"/>
      <c r="F308" s="17"/>
      <c r="G308" s="17"/>
      <c r="H308" s="17"/>
      <c r="I308" s="17"/>
      <c r="J308" s="17"/>
    </row>
    <row r="316" spans="1:10" x14ac:dyDescent="0.25">
      <c r="A316" s="13" t="s">
        <v>12157</v>
      </c>
      <c r="B316" s="13"/>
      <c r="C316" s="13"/>
      <c r="E316" s="13" t="s">
        <v>12158</v>
      </c>
      <c r="F316" s="13"/>
      <c r="G316" s="13"/>
    </row>
    <row r="317" spans="1:10" x14ac:dyDescent="0.25">
      <c r="A317" s="7" t="s">
        <v>0</v>
      </c>
      <c r="B317" s="7" t="s">
        <v>12124</v>
      </c>
      <c r="C317" s="7" t="s">
        <v>12123</v>
      </c>
      <c r="E317" s="7" t="s">
        <v>0</v>
      </c>
      <c r="F317" s="7" t="s">
        <v>12124</v>
      </c>
      <c r="G317" s="7" t="s">
        <v>12123</v>
      </c>
    </row>
    <row r="318" spans="1:10" x14ac:dyDescent="0.25">
      <c r="A318" s="8" cm="1">
        <f t="array" ref="A318:A327">_xlfn.SEQUENCE(10)</f>
        <v>1</v>
      </c>
      <c r="B318" s="8" t="str" cm="1">
        <f t="array" ref="B318:C327">LARGEFILTERBY(_xlfn.HSTACK(VGSales[Name],VGSales[Global_Sales]),VGSales[Global_Sales],VGSales[Platform]="PS",10)</f>
        <v>Gran Turismo</v>
      </c>
      <c r="C318" s="8">
        <v>10.95</v>
      </c>
      <c r="D318" s="8"/>
      <c r="E318" s="8" cm="1">
        <f t="array" ref="E318:E327">_xlfn.SEQUENCE(10)</f>
        <v>1</v>
      </c>
      <c r="F318" s="8" t="str" cm="1">
        <f t="array" ref="F318:G327">SMALLFILTERBY(_xlfn.HSTACK(VGSales[Name],VGSales[Global_Sales]),VGSales[Global_Sales],VGSales[Platform]="SNES",10)</f>
        <v>Rock N' Roll Racing</v>
      </c>
      <c r="G318" s="8">
        <v>0.01</v>
      </c>
      <c r="H318" s="8"/>
      <c r="I318" s="8"/>
    </row>
    <row r="319" spans="1:10" x14ac:dyDescent="0.25">
      <c r="A319" s="8">
        <v>2</v>
      </c>
      <c r="B319" s="8" t="str">
        <v>Final Fantasy VII</v>
      </c>
      <c r="C319" s="8">
        <v>9.7200000000000006</v>
      </c>
      <c r="D319" s="8"/>
      <c r="E319" s="8">
        <v>2</v>
      </c>
      <c r="F319" s="8" t="str">
        <v>Super Nazo Puyo Tsuu: Ruruu no Tetsuwan Hanjyouki</v>
      </c>
      <c r="G319" s="8">
        <v>0.02</v>
      </c>
      <c r="H319" s="8"/>
      <c r="I319" s="8"/>
    </row>
    <row r="320" spans="1:10" x14ac:dyDescent="0.25">
      <c r="A320" s="8">
        <v>3</v>
      </c>
      <c r="B320" s="8" t="str">
        <v>Gran Turismo 2</v>
      </c>
      <c r="C320" s="8">
        <v>9.49</v>
      </c>
      <c r="D320" s="8"/>
      <c r="E320" s="8">
        <v>3</v>
      </c>
      <c r="F320" s="8" t="str">
        <v>Sugoi Hebereke</v>
      </c>
      <c r="G320" s="8">
        <v>0.02</v>
      </c>
      <c r="H320" s="8"/>
      <c r="I320" s="8"/>
    </row>
    <row r="321" spans="1:10" x14ac:dyDescent="0.25">
      <c r="A321" s="8">
        <v>4</v>
      </c>
      <c r="B321" s="8" t="str">
        <v>Final Fantasy VIII</v>
      </c>
      <c r="C321" s="8">
        <v>7.86</v>
      </c>
      <c r="D321" s="8"/>
      <c r="E321" s="8">
        <v>4</v>
      </c>
      <c r="F321" s="8" t="str">
        <v>World Class Rugby 2: Kokunai Gekitou Hen '93</v>
      </c>
      <c r="G321" s="8">
        <v>0.02</v>
      </c>
      <c r="H321" s="8"/>
      <c r="I321" s="8"/>
    </row>
    <row r="322" spans="1:10" x14ac:dyDescent="0.25">
      <c r="A322" s="8">
        <v>5</v>
      </c>
      <c r="B322" s="8" t="str">
        <v>Crash Bandicoot 2: Cortex Strikes Back</v>
      </c>
      <c r="C322" s="8">
        <v>7.58</v>
      </c>
      <c r="D322" s="8"/>
      <c r="E322" s="8">
        <v>5</v>
      </c>
      <c r="F322" s="8" t="str">
        <v>First Queen: Ornic Senki</v>
      </c>
      <c r="G322" s="8">
        <v>0.03</v>
      </c>
      <c r="H322" s="8"/>
      <c r="I322" s="8"/>
    </row>
    <row r="323" spans="1:10" x14ac:dyDescent="0.25">
      <c r="A323" s="8">
        <v>6</v>
      </c>
      <c r="B323" s="8" t="str">
        <v>Tekken 3</v>
      </c>
      <c r="C323" s="8">
        <v>7.16</v>
      </c>
      <c r="D323" s="8"/>
      <c r="E323" s="8">
        <v>6</v>
      </c>
      <c r="F323" s="8" t="str">
        <v>Gaia Saver Hero Saidai no Sakusen</v>
      </c>
      <c r="G323" s="8">
        <v>0.03</v>
      </c>
      <c r="H323" s="8"/>
      <c r="I323" s="8"/>
    </row>
    <row r="324" spans="1:10" x14ac:dyDescent="0.25">
      <c r="A324" s="8">
        <v>7</v>
      </c>
      <c r="B324" s="8" t="str">
        <v>Crash Bandicoot 3: Warped</v>
      </c>
      <c r="C324" s="8">
        <v>7.13</v>
      </c>
      <c r="D324" s="8"/>
      <c r="E324" s="8">
        <v>7</v>
      </c>
      <c r="F324" s="8" t="str">
        <v>Nishijin Pachinko Monogatari 2</v>
      </c>
      <c r="G324" s="8">
        <v>0.03</v>
      </c>
      <c r="H324" s="8"/>
      <c r="I324" s="8"/>
    </row>
    <row r="325" spans="1:10" x14ac:dyDescent="0.25">
      <c r="A325" s="8">
        <v>8</v>
      </c>
      <c r="B325" s="8" t="str">
        <v>Crash Bandicoot</v>
      </c>
      <c r="C325" s="8">
        <v>6.82</v>
      </c>
      <c r="D325" s="8"/>
      <c r="E325" s="8">
        <v>8</v>
      </c>
      <c r="F325" s="8" t="str">
        <v>Daibakushou: Jinsei Gekijou</v>
      </c>
      <c r="G325" s="8">
        <v>0.03</v>
      </c>
      <c r="H325" s="8"/>
      <c r="I325" s="8"/>
    </row>
    <row r="326" spans="1:10" x14ac:dyDescent="0.25">
      <c r="A326" s="8">
        <v>9</v>
      </c>
      <c r="B326" s="8" t="str">
        <v>Driver</v>
      </c>
      <c r="C326" s="8">
        <v>6.27</v>
      </c>
      <c r="D326" s="8"/>
      <c r="E326" s="8">
        <v>9</v>
      </c>
      <c r="F326" s="8" t="str">
        <v>Konpeki no Kantai</v>
      </c>
      <c r="G326" s="8">
        <v>0.03</v>
      </c>
      <c r="H326" s="8"/>
      <c r="I326" s="8"/>
    </row>
    <row r="327" spans="1:10" x14ac:dyDescent="0.25">
      <c r="A327" s="8">
        <v>10</v>
      </c>
      <c r="B327" s="8" t="str">
        <v>Metal Gear Solid</v>
      </c>
      <c r="C327" s="8">
        <v>6.03</v>
      </c>
      <c r="D327" s="8"/>
      <c r="E327" s="8">
        <v>10</v>
      </c>
      <c r="F327" s="8" t="str">
        <v>Hissatsu Pachinko Collection 3</v>
      </c>
      <c r="G327" s="8">
        <v>0.03</v>
      </c>
      <c r="H327" s="8"/>
      <c r="I327" s="8"/>
    </row>
    <row r="329" spans="1:10" ht="18" thickBot="1" x14ac:dyDescent="0.35">
      <c r="A329" s="15" t="s">
        <v>12175</v>
      </c>
      <c r="B329" s="16"/>
      <c r="C329" s="16"/>
      <c r="D329" s="16"/>
      <c r="E329" s="16"/>
      <c r="F329" s="16"/>
      <c r="G329" s="16"/>
      <c r="H329" s="16"/>
      <c r="I329" s="16"/>
      <c r="J329" s="16"/>
    </row>
    <row r="330" spans="1:10" ht="15.75" thickTop="1" x14ac:dyDescent="0.25"/>
    <row r="343" spans="1:10" ht="15.75" thickBot="1" x14ac:dyDescent="0.3">
      <c r="A343" s="17" t="s">
        <v>12176</v>
      </c>
      <c r="B343" s="17"/>
      <c r="C343" s="17"/>
      <c r="D343" s="17"/>
      <c r="E343" s="17"/>
      <c r="F343" s="17"/>
      <c r="G343" s="17"/>
      <c r="H343" s="17"/>
      <c r="I343" s="17"/>
      <c r="J343" s="17"/>
    </row>
    <row r="351" spans="1:10" x14ac:dyDescent="0.25">
      <c r="A351" s="7" t="s">
        <v>12154</v>
      </c>
      <c r="B351" s="7">
        <v>1</v>
      </c>
      <c r="C351" s="7">
        <v>2</v>
      </c>
      <c r="D351" s="7">
        <v>3</v>
      </c>
      <c r="E351" s="7">
        <v>4</v>
      </c>
      <c r="F351" s="7">
        <v>5</v>
      </c>
      <c r="G351" s="7">
        <v>6</v>
      </c>
      <c r="H351" s="7">
        <v>7</v>
      </c>
      <c r="I351" s="7">
        <v>8</v>
      </c>
      <c r="J351" s="7">
        <v>9</v>
      </c>
    </row>
    <row r="352" spans="1:10" x14ac:dyDescent="0.25">
      <c r="A352">
        <f>EXP(1)</f>
        <v>2.7182818284590451</v>
      </c>
      <c r="B352" cm="1">
        <f t="array" ref="B352">EXPAPPROX(1,B351)</f>
        <v>1</v>
      </c>
      <c r="C352" cm="1">
        <f t="array" ref="C352">EXPAPPROX(1,C351)</f>
        <v>2</v>
      </c>
      <c r="D352" cm="1">
        <f t="array" ref="D352">EXPAPPROX(1,D351)</f>
        <v>2.5</v>
      </c>
      <c r="E352" cm="1">
        <f t="array" ref="E352">EXPAPPROX(1,E351)</f>
        <v>2.6666666666666665</v>
      </c>
      <c r="F352" cm="1">
        <f t="array" ref="F352">EXPAPPROX(1,F351)</f>
        <v>2.708333333333333</v>
      </c>
      <c r="G352" cm="1">
        <f t="array" ref="G352">EXPAPPROX(1,G351)</f>
        <v>2.7166666666666663</v>
      </c>
      <c r="H352" cm="1">
        <f t="array" ref="H352">EXPAPPROX(1,H351)</f>
        <v>2.7180555555555554</v>
      </c>
      <c r="I352" cm="1">
        <f t="array" ref="I352">EXPAPPROX(1,I351)</f>
        <v>2.7182539682539684</v>
      </c>
      <c r="J352" cm="1">
        <f t="array" ref="J352">EXPAPPROX(1,J351)</f>
        <v>2.71827876984127</v>
      </c>
    </row>
    <row r="357" spans="1:21" ht="15.75" thickBot="1" x14ac:dyDescent="0.3">
      <c r="A357" s="17" t="s">
        <v>12177</v>
      </c>
      <c r="B357" s="17"/>
      <c r="C357" s="17"/>
      <c r="D357" s="17"/>
      <c r="E357" s="17"/>
      <c r="F357" s="17"/>
      <c r="G357" s="17"/>
      <c r="H357" s="17"/>
      <c r="I357" s="17"/>
      <c r="J357" s="17"/>
    </row>
    <row r="363" spans="1:21" x14ac:dyDescent="0.25">
      <c r="A363" s="7" t="s">
        <v>12155</v>
      </c>
      <c r="B363" s="7" t="s">
        <v>12125</v>
      </c>
      <c r="C363" s="7"/>
      <c r="D363" s="7"/>
    </row>
    <row r="364" spans="1:21" x14ac:dyDescent="0.25">
      <c r="A364" s="8">
        <v>1</v>
      </c>
      <c r="B364" s="8" cm="1">
        <f t="array" ref="B364:U364">TRANSPOSE(EXPDIST(A364,20))</f>
        <v>1.7182818284590451</v>
      </c>
      <c r="C364" s="8">
        <v>0.71828182845904509</v>
      </c>
      <c r="D364" s="8">
        <v>0.21828182845904509</v>
      </c>
      <c r="E364" s="8">
        <v>5.1615161792378572E-2</v>
      </c>
      <c r="F364" s="8">
        <v>9.9484951257120535E-3</v>
      </c>
      <c r="G364" s="8">
        <v>1.6151617923787498E-3</v>
      </c>
      <c r="H364" s="8">
        <v>2.262729034896438E-4</v>
      </c>
      <c r="I364" s="8">
        <v>2.7860205076724043E-5</v>
      </c>
      <c r="J364" s="8">
        <v>3.0586177750535626E-6</v>
      </c>
      <c r="K364">
        <v>3.0288585284310443E-7</v>
      </c>
      <c r="L364">
        <v>2.7312660577649694E-8</v>
      </c>
      <c r="M364">
        <v>2.2605521898810821E-9</v>
      </c>
      <c r="N364">
        <v>1.7287637987806193E-10</v>
      </c>
      <c r="O364">
        <v>1.2285727990501982E-11</v>
      </c>
      <c r="P364">
        <v>8.149037000748649E-13</v>
      </c>
      <c r="Q364">
        <v>5.0182080713057076E-14</v>
      </c>
      <c r="R364">
        <v>2.2204460492503131E-15</v>
      </c>
      <c r="S364">
        <v>4.4408920985006262E-16</v>
      </c>
      <c r="T364">
        <v>4.4408920985006262E-16</v>
      </c>
      <c r="U364">
        <v>4.4408920985006262E-16</v>
      </c>
    </row>
    <row r="365" spans="1:21" x14ac:dyDescent="0.25">
      <c r="A365" s="8">
        <v>2</v>
      </c>
      <c r="B365" s="8" cm="1">
        <f t="array" ref="B365:U365">TRANSPOSE(EXPDIST(A365,20))</f>
        <v>6.3890560989306504</v>
      </c>
      <c r="C365" s="8">
        <v>4.3890560989306504</v>
      </c>
      <c r="D365" s="8">
        <v>2.3890560989306504</v>
      </c>
      <c r="E365" s="8">
        <v>1.0557227655973174</v>
      </c>
      <c r="F365" s="8">
        <v>0.38905609893065041</v>
      </c>
      <c r="G365" s="8">
        <v>0.1223894322639838</v>
      </c>
      <c r="H365" s="8">
        <v>3.3500543375095226E-2</v>
      </c>
      <c r="I365" s="8">
        <v>8.1037179782699198E-3</v>
      </c>
      <c r="J365" s="8">
        <v>1.7545116290635931E-3</v>
      </c>
      <c r="K365">
        <v>3.435768847959153E-4</v>
      </c>
      <c r="L365">
        <v>6.1389935942735008E-5</v>
      </c>
      <c r="M365">
        <v>1.0083217969025782E-5</v>
      </c>
      <c r="N365">
        <v>1.5320983068889404E-6</v>
      </c>
      <c r="O365">
        <v>2.1654143544935778E-7</v>
      </c>
      <c r="P365">
        <v>2.8604739910065291E-8</v>
      </c>
      <c r="Q365">
        <v>3.5465141934309941E-9</v>
      </c>
      <c r="R365">
        <v>4.1423575680710201E-10</v>
      </c>
      <c r="S365">
        <v>4.5732306830359448E-11</v>
      </c>
      <c r="T365">
        <v>4.787281682183675E-12</v>
      </c>
      <c r="U365">
        <v>4.7695181137896725E-13</v>
      </c>
    </row>
    <row r="366" spans="1:21" x14ac:dyDescent="0.25">
      <c r="A366" s="8">
        <v>3</v>
      </c>
      <c r="B366" s="8" cm="1">
        <f t="array" ref="B366:U366">TRANSPOSE(EXPDIST(A366,20))</f>
        <v>19.085536923187668</v>
      </c>
      <c r="C366" s="8">
        <v>16.085536923187668</v>
      </c>
      <c r="D366" s="8">
        <v>11.585536923187668</v>
      </c>
      <c r="E366" s="8">
        <v>7.0855369231876679</v>
      </c>
      <c r="F366" s="8">
        <v>3.7105369231876679</v>
      </c>
      <c r="G366" s="8">
        <v>1.6855369231876693</v>
      </c>
      <c r="H366" s="8">
        <v>0.67303692318767006</v>
      </c>
      <c r="I366" s="8">
        <v>0.23910835175909995</v>
      </c>
      <c r="J366" s="8">
        <v>7.6385137473383935E-2</v>
      </c>
      <c r="K366">
        <v>2.2144066044813115E-2</v>
      </c>
      <c r="L366">
        <v>5.8717446162432907E-3</v>
      </c>
      <c r="M366">
        <v>1.433838772086915E-3</v>
      </c>
      <c r="N366">
        <v>3.2436231104782109E-4</v>
      </c>
      <c r="O366">
        <v>6.8329281578627388E-5</v>
      </c>
      <c r="P366">
        <v>1.3465060977324583E-5</v>
      </c>
      <c r="Q366">
        <v>2.4922168577745651E-6</v>
      </c>
      <c r="R366">
        <v>4.348085838046245E-7</v>
      </c>
      <c r="S366">
        <v>7.1736536710886867E-8</v>
      </c>
      <c r="T366">
        <v>1.1224528861930594E-8</v>
      </c>
      <c r="U366">
        <v>1.6700028027116787E-9</v>
      </c>
    </row>
    <row r="367" spans="1:21" x14ac:dyDescent="0.25">
      <c r="A367" s="8">
        <v>4</v>
      </c>
      <c r="B367" s="8" cm="1">
        <f t="array" ref="B367:U367">TRANSPOSE(EXPDIST(A367,20))</f>
        <v>53.598150033144236</v>
      </c>
      <c r="C367" s="8">
        <v>49.598150033144236</v>
      </c>
      <c r="D367" s="8">
        <v>41.598150033144236</v>
      </c>
      <c r="E367" s="8">
        <v>30.931483366477572</v>
      </c>
      <c r="F367" s="8">
        <v>20.264816699810908</v>
      </c>
      <c r="G367" s="8">
        <v>11.731483366477576</v>
      </c>
      <c r="H367" s="8">
        <v>6.0425944775886862</v>
      </c>
      <c r="I367" s="8">
        <v>2.7918008267950327</v>
      </c>
      <c r="J367" s="8">
        <v>1.166404001398206</v>
      </c>
      <c r="K367">
        <v>0.44400541233294888</v>
      </c>
      <c r="L367">
        <v>0.15504597670684461</v>
      </c>
      <c r="M367">
        <v>4.9969818297356028E-2</v>
      </c>
      <c r="N367">
        <v>1.4944432160859833E-2</v>
      </c>
      <c r="O367">
        <v>4.1673902727055179E-3</v>
      </c>
      <c r="P367">
        <v>1.0882354475185707E-3</v>
      </c>
      <c r="Q367">
        <v>2.6712749413349002E-4</v>
      </c>
      <c r="R367">
        <v>6.1850505787219845E-5</v>
      </c>
      <c r="S367">
        <v>1.3550037941456594E-5</v>
      </c>
      <c r="T367">
        <v>2.816600641608602E-6</v>
      </c>
      <c r="U367">
        <v>5.5692962774855914E-7</v>
      </c>
    </row>
  </sheetData>
  <mergeCells count="28">
    <mergeCell ref="A357:J357"/>
    <mergeCell ref="A238:J238"/>
    <mergeCell ref="A266:J266"/>
    <mergeCell ref="A240:J240"/>
    <mergeCell ref="A156:J156"/>
    <mergeCell ref="A183:J183"/>
    <mergeCell ref="A343:J343"/>
    <mergeCell ref="A211:J211"/>
    <mergeCell ref="A329:J329"/>
    <mergeCell ref="A153:J153"/>
    <mergeCell ref="A308:J308"/>
    <mergeCell ref="A316:C316"/>
    <mergeCell ref="E316:G316"/>
    <mergeCell ref="A295:C295"/>
    <mergeCell ref="E295:G295"/>
    <mergeCell ref="A1:J1"/>
    <mergeCell ref="A86:J86"/>
    <mergeCell ref="A115:J115"/>
    <mergeCell ref="A133:J133"/>
    <mergeCell ref="A282:C282"/>
    <mergeCell ref="E282:G282"/>
    <mergeCell ref="A88:J88"/>
    <mergeCell ref="A100:J100"/>
    <mergeCell ref="A11:J11"/>
    <mergeCell ref="A27:J27"/>
    <mergeCell ref="A38:J38"/>
    <mergeCell ref="A40:J40"/>
    <mergeCell ref="A63:J6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opLeftCell="A23" zoomScale="190" zoomScaleNormal="190" workbookViewId="0">
      <selection activeCell="F87" sqref="F87"/>
    </sheetView>
  </sheetViews>
  <sheetFormatPr defaultRowHeight="15" x14ac:dyDescent="0.25"/>
  <sheetData>
    <row r="1" spans="1:10" ht="18" thickBot="1" x14ac:dyDescent="0.35">
      <c r="A1" s="15" t="s">
        <v>12160</v>
      </c>
      <c r="B1" s="16"/>
      <c r="C1" s="16"/>
      <c r="D1" s="16"/>
      <c r="E1" s="16"/>
      <c r="F1" s="16"/>
      <c r="G1" s="16"/>
      <c r="H1" s="16"/>
      <c r="I1" s="16"/>
      <c r="J1" s="16"/>
    </row>
    <row r="2" spans="1:10" ht="15.75" thickTop="1" x14ac:dyDescent="0.25"/>
    <row r="3" spans="1:10" ht="18" thickBot="1" x14ac:dyDescent="0.35">
      <c r="A3" s="15" t="s">
        <v>12162</v>
      </c>
      <c r="B3" s="16"/>
      <c r="C3" s="16"/>
      <c r="D3" s="16"/>
      <c r="E3" s="16"/>
      <c r="F3" s="16"/>
      <c r="G3" s="16"/>
      <c r="H3" s="16"/>
      <c r="I3" s="16"/>
      <c r="J3" s="16"/>
    </row>
    <row r="4" spans="1:10" ht="15.75" thickTop="1" x14ac:dyDescent="0.25"/>
    <row r="15" spans="1:10" x14ac:dyDescent="0.25">
      <c r="A15" s="8" t="s">
        <v>12164</v>
      </c>
      <c r="B15" s="8"/>
      <c r="C15" s="8"/>
      <c r="D15" s="8"/>
      <c r="E15" s="8"/>
    </row>
    <row r="17" spans="1:10" ht="18" thickBot="1" x14ac:dyDescent="0.35">
      <c r="A17" s="15" t="s">
        <v>12161</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0" t="s">
        <v>12159</v>
      </c>
      <c r="H33" s="8"/>
      <c r="I33" s="8"/>
    </row>
    <row r="34" spans="1:10" x14ac:dyDescent="0.25">
      <c r="A34" s="8" cm="1">
        <f t="array" aca="1" ref="A34" ca="1">AVERAGE(--_xlfn.BYROW(_xlfn.RANDARRAY(10000,6,1,6,TRUE),_xlfn.LAMBDA(_xlpm.x,SUM(_xlpm.x)&lt;24)))</f>
        <v>0.70989999999999998</v>
      </c>
      <c r="H34" s="8"/>
      <c r="I34" s="8"/>
    </row>
    <row r="35" spans="1:10" x14ac:dyDescent="0.25">
      <c r="H35" s="8"/>
      <c r="I35" s="8"/>
    </row>
    <row r="36" spans="1:10" x14ac:dyDescent="0.25">
      <c r="H36" s="8"/>
      <c r="I36" s="8"/>
    </row>
    <row r="37" spans="1:10" x14ac:dyDescent="0.25">
      <c r="H37" s="8"/>
      <c r="I37" s="8"/>
    </row>
    <row r="38" spans="1:10" ht="18" thickBot="1" x14ac:dyDescent="0.35">
      <c r="A38" s="15" t="s">
        <v>12165</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0" t="s">
        <v>12159</v>
      </c>
    </row>
    <row r="54" spans="1:10" x14ac:dyDescent="0.25">
      <c r="A54" s="8" cm="1">
        <f t="array" aca="1" ref="A54" ca="1">AVERAGE(--_xlfn.BYROW(_xlfn.RANDARRAY(10000,6,1,6,TRUE),_xlfn.LAMBDA(_xlpm.x,COUNT(_xlfn.UNIQUE(_xlpm.x,TRUE))=6)))</f>
        <v>1.6299999999999999E-2</v>
      </c>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12163</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0" t="s">
        <v>12166</v>
      </c>
      <c r="B82" s="10" t="s">
        <v>12159</v>
      </c>
      <c r="H82" s="8"/>
      <c r="I82" s="8"/>
    </row>
    <row r="83" spans="1:9" x14ac:dyDescent="0.25">
      <c r="A83" t="s">
        <v>12167</v>
      </c>
      <c r="B83" s="8" cm="1">
        <f t="array" aca="1" ref="B83" ca="1">PROBS(_xlfn.LAMBDA(_xlpm.x,SUM(_xlpm.x)&lt;24),10000)</f>
        <v>0.72009999999999996</v>
      </c>
      <c r="H83" s="8"/>
      <c r="I83" s="8"/>
    </row>
    <row r="84" spans="1:9" x14ac:dyDescent="0.25">
      <c r="A84" t="s">
        <v>12168</v>
      </c>
      <c r="B84" s="8" cm="1">
        <f t="array" aca="1" ref="B84" ca="1">PROBS(_xlfn.LAMBDA(_xlpm.x,SUM(_xlpm.x)=24),10000)</f>
        <v>7.2099999999999997E-2</v>
      </c>
      <c r="H84" s="8"/>
      <c r="I84" s="8"/>
    </row>
    <row r="85" spans="1:9" x14ac:dyDescent="0.25">
      <c r="A85" t="s">
        <v>12169</v>
      </c>
      <c r="B85" s="8" cm="1">
        <f t="array" aca="1" ref="B85" ca="1">PROBS(_xlfn.LAMBDA(_xlpm.x,COUNT(_xlfn.UNIQUE(_xlpm.x,TRUE))=6),10000)</f>
        <v>1.6400000000000001E-2</v>
      </c>
      <c r="H85" s="8"/>
      <c r="I85" s="8"/>
    </row>
    <row r="86" spans="1:9" x14ac:dyDescent="0.25">
      <c r="A86" t="s">
        <v>12170</v>
      </c>
      <c r="B86" s="8" cm="1">
        <f t="array" aca="1" ref="B86" ca="1">PROBS(_xlfn.LAMBDA(_xlpm.x,COUNT(_xlfn.UNIQUE(_xlpm.x,TRUE))=1),10000)</f>
        <v>2.0000000000000001E-4</v>
      </c>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zoomScale="70" zoomScaleNormal="70" workbookViewId="0">
      <selection activeCell="K12" sqref="A1:K12"/>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9678-7AB2-442A-BE42-599D9B5E2B85}">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9">
        <v>37653</v>
      </c>
    </row>
    <row r="3" spans="1:5" x14ac:dyDescent="0.2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KABhACk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UABPAFMASQBUAEkAVgBFAFMAVQBNACAAPQAgAEwAQQBNAEIARABBACgAYQByAHIAYQB5ACwAIABTAFUATQAoAEYASQBMAFQARQBSACgAYQByAHIAYQB5ACwAIABhAHIAcgBhAHkAIAA+ACAAMAApACkAKQA7AFwAbgBcAG4ALwAvACAALQAtAC0ALQAtAC0ALQAtAC0ALQAtAC0ALQAtAC0ALQAtAC0ALQAtAC0ALQAtAC0ALQAtAC0ALQAtAC0ALQAtAC0ALQAtAC0ALQAtAC0ALQAtAC0ALQBcAG4ALwAvACAAVABhAHMAawAgADQALgAxAC4AMwAoAGIAKQ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AgAGEAcgByAGEAeQApACkAOwBcAG4AXABuAC8ALwAgAC0ALQAtAC0ALQAtAC0ALQAtAC0ALQAtAC0ALQAtAC0ALQAtAC0ALQAtAC0ALQAtAC0ALQAtAC0ALQAtAC0ALQAtAC0ALQAtAC0ALQAtAC0ALQAtAC0AXABuAC8ALwAgAFQAYQBzAGsAIAA0AC4AMQAuADQAIABTAHUAbQBrAHQAaABcAG4ALwAvACAALQAtAC0ALQAtAC0ALQAtAC0ALQAtAC0ALQAtAC0ALQAtAC0ALQAtAC0ALQAtAC0ALQAtAC0ALQAtAC0ALQAtAC0ALQAtAC0ALQAtAC0ALQAtAC0ALQBcAG4AUwBVAE0ASwBUAEgAIAA9ACAATABBAE0AQgBEAEEAKABuACwAIABrACwAIABTAFUATQAoAE0AQQBQACgAUwBFAFEAVQBFAE4AQwBFACgAMQAsACAAbgApACwAIABMAEEATQBCAEQAQQAoAHgALAAgAHgAIABeACAAawApACkAKQApADsAXABuAFwAbgAvAC8AIAAtAC0ALQAtAC0ALQAtAC0ALQAtAC0ALQAtAC0ALQAtAC0ALQAtAC0ALQAtAC0ALQAtAC0ALQAtAC0ALQAtAC0ALQAtAC0ALQAtAC0ALQAtAC0ALQAtAFwAbgAvAC8AIABUAGEAcwBrACAANAAuADEALgA1ACAARgBBAEMAVABPAFIASQBBAEw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LAAgAFAAUgBPAEQAVQBDAFQAKABTAEUAUQBVAEUATgBDAEUAKABuACkAKQApADsAXABuAFwAbgAvAC8AIAAtAC0ALQAtAC0ALQAtAC0ALQAtAC0ALQAtAC0ALQAtAC0ALQAtAC0ALQAtAC0ALQAtAC0ALQAtAC0ALQAtAC0ALQAtAC0ALQAtAC0ALQAtAC0ALQAtAFwAbgAvAC8AIABUAGEAcwBrACAANAAuADEALgA2ACAAUwBVAE0AUABSAE8ARABVAEMAVA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gAgAD0AIABMAEEATQBCAEQAQQAoAGEAcgByAGEAeQAxACwAIABhAHIAcgBhAHkAMgAsAFwAbgAgACAAIAAgAFMAVQBNACgAYQByAHIAYQB5ADEAIAAqACAAYQByAHIAYQB5ADIAKQBcAG4AKQA7AFwAbgBcAG4ALwAvACAALQAtAC0ALQAtAC0ALQAtAC0ALQAtAC0ALQAtAC0ALQAtAC0ALQAtAC0ALQAtAC0ALQAtAC0ALQAtAC0ALQAtAC0ALQAtAC0ALQAtAC0ALQAtAC0ALQBcAG4ALwAvACAAVABhAHMAawAgADQALgAxAC4ANwAoAGE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LgBcAG4AIAAqAC8AXABuAEYASQBMAFQARQBSAF8AIAA9ACAATABBAE0AQgBEAEEAKABhAHIAcgBhAHkALAAgAGwAYQBtAGIAZABhACwAIABGAEkATABUAEUAUgAoAGEAcgByAGEAeQAsACAATQBBAFAAKABhAHIAcgBhAHkALAAgAGwAYQBtAGIAZABhACkAKQApADsAXABuAFwAbgAvAC8AIAAtAC0ALQAtAC0ALQAtAC0ALQAtAC0ALQAtAC0ALQAtAC0ALQAtAC0ALQAtAC0ALQAtAC0ALQAtAC0ALQAtAC0ALQAtAC0ALQAtAC0ALQAtAC0ALQAtAFwAbgAvAC8AIABUAGEAcwBrACAANAAuADEALgA3ACgAYg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gAGEAbgBkACAAZgBpAGwAdABlAHIAcwAgAGIAeQAgAGEAIABkAGkAcwB0AGkAbgBjAHQAIABhAHIAcgBhAHkALgBcAG4AIAAqAC8AXABuAEYASQBMAFQARQBSAEIAWQAgAD0AIABMAEEATQBCAEQAQQAoAGEAcgByAGEAeQAsACAAYwByAGkAdABlAHIAaQBhAF8AYQByAHIAYQB5ACwAIABsAGEAbQBiAGQAYQAsACAARgBJAEwAVABFAFIAKABhAHIAcgBhAHkALAAgAE0AQQBQACgAYwByAGkAdABlAHIAaQBhAF8AYQByAHIAYQB5ACwAIABsAGEAbQBiAGQAYQApACkAKQA7AFwAbgBcAG4ALwAvACAALQAtAC0ALQAtAC0ALQAtAC0ALQAtAC0ALQAtAC0ALQAtAC0ALQAtAC0ALQAtAC0ALQAtAC0ALQAtAC0ALQAtAC0ALQAtAC0ALQAtAC0ALQAtAC0ALQBcAG4ALwAvACAAVABhAHMAawAgADQALgAxAC4AOAAgAEYASQBMAFQARQBSAE0AQQBQAFwAbgAvAC8AIAAtAC0ALQAtAC0ALQAtAC0ALQAtAC0ALQAtAC0ALQAtAC0ALQAtAC0ALQAtAC0ALQAtAC0ALQAtAC0ALQAtAC0ALQAtAC0ALQAtAC0ALQAtAC0ALQAtAFwAbgBcAG4ALwAqACoAXABuACAAKgAgAEYAaQBsAHQAZQByACAAYQBuACAAYQByAHIAYQB5ACAAdABoAGUAbgAgAG0AYQBwACAAYQAgAGwAYQBtAGIAZABhAC4AXABuACAAKgAvAFwAbgBGAEkATABUAEUAUgBNAEEAUAAgAD0AIABMAEEATQBCAEQAQQAoAGEAcgByAGEAeQAsACAAaQBuAGMAbAB1AGQAZQBfAGEAcgByAGEAeQAsACAAbABhAG0AYgBkAGEALAAgAE0AQQBQACgARgBJAEwAVABFAFIAKABhAHIAcgBhAHkALAAgAGkAbgBjAGwAdQBkAGUAXwBhAHIAcgBhAHkAKQAsACAAbABhAG0AYgBkAGEAKQApADsAXABuAFwAbgAvAC8AIAAtAC0ALQAtAC0ALQAtAC0ALQAtAC0ALQAtAC0ALQAtAC0ALQAtAC0ALQAtAC0ALQAtAC0ALQAtAC0ALQAtAC0ALQAtAC0ALQAtAC0ALQAtAC0ALQAtAFwAbgAvAC8AIABUAGEAcwBrACAANAAuADEALgA5AG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LAAgAGMAbwBuAGQAaQB0AGkAbwBuACwAIABuAHUAbQBiAGUAcgAsACAAVABBAEsARQAoAFMATwBSAFQAQgBZACgAYQByAHIAYQB5ACwAIABjAG8AbgBkAGkAdABpAG8AbgAsACAALQAxACkALAAgAG4AdQBtAGIAZQByACkAKQ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LAAgAGMAbwBuAGQAaQB0AGkAbwBuACwAIABuAHUAbQBiAGUAcgAsACAAVABBAEsARQAoAFMATwBSAFQAQgBZACgAYQByAHIAYQB5ACwAIABjAG8AbgBkAGkAdABpAG8AbgApACwAIABuAHUAbQBiAGUAcgApACkAOwBcAG4AXABuAC8ALwAgAC0ALQAtAC0ALQAtAC0ALQAtAC0ALQAtAC0ALQAtAC0ALQAtAC0ALQAtAC0ALQAtAC0ALQAtAC0ALQAtAC0ALQAtAC0ALQAtAC0ALQAtAC0ALQAtAC0AXABuAC8ALwAgAFQAYQBzAGsAIAA0AC4AMQAuADkAYwBcAG4ALwAvACAALQAtAC0ALQAtAC0ALQAtAC0ALQAtAC0ALQAtAC0ALQAtAC0ALQAtAC0ALQAtAC0ALQAtAC0ALQAtAC0ALQAtAC0ALQAtAC0ALQAtAC0ALQAtAC0ALQBcAG4AXABuAC8AKgAqAFwAbgAgACoAIABUAGEAawBlACAAdABoAGUAIAAnAG4AdQBtAGIAZQByACcAIABsAGEAcgBn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EwAQQBSAEcARQBGAEkATABUAEUAUgBCAFkAIAA9ACAATABBAE0AQgBEAEEAKABhAHIAcgBhAHkALAAgAGMAbwBuAGQAaQB0AGkAbwBuACwAIABpAG4AYwBsAHUAZABlAF8AYQByAHIAYQB5ACwAIABuAHUAbQBiAGUAcgAsAFwAbgAgACAAIAAgAFQAQQBLAEUAKABTAE8AUgBUAEIAWQAoAEYASQBMAFQARQBSACgAYQByAHIAYQB5ACwAIABpAG4AYwBsAHUAZABlAF8AYQByAHIAYQB5ACkALAAgAEYASQBMAFQARQBSACgAYwBvAG4AZABpAHQAaQBvAG4ALAAgAGkAbgBjAGwAdQBkAGUAXwBhAHIAcgBhAHkAKQAsACAALQAxACkALAAgAG4AdQBtAGIAZQByACkAXABuACkAOwBcAG4AXABuAC8AKgAqAFwAbgAgACoAIABUAGEAawBlACAAdABoAGUAIAAnAG4AdQBtAGIAZQByACcAIABzAG0AYQBsAGw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UwBNAEEATABMAEYASQBMAFQARQBSAEIAWQAgAD0AIABMAEEATQBCAEQAQQAoAGEAcgByAGEAeQAsACAAYwBvAG4AZABpAHQAaQBvAG4ALAAgAGkAbgBjAGwAdQBkAGUAXwBhAHIAcgBhAHkALAAgAG4AdQBtAGIAZQByACwAXABuACAAIAAgACAAVABBAEsARQAoAFMATwBSAFQAQgBZACgARgBJAEwAVABFAFIAKABhAHIAcgBhAHkALAAgAGkAbgBjAGwAdQBkAGUAXwBhAHIAcgBhAHkAKQAsACAARgBJAEwAVABFAFIAKABjAG8AbgBkAGkAdABpAG8AbgAsACAAaQBuAGMAbAB1AGQAZQBfAGEAcgByAGEAeQApACwAIAAxACkALAAgAG4AdQBtAGIAZQByACkAXABuACkAOwBcAG4AXABuAC8ALwAgAC0ALQAtAC0ALQAtAC0ALQAtAC0ALQAtAC0ALQAtAC0ALQAtAC0ALQAtAC0ALQAtAC0ALQAtAC0ALQAtAC0ALQAtAC0ALQAtAC0ALQAtAC0ALQAtAC0AXABuAC8ALwAgAFQAYQBzAGsAIAA0AC4AMQAuADEAMABcAG4ALwAvACAALQAtAC0ALQAtAC0ALQAtAC0ALQAtAC0ALQAtAC0ALQAtAC0ALQAtAC0ALQAtAC0ALQAtAC0ALQAtAC0ALQAtAC0ALQAtAC0ALQAtAC0ALQAtAC0ALQBcAG4AXABuAC8AKgAqAFwAbgAgACoAIABBAHAAcAByAG8AeABpAG0AYQB0AGUAIAB0AGgAZQAgAGUAeABwAG8AbgBlAG4AdABpAGEAbAAgAGYAdQBuAGMAdABpAG8AbgAgAHcAaQB0AGgAIABrACAAcwB1AG0AbQBhAG4AZABzAC4AXABuACAAKgAvAFwAbgBFAFgAUABBAFAAUABSAE8AWAAgAD0AIABMAEEATQBCAEQAQQAoAHgALAAgAGsALAAgAFMAVQBNACgATQBBAFAAKABTAEUAUQBVAEUATgBDAEUAKABrACkALAAgAEwAQQBNAEIARABBACgAawAsACAAeAAgAF4AIAAoAGsAIAAtACAAMQApACAALwAgAEYAQQBDAFQAKABrACAALQAgADEAKQApACkAKQApADsAXABuAFwAbgAvACoAKgBcAG4AIAAqACAAQwBhAGwAYwB1AGwAYQB0AGUAIABhAGIAcwBvAGwAdQB0AGUAIABkAGkAcwB0AGEAbgBjAGUAIABiAGUAdAB3AGUAZQBuACAARQBYAFAAIABhAG4AZAAgAEUAWABQAEEAUABQAFIATwBYACAAZgBvAHIAIABzAG8AbQBlACAAeAAgAGEAbgAgAHMAZQBxAHUAZQBuAGMAZQAgAG8AZgAgAGsAcwAuAFwAbgAgACoALwBcAG4ARQBYAFAARABJAFMAVAAgAD0AIABMAEEATQBCAEQAQQAoAHgALAAgAGsALAAgAE0AQQBQACgAUwBFAFEAVQBFAE4AQwBFACgAawApACwAIABMAEEATQBCAEQAQQAoAGkALAAgAEEAQgBTACgARQBYAFAAQQBQAFAAUgBPAFgAKAB4ACwAIABpACkAIAAtACAARQBYAFAAKAB4ACkAKQApACkAKQA7AFwAbgBcAG4ALwAvACAALQAtAC0ALQAtAC0ALQAtAC0ALQAtAC0ALQAtAC0ALQAtAC0ALQAtAC0ALQAtAC0ALQAtAC0ALQAtAC0ALQAtAC0ALQAtAC0ALQAtAC0ALQAtAC0ALQBcAG4ALwAvACAAVABhAHMAawAgADQALgAyAC4AMQAoAGQAKQBcAG4ALwAvACAALQAtAC0ALQAtAC0ALQAtAC0ALQAtAC0ALQAtAC0ALQAtAC0ALQAtAC0ALQAtAC0ALQAtAC0ALQAtAC0ALQAtAC0ALQAtAC0ALQAtAC0ALQAtAC0ALQBcAG4AXABuAC8AKgAqAFwAbgAgACoAIABBAHAAcAByAG8AeABpAG0AYQB0AGUAIAB0AGgAZQAgAHAAcgBvAGIAYQBiAGkAbABpAHQAeQAgAG8AZgAgAHMAdQBjAGMAZQBzAHMAXwBjAG8AbgBkAGkAdABpAG8AbgAgAHcAaABlAG4AIAB0AGgAcgBvAHcAaQBuAGcAIAByAGUANgAgAGQAaQBjAGUALgBcAG4AIAAqAC8AXABuAFAAUgBPAEIAUwAgAD0AIABMAEEATQBCAEQAQQAoAHMAdQBjAGMAZQBzAHMAXwBjAG8AbgBkAGkAdABpAG8AbgAsACAAcgBlAHAAcwAsAFwAbgAgACAAIAAgAEEAVgBFAFIAQQBHAEUAKAAtAC0AQgBZAFIATwBXACgAUgBBAE4ARABBAFIAUgBBAFkAKAByAGUAcABzACwAIAA2ACwAIAAxACwAIAA2ACwAIABUAFIAVQBFACkALAAgAHMAdQBjAGMAZQBzAHMAXwBjAG8AbgBkAGkAdABpAG8AbgApACkAXABuACkAOwAiAH0AXQAsACIAcAByAG8AagBlAGMAdABOAGEAbQBlAHMAIgA6AFsAIgBJAEYAQgBMAEEATgBLACIALAAiAEwATwBHAEkAQwBBAEwAVABPAFcATwBSAEQAIgAsACIAUABPAFMASQBUAEkAVgBFAFMAVQBNACIALAAiAE0AQQBYAEEAQgBTACIALAAiAFMAVQBNAEsAVABIACIALAAiAEYAQQBDAFQATwBSAEkAQQBMACIALAAiAFMAVQBNAFAAUgBPAEQAVQBDAFQAMgAiACwAIgBGAEkATABUAEUAUgBfACIALAAiAEYASQBMAFQARQBSAEIAWQAiACwAIgBGAEkATABUAEUAUgBNAEEAUAAiACwAIgBMAEEAUgBHAEUAQgBZACIALAAiAFMATQBBAEwATABCAFkAIgAsACIATABBAFIARwBFAEYASQBMAFQARQBSAEIAWQAiACwAIgBTAE0AQQBMAEwARgBJAEwAVABFAFIAQgBZACIALAAiAEUAWABQAEEAUABQAFIATwBYACIALAAiAEUAWABQAEQASQBTAFQAIgAsACIAUABSAE8AQgBTACIAXQAsACIAbABvAGMAYQBsAGUAIgA6AHsAIgBsAGkAcwB0AFMAZQBwAGEAcgBhAHQAbwByACIAOgAiACwAIgAsACIAcgBvAHcAUwBlAHAAYQByAGEAdABvAHIAIgA6ACIAOwAiACwAIgBjAG8AbAB1AG0AbgBTAGUAcABhAHIAYQB0AG8AcgAiADoAIgAsACIALAAiAHQAaABvAHUAcwBhAG4AZABzAFMAZQBwAGEAcgBhAHQAbwByACIAOgAiACwAIgAsACIAdABoAG8AdQBzAGEAbgBkAHMAUABvAHMAaQB0AGkAbwBuAHMAIgA6AFsAMwBdACwAIgBkAGUAYwBpAG0AYQBsAFMAZQBwAGEAcgBhAHQAbwByACIAOgAiAC4AIgAsACIAZABhAHQAZQBPAHIAZABlAHIAIgA6ACIARABNAFkAIgAsACIAYwB1AHIAcgBlAG4AYwB5AFMAeQBtAGIAbwBsACIAOgAiAKMAIgAsACIAaQBzAEMAdQByAHIAZQBuAGMAeQBTAHkAbQBiAG8AbABMAGUAYQBkACIAOgB0AHIAdQBlACwAIgBpAHMAQwB1AHIAcgBlAG4AYwB5AFMAZQBwAEIAeQBTAHAAYQBjAGUAIgA6AGYAYQBsAHMAZQAsACIAcgBvAHcATABlAHQAdABlAHIAIgA6ACIAUgAiACwAIgBjAG8AbAB1AG0AbgBMAGUAdAB0AGUAcgAiADoAIgBDACIALAAiAHIAYwBMAGUAZgB0AEIAcgBhAGMAawBlAHQAIgA6ACIAWwAiACwAIgByAGMAUgBpAGcAaAB0AEIAcgBhAGMAawBlAHQAIgA6ACIAXQAiACwAIgBzAHQAYQB0AGUAbQBlAG4AdABTAGUAcABhAHIAYQB0AG8AcgAiADoAIgA7ACIALAAiAGwAbwBjAGEAbABlAE4AYQBtAGUAIgA6ACIAZQBuAC0AZwBiACIAfQB9A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 Making functions</vt:lpstr>
      <vt:lpstr>2 RANDARRAY</vt:lpstr>
      <vt:lpstr>VGSales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2023-02-15T13:16:11Z</dcterms:modified>
</cp:coreProperties>
</file>