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d.docs.live.net/9ad83bda99cce0ca/Github/ELE-3915/slides/lecture1/"/>
    </mc:Choice>
  </mc:AlternateContent>
  <xr:revisionPtr revIDLastSave="0" documentId="8_{A2E025F3-DF56-45FD-AFAC-6B3F0D95BD2D}" xr6:coauthVersionLast="47" xr6:coauthVersionMax="47" xr10:uidLastSave="{00000000-0000-0000-0000-000000000000}"/>
  <bookViews>
    <workbookView xWindow="-120" yWindow="-120" windowWidth="38640" windowHeight="21120" firstSheet="5" activeTab="5" xr2:uid="{58F8946E-589F-43AA-8127-245E86DA602D}"/>
  </bookViews>
  <sheets>
    <sheet name="1 Data entry and formulas" sheetId="6" r:id="rId1"/>
    <sheet name="2 Arithmetic formulas" sheetId="8" r:id="rId2"/>
    <sheet name="3 Comparison and logical values" sheetId="9" r:id="rId3"/>
    <sheet name="4 References" sheetId="10" r:id="rId4"/>
    <sheet name="5 Sums of ranges" sheetId="7" r:id="rId5"/>
    <sheet name="6 Shirt sales" sheetId="4" r:id="rId6"/>
    <sheet name="e00eb4de3c8a421cba9b8f4cb8546ec" sheetId="11" state="veryHidden"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1" i="7" l="1"/>
  <c r="C61" i="7"/>
  <c r="C49" i="7"/>
  <c r="C35" i="7"/>
  <c r="C2" i="11" l="1"/>
  <c r="B2" i="11"/>
  <c r="A2" i="11"/>
  <c r="A1" i="11"/>
  <c r="B1" i="11" a="1"/>
  <c r="B1" i="11" s="1"/>
  <c r="C1" i="11"/>
  <c r="D1" i="11"/>
  <c r="E1" i="11"/>
  <c r="H43" i="4" l="1"/>
  <c r="I234" i="4"/>
  <c r="J234" i="4" s="1"/>
  <c r="H234" i="4"/>
  <c r="I233" i="4"/>
  <c r="J233" i="4" s="1"/>
  <c r="H233" i="4"/>
  <c r="I232" i="4"/>
  <c r="J232" i="4" s="1"/>
  <c r="H232" i="4"/>
  <c r="I231" i="4"/>
  <c r="J231" i="4" s="1"/>
  <c r="H231" i="4"/>
  <c r="I230" i="4"/>
  <c r="J230" i="4" s="1"/>
  <c r="H230" i="4"/>
  <c r="I229" i="4"/>
  <c r="J229" i="4" s="1"/>
  <c r="H229" i="4"/>
  <c r="I228" i="4"/>
  <c r="J228" i="4" s="1"/>
  <c r="H228" i="4"/>
  <c r="I227" i="4"/>
  <c r="J227" i="4" s="1"/>
  <c r="H227" i="4"/>
  <c r="I226" i="4"/>
  <c r="J226" i="4" s="1"/>
  <c r="H226" i="4"/>
  <c r="I225" i="4"/>
  <c r="J225" i="4" s="1"/>
  <c r="H225" i="4"/>
  <c r="I224" i="4"/>
  <c r="J224" i="4" s="1"/>
  <c r="H224" i="4"/>
  <c r="I223" i="4"/>
  <c r="J223" i="4" s="1"/>
  <c r="H223" i="4"/>
  <c r="I222" i="4"/>
  <c r="J222" i="4" s="1"/>
  <c r="H222" i="4"/>
  <c r="I221" i="4"/>
  <c r="J221" i="4" s="1"/>
  <c r="H221" i="4"/>
  <c r="I220" i="4"/>
  <c r="J220" i="4" s="1"/>
  <c r="H220" i="4"/>
  <c r="I219" i="4"/>
  <c r="J219" i="4" s="1"/>
  <c r="H219" i="4"/>
  <c r="I218" i="4"/>
  <c r="J218" i="4" s="1"/>
  <c r="H218" i="4"/>
  <c r="I217" i="4"/>
  <c r="J217" i="4" s="1"/>
  <c r="H217" i="4"/>
  <c r="I216" i="4"/>
  <c r="J216" i="4" s="1"/>
  <c r="H216" i="4"/>
  <c r="I215" i="4"/>
  <c r="J215" i="4" s="1"/>
  <c r="H215" i="4"/>
  <c r="I214" i="4"/>
  <c r="J214" i="4" s="1"/>
  <c r="H214" i="4"/>
  <c r="I213" i="4"/>
  <c r="J213" i="4" s="1"/>
  <c r="H213" i="4"/>
  <c r="I212" i="4"/>
  <c r="J212" i="4" s="1"/>
  <c r="H212" i="4"/>
  <c r="I211" i="4"/>
  <c r="J211" i="4" s="1"/>
  <c r="H211" i="4"/>
  <c r="I210" i="4"/>
  <c r="J210" i="4" s="1"/>
  <c r="H210" i="4"/>
  <c r="I209" i="4"/>
  <c r="J209" i="4" s="1"/>
  <c r="H209" i="4"/>
  <c r="I208" i="4"/>
  <c r="J208" i="4" s="1"/>
  <c r="H208" i="4"/>
  <c r="I207" i="4"/>
  <c r="J207" i="4" s="1"/>
  <c r="H207" i="4"/>
  <c r="I206" i="4"/>
  <c r="J206" i="4" s="1"/>
  <c r="H206" i="4"/>
  <c r="I205" i="4"/>
  <c r="J205" i="4" s="1"/>
  <c r="H205" i="4"/>
  <c r="I204" i="4"/>
  <c r="J204" i="4" s="1"/>
  <c r="H204" i="4"/>
  <c r="I203" i="4"/>
  <c r="J203" i="4" s="1"/>
  <c r="H203" i="4"/>
  <c r="I202" i="4"/>
  <c r="J202" i="4" s="1"/>
  <c r="H202" i="4"/>
  <c r="I201" i="4"/>
  <c r="J201" i="4" s="1"/>
  <c r="H201" i="4"/>
  <c r="I200" i="4"/>
  <c r="J200" i="4" s="1"/>
  <c r="H200" i="4"/>
  <c r="I199" i="4"/>
  <c r="J199" i="4" s="1"/>
  <c r="H199" i="4"/>
  <c r="I198" i="4"/>
  <c r="J198" i="4" s="1"/>
  <c r="H198" i="4"/>
  <c r="I197" i="4"/>
  <c r="J197" i="4" s="1"/>
  <c r="H197" i="4"/>
  <c r="I196" i="4"/>
  <c r="J196" i="4" s="1"/>
  <c r="H196" i="4"/>
  <c r="I195" i="4"/>
  <c r="J195" i="4" s="1"/>
  <c r="H195" i="4"/>
  <c r="I194" i="4"/>
  <c r="J194" i="4" s="1"/>
  <c r="H194" i="4"/>
  <c r="I193" i="4"/>
  <c r="J193" i="4" s="1"/>
  <c r="H193" i="4"/>
  <c r="I192" i="4"/>
  <c r="J192" i="4" s="1"/>
  <c r="H192" i="4"/>
  <c r="I191" i="4"/>
  <c r="J191" i="4" s="1"/>
  <c r="H191" i="4"/>
  <c r="I190" i="4"/>
  <c r="J190" i="4" s="1"/>
  <c r="H190" i="4"/>
  <c r="I189" i="4"/>
  <c r="J189" i="4" s="1"/>
  <c r="H189" i="4"/>
  <c r="I188" i="4"/>
  <c r="J188" i="4" s="1"/>
  <c r="H188" i="4"/>
  <c r="I187" i="4"/>
  <c r="J187" i="4" s="1"/>
  <c r="H187" i="4"/>
  <c r="I186" i="4"/>
  <c r="J186" i="4" s="1"/>
  <c r="H186" i="4"/>
  <c r="I185" i="4"/>
  <c r="J185" i="4" s="1"/>
  <c r="H185" i="4"/>
  <c r="I184" i="4"/>
  <c r="J184" i="4" s="1"/>
  <c r="H184" i="4"/>
  <c r="I183" i="4"/>
  <c r="J183" i="4" s="1"/>
  <c r="H183" i="4"/>
  <c r="I182" i="4"/>
  <c r="J182" i="4" s="1"/>
  <c r="H182" i="4"/>
  <c r="I181" i="4"/>
  <c r="J181" i="4" s="1"/>
  <c r="H181" i="4"/>
  <c r="I180" i="4"/>
  <c r="J180" i="4" s="1"/>
  <c r="H180" i="4"/>
  <c r="I179" i="4"/>
  <c r="J179" i="4" s="1"/>
  <c r="H179" i="4"/>
  <c r="I178" i="4"/>
  <c r="J178" i="4" s="1"/>
  <c r="H178" i="4"/>
  <c r="I177" i="4"/>
  <c r="J177" i="4" s="1"/>
  <c r="H177" i="4"/>
  <c r="I176" i="4"/>
  <c r="J176" i="4" s="1"/>
  <c r="H176" i="4"/>
  <c r="I175" i="4"/>
  <c r="J175" i="4" s="1"/>
  <c r="H175" i="4"/>
  <c r="I174" i="4"/>
  <c r="J174" i="4" s="1"/>
  <c r="H174" i="4"/>
  <c r="I173" i="4"/>
  <c r="J173" i="4" s="1"/>
  <c r="H173" i="4"/>
  <c r="I172" i="4"/>
  <c r="J172" i="4" s="1"/>
  <c r="H172" i="4"/>
  <c r="I171" i="4"/>
  <c r="J171" i="4" s="1"/>
  <c r="H171" i="4"/>
  <c r="I170" i="4"/>
  <c r="J170" i="4" s="1"/>
  <c r="H170" i="4"/>
  <c r="I169" i="4"/>
  <c r="J169" i="4" s="1"/>
  <c r="H169" i="4"/>
  <c r="I168" i="4"/>
  <c r="J168" i="4" s="1"/>
  <c r="H168" i="4"/>
  <c r="I167" i="4"/>
  <c r="J167" i="4" s="1"/>
  <c r="H167" i="4"/>
  <c r="I166" i="4"/>
  <c r="J166" i="4" s="1"/>
  <c r="H166" i="4"/>
  <c r="I165" i="4"/>
  <c r="J165" i="4" s="1"/>
  <c r="H165" i="4"/>
  <c r="I164" i="4"/>
  <c r="J164" i="4" s="1"/>
  <c r="H164" i="4"/>
  <c r="I163" i="4"/>
  <c r="J163" i="4" s="1"/>
  <c r="H163" i="4"/>
  <c r="I162" i="4"/>
  <c r="J162" i="4" s="1"/>
  <c r="H162" i="4"/>
  <c r="I161" i="4"/>
  <c r="J161" i="4" s="1"/>
  <c r="H161" i="4"/>
  <c r="I160" i="4"/>
  <c r="J160" i="4" s="1"/>
  <c r="H160" i="4"/>
  <c r="I159" i="4"/>
  <c r="J159" i="4" s="1"/>
  <c r="H159" i="4"/>
  <c r="I158" i="4"/>
  <c r="J158" i="4" s="1"/>
  <c r="H158" i="4"/>
  <c r="I157" i="4"/>
  <c r="J157" i="4" s="1"/>
  <c r="H157" i="4"/>
  <c r="I156" i="4"/>
  <c r="J156" i="4" s="1"/>
  <c r="H156" i="4"/>
  <c r="I155" i="4"/>
  <c r="J155" i="4" s="1"/>
  <c r="H155" i="4"/>
  <c r="I154" i="4"/>
  <c r="J154" i="4" s="1"/>
  <c r="H154" i="4"/>
  <c r="I153" i="4"/>
  <c r="J153" i="4" s="1"/>
  <c r="H153" i="4"/>
  <c r="I152" i="4"/>
  <c r="J152" i="4" s="1"/>
  <c r="H152" i="4"/>
  <c r="I151" i="4"/>
  <c r="J151" i="4" s="1"/>
  <c r="H151" i="4"/>
  <c r="I150" i="4"/>
  <c r="J150" i="4" s="1"/>
  <c r="H150" i="4"/>
  <c r="I149" i="4"/>
  <c r="J149" i="4" s="1"/>
  <c r="H149" i="4"/>
  <c r="I148" i="4"/>
  <c r="J148" i="4" s="1"/>
  <c r="H148" i="4"/>
  <c r="I147" i="4"/>
  <c r="J147" i="4" s="1"/>
  <c r="H147" i="4"/>
  <c r="I146" i="4"/>
  <c r="J146" i="4" s="1"/>
  <c r="H146" i="4"/>
  <c r="I145" i="4"/>
  <c r="J145" i="4" s="1"/>
  <c r="H145" i="4"/>
  <c r="I144" i="4"/>
  <c r="J144" i="4" s="1"/>
  <c r="H144" i="4"/>
  <c r="I143" i="4"/>
  <c r="J143" i="4" s="1"/>
  <c r="H143" i="4"/>
  <c r="I142" i="4"/>
  <c r="J142" i="4" s="1"/>
  <c r="H142" i="4"/>
  <c r="I141" i="4"/>
  <c r="J141" i="4" s="1"/>
  <c r="H141" i="4"/>
  <c r="I140" i="4"/>
  <c r="J140" i="4" s="1"/>
  <c r="H140" i="4"/>
  <c r="I139" i="4"/>
  <c r="J139" i="4" s="1"/>
  <c r="H139" i="4"/>
  <c r="I138" i="4"/>
  <c r="J138" i="4" s="1"/>
  <c r="H138" i="4"/>
  <c r="I137" i="4"/>
  <c r="J137" i="4" s="1"/>
  <c r="H137" i="4"/>
  <c r="I136" i="4"/>
  <c r="J136" i="4" s="1"/>
  <c r="H136" i="4"/>
  <c r="I135" i="4"/>
  <c r="J135" i="4" s="1"/>
  <c r="H135" i="4"/>
  <c r="I134" i="4"/>
  <c r="J134" i="4" s="1"/>
  <c r="H134" i="4"/>
  <c r="I133" i="4"/>
  <c r="J133" i="4" s="1"/>
  <c r="H133" i="4"/>
  <c r="I132" i="4"/>
  <c r="J132" i="4" s="1"/>
  <c r="H132" i="4"/>
  <c r="I131" i="4"/>
  <c r="J131" i="4" s="1"/>
  <c r="H131" i="4"/>
  <c r="I130" i="4"/>
  <c r="J130" i="4" s="1"/>
  <c r="H130" i="4"/>
  <c r="I129" i="4"/>
  <c r="J129" i="4" s="1"/>
  <c r="H129" i="4"/>
  <c r="I128" i="4"/>
  <c r="J128" i="4" s="1"/>
  <c r="H128" i="4"/>
  <c r="I127" i="4"/>
  <c r="J127" i="4" s="1"/>
  <c r="H127" i="4"/>
  <c r="I126" i="4"/>
  <c r="J126" i="4" s="1"/>
  <c r="H126" i="4"/>
  <c r="I125" i="4"/>
  <c r="J125" i="4" s="1"/>
  <c r="H125" i="4"/>
  <c r="I124" i="4"/>
  <c r="J124" i="4" s="1"/>
  <c r="H124" i="4"/>
  <c r="I123" i="4"/>
  <c r="J123" i="4" s="1"/>
  <c r="H123" i="4"/>
  <c r="I122" i="4"/>
  <c r="J122" i="4" s="1"/>
  <c r="H122" i="4"/>
  <c r="I121" i="4"/>
  <c r="J121" i="4" s="1"/>
  <c r="H121" i="4"/>
  <c r="I120" i="4"/>
  <c r="J120" i="4" s="1"/>
  <c r="H120" i="4"/>
  <c r="I119" i="4"/>
  <c r="J119" i="4" s="1"/>
  <c r="H119" i="4"/>
  <c r="I118" i="4"/>
  <c r="J118" i="4" s="1"/>
  <c r="H118" i="4"/>
  <c r="I117" i="4"/>
  <c r="J117" i="4" s="1"/>
  <c r="H117" i="4"/>
  <c r="I116" i="4"/>
  <c r="J116" i="4" s="1"/>
  <c r="H116" i="4"/>
  <c r="I115" i="4"/>
  <c r="J115" i="4" s="1"/>
  <c r="H115" i="4"/>
  <c r="I114" i="4"/>
  <c r="J114" i="4" s="1"/>
  <c r="H114" i="4"/>
  <c r="I113" i="4"/>
  <c r="J113" i="4" s="1"/>
  <c r="H113" i="4"/>
  <c r="I112" i="4"/>
  <c r="J112" i="4" s="1"/>
  <c r="H112" i="4"/>
  <c r="I111" i="4"/>
  <c r="J111" i="4" s="1"/>
  <c r="H111" i="4"/>
  <c r="I110" i="4"/>
  <c r="J110" i="4" s="1"/>
  <c r="H110" i="4"/>
  <c r="I109" i="4"/>
  <c r="J109" i="4" s="1"/>
  <c r="H109" i="4"/>
  <c r="I108" i="4"/>
  <c r="J108" i="4" s="1"/>
  <c r="H108" i="4"/>
  <c r="I107" i="4"/>
  <c r="J107" i="4" s="1"/>
  <c r="H107" i="4"/>
  <c r="I106" i="4"/>
  <c r="J106" i="4" s="1"/>
  <c r="H106" i="4"/>
  <c r="I105" i="4"/>
  <c r="J105" i="4" s="1"/>
  <c r="H105" i="4"/>
  <c r="I104" i="4"/>
  <c r="J104" i="4" s="1"/>
  <c r="H104" i="4"/>
  <c r="I103" i="4"/>
  <c r="J103" i="4" s="1"/>
  <c r="H103" i="4"/>
  <c r="I102" i="4"/>
  <c r="J102" i="4" s="1"/>
  <c r="H102" i="4"/>
  <c r="I101" i="4"/>
  <c r="J101" i="4" s="1"/>
  <c r="H101" i="4"/>
  <c r="I100" i="4"/>
  <c r="J100" i="4" s="1"/>
  <c r="H100" i="4"/>
  <c r="I99" i="4"/>
  <c r="J99" i="4" s="1"/>
  <c r="H99" i="4"/>
  <c r="I98" i="4"/>
  <c r="J98" i="4" s="1"/>
  <c r="H98" i="4"/>
  <c r="I97" i="4"/>
  <c r="J97" i="4" s="1"/>
  <c r="H97" i="4"/>
  <c r="I96" i="4"/>
  <c r="J96" i="4" s="1"/>
  <c r="H96" i="4"/>
  <c r="I95" i="4"/>
  <c r="J95" i="4" s="1"/>
  <c r="H95" i="4"/>
  <c r="I94" i="4"/>
  <c r="J94" i="4" s="1"/>
  <c r="H94" i="4"/>
  <c r="I93" i="4"/>
  <c r="J93" i="4" s="1"/>
  <c r="H93" i="4"/>
  <c r="I92" i="4"/>
  <c r="J92" i="4" s="1"/>
  <c r="H92" i="4"/>
  <c r="I91" i="4"/>
  <c r="J91" i="4" s="1"/>
  <c r="H91" i="4"/>
  <c r="I90" i="4"/>
  <c r="J90" i="4" s="1"/>
  <c r="H90" i="4"/>
  <c r="I89" i="4"/>
  <c r="J89" i="4" s="1"/>
  <c r="H89" i="4"/>
  <c r="I88" i="4"/>
  <c r="J88" i="4" s="1"/>
  <c r="H88" i="4"/>
  <c r="I87" i="4"/>
  <c r="J87" i="4" s="1"/>
  <c r="H87" i="4"/>
  <c r="I86" i="4"/>
  <c r="J86" i="4" s="1"/>
  <c r="H86" i="4"/>
  <c r="I85" i="4"/>
  <c r="J85" i="4" s="1"/>
  <c r="H85" i="4"/>
  <c r="I84" i="4"/>
  <c r="J84" i="4" s="1"/>
  <c r="H84" i="4"/>
  <c r="I83" i="4"/>
  <c r="J83" i="4" s="1"/>
  <c r="H83" i="4"/>
  <c r="I82" i="4"/>
  <c r="J82" i="4" s="1"/>
  <c r="H82" i="4"/>
  <c r="I81" i="4"/>
  <c r="J81" i="4" s="1"/>
  <c r="H81" i="4"/>
  <c r="I80" i="4"/>
  <c r="J80" i="4" s="1"/>
  <c r="H80" i="4"/>
  <c r="I79" i="4"/>
  <c r="J79" i="4" s="1"/>
  <c r="H79" i="4"/>
  <c r="I78" i="4"/>
  <c r="J78" i="4" s="1"/>
  <c r="H78" i="4"/>
  <c r="I77" i="4"/>
  <c r="J77" i="4" s="1"/>
  <c r="H77" i="4"/>
  <c r="I76" i="4"/>
  <c r="J76" i="4" s="1"/>
  <c r="H76" i="4"/>
  <c r="I75" i="4"/>
  <c r="J75" i="4" s="1"/>
  <c r="H75" i="4"/>
  <c r="I74" i="4"/>
  <c r="J74" i="4" s="1"/>
  <c r="H74" i="4"/>
  <c r="I73" i="4"/>
  <c r="J73" i="4" s="1"/>
  <c r="H73" i="4"/>
  <c r="I72" i="4"/>
  <c r="J72" i="4" s="1"/>
  <c r="H72" i="4"/>
  <c r="I71" i="4"/>
  <c r="J71" i="4" s="1"/>
  <c r="H71" i="4"/>
  <c r="I70" i="4"/>
  <c r="J70" i="4" s="1"/>
  <c r="H70" i="4"/>
  <c r="I69" i="4"/>
  <c r="J69" i="4" s="1"/>
  <c r="H69" i="4"/>
  <c r="I68" i="4"/>
  <c r="J68" i="4" s="1"/>
  <c r="H68" i="4"/>
  <c r="I67" i="4"/>
  <c r="J67" i="4" s="1"/>
  <c r="H67" i="4"/>
  <c r="I66" i="4"/>
  <c r="J66" i="4" s="1"/>
  <c r="H66" i="4"/>
  <c r="I65" i="4"/>
  <c r="J65" i="4" s="1"/>
  <c r="H65" i="4"/>
  <c r="I64" i="4"/>
  <c r="J64" i="4" s="1"/>
  <c r="H64" i="4"/>
  <c r="I63" i="4"/>
  <c r="J63" i="4" s="1"/>
  <c r="H63" i="4"/>
  <c r="I62" i="4"/>
  <c r="J62" i="4" s="1"/>
  <c r="H62" i="4"/>
  <c r="I61" i="4"/>
  <c r="J61" i="4" s="1"/>
  <c r="H61" i="4"/>
  <c r="I60" i="4"/>
  <c r="J60" i="4" s="1"/>
  <c r="H60" i="4"/>
  <c r="I59" i="4"/>
  <c r="J59" i="4" s="1"/>
  <c r="H59" i="4"/>
  <c r="I58" i="4"/>
  <c r="J58" i="4" s="1"/>
  <c r="H58" i="4"/>
  <c r="I57" i="4"/>
  <c r="J57" i="4" s="1"/>
  <c r="H57" i="4"/>
  <c r="I56" i="4"/>
  <c r="J56" i="4" s="1"/>
  <c r="H56" i="4"/>
  <c r="I55" i="4"/>
  <c r="J55" i="4" s="1"/>
  <c r="H55" i="4"/>
  <c r="I54" i="4"/>
  <c r="J54" i="4" s="1"/>
  <c r="H54" i="4"/>
  <c r="I53" i="4"/>
  <c r="J53" i="4" s="1"/>
  <c r="H53" i="4"/>
  <c r="I52" i="4"/>
  <c r="J52" i="4" s="1"/>
  <c r="H52" i="4"/>
  <c r="I51" i="4"/>
  <c r="J51" i="4" s="1"/>
  <c r="H51" i="4"/>
  <c r="I50" i="4"/>
  <c r="J50" i="4" s="1"/>
  <c r="H50" i="4"/>
  <c r="I49" i="4"/>
  <c r="J49" i="4" s="1"/>
  <c r="H49" i="4"/>
  <c r="I48" i="4"/>
  <c r="J48" i="4" s="1"/>
  <c r="H48" i="4"/>
  <c r="I47" i="4"/>
  <c r="J47" i="4" s="1"/>
  <c r="H47" i="4"/>
  <c r="I46" i="4"/>
  <c r="J46" i="4" s="1"/>
  <c r="H46" i="4"/>
  <c r="I45" i="4"/>
  <c r="J45" i="4" s="1"/>
  <c r="H45" i="4"/>
  <c r="I44" i="4"/>
  <c r="J44" i="4" s="1"/>
  <c r="H44" i="4"/>
  <c r="I43" i="4"/>
  <c r="J43" i="4" s="1"/>
  <c r="I42" i="4"/>
  <c r="J42" i="4" s="1"/>
  <c r="H42" i="4"/>
  <c r="I41" i="4"/>
  <c r="J41" i="4" s="1"/>
  <c r="H41" i="4"/>
  <c r="I40" i="4"/>
  <c r="J40" i="4" s="1"/>
  <c r="H40" i="4"/>
  <c r="I39" i="4"/>
  <c r="J39" i="4" s="1"/>
  <c r="H39" i="4"/>
  <c r="I38" i="4"/>
  <c r="J38" i="4" s="1"/>
  <c r="H38" i="4"/>
  <c r="I37" i="4"/>
  <c r="J37" i="4" s="1"/>
  <c r="H37" i="4"/>
  <c r="I36" i="4"/>
  <c r="J36" i="4" s="1"/>
  <c r="H36" i="4"/>
  <c r="I35" i="4"/>
  <c r="J35" i="4" s="1"/>
  <c r="H3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<sst xmlns="http://schemas.openxmlformats.org/spreadsheetml/2006/main" count="875" uniqueCount="511">
  <si>
    <t>1 Data entry, cells, flash fill, and formulas</t>
  </si>
  <si>
    <t>2 Arithmetic formulas</t>
  </si>
  <si>
    <t>Calculate</t>
  </si>
  <si>
    <t xml:space="preserve">Result </t>
  </si>
  <si>
    <t>=1+2</t>
  </si>
  <si>
    <t>=2*9</t>
  </si>
  <si>
    <t>=9/3</t>
  </si>
  <si>
    <t>=7-1</t>
  </si>
  <si>
    <t>=1+3*2</t>
  </si>
  <si>
    <t>=5*(2+3)</t>
  </si>
  <si>
    <t>=5*2 + 3</t>
  </si>
  <si>
    <t>3 Comparison and logical values</t>
  </si>
  <si>
    <t>Let us try som different expressions to evaluate. Are these TRUE or FALSE?</t>
  </si>
  <si>
    <t>=1=1</t>
  </si>
  <si>
    <t>=2&gt;1</t>
  </si>
  <si>
    <t>=44&lt;3</t>
  </si>
  <si>
    <t>=3&lt;=3</t>
  </si>
  <si>
    <t>=3&gt;=3</t>
  </si>
  <si>
    <t xml:space="preserve"> =3&gt;=4</t>
  </si>
  <si>
    <t>TRUE or FALSE?</t>
  </si>
  <si>
    <t>=AND(TRUE;TRUE)</t>
  </si>
  <si>
    <t>=AND(TRUE;TRUE;FALSE)</t>
  </si>
  <si>
    <t>=OR(FALSE;FALSE;FALSE;TRUE)</t>
  </si>
  <si>
    <t>=OR(FALSE;FALSE)</t>
  </si>
  <si>
    <t>=NOT(TRUE)</t>
  </si>
  <si>
    <t>=NOT(FALSE)</t>
  </si>
  <si>
    <t>=NOT(3&gt;=4)</t>
  </si>
  <si>
    <t>4 References</t>
  </si>
  <si>
    <t>Consider the following numbers:</t>
  </si>
  <si>
    <t>Let us test out some refrerences with formulas!</t>
  </si>
  <si>
    <t>Referance formula</t>
  </si>
  <si>
    <t>What formula calculates</t>
  </si>
  <si>
    <t>Expected result</t>
  </si>
  <si>
    <t>Actual reference formula</t>
  </si>
  <si>
    <t>=B13+C13</t>
  </si>
  <si>
    <t>=E13*F13</t>
  </si>
  <si>
    <t>=B13/E13</t>
  </si>
  <si>
    <t>=C13-10</t>
  </si>
  <si>
    <t>5 Shortcuts, ranges, and =SUM</t>
  </si>
  <si>
    <r>
      <t>Answer in the</t>
    </r>
    <r>
      <rPr>
        <b/>
        <sz val="11"/>
        <color rgb="FF006100"/>
        <rFont val="Calibri"/>
        <family val="2"/>
        <scheme val="minor"/>
      </rPr>
      <t xml:space="preserve"> green cells</t>
    </r>
  </si>
  <si>
    <t>Calculate the sum of the column in grey.</t>
  </si>
  <si>
    <t>Use SHIFT+DOWN to cells below.</t>
  </si>
  <si>
    <t>Use CTRL+SHIFT+DOWN to select</t>
  </si>
  <si>
    <t>all cells below until a blank cell.</t>
  </si>
  <si>
    <t>And use the mouse!</t>
  </si>
  <si>
    <t>Calculate the sum of the row below.</t>
  </si>
  <si>
    <t>CTRL+SHIFT+RIGHT to select.</t>
  </si>
  <si>
    <t>Calculate the sum of the rectangular range.</t>
  </si>
  <si>
    <t>CTRL+SHIFT+RIGHT</t>
  </si>
  <si>
    <t>and</t>
  </si>
  <si>
    <t>CTRL+SHIFT+LEFT</t>
  </si>
  <si>
    <t>Calculate the sum of multiple rectangular ranges</t>
  </si>
  <si>
    <t>LOL</t>
  </si>
  <si>
    <t>Rembember to HOLD CTRL to select multiple ranges at once!</t>
  </si>
  <si>
    <t>Errors in formulas</t>
  </si>
  <si>
    <t>Formula</t>
  </si>
  <si>
    <t>Error</t>
  </si>
  <si>
    <t>Explanation</t>
  </si>
  <si>
    <t>One of the inputs is of the wrong data type.</t>
  </si>
  <si>
    <t>Division by 0.</t>
  </si>
  <si>
    <t>The function refers to something that doesn't exist.</t>
  </si>
  <si>
    <t>The number(s) used in the formula are bad.</t>
  </si>
  <si>
    <t xml:space="preserve">Hover over to see error. Error messages in Excel are not very good compared to, e.g., Python. </t>
  </si>
  <si>
    <t>Data types</t>
  </si>
  <si>
    <t>Example 1</t>
  </si>
  <si>
    <t>Example 2</t>
  </si>
  <si>
    <t>Type</t>
  </si>
  <si>
    <t>Number</t>
  </si>
  <si>
    <t>Text</t>
  </si>
  <si>
    <t>Logical</t>
  </si>
  <si>
    <t>Use the TYPE function to identify the data type.</t>
  </si>
  <si>
    <t>6 More formulas with shirt sales</t>
  </si>
  <si>
    <t>Question</t>
  </si>
  <si>
    <t>Function</t>
  </si>
  <si>
    <t>Answer</t>
  </si>
  <si>
    <t>How many rows are there in the data set?</t>
  </si>
  <si>
    <t>How many columns are there in the data set?</t>
  </si>
  <si>
    <t>What is the grand total of sales in January?</t>
  </si>
  <si>
    <t>What is the grand total of sales in February?</t>
  </si>
  <si>
    <t>What was the grand total of sales in both months combined?</t>
  </si>
  <si>
    <t>What is the mean percent increase in sales?</t>
  </si>
  <si>
    <t>What is the maximal percent increase in sales?</t>
  </si>
  <si>
    <t>What is the minimal percent increase in sales?</t>
  </si>
  <si>
    <t>Auxilliary data:</t>
  </si>
  <si>
    <t>Did the mean sales increase from January to February?</t>
  </si>
  <si>
    <t>How many salespeople posted their shirt sizes?</t>
  </si>
  <si>
    <t>What percentage of salespeople posted their shirt size?</t>
  </si>
  <si>
    <t>How many salespeople have shirt size XL?</t>
  </si>
  <si>
    <t>What is the percent increase in mean sales?</t>
  </si>
  <si>
    <t>first_name</t>
  </si>
  <si>
    <t>last_name</t>
  </si>
  <si>
    <t>gender</t>
  </si>
  <si>
    <t>shirt_size</t>
  </si>
  <si>
    <t>sales_jan</t>
  </si>
  <si>
    <t>sales_feb</t>
  </si>
  <si>
    <t>sales_total</t>
  </si>
  <si>
    <t>sales_diff</t>
  </si>
  <si>
    <t>pct_increase</t>
  </si>
  <si>
    <t>Claybourne</t>
  </si>
  <si>
    <t>Dimbleby</t>
  </si>
  <si>
    <t>Male</t>
  </si>
  <si>
    <t>M</t>
  </si>
  <si>
    <t>Alane</t>
  </si>
  <si>
    <t>Conkie</t>
  </si>
  <si>
    <t>Female</t>
  </si>
  <si>
    <t>L</t>
  </si>
  <si>
    <t>Bobby</t>
  </si>
  <si>
    <t>McVie</t>
  </si>
  <si>
    <t>XL</t>
  </si>
  <si>
    <t>Marys</t>
  </si>
  <si>
    <t>Leale</t>
  </si>
  <si>
    <t>Nichole</t>
  </si>
  <si>
    <t>Aylward</t>
  </si>
  <si>
    <t>Kennett</t>
  </si>
  <si>
    <t>Biasio</t>
  </si>
  <si>
    <t>XS</t>
  </si>
  <si>
    <t>Rebecca</t>
  </si>
  <si>
    <t>Clemensen</t>
  </si>
  <si>
    <t>Genderfluid</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</si>
  <si>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</si>
  <si>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</si>
  <si>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</si>
  <si>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</si>
  <si>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</si>
  <si>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</si>
  <si>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</si>
  <si>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</si>
  <si>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</si>
  <si>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</si>
  <si>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</si>
  <si>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</si>
  <si>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</si>
  <si>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</si>
  <si>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</si>
  <si>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</si>
  <si>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</si>
  <si>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</si>
  <si>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</si>
  <si>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</si>
  <si>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</si>
  <si>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</si>
  <si>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Bigender</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</si>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</sst>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kr&quot;\ * #,##0.00_-;\-&quot;kr&quot;\ * #,##0.00_-;_-&quot;kr&quot;\ * &quot;-&quot;??_-;_-@_-"/>
    <numFmt numFmtId="43" formatCode="_-* #,##0.00_-;\-* #,##0.00_-;_-* &quot;-&quot;??_-;_-@_-"/>
    <numFmt numFmtId="164" formatCode="[$-F800]dddd\,\ mmmm\ dd\,\ yyyy"/>
  </numFmts>
  <fonts count="13">
    <font>
      <sz val="11"/>
      <color theme="1"/>
      <name val="Calibri"/>
      <family val="2"/>
      <scheme val="minor"/>
    </font>
    <font>
      <sz val="11"/>
      <color theme="1"/>
      <name val="Calibri"/>
      <family val="2"/>
      <scheme val="minor"/>
    </font>
    <font>
      <b/>
      <sz val="15"/>
      <color theme="3"/>
      <name val="Calibri"/>
      <family val="2"/>
      <scheme val="minor"/>
    </font>
    <font>
      <sz val="11"/>
      <color theme="1"/>
      <name val="Calibri"/>
      <family val="2"/>
    </font>
    <font>
      <b/>
      <sz val="11"/>
      <color theme="1"/>
      <name val="Calibri"/>
      <family val="2"/>
    </font>
    <font>
      <b/>
      <sz val="12"/>
      <color theme="1"/>
      <name val="Calibri"/>
      <family val="2"/>
    </font>
    <font>
      <sz val="11"/>
      <color rgb="FF006100"/>
      <name val="Calibri"/>
      <family val="2"/>
      <scheme val="minor"/>
    </font>
    <font>
      <sz val="11"/>
      <color rgb="FFFF0000"/>
      <name val="Calibri"/>
      <family val="2"/>
    </font>
    <font>
      <b/>
      <sz val="13"/>
      <color theme="3"/>
      <name val="Calibri"/>
      <family val="2"/>
      <scheme val="minor"/>
    </font>
    <font>
      <b/>
      <sz val="11"/>
      <color theme="3"/>
      <name val="Calibri"/>
      <family val="2"/>
      <scheme val="minor"/>
    </font>
    <font>
      <b/>
      <sz val="11"/>
      <color theme="1"/>
      <name val="Calibri"/>
      <family val="2"/>
      <scheme val="minor"/>
    </font>
    <font>
      <b/>
      <sz val="11"/>
      <color rgb="FF006100"/>
      <name val="Calibri"/>
      <family val="2"/>
      <scheme val="minor"/>
    </font>
    <font>
      <sz val="11"/>
      <name val="Calibri"/>
      <family val="2"/>
      <scheme val="minor"/>
    </font>
  </fonts>
  <fills count="7">
    <fill>
      <patternFill patternType="none"/>
    </fill>
    <fill>
      <patternFill patternType="gray125"/>
    </fill>
    <fill>
      <patternFill patternType="solid">
        <fgColor rgb="FFFFFFCC"/>
      </patternFill>
    </fill>
    <fill>
      <patternFill patternType="solid">
        <fgColor rgb="FFC6EFCE"/>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s>
  <borders count="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tint="0.499984740745262"/>
      </bottom>
      <diagonal/>
    </border>
    <border>
      <left/>
      <right/>
      <top/>
      <bottom style="medium">
        <color theme="4" tint="0.39997558519241921"/>
      </bottom>
      <diagonal/>
    </border>
  </borders>
  <cellStyleXfs count="6">
    <xf numFmtId="0" fontId="0" fillId="0" borderId="0"/>
    <xf numFmtId="0" fontId="2" fillId="0" borderId="1" applyNumberFormat="0" applyFill="0" applyAlignment="0" applyProtection="0"/>
    <xf numFmtId="0" fontId="1" fillId="2" borderId="2" applyNumberFormat="0" applyFont="0" applyAlignment="0" applyProtection="0"/>
    <xf numFmtId="0" fontId="6" fillId="3"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cellStyleXfs>
  <cellXfs count="24">
    <xf numFmtId="0" fontId="0" fillId="0" borderId="0" xfId="0"/>
    <xf numFmtId="14" fontId="0" fillId="0" borderId="0" xfId="0" applyNumberFormat="1"/>
    <xf numFmtId="0" fontId="3" fillId="0" borderId="0" xfId="0" applyFont="1"/>
    <xf numFmtId="43" fontId="3" fillId="0" borderId="0" xfId="0" applyNumberFormat="1" applyFont="1"/>
    <xf numFmtId="0" fontId="3" fillId="0" borderId="0" xfId="0" quotePrefix="1" applyFont="1"/>
    <xf numFmtId="0" fontId="3" fillId="2" borderId="2" xfId="2" applyFont="1"/>
    <xf numFmtId="0" fontId="4" fillId="0" borderId="0" xfId="0" applyFont="1"/>
    <xf numFmtId="0" fontId="5" fillId="0" borderId="0" xfId="0" applyFont="1"/>
    <xf numFmtId="16" fontId="3" fillId="0" borderId="0" xfId="0" applyNumberFormat="1" applyFont="1"/>
    <xf numFmtId="0" fontId="7" fillId="0" borderId="0" xfId="0" applyFont="1"/>
    <xf numFmtId="44" fontId="3" fillId="0" borderId="0" xfId="0" applyNumberFormat="1" applyFont="1"/>
    <xf numFmtId="0" fontId="9" fillId="0" borderId="5" xfId="5"/>
    <xf numFmtId="0" fontId="9" fillId="0" borderId="5" xfId="5" applyAlignment="1">
      <alignment horizontal="left"/>
    </xf>
    <xf numFmtId="0" fontId="2" fillId="0" borderId="1" xfId="1"/>
    <xf numFmtId="0" fontId="8" fillId="0" borderId="4" xfId="4"/>
    <xf numFmtId="0" fontId="6" fillId="3" borderId="3" xfId="3" applyBorder="1"/>
    <xf numFmtId="0" fontId="0" fillId="0" borderId="0" xfId="0" quotePrefix="1"/>
    <xf numFmtId="0" fontId="0" fillId="0" borderId="0" xfId="0" applyAlignment="1">
      <alignment horizontal="left"/>
    </xf>
    <xf numFmtId="164" fontId="3" fillId="2" borderId="2" xfId="2" applyNumberFormat="1" applyFont="1"/>
    <xf numFmtId="0" fontId="12" fillId="4" borderId="0" xfId="0" applyFont="1" applyFill="1"/>
    <xf numFmtId="0" fontId="10" fillId="0" borderId="0" xfId="0" applyFont="1"/>
    <xf numFmtId="0" fontId="3" fillId="5" borderId="0" xfId="0" applyFont="1" applyFill="1"/>
    <xf numFmtId="0" fontId="0" fillId="5" borderId="0" xfId="0" applyFill="1"/>
    <xf numFmtId="0" fontId="0" fillId="6" borderId="0" xfId="0" applyFill="1"/>
  </cellXfs>
  <cellStyles count="6">
    <cellStyle name="God" xfId="3" builtinId="26"/>
    <cellStyle name="Merknad" xfId="2" builtinId="10"/>
    <cellStyle name="Normal" xfId="0" builtinId="0"/>
    <cellStyle name="Overskrift 1" xfId="1" builtinId="16"/>
    <cellStyle name="Overskrift 2" xfId="4" builtinId="17"/>
    <cellStyle name="Overskrift 3" xfId="5" builtinId="18"/>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xdr:col>
      <xdr:colOff>23810</xdr:colOff>
      <xdr:row>3</xdr:row>
      <xdr:rowOff>23812</xdr:rowOff>
    </xdr:from>
    <xdr:to>
      <xdr:col>5</xdr:col>
      <xdr:colOff>595312</xdr:colOff>
      <xdr:row>12</xdr:row>
      <xdr:rowOff>87312</xdr:rowOff>
    </xdr:to>
    <xdr:sp macro="" textlink="">
      <xdr:nvSpPr>
        <xdr:cNvPr id="2" name="TextBox 1">
          <a:extLst>
            <a:ext uri="{FF2B5EF4-FFF2-40B4-BE49-F238E27FC236}">
              <a16:creationId xmlns:a16="http://schemas.microsoft.com/office/drawing/2014/main" id="{B7BEE6C3-E621-49E5-AE9A-623680CDB02C}"/>
            </a:ext>
          </a:extLst>
        </xdr:cNvPr>
        <xdr:cNvSpPr txBox="1"/>
      </xdr:nvSpPr>
      <xdr:spPr>
        <a:xfrm>
          <a:off x="634998" y="666750"/>
          <a:ext cx="4960939" cy="17780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endParaRPr lang="nb-NO" sz="1100" b="1" baseline="0"/>
        </a:p>
        <a:p>
          <a:r>
            <a:rPr lang="nb-NO" sz="1100" b="1" baseline="0"/>
            <a:t>Cell: </a:t>
          </a:r>
          <a:r>
            <a:rPr lang="nb-NO" sz="1100" baseline="0"/>
            <a:t>A block in Excel.</a:t>
          </a:r>
        </a:p>
        <a:p>
          <a:r>
            <a:rPr lang="nb-NO" sz="1100" b="1" baseline="0"/>
            <a:t>Reference: </a:t>
          </a:r>
          <a:r>
            <a:rPr lang="nb-NO" sz="1100" baseline="0"/>
            <a:t>Name of a cell, e.g., G7, K11.</a:t>
          </a:r>
        </a:p>
        <a:p>
          <a:r>
            <a:rPr lang="nb-NO" sz="1100" b="1" baseline="0"/>
            <a:t>Blank cell: </a:t>
          </a:r>
          <a:r>
            <a:rPr lang="nb-NO" sz="1100" baseline="0"/>
            <a:t>Contains nothing.</a:t>
          </a:r>
        </a:p>
        <a:p>
          <a:r>
            <a:rPr lang="nb-NO" sz="1100" b="1" baseline="0"/>
            <a:t>Active cell: </a:t>
          </a:r>
          <a:r>
            <a:rPr lang="nb-NO" sz="1100" b="0" baseline="0"/>
            <a:t>The currently highlighted cell where you enter data.</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Worksheet: </a:t>
          </a:r>
          <a:r>
            <a:rPr lang="en-GB" sz="1100" baseline="0">
              <a:solidFill>
                <a:schemeClr val="dk1"/>
              </a:solidFill>
              <a:effectLst/>
              <a:latin typeface="+mn-lt"/>
              <a:ea typeface="+mn-ea"/>
              <a:cs typeface="+mn-cs"/>
            </a:rPr>
            <a:t>Often handy; but not relevant for programming.</a:t>
          </a:r>
          <a:endParaRPr lang="nb-NO" sz="1100" b="1" baseline="0"/>
        </a:p>
        <a:p>
          <a:pPr marL="0" marR="0" lvl="0" indent="0" defTabSz="914400" eaLnBrk="1" fontAlgn="auto" latinLnBrk="0" hangingPunct="1">
            <a:lnSpc>
              <a:spcPct val="100000"/>
            </a:lnSpc>
            <a:spcBef>
              <a:spcPts val="0"/>
            </a:spcBef>
            <a:spcAft>
              <a:spcPts val="0"/>
            </a:spcAft>
            <a:buClrTx/>
            <a:buSzTx/>
            <a:buFontTx/>
            <a:buNone/>
            <a:tabLst/>
            <a:defRPr/>
          </a:pPr>
          <a:r>
            <a:rPr lang="nb-NO" sz="1100" b="1" baseline="0">
              <a:solidFill>
                <a:schemeClr val="dk1"/>
              </a:solidFill>
              <a:effectLst/>
              <a:latin typeface="+mn-lt"/>
              <a:ea typeface="+mn-ea"/>
              <a:cs typeface="+mn-cs"/>
            </a:rPr>
            <a:t>Formatting: </a:t>
          </a:r>
          <a:r>
            <a:rPr lang="en-GB" sz="1100" baseline="0">
              <a:solidFill>
                <a:schemeClr val="dk1"/>
              </a:solidFill>
              <a:effectLst/>
              <a:latin typeface="+mn-lt"/>
              <a:ea typeface="+mn-ea"/>
              <a:cs typeface="+mn-cs"/>
            </a:rPr>
            <a:t>Works as usual; not the focus of this course.</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Flash fill: </a:t>
          </a:r>
          <a:r>
            <a:rPr lang="en-GB" sz="1100" baseline="0">
              <a:solidFill>
                <a:schemeClr val="dk1"/>
              </a:solidFill>
              <a:effectLst/>
              <a:latin typeface="+mn-lt"/>
              <a:ea typeface="+mn-ea"/>
              <a:cs typeface="+mn-cs"/>
            </a:rPr>
            <a:t>Often handy; but not relevant for programming.</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Formula: </a:t>
          </a:r>
          <a:r>
            <a:rPr lang="en-GB" sz="1100" baseline="0">
              <a:solidFill>
                <a:schemeClr val="dk1"/>
              </a:solidFill>
              <a:effectLst/>
              <a:latin typeface="+mn-lt"/>
              <a:ea typeface="+mn-ea"/>
              <a:cs typeface="+mn-cs"/>
            </a:rPr>
            <a:t>An expression that starts with "="</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nb-NO"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22718</xdr:colOff>
      <xdr:row>3</xdr:row>
      <xdr:rowOff>16327</xdr:rowOff>
    </xdr:from>
    <xdr:to>
      <xdr:col>5</xdr:col>
      <xdr:colOff>582386</xdr:colOff>
      <xdr:row>9</xdr:row>
      <xdr:rowOff>129444</xdr:rowOff>
    </xdr:to>
    <xdr:sp macro="" textlink="">
      <xdr:nvSpPr>
        <xdr:cNvPr id="2" name="TextBox 1">
          <a:extLst>
            <a:ext uri="{FF2B5EF4-FFF2-40B4-BE49-F238E27FC236}">
              <a16:creationId xmlns:a16="http://schemas.microsoft.com/office/drawing/2014/main" id="{CDD87883-1BDE-443D-B7B1-998479E7EA23}"/>
            </a:ext>
          </a:extLst>
        </xdr:cNvPr>
        <xdr:cNvSpPr txBox="1"/>
      </xdr:nvSpPr>
      <xdr:spPr>
        <a:xfrm>
          <a:off x="632318" y="664027"/>
          <a:ext cx="3858039" cy="125611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Arithmetic</a:t>
          </a:r>
          <a:r>
            <a:rPr lang="en-GB" sz="1100" b="0" baseline="0"/>
            <a:t> refers to calculations using addition, subtraction, division, and multiplication.</a:t>
          </a:r>
          <a:endParaRPr lang="en-GB" sz="1100" b="0"/>
        </a:p>
        <a:p>
          <a:endParaRPr lang="en-GB" sz="1100" b="0"/>
        </a:p>
        <a:p>
          <a:r>
            <a:rPr lang="en-GB" sz="1100" b="0"/>
            <a:t>ExcelJet.net</a:t>
          </a:r>
          <a:r>
            <a:rPr lang="en-GB" sz="1100" b="0" baseline="0"/>
            <a:t> is a great page for information about Excel. We recommend you use this page to learn about Excel. To learn about arithmetics in Excel you can google "ExcelJet arithmetic" and read about the </a:t>
          </a:r>
          <a:r>
            <a:rPr lang="nb-NO" sz="1100" b="0" i="0">
              <a:solidFill>
                <a:schemeClr val="dk1"/>
              </a:solidFill>
              <a:effectLst/>
              <a:latin typeface="+mn-lt"/>
              <a:ea typeface="+mn-ea"/>
              <a:cs typeface="+mn-cs"/>
            </a:rPr>
            <a:t>Math Operators in Excel.</a:t>
          </a:r>
          <a:endParaRPr lang="en-GB" sz="1100" b="0" baseline="0"/>
        </a:p>
        <a:p>
          <a:endParaRPr lang="en-GB"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12352</xdr:colOff>
      <xdr:row>3</xdr:row>
      <xdr:rowOff>2604</xdr:rowOff>
    </xdr:from>
    <xdr:to>
      <xdr:col>5</xdr:col>
      <xdr:colOff>572965</xdr:colOff>
      <xdr:row>6</xdr:row>
      <xdr:rowOff>80596</xdr:rowOff>
    </xdr:to>
    <xdr:sp macro="" textlink="">
      <xdr:nvSpPr>
        <xdr:cNvPr id="2" name="TextBox 1">
          <a:extLst>
            <a:ext uri="{FF2B5EF4-FFF2-40B4-BE49-F238E27FC236}">
              <a16:creationId xmlns:a16="http://schemas.microsoft.com/office/drawing/2014/main" id="{61C79DCC-C020-48C0-86C7-6DFDBC7AF4B8}"/>
            </a:ext>
          </a:extLst>
        </xdr:cNvPr>
        <xdr:cNvSpPr txBox="1"/>
      </xdr:nvSpPr>
      <xdr:spPr>
        <a:xfrm>
          <a:off x="620487" y="647373"/>
          <a:ext cx="5389055" cy="64949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Logical values</a:t>
          </a:r>
          <a:r>
            <a:rPr lang="en-GB" sz="1100" b="0" baseline="0"/>
            <a:t> are the TRUE and FALSE, alse called booleans. They are used in comparisons and in logical operations.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12364</xdr:colOff>
      <xdr:row>3</xdr:row>
      <xdr:rowOff>41672</xdr:rowOff>
    </xdr:from>
    <xdr:to>
      <xdr:col>5</xdr:col>
      <xdr:colOff>581482</xdr:colOff>
      <xdr:row>8</xdr:row>
      <xdr:rowOff>89297</xdr:rowOff>
    </xdr:to>
    <xdr:sp macro="" textlink="">
      <xdr:nvSpPr>
        <xdr:cNvPr id="2" name="TextBox 1">
          <a:extLst>
            <a:ext uri="{FF2B5EF4-FFF2-40B4-BE49-F238E27FC236}">
              <a16:creationId xmlns:a16="http://schemas.microsoft.com/office/drawing/2014/main" id="{26082D3B-B6EA-46FA-B4CA-F5A5D6B77FFC}"/>
            </a:ext>
          </a:extLst>
        </xdr:cNvPr>
        <xdr:cNvSpPr txBox="1"/>
      </xdr:nvSpPr>
      <xdr:spPr>
        <a:xfrm>
          <a:off x="620499" y="686441"/>
          <a:ext cx="5448848" cy="831606"/>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References</a:t>
          </a:r>
          <a:r>
            <a:rPr lang="en-GB" sz="1100" b="0" baseline="0"/>
            <a:t> are one of the fundamental concepts of Excel, as they allow you to use data in formulas without directly typing it in. The references we use here are called relative references; but there are also absolute and mixed references, which we will cover next time.</a:t>
          </a:r>
        </a:p>
        <a:p>
          <a:endParaRPr lang="en-GB"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29765</xdr:colOff>
      <xdr:row>3</xdr:row>
      <xdr:rowOff>29764</xdr:rowOff>
    </xdr:from>
    <xdr:to>
      <xdr:col>5</xdr:col>
      <xdr:colOff>934640</xdr:colOff>
      <xdr:row>9</xdr:row>
      <xdr:rowOff>148827</xdr:rowOff>
    </xdr:to>
    <xdr:sp macro="" textlink="">
      <xdr:nvSpPr>
        <xdr:cNvPr id="2" name="TextBox 1">
          <a:extLst>
            <a:ext uri="{FF2B5EF4-FFF2-40B4-BE49-F238E27FC236}">
              <a16:creationId xmlns:a16="http://schemas.microsoft.com/office/drawing/2014/main" id="{C4B43804-44AC-9DE6-906D-E3F0807DEEBA}"/>
            </a:ext>
          </a:extLst>
        </xdr:cNvPr>
        <xdr:cNvSpPr txBox="1"/>
      </xdr:nvSpPr>
      <xdr:spPr>
        <a:xfrm>
          <a:off x="636984" y="678655"/>
          <a:ext cx="6268640" cy="126206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We cover</a:t>
          </a:r>
          <a:r>
            <a:rPr lang="nb-NO" sz="1100" baseline="0"/>
            <a:t> a couple of important shortcuts in this course. The shortcuts used for selecting ranges are especially useful. </a:t>
          </a:r>
        </a:p>
        <a:p>
          <a:endParaRPr lang="nb-NO" sz="1100" baseline="0"/>
        </a:p>
        <a:p>
          <a:r>
            <a:rPr lang="nb-NO" sz="1100"/>
            <a:t>A </a:t>
          </a:r>
          <a:r>
            <a:rPr lang="nb-NO" sz="1100" i="1"/>
            <a:t>range</a:t>
          </a:r>
          <a:r>
            <a:rPr lang="nb-NO" sz="1100"/>
            <a:t> is a rectangular selection</a:t>
          </a:r>
          <a:r>
            <a:rPr lang="nb-NO" sz="1100" baseline="0"/>
            <a:t> of cells.</a:t>
          </a:r>
        </a:p>
        <a:p>
          <a:r>
            <a:rPr lang="nb-NO" sz="1100" baseline="0"/>
            <a:t>Columns are vertical ranges. </a:t>
          </a:r>
        </a:p>
        <a:p>
          <a:r>
            <a:rPr lang="nb-NO" sz="1100" baseline="0"/>
            <a:t>Rows are horizontal ranges.</a:t>
          </a:r>
        </a:p>
      </xdr:txBody>
    </xdr:sp>
    <xdr:clientData/>
  </xdr:twoCellAnchor>
  <xdr:twoCellAnchor>
    <xdr:from>
      <xdr:col>1</xdr:col>
      <xdr:colOff>26127</xdr:colOff>
      <xdr:row>22</xdr:row>
      <xdr:rowOff>116680</xdr:rowOff>
    </xdr:from>
    <xdr:to>
      <xdr:col>5</xdr:col>
      <xdr:colOff>946547</xdr:colOff>
      <xdr:row>28</xdr:row>
      <xdr:rowOff>102577</xdr:rowOff>
    </xdr:to>
    <xdr:sp macro="" textlink="">
      <xdr:nvSpPr>
        <xdr:cNvPr id="3" name="TextBox 2">
          <a:extLst>
            <a:ext uri="{FF2B5EF4-FFF2-40B4-BE49-F238E27FC236}">
              <a16:creationId xmlns:a16="http://schemas.microsoft.com/office/drawing/2014/main" id="{99684824-D682-40A8-8D06-5D89C6197E7A}"/>
            </a:ext>
          </a:extLst>
        </xdr:cNvPr>
        <xdr:cNvSpPr txBox="1"/>
      </xdr:nvSpPr>
      <xdr:spPr>
        <a:xfrm>
          <a:off x="634262" y="4388276"/>
          <a:ext cx="6291054" cy="112889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SUM is an example of a function. A function in Excel takes some input, such as ranges, and returns some output, such as a number. We will see a lot of functions during the course. You can see some available functions using the dropdown list that displays when pressing "=".</a:t>
          </a:r>
        </a:p>
        <a:p>
          <a:endParaRPr lang="nb-NO" sz="1100" baseline="0"/>
        </a:p>
        <a:p>
          <a:r>
            <a:rPr lang="nb-NO" sz="1100" baseline="0"/>
            <a:t>Writing =SUM and nothing else displays a short documentation text for the function. This is very useful when you try to figure out what function to use!</a:t>
          </a:r>
        </a:p>
      </xdr:txBody>
    </xdr:sp>
    <xdr:clientData/>
  </xdr:twoCellAnchor>
  <xdr:twoCellAnchor>
    <xdr:from>
      <xdr:col>0</xdr:col>
      <xdr:colOff>596162</xdr:colOff>
      <xdr:row>39</xdr:row>
      <xdr:rowOff>122541</xdr:rowOff>
    </xdr:from>
    <xdr:to>
      <xdr:col>5</xdr:col>
      <xdr:colOff>908447</xdr:colOff>
      <xdr:row>42</xdr:row>
      <xdr:rowOff>175846</xdr:rowOff>
    </xdr:to>
    <xdr:sp macro="" textlink="">
      <xdr:nvSpPr>
        <xdr:cNvPr id="4" name="TextBox 3">
          <a:extLst>
            <a:ext uri="{FF2B5EF4-FFF2-40B4-BE49-F238E27FC236}">
              <a16:creationId xmlns:a16="http://schemas.microsoft.com/office/drawing/2014/main" id="{79069AAF-8253-4642-9738-D07EC51591D7}"/>
            </a:ext>
          </a:extLst>
        </xdr:cNvPr>
        <xdr:cNvSpPr txBox="1"/>
      </xdr:nvSpPr>
      <xdr:spPr>
        <a:xfrm>
          <a:off x="596162" y="7639964"/>
          <a:ext cx="6291054" cy="62480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You can copy the answer cell to anywhere you want in the spreadsheet, but the answer will change. This is because the references inside the formula will change along with the formulas location. To avoid this, you can move the cell around instead.</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0</xdr:colOff>
      <xdr:row>48</xdr:row>
      <xdr:rowOff>0</xdr:rowOff>
    </xdr:from>
    <xdr:to>
      <xdr:col>10</xdr:col>
      <xdr:colOff>304800</xdr:colOff>
      <xdr:row>49</xdr:row>
      <xdr:rowOff>130394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7327</xdr:colOff>
      <xdr:row>3</xdr:row>
      <xdr:rowOff>51288</xdr:rowOff>
    </xdr:from>
    <xdr:to>
      <xdr:col>5</xdr:col>
      <xdr:colOff>740752</xdr:colOff>
      <xdr:row>15</xdr:row>
      <xdr:rowOff>117231</xdr:rowOff>
    </xdr:to>
    <xdr:sp macro="" textlink="">
      <xdr:nvSpPr>
        <xdr:cNvPr id="2" name="TextBox 1">
          <a:extLst>
            <a:ext uri="{FF2B5EF4-FFF2-40B4-BE49-F238E27FC236}">
              <a16:creationId xmlns:a16="http://schemas.microsoft.com/office/drawing/2014/main" id="{C678650F-06B6-44FD-BBFE-7705D002E019}"/>
            </a:ext>
          </a:extLst>
        </xdr:cNvPr>
        <xdr:cNvSpPr txBox="1"/>
      </xdr:nvSpPr>
      <xdr:spPr>
        <a:xfrm>
          <a:off x="615462" y="696057"/>
          <a:ext cx="7188444" cy="235194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We will answer the following questions using the shirt sales data below.</a:t>
          </a:r>
        </a:p>
        <a:p>
          <a:endParaRPr lang="nb-NO" sz="1100" baseline="0"/>
        </a:p>
        <a:p>
          <a:r>
            <a:rPr lang="nb-NO" sz="1100" baseline="0"/>
            <a:t>In addition to the functions covered, we will make use of </a:t>
          </a:r>
        </a:p>
        <a:p>
          <a:endParaRPr lang="nb-NO" sz="1100" baseline="0"/>
        </a:p>
        <a:p>
          <a:r>
            <a:rPr lang="nb-NO" sz="1100" baseline="0"/>
            <a:t>ROWS (counts the number of rows in a range)</a:t>
          </a:r>
        </a:p>
        <a:p>
          <a:r>
            <a:rPr lang="nb-NO" sz="1100" baseline="0"/>
            <a:t>COLUMNS (counts the number of columns in a range)</a:t>
          </a:r>
        </a:p>
        <a:p>
          <a:r>
            <a:rPr lang="nb-NO" sz="1100" baseline="0"/>
            <a:t>MAX (maximum of a range)</a:t>
          </a:r>
        </a:p>
        <a:p>
          <a:r>
            <a:rPr lang="nb-NO" sz="1100" baseline="0"/>
            <a:t>MIN (minimum of a range)</a:t>
          </a:r>
        </a:p>
        <a:p>
          <a:r>
            <a:rPr lang="nb-NO" sz="1100" baseline="0"/>
            <a:t>AVERAGE (average of a range)</a:t>
          </a:r>
        </a:p>
        <a:p>
          <a:r>
            <a:rPr lang="nb-NO" sz="1100" baseline="0"/>
            <a:t>COUNTA (count non-blank cells)</a:t>
          </a:r>
        </a:p>
        <a:p>
          <a:r>
            <a:rPr lang="nb-NO" sz="1100" baseline="0"/>
            <a:t>COUNTBLANK (count blank cells)</a:t>
          </a:r>
        </a:p>
        <a:p>
          <a:r>
            <a:rPr lang="nb-NO" sz="1100" baseline="0"/>
            <a:t>COUNT (count cells containing numbers.)</a:t>
          </a:r>
        </a:p>
        <a:p>
          <a:r>
            <a:rPr lang="nb-NO" sz="1100" baseline="0"/>
            <a:t>COUNTIF (count cells satisfying a condition)</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3805B07-1DEE-4F0D-9C1A-B6B4CD215D61}">
  <we:reference id="wa200003696" version="1.1.0.0" store="en-US" storeType="OMEX"/>
  <we:alternateReferences>
    <we:reference id="WA200003696" version="1.1.0.0" store="" storeType="OMEX"/>
  </we:alternateReferences>
  <we:properties>
    <we:property name="projectV0_1-56c6e055-265e-4713-816e-a646dbb708de" value="{&quot;kind&quot;:&quot;AFEJSONBlobNode&quot;,&quot;id&quot;:&quot;{C8AEF662-D7B8-4D1E-8364-F82B14D846B6}&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B08ED-6523-4798-83CC-8DDA2088ECBC}">
  <dimension ref="B2:F54"/>
  <sheetViews>
    <sheetView zoomScale="120" zoomScaleNormal="120" workbookViewId="0"/>
  </sheetViews>
  <sheetFormatPr defaultColWidth="9.140625" defaultRowHeight="15"/>
  <cols>
    <col min="1" max="1" width="9.140625" style="2"/>
    <col min="2" max="3" width="17.85546875" style="2" customWidth="1"/>
    <col min="4" max="4" width="18.42578125" style="2" customWidth="1"/>
    <col min="5" max="5" width="11.7109375" style="2" customWidth="1"/>
    <col min="6" max="6" width="9.140625" style="2"/>
    <col min="7" max="7" width="16.140625" style="2" customWidth="1"/>
    <col min="8" max="16384" width="9.140625" style="2"/>
  </cols>
  <sheetData>
    <row r="2" spans="2:6" ht="20.25" thickBot="1">
      <c r="B2" s="13" t="s">
        <v>0</v>
      </c>
      <c r="C2" s="13"/>
      <c r="D2" s="13"/>
      <c r="E2" s="13"/>
      <c r="F2" s="13"/>
    </row>
    <row r="3" spans="2:6" ht="15.75" thickTop="1"/>
    <row r="15" spans="2:6">
      <c r="B15"/>
      <c r="C15"/>
      <c r="D15"/>
      <c r="E15"/>
      <c r="F15"/>
    </row>
    <row r="16" spans="2:6">
      <c r="B16"/>
      <c r="C16"/>
      <c r="D16"/>
      <c r="E16"/>
      <c r="F16"/>
    </row>
    <row r="17" spans="2:6">
      <c r="B17"/>
      <c r="C17"/>
      <c r="D17"/>
      <c r="E17"/>
      <c r="F17"/>
    </row>
    <row r="18" spans="2:6">
      <c r="B18"/>
      <c r="C18"/>
      <c r="D18"/>
      <c r="E18"/>
      <c r="F18"/>
    </row>
    <row r="19" spans="2:6">
      <c r="B19"/>
      <c r="C19"/>
      <c r="D19"/>
      <c r="E19"/>
      <c r="F19"/>
    </row>
    <row r="20" spans="2:6">
      <c r="B20"/>
      <c r="C20"/>
      <c r="D20"/>
      <c r="E20"/>
      <c r="F20"/>
    </row>
    <row r="21" spans="2:6">
      <c r="B21"/>
      <c r="C21"/>
      <c r="D21"/>
      <c r="E21"/>
      <c r="F21"/>
    </row>
    <row r="22" spans="2:6">
      <c r="B22"/>
      <c r="C22"/>
      <c r="D22"/>
      <c r="E22"/>
      <c r="F22"/>
    </row>
    <row r="23" spans="2:6">
      <c r="B23"/>
      <c r="C23"/>
      <c r="D23"/>
      <c r="E23"/>
      <c r="F23"/>
    </row>
    <row r="38" spans="3:3">
      <c r="C38" s="4"/>
    </row>
    <row r="39" spans="3:3">
      <c r="C39" s="4"/>
    </row>
    <row r="40" spans="3:3">
      <c r="C40" s="4"/>
    </row>
    <row r="42" spans="3:3">
      <c r="C42" s="4"/>
    </row>
    <row r="43" spans="3:3">
      <c r="C43" s="4"/>
    </row>
    <row r="44" spans="3:3">
      <c r="C44" s="4"/>
    </row>
    <row r="51" spans="3:3">
      <c r="C51" s="4"/>
    </row>
    <row r="52" spans="3:3">
      <c r="C52" s="4"/>
    </row>
    <row r="53" spans="3:3">
      <c r="C53" s="4"/>
    </row>
    <row r="54" spans="3:3">
      <c r="C54"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E1C40-41A9-4943-B3A1-DF95BB4D6713}">
  <dimension ref="B2:F21"/>
  <sheetViews>
    <sheetView zoomScale="130" zoomScaleNormal="130" workbookViewId="0"/>
  </sheetViews>
  <sheetFormatPr defaultColWidth="9.140625" defaultRowHeight="15"/>
  <cols>
    <col min="1" max="1" width="9.140625" style="2"/>
    <col min="2" max="2" width="13.28515625" style="2" customWidth="1"/>
    <col min="3" max="3" width="16.5703125" style="2" customWidth="1"/>
    <col min="4" max="4" width="10.42578125" style="2" customWidth="1"/>
    <col min="5" max="5" width="9.140625" style="2"/>
    <col min="6" max="6" width="9.140625" style="2" customWidth="1"/>
    <col min="7" max="16384" width="9.140625" style="2"/>
  </cols>
  <sheetData>
    <row r="2" spans="2:6" ht="20.25" thickBot="1">
      <c r="B2" s="13" t="s">
        <v>1</v>
      </c>
      <c r="C2" s="13"/>
      <c r="D2" s="13"/>
      <c r="E2" s="13"/>
      <c r="F2" s="13"/>
    </row>
    <row r="3" spans="2:6" ht="15.75" thickTop="1"/>
    <row r="12" spans="2:6" ht="15.75" thickBot="1">
      <c r="B12" s="12">
        <v>2.1</v>
      </c>
      <c r="C12" s="12"/>
      <c r="D12" s="11"/>
      <c r="E12" s="11"/>
      <c r="F12" s="11"/>
    </row>
    <row r="14" spans="2:6">
      <c r="B14" s="6" t="s">
        <v>2</v>
      </c>
      <c r="C14" s="6" t="s">
        <v>3</v>
      </c>
    </row>
    <row r="15" spans="2:6">
      <c r="B15" s="16" t="s">
        <v>4</v>
      </c>
      <c r="C15"/>
    </row>
    <row r="16" spans="2:6">
      <c r="B16" s="16" t="s">
        <v>5</v>
      </c>
      <c r="C16"/>
    </row>
    <row r="17" spans="2:4">
      <c r="B17" s="16" t="s">
        <v>6</v>
      </c>
      <c r="C17"/>
    </row>
    <row r="18" spans="2:4">
      <c r="B18" s="16" t="s">
        <v>7</v>
      </c>
      <c r="C18"/>
      <c r="D18" s="8"/>
    </row>
    <row r="19" spans="2:4">
      <c r="B19" t="s">
        <v>8</v>
      </c>
      <c r="C19"/>
    </row>
    <row r="20" spans="2:4">
      <c r="B20" s="16" t="s">
        <v>9</v>
      </c>
      <c r="C20"/>
    </row>
    <row r="21" spans="2:4">
      <c r="B21" s="16" t="s">
        <v>10</v>
      </c>
      <c r="C2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0E75-1D75-4014-926C-C284A4ECE099}">
  <dimension ref="B2:F29"/>
  <sheetViews>
    <sheetView zoomScale="130" zoomScaleNormal="130" workbookViewId="0"/>
  </sheetViews>
  <sheetFormatPr defaultColWidth="9.140625" defaultRowHeight="15"/>
  <cols>
    <col min="1" max="1" width="9.140625" style="2"/>
    <col min="2" max="2" width="27.85546875" style="2" customWidth="1"/>
    <col min="3" max="3" width="26.28515625" style="2" customWidth="1"/>
    <col min="4" max="16384" width="9.140625" style="2"/>
  </cols>
  <sheetData>
    <row r="2" spans="2:6" ht="20.25" thickBot="1">
      <c r="B2" s="13" t="s">
        <v>11</v>
      </c>
      <c r="C2" s="13"/>
      <c r="D2" s="13"/>
      <c r="E2" s="13"/>
      <c r="F2" s="13"/>
    </row>
    <row r="3" spans="2:6" ht="15.75" thickTop="1"/>
    <row r="8" spans="2:6" ht="15.75" thickBot="1">
      <c r="B8" s="12">
        <v>3.1</v>
      </c>
      <c r="C8" s="11"/>
      <c r="D8" s="11"/>
      <c r="E8" s="11"/>
      <c r="F8" s="11"/>
    </row>
    <row r="9" spans="2:6">
      <c r="B9" s="2" t="s">
        <v>12</v>
      </c>
    </row>
    <row r="11" spans="2:6">
      <c r="B11" s="6" t="s">
        <v>2</v>
      </c>
      <c r="C11" s="6" t="s">
        <v>3</v>
      </c>
    </row>
    <row r="12" spans="2:6">
      <c r="B12" t="s">
        <v>13</v>
      </c>
      <c r="C12"/>
    </row>
    <row r="13" spans="2:6">
      <c r="B13" t="s">
        <v>14</v>
      </c>
      <c r="C13"/>
    </row>
    <row r="14" spans="2:6">
      <c r="B14" t="s">
        <v>15</v>
      </c>
      <c r="C14"/>
    </row>
    <row r="15" spans="2:6">
      <c r="B15" t="s">
        <v>16</v>
      </c>
      <c r="C15"/>
    </row>
    <row r="16" spans="2:6">
      <c r="B16" t="s">
        <v>17</v>
      </c>
      <c r="C16"/>
    </row>
    <row r="17" spans="2:6">
      <c r="B17" t="s">
        <v>18</v>
      </c>
      <c r="C17"/>
    </row>
    <row r="18" spans="2:6">
      <c r="B18"/>
      <c r="C18"/>
    </row>
    <row r="19" spans="2:6" ht="15.75" thickBot="1">
      <c r="B19" s="12">
        <v>3.2</v>
      </c>
      <c r="C19" s="11"/>
      <c r="D19" s="11"/>
      <c r="E19" s="11"/>
      <c r="F19" s="11"/>
    </row>
    <row r="21" spans="2:6">
      <c r="B21" s="2" t="s">
        <v>19</v>
      </c>
    </row>
    <row r="22" spans="2:6">
      <c r="B22" s="6" t="s">
        <v>2</v>
      </c>
      <c r="C22" s="6" t="s">
        <v>3</v>
      </c>
    </row>
    <row r="23" spans="2:6">
      <c r="B23" t="s">
        <v>20</v>
      </c>
      <c r="C23"/>
    </row>
    <row r="24" spans="2:6">
      <c r="B24" t="s">
        <v>21</v>
      </c>
      <c r="C24"/>
    </row>
    <row r="25" spans="2:6">
      <c r="B25" t="s">
        <v>22</v>
      </c>
      <c r="C25"/>
    </row>
    <row r="26" spans="2:6">
      <c r="B26" t="s">
        <v>23</v>
      </c>
      <c r="C26"/>
    </row>
    <row r="27" spans="2:6">
      <c r="B27" t="s">
        <v>24</v>
      </c>
      <c r="C27"/>
    </row>
    <row r="28" spans="2:6">
      <c r="B28" t="s">
        <v>25</v>
      </c>
      <c r="C28"/>
    </row>
    <row r="29" spans="2:6">
      <c r="B29" s="4" t="s">
        <v>26</v>
      </c>
      <c r="C2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BC80-AE7B-4CB7-BD48-20622C82F7B4}">
  <dimension ref="B2:G21"/>
  <sheetViews>
    <sheetView zoomScale="130" zoomScaleNormal="130" workbookViewId="0"/>
  </sheetViews>
  <sheetFormatPr defaultColWidth="9.140625" defaultRowHeight="15"/>
  <cols>
    <col min="1" max="1" width="9.140625" style="2"/>
    <col min="2" max="2" width="16.7109375" style="2" customWidth="1"/>
    <col min="3" max="3" width="21.140625" style="2" customWidth="1"/>
    <col min="4" max="4" width="13.85546875" style="2" customWidth="1"/>
    <col min="5" max="5" width="21.5703125" style="2" customWidth="1"/>
    <col min="6" max="16384" width="9.140625" style="2"/>
  </cols>
  <sheetData>
    <row r="2" spans="2:7" ht="20.25" thickBot="1">
      <c r="B2" s="13" t="s">
        <v>27</v>
      </c>
      <c r="C2" s="13"/>
      <c r="D2" s="13"/>
      <c r="E2" s="13"/>
      <c r="F2" s="13"/>
    </row>
    <row r="3" spans="2:7" ht="15.75" thickTop="1">
      <c r="C3" s="4"/>
      <c r="D3" s="4"/>
    </row>
    <row r="5" spans="2:7" ht="15.75" customHeight="1"/>
    <row r="6" spans="2:7" ht="15.75" customHeight="1"/>
    <row r="7" spans="2:7" ht="15.75" customHeight="1"/>
    <row r="8" spans="2:7" ht="15.75" customHeight="1"/>
    <row r="9" spans="2:7" ht="14.25" customHeight="1"/>
    <row r="10" spans="2:7" ht="15.75" thickBot="1">
      <c r="B10" s="12">
        <v>4.0999999999999996</v>
      </c>
      <c r="C10" s="11"/>
      <c r="D10" s="11"/>
      <c r="E10" s="11"/>
      <c r="F10" s="11"/>
    </row>
    <row r="11" spans="2:7">
      <c r="B11" s="4" t="s">
        <v>28</v>
      </c>
      <c r="C11" s="4"/>
    </row>
    <row r="12" spans="2:7">
      <c r="B12" s="4"/>
      <c r="C12" s="4"/>
    </row>
    <row r="13" spans="2:7">
      <c r="B13" s="23">
        <v>3</v>
      </c>
      <c r="C13" s="23">
        <v>6</v>
      </c>
      <c r="D13" s="23">
        <v>1</v>
      </c>
      <c r="E13" s="23">
        <v>2</v>
      </c>
      <c r="F13" s="23">
        <v>3</v>
      </c>
      <c r="G13"/>
    </row>
    <row r="15" spans="2:7">
      <c r="B15" s="2" t="s">
        <v>29</v>
      </c>
      <c r="C15" s="4"/>
      <c r="D15" s="4"/>
    </row>
    <row r="16" spans="2:7">
      <c r="C16" s="4"/>
      <c r="D16" s="4"/>
    </row>
    <row r="17" spans="2:5">
      <c r="B17" s="6" t="s">
        <v>30</v>
      </c>
      <c r="C17" s="6" t="s">
        <v>31</v>
      </c>
      <c r="D17" s="6" t="s">
        <v>32</v>
      </c>
      <c r="E17" s="6" t="s">
        <v>33</v>
      </c>
    </row>
    <row r="18" spans="2:5">
      <c r="B18" s="16" t="s">
        <v>34</v>
      </c>
      <c r="C18" s="16"/>
      <c r="D18"/>
      <c r="E18"/>
    </row>
    <row r="19" spans="2:5">
      <c r="B19" s="16" t="s">
        <v>35</v>
      </c>
      <c r="C19" s="16"/>
      <c r="D19"/>
      <c r="E19"/>
    </row>
    <row r="20" spans="2:5">
      <c r="B20" s="16" t="s">
        <v>36</v>
      </c>
      <c r="C20" s="16"/>
      <c r="D20"/>
      <c r="E20"/>
    </row>
    <row r="21" spans="2:5">
      <c r="B21" s="16" t="s">
        <v>37</v>
      </c>
      <c r="C21" s="16"/>
      <c r="D21"/>
      <c r="E2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EEDE8-B18C-4D1C-8E4C-F2B9A5EE98FC}">
  <sheetPr>
    <pageSetUpPr autoPageBreaks="0"/>
  </sheetPr>
  <dimension ref="B2:I97"/>
  <sheetViews>
    <sheetView zoomScale="130" zoomScaleNormal="130" workbookViewId="0"/>
  </sheetViews>
  <sheetFormatPr defaultColWidth="9.140625" defaultRowHeight="15"/>
  <cols>
    <col min="1" max="1" width="9.140625" style="2"/>
    <col min="2" max="2" width="19.85546875" style="2" customWidth="1"/>
    <col min="3" max="3" width="21" style="2" customWidth="1"/>
    <col min="4" max="4" width="30.5703125" style="2" bestFit="1" customWidth="1"/>
    <col min="5" max="5" width="9.140625" style="2"/>
    <col min="6" max="6" width="14.5703125" style="2" customWidth="1"/>
    <col min="7" max="7" width="27.7109375" style="2" customWidth="1"/>
    <col min="8" max="8" width="16.28515625" style="2" customWidth="1"/>
    <col min="9" max="16384" width="9.140625" style="2"/>
  </cols>
  <sheetData>
    <row r="2" spans="2:6" ht="20.25" thickBot="1">
      <c r="B2" s="13" t="s">
        <v>38</v>
      </c>
      <c r="C2" s="13"/>
      <c r="D2" s="13"/>
      <c r="E2" s="13"/>
      <c r="F2" s="13"/>
    </row>
    <row r="3" spans="2:6" ht="15.75" thickTop="1">
      <c r="B3"/>
      <c r="C3"/>
      <c r="D3"/>
      <c r="E3"/>
      <c r="F3"/>
    </row>
    <row r="4" spans="2:6">
      <c r="B4"/>
      <c r="C4"/>
      <c r="D4"/>
      <c r="E4"/>
      <c r="F4"/>
    </row>
    <row r="5" spans="2:6">
      <c r="B5"/>
      <c r="C5"/>
      <c r="D5"/>
      <c r="E5"/>
      <c r="F5"/>
    </row>
    <row r="6" spans="2:6">
      <c r="B6"/>
      <c r="C6"/>
      <c r="D6"/>
      <c r="E6"/>
      <c r="F6"/>
    </row>
    <row r="7" spans="2:6">
      <c r="B7"/>
      <c r="C7"/>
      <c r="D7"/>
      <c r="E7"/>
      <c r="F7"/>
    </row>
    <row r="8" spans="2:6">
      <c r="B8"/>
      <c r="C8"/>
      <c r="D8"/>
      <c r="E8"/>
      <c r="F8"/>
    </row>
    <row r="9" spans="2:6">
      <c r="B9"/>
      <c r="C9"/>
      <c r="D9"/>
      <c r="E9"/>
      <c r="F9"/>
    </row>
    <row r="11" spans="2:6" ht="15.75" thickBot="1">
      <c r="B11" s="12">
        <v>5.0999999999999996</v>
      </c>
      <c r="C11" s="12"/>
      <c r="D11" s="12"/>
      <c r="E11" s="12"/>
      <c r="F11" s="12"/>
    </row>
    <row r="12" spans="2:6">
      <c r="B12"/>
      <c r="C12"/>
      <c r="D12" s="15" t="s">
        <v>39</v>
      </c>
    </row>
    <row r="13" spans="2:6">
      <c r="B13" s="2" t="s">
        <v>40</v>
      </c>
    </row>
    <row r="15" spans="2:6">
      <c r="B15" s="21">
        <v>8</v>
      </c>
      <c r="D15" s="5" t="s">
        <v>41</v>
      </c>
    </row>
    <row r="16" spans="2:6">
      <c r="B16" s="21">
        <v>2</v>
      </c>
    </row>
    <row r="17" spans="2:6">
      <c r="B17" s="21">
        <v>4</v>
      </c>
      <c r="D17" s="5" t="s">
        <v>42</v>
      </c>
    </row>
    <row r="18" spans="2:6">
      <c r="B18" s="21">
        <v>33</v>
      </c>
      <c r="D18" s="5" t="s">
        <v>43</v>
      </c>
    </row>
    <row r="19" spans="2:6">
      <c r="B19" s="21">
        <v>12</v>
      </c>
      <c r="F19" s="4"/>
    </row>
    <row r="20" spans="2:6">
      <c r="B20" s="21">
        <v>6</v>
      </c>
      <c r="D20" s="5" t="s">
        <v>44</v>
      </c>
    </row>
    <row r="21" spans="2:6">
      <c r="C21"/>
      <c r="D21"/>
      <c r="E21"/>
      <c r="F21"/>
    </row>
    <row r="22" spans="2:6">
      <c r="B22" s="15"/>
      <c r="C22"/>
      <c r="D22"/>
      <c r="E22"/>
      <c r="F22"/>
    </row>
    <row r="23" spans="2:6">
      <c r="B23"/>
      <c r="C23"/>
      <c r="D23"/>
      <c r="E23"/>
      <c r="F23"/>
    </row>
    <row r="24" spans="2:6">
      <c r="B24"/>
      <c r="C24"/>
      <c r="D24"/>
      <c r="E24"/>
      <c r="F24"/>
    </row>
    <row r="25" spans="2:6">
      <c r="B25"/>
      <c r="C25"/>
      <c r="D25"/>
      <c r="E25"/>
      <c r="F25"/>
    </row>
    <row r="26" spans="2:6">
      <c r="B26"/>
      <c r="C26"/>
      <c r="D26"/>
      <c r="E26"/>
      <c r="F26"/>
    </row>
    <row r="31" spans="2:6" ht="15.75" thickBot="1">
      <c r="B31" s="12">
        <v>5.2</v>
      </c>
      <c r="C31" s="12"/>
      <c r="D31" s="12"/>
      <c r="E31" s="12"/>
      <c r="F31" s="12"/>
    </row>
    <row r="32" spans="2:6">
      <c r="B32"/>
      <c r="C32"/>
      <c r="D32"/>
      <c r="E32"/>
      <c r="F32"/>
    </row>
    <row r="33" spans="2:6">
      <c r="B33" s="2" t="s">
        <v>45</v>
      </c>
    </row>
    <row r="35" spans="2:6">
      <c r="B35" s="21">
        <v>8</v>
      </c>
      <c r="C35" s="21">
        <f>8+2</f>
        <v>10</v>
      </c>
      <c r="D35" s="21">
        <v>19</v>
      </c>
      <c r="E35" s="4"/>
    </row>
    <row r="36" spans="2:6">
      <c r="B36"/>
      <c r="C36"/>
      <c r="D36"/>
      <c r="E36" s="4"/>
    </row>
    <row r="37" spans="2:6">
      <c r="B37" s="15"/>
      <c r="D37" s="5" t="s">
        <v>46</v>
      </c>
      <c r="E37" s="4"/>
      <c r="F37"/>
    </row>
    <row r="38" spans="2:6">
      <c r="D38"/>
      <c r="E38" s="4"/>
    </row>
    <row r="39" spans="2:6">
      <c r="B39"/>
      <c r="C39"/>
      <c r="D39"/>
      <c r="E39" s="4"/>
    </row>
    <row r="40" spans="2:6">
      <c r="B40"/>
      <c r="C40"/>
      <c r="D40"/>
      <c r="E40" s="4"/>
    </row>
    <row r="41" spans="2:6">
      <c r="B41"/>
      <c r="C41"/>
      <c r="D41"/>
      <c r="E41" s="4"/>
    </row>
    <row r="42" spans="2:6">
      <c r="B42"/>
      <c r="C42"/>
      <c r="D42"/>
      <c r="E42" s="4"/>
    </row>
    <row r="43" spans="2:6">
      <c r="B43"/>
      <c r="C43"/>
      <c r="D43"/>
      <c r="E43" s="4"/>
    </row>
    <row r="45" spans="2:6" ht="15.75" thickBot="1">
      <c r="B45" s="12">
        <v>5.3</v>
      </c>
      <c r="C45" s="12"/>
      <c r="D45" s="12"/>
      <c r="E45" s="12"/>
      <c r="F45" s="12"/>
    </row>
    <row r="46" spans="2:6">
      <c r="B46"/>
      <c r="C46"/>
      <c r="D46"/>
      <c r="E46"/>
      <c r="F46"/>
    </row>
    <row r="47" spans="2:6">
      <c r="B47" s="2" t="s">
        <v>47</v>
      </c>
    </row>
    <row r="49" spans="2:9">
      <c r="B49" s="22">
        <v>8</v>
      </c>
      <c r="C49" s="22">
        <f>8+2</f>
        <v>10</v>
      </c>
      <c r="D49" s="5" t="s">
        <v>48</v>
      </c>
    </row>
    <row r="50" spans="2:9">
      <c r="B50" s="22">
        <v>2</v>
      </c>
      <c r="C50" s="22">
        <v>7</v>
      </c>
      <c r="D50" s="5" t="s">
        <v>49</v>
      </c>
    </row>
    <row r="51" spans="2:9">
      <c r="B51" s="22">
        <v>4</v>
      </c>
      <c r="C51" s="22">
        <v>8</v>
      </c>
      <c r="D51" s="5" t="s">
        <v>50</v>
      </c>
    </row>
    <row r="52" spans="2:9">
      <c r="B52" s="22">
        <v>33</v>
      </c>
      <c r="C52" s="22">
        <v>9</v>
      </c>
    </row>
    <row r="54" spans="2:9">
      <c r="B54" s="15"/>
    </row>
    <row r="57" spans="2:9" ht="15.75" thickBot="1">
      <c r="B57" s="12">
        <v>5.4</v>
      </c>
      <c r="C57" s="12"/>
      <c r="D57" s="12"/>
      <c r="E57" s="12"/>
      <c r="F57" s="12"/>
    </row>
    <row r="58" spans="2:9" customFormat="1">
      <c r="H58" s="2"/>
      <c r="I58" s="2"/>
    </row>
    <row r="59" spans="2:9">
      <c r="B59" s="2" t="s">
        <v>51</v>
      </c>
    </row>
    <row r="61" spans="2:9">
      <c r="B61" s="22">
        <v>8</v>
      </c>
      <c r="C61" s="22">
        <f>8+2</f>
        <v>10</v>
      </c>
      <c r="D61" s="9">
        <v>89990</v>
      </c>
      <c r="E61" s="22">
        <f>8+2</f>
        <v>10</v>
      </c>
    </row>
    <row r="62" spans="2:9">
      <c r="B62" s="22">
        <v>2</v>
      </c>
      <c r="C62" s="22">
        <v>7</v>
      </c>
      <c r="D62" s="2" t="s">
        <v>52</v>
      </c>
      <c r="E62" s="22">
        <v>55</v>
      </c>
    </row>
    <row r="63" spans="2:9">
      <c r="B63" s="22">
        <v>4</v>
      </c>
      <c r="C63" s="22">
        <v>8</v>
      </c>
      <c r="E63" s="22">
        <v>8</v>
      </c>
    </row>
    <row r="64" spans="2:9">
      <c r="B64" s="22">
        <v>33</v>
      </c>
      <c r="C64" s="22">
        <v>9</v>
      </c>
      <c r="E64" s="22">
        <v>66</v>
      </c>
    </row>
    <row r="65" spans="2:6">
      <c r="B65" s="22">
        <v>12</v>
      </c>
      <c r="C65"/>
      <c r="D65" s="22">
        <v>1</v>
      </c>
    </row>
    <row r="66" spans="2:6">
      <c r="B66" s="22">
        <v>6</v>
      </c>
      <c r="C66"/>
      <c r="D66" s="22">
        <v>7</v>
      </c>
    </row>
    <row r="67" spans="2:6">
      <c r="B67" s="22">
        <v>7</v>
      </c>
      <c r="C67"/>
      <c r="D67" s="22">
        <v>3</v>
      </c>
    </row>
    <row r="68" spans="2:6">
      <c r="B68" s="22">
        <v>8</v>
      </c>
      <c r="C68"/>
      <c r="D68" s="22">
        <v>11</v>
      </c>
    </row>
    <row r="70" spans="2:6">
      <c r="B70" s="15"/>
      <c r="C70" s="4"/>
    </row>
    <row r="72" spans="2:6">
      <c r="B72" s="5" t="s">
        <v>53</v>
      </c>
      <c r="C72" s="5"/>
      <c r="D72" s="5"/>
      <c r="E72" s="5"/>
    </row>
    <row r="73" spans="2:6">
      <c r="B73"/>
      <c r="C73"/>
      <c r="D73"/>
      <c r="E73"/>
    </row>
    <row r="74" spans="2:6" ht="18" thickBot="1">
      <c r="B74" s="14" t="s">
        <v>54</v>
      </c>
      <c r="C74" s="14"/>
      <c r="D74" s="14"/>
      <c r="E74" s="14"/>
      <c r="F74" s="14"/>
    </row>
    <row r="75" spans="2:6" ht="15.75" thickTop="1"/>
    <row r="76" spans="2:6" ht="15.75" thickBot="1">
      <c r="B76" s="12">
        <v>5.5</v>
      </c>
      <c r="C76" s="12"/>
      <c r="D76" s="12"/>
      <c r="E76" s="12"/>
      <c r="F76" s="12"/>
    </row>
    <row r="78" spans="2:6" ht="15.75">
      <c r="B78" s="7" t="s">
        <v>55</v>
      </c>
      <c r="C78" s="7" t="s">
        <v>56</v>
      </c>
      <c r="D78" s="7" t="s">
        <v>57</v>
      </c>
    </row>
    <row r="79" spans="2:6">
      <c r="B79" s="17"/>
      <c r="C79" s="17"/>
      <c r="D79" t="s">
        <v>58</v>
      </c>
      <c r="E79"/>
      <c r="F79"/>
    </row>
    <row r="80" spans="2:6">
      <c r="B80" s="17"/>
      <c r="C80" s="17"/>
      <c r="D80" t="s">
        <v>59</v>
      </c>
      <c r="E80"/>
      <c r="F80"/>
    </row>
    <row r="81" spans="2:6">
      <c r="B81" s="17"/>
      <c r="C81" s="17"/>
      <c r="D81" t="s">
        <v>60</v>
      </c>
      <c r="E81"/>
      <c r="F81"/>
    </row>
    <row r="82" spans="2:6">
      <c r="B82" s="17"/>
      <c r="C82" s="17"/>
      <c r="D82" t="s">
        <v>61</v>
      </c>
      <c r="E82"/>
      <c r="F82"/>
    </row>
    <row r="84" spans="2:6">
      <c r="B84" s="5" t="s">
        <v>62</v>
      </c>
      <c r="C84" s="5"/>
      <c r="D84" s="5"/>
      <c r="E84" s="5"/>
      <c r="F84" s="5"/>
    </row>
    <row r="85" spans="2:6">
      <c r="B85"/>
    </row>
    <row r="87" spans="2:6" ht="18" thickBot="1">
      <c r="B87" s="14" t="s">
        <v>63</v>
      </c>
      <c r="C87" s="14"/>
      <c r="D87" s="14"/>
      <c r="E87" s="14"/>
      <c r="F87" s="14"/>
    </row>
    <row r="88" spans="2:6" ht="15.75" thickTop="1"/>
    <row r="89" spans="2:6" ht="15.75" thickBot="1">
      <c r="B89" s="12">
        <v>5.6</v>
      </c>
      <c r="C89" s="12"/>
      <c r="D89" s="11"/>
      <c r="E89" s="11"/>
      <c r="F89" s="11"/>
    </row>
    <row r="91" spans="2:6" ht="15.75">
      <c r="B91" s="7" t="s">
        <v>64</v>
      </c>
      <c r="C91" s="7" t="s">
        <v>65</v>
      </c>
      <c r="D91" s="7" t="s">
        <v>66</v>
      </c>
    </row>
    <row r="92" spans="2:6">
      <c r="B92" s="17"/>
      <c r="C92" s="17"/>
      <c r="D92" t="s">
        <v>67</v>
      </c>
      <c r="E92"/>
    </row>
    <row r="93" spans="2:6">
      <c r="B93" s="17"/>
      <c r="C93" s="17"/>
      <c r="D93" t="s">
        <v>68</v>
      </c>
      <c r="E93"/>
    </row>
    <row r="94" spans="2:6">
      <c r="B94" s="17"/>
      <c r="C94" s="17"/>
      <c r="D94" t="s">
        <v>69</v>
      </c>
      <c r="E94"/>
    </row>
    <row r="95" spans="2:6">
      <c r="B95" s="17"/>
      <c r="C95" s="17"/>
      <c r="D95" t="s">
        <v>56</v>
      </c>
      <c r="E95"/>
    </row>
    <row r="97" spans="2:6">
      <c r="B97" s="5" t="s">
        <v>70</v>
      </c>
      <c r="C97" s="5"/>
      <c r="D97" s="18"/>
      <c r="E97" s="5"/>
      <c r="F97" s="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B2:L234"/>
  <sheetViews>
    <sheetView tabSelected="1" zoomScale="130" zoomScaleNormal="130" workbookViewId="0">
      <selection activeCell="I10" sqref="I10"/>
    </sheetView>
  </sheetViews>
  <sheetFormatPr defaultRowHeight="15"/>
  <cols>
    <col min="2" max="2" width="55.85546875" bestFit="1" customWidth="1"/>
    <col min="3" max="3" width="18.7109375" bestFit="1" customWidth="1"/>
    <col min="4" max="4" width="12.85546875" style="2" customWidth="1"/>
    <col min="5" max="5" width="9.42578125" style="2" customWidth="1"/>
    <col min="6" max="6" width="11.42578125" style="2" customWidth="1"/>
    <col min="7" max="7" width="9.42578125" style="2" customWidth="1"/>
    <col min="8" max="8" width="11.5703125" style="2" customWidth="1"/>
    <col min="9" max="9" width="10.85546875" style="2" customWidth="1"/>
    <col min="10" max="10" width="13.7109375" style="2" customWidth="1"/>
    <col min="11" max="11" width="13.7109375" customWidth="1"/>
    <col min="12" max="12" width="59.42578125" customWidth="1"/>
    <col min="13" max="13" width="18.28515625" customWidth="1"/>
    <col min="14" max="14" width="8.140625" customWidth="1"/>
    <col min="15" max="15" width="15" customWidth="1"/>
    <col min="16" max="16" width="32.7109375" customWidth="1"/>
  </cols>
  <sheetData>
    <row r="2" spans="2:11" ht="20.25" thickBot="1">
      <c r="B2" s="13" t="s">
        <v>71</v>
      </c>
      <c r="C2" s="13"/>
      <c r="D2" s="13"/>
      <c r="E2" s="13"/>
      <c r="F2" s="13"/>
      <c r="G2"/>
      <c r="H2"/>
      <c r="I2"/>
      <c r="J2"/>
    </row>
    <row r="3" spans="2:11" ht="15.75" thickTop="1">
      <c r="D3"/>
      <c r="E3"/>
      <c r="F3"/>
      <c r="G3"/>
      <c r="H3"/>
      <c r="I3"/>
      <c r="J3"/>
      <c r="K3" s="2"/>
    </row>
    <row r="4" spans="2:11">
      <c r="D4"/>
      <c r="E4"/>
      <c r="F4"/>
      <c r="G4"/>
      <c r="H4"/>
      <c r="I4"/>
      <c r="J4"/>
      <c r="K4" s="2"/>
    </row>
    <row r="5" spans="2:11">
      <c r="D5"/>
      <c r="E5"/>
      <c r="F5"/>
      <c r="G5"/>
      <c r="H5"/>
      <c r="I5"/>
      <c r="J5"/>
      <c r="K5" s="2"/>
    </row>
    <row r="6" spans="2:11">
      <c r="D6"/>
      <c r="E6"/>
      <c r="F6"/>
      <c r="G6"/>
      <c r="H6"/>
      <c r="I6"/>
      <c r="J6"/>
      <c r="K6" s="2"/>
    </row>
    <row r="7" spans="2:11">
      <c r="D7"/>
      <c r="E7"/>
      <c r="F7"/>
      <c r="G7"/>
      <c r="H7"/>
      <c r="I7"/>
      <c r="J7"/>
      <c r="K7" s="2"/>
    </row>
    <row r="8" spans="2:11">
      <c r="D8"/>
      <c r="E8"/>
      <c r="F8"/>
      <c r="G8"/>
      <c r="H8"/>
      <c r="I8"/>
      <c r="J8"/>
      <c r="K8" s="2"/>
    </row>
    <row r="9" spans="2:11">
      <c r="D9"/>
      <c r="E9"/>
      <c r="F9"/>
      <c r="G9"/>
      <c r="H9"/>
      <c r="I9"/>
      <c r="J9"/>
      <c r="K9" s="2"/>
    </row>
    <row r="10" spans="2:11">
      <c r="D10"/>
      <c r="E10"/>
      <c r="F10"/>
      <c r="G10"/>
      <c r="H10"/>
      <c r="I10"/>
      <c r="J10"/>
      <c r="K10" s="2"/>
    </row>
    <row r="11" spans="2:11">
      <c r="D11"/>
      <c r="E11"/>
      <c r="F11"/>
      <c r="G11"/>
      <c r="H11"/>
      <c r="I11"/>
      <c r="J11"/>
      <c r="K11" s="2"/>
    </row>
    <row r="12" spans="2:11">
      <c r="D12"/>
      <c r="E12"/>
      <c r="F12"/>
      <c r="G12"/>
      <c r="H12"/>
      <c r="I12"/>
      <c r="J12"/>
      <c r="K12" s="2"/>
    </row>
    <row r="13" spans="2:11">
      <c r="D13"/>
      <c r="E13"/>
      <c r="F13"/>
      <c r="G13"/>
      <c r="H13"/>
      <c r="I13"/>
      <c r="J13"/>
      <c r="K13" s="2"/>
    </row>
    <row r="14" spans="2:11">
      <c r="D14"/>
      <c r="E14"/>
      <c r="F14"/>
      <c r="G14"/>
      <c r="H14"/>
      <c r="I14"/>
      <c r="J14"/>
      <c r="K14" s="2"/>
    </row>
    <row r="15" spans="2:11">
      <c r="D15"/>
      <c r="E15"/>
      <c r="F15"/>
      <c r="G15"/>
      <c r="H15"/>
      <c r="I15"/>
      <c r="J15"/>
      <c r="K15" s="2"/>
    </row>
    <row r="16" spans="2:11">
      <c r="D16"/>
      <c r="E16"/>
      <c r="F16"/>
      <c r="G16"/>
      <c r="H16"/>
      <c r="I16"/>
      <c r="J16"/>
      <c r="K16" s="2"/>
    </row>
    <row r="17" spans="2:11">
      <c r="D17"/>
      <c r="E17"/>
      <c r="F17"/>
      <c r="G17"/>
      <c r="H17"/>
      <c r="I17"/>
      <c r="J17"/>
      <c r="K17" s="2"/>
    </row>
    <row r="18" spans="2:11">
      <c r="D18"/>
      <c r="E18"/>
      <c r="F18"/>
      <c r="G18"/>
      <c r="H18"/>
      <c r="I18"/>
      <c r="J18"/>
      <c r="K18" s="2"/>
    </row>
    <row r="19" spans="2:11">
      <c r="B19" s="20" t="s">
        <v>72</v>
      </c>
      <c r="C19" s="20" t="s">
        <v>73</v>
      </c>
      <c r="D19" s="20" t="s">
        <v>74</v>
      </c>
      <c r="E19"/>
      <c r="F19"/>
      <c r="G19"/>
      <c r="H19"/>
      <c r="I19"/>
      <c r="J19"/>
      <c r="K19" s="2"/>
    </row>
    <row r="20" spans="2:11">
      <c r="B20" t="s">
        <v>75</v>
      </c>
      <c r="D20"/>
      <c r="E20"/>
      <c r="F20"/>
      <c r="G20"/>
      <c r="H20"/>
      <c r="I20"/>
      <c r="J20"/>
      <c r="K20" s="2"/>
    </row>
    <row r="21" spans="2:11">
      <c r="B21" t="s">
        <v>76</v>
      </c>
      <c r="D21"/>
      <c r="E21"/>
      <c r="F21"/>
      <c r="G21"/>
      <c r="H21"/>
      <c r="I21"/>
      <c r="J21"/>
      <c r="K21" s="2"/>
    </row>
    <row r="22" spans="2:11">
      <c r="B22" t="s">
        <v>77</v>
      </c>
      <c r="D22"/>
      <c r="E22"/>
      <c r="F22"/>
      <c r="G22"/>
      <c r="H22"/>
      <c r="I22"/>
      <c r="J22"/>
      <c r="K22" s="2"/>
    </row>
    <row r="23" spans="2:11">
      <c r="B23" t="s">
        <v>78</v>
      </c>
      <c r="D23"/>
      <c r="E23"/>
      <c r="F23"/>
      <c r="G23"/>
      <c r="H23"/>
      <c r="I23"/>
      <c r="J23"/>
      <c r="K23" s="2"/>
    </row>
    <row r="24" spans="2:11">
      <c r="B24" t="s">
        <v>79</v>
      </c>
      <c r="D24"/>
      <c r="E24"/>
      <c r="F24"/>
      <c r="G24"/>
      <c r="H24"/>
      <c r="I24"/>
      <c r="J24"/>
      <c r="K24" s="2"/>
    </row>
    <row r="25" spans="2:11">
      <c r="B25" t="s">
        <v>80</v>
      </c>
      <c r="D25"/>
      <c r="E25"/>
      <c r="F25"/>
      <c r="G25"/>
      <c r="H25"/>
      <c r="I25"/>
      <c r="J25"/>
      <c r="K25" s="2"/>
    </row>
    <row r="26" spans="2:11">
      <c r="B26" t="s">
        <v>81</v>
      </c>
      <c r="D26"/>
      <c r="E26"/>
      <c r="F26"/>
      <c r="G26"/>
      <c r="H26"/>
      <c r="I26"/>
      <c r="J26"/>
      <c r="K26" s="2"/>
    </row>
    <row r="27" spans="2:11">
      <c r="B27" t="s">
        <v>82</v>
      </c>
      <c r="D27"/>
      <c r="E27"/>
      <c r="F27" s="20" t="s">
        <v>83</v>
      </c>
      <c r="G27"/>
      <c r="H27"/>
      <c r="I27"/>
      <c r="J27"/>
      <c r="K27" s="2"/>
    </row>
    <row r="28" spans="2:11">
      <c r="B28" t="s">
        <v>84</v>
      </c>
      <c r="D28"/>
      <c r="E28"/>
      <c r="F28"/>
      <c r="G28"/>
      <c r="H28"/>
      <c r="I28"/>
      <c r="J28"/>
      <c r="K28" s="2"/>
    </row>
    <row r="29" spans="2:11">
      <c r="B29" t="s">
        <v>85</v>
      </c>
      <c r="D29"/>
      <c r="E29"/>
      <c r="F29"/>
      <c r="G29"/>
      <c r="H29"/>
      <c r="I29"/>
      <c r="J29"/>
      <c r="K29" s="2"/>
    </row>
    <row r="30" spans="2:11">
      <c r="B30" t="s">
        <v>86</v>
      </c>
      <c r="D30"/>
      <c r="E30"/>
      <c r="F30"/>
      <c r="G30"/>
      <c r="H30"/>
      <c r="I30"/>
      <c r="J30"/>
      <c r="K30" s="2"/>
    </row>
    <row r="31" spans="2:11">
      <c r="B31" t="s">
        <v>87</v>
      </c>
      <c r="D31"/>
      <c r="E31"/>
      <c r="F31"/>
      <c r="G31"/>
      <c r="H31"/>
      <c r="I31"/>
      <c r="J31"/>
      <c r="K31" s="2"/>
    </row>
    <row r="32" spans="2:11">
      <c r="B32" t="s">
        <v>88</v>
      </c>
      <c r="D32"/>
      <c r="E32"/>
      <c r="F32"/>
      <c r="G32"/>
      <c r="H32"/>
      <c r="I32"/>
      <c r="J32"/>
      <c r="K32" s="2"/>
    </row>
    <row r="33" spans="2:11">
      <c r="K33" s="2"/>
    </row>
    <row r="34" spans="2:11">
      <c r="B34" s="19" t="s">
        <v>89</v>
      </c>
      <c r="C34" s="19" t="s">
        <v>90</v>
      </c>
      <c r="D34" s="19" t="s">
        <v>91</v>
      </c>
      <c r="E34" s="19" t="s">
        <v>92</v>
      </c>
      <c r="F34" s="19" t="s">
        <v>93</v>
      </c>
      <c r="G34" s="19" t="s">
        <v>94</v>
      </c>
      <c r="H34" s="19" t="s">
        <v>95</v>
      </c>
      <c r="I34" s="19" t="s">
        <v>96</v>
      </c>
      <c r="J34" s="19" t="s">
        <v>97</v>
      </c>
      <c r="K34" s="2"/>
    </row>
    <row r="35" spans="2:11">
      <c r="B35" s="2" t="s">
        <v>98</v>
      </c>
      <c r="C35" s="2" t="s">
        <v>99</v>
      </c>
      <c r="D35" s="2" t="s">
        <v>100</v>
      </c>
      <c r="E35" s="2" t="s">
        <v>101</v>
      </c>
      <c r="F35" s="3">
        <v>768.41</v>
      </c>
      <c r="G35" s="3">
        <v>147.76</v>
      </c>
      <c r="H35" s="3">
        <f>F35+G35</f>
        <v>916.17</v>
      </c>
      <c r="I35" s="3">
        <f>G35-F35</f>
        <v>-620.65</v>
      </c>
      <c r="J35" s="10">
        <f>I35/F35%</f>
        <v>-80.770682318033337</v>
      </c>
      <c r="K35" s="2"/>
    </row>
    <row r="36" spans="2:11">
      <c r="B36" s="2" t="s">
        <v>102</v>
      </c>
      <c r="C36" s="2" t="s">
        <v>103</v>
      </c>
      <c r="D36" s="2" t="s">
        <v>104</v>
      </c>
      <c r="E36" s="2" t="s">
        <v>105</v>
      </c>
      <c r="F36" s="3">
        <v>789.06</v>
      </c>
      <c r="G36" s="3">
        <v>584.54999999999995</v>
      </c>
      <c r="H36" s="3">
        <f t="shared" ref="H36:H99" si="0">F36+G36</f>
        <v>1373.61</v>
      </c>
      <c r="I36" s="3">
        <f t="shared" ref="I36:I99" si="1">G36-F36</f>
        <v>-204.51</v>
      </c>
      <c r="J36" s="10">
        <f t="shared" ref="J36:J99" si="2">I36/F36%</f>
        <v>-25.918181126910504</v>
      </c>
      <c r="K36" s="2"/>
    </row>
    <row r="37" spans="2:11">
      <c r="B37" s="2" t="s">
        <v>106</v>
      </c>
      <c r="C37" s="2" t="s">
        <v>107</v>
      </c>
      <c r="D37" s="2" t="s">
        <v>104</v>
      </c>
      <c r="E37" s="2" t="s">
        <v>108</v>
      </c>
      <c r="F37" s="3">
        <v>331.24</v>
      </c>
      <c r="G37" s="3">
        <v>641.28</v>
      </c>
      <c r="H37" s="3">
        <f t="shared" si="0"/>
        <v>972.52</v>
      </c>
      <c r="I37" s="3">
        <f t="shared" si="1"/>
        <v>310.03999999999996</v>
      </c>
      <c r="J37" s="10">
        <f t="shared" si="2"/>
        <v>93.599806786619951</v>
      </c>
      <c r="K37" s="2"/>
    </row>
    <row r="38" spans="2:11">
      <c r="B38" s="2" t="s">
        <v>109</v>
      </c>
      <c r="C38" s="2" t="s">
        <v>110</v>
      </c>
      <c r="D38" s="2" t="s">
        <v>104</v>
      </c>
      <c r="F38" s="3">
        <v>489.5</v>
      </c>
      <c r="G38" s="3">
        <v>677.01</v>
      </c>
      <c r="H38" s="3">
        <f t="shared" si="0"/>
        <v>1166.51</v>
      </c>
      <c r="I38" s="3">
        <f t="shared" si="1"/>
        <v>187.51</v>
      </c>
      <c r="J38" s="10">
        <f t="shared" si="2"/>
        <v>38.306435137895811</v>
      </c>
      <c r="K38" s="2"/>
    </row>
    <row r="39" spans="2:11">
      <c r="B39" s="2" t="s">
        <v>111</v>
      </c>
      <c r="C39" s="2" t="s">
        <v>112</v>
      </c>
      <c r="D39" s="2" t="s">
        <v>100</v>
      </c>
      <c r="F39" s="3">
        <v>293.68</v>
      </c>
      <c r="G39" s="3">
        <v>440.04</v>
      </c>
      <c r="H39" s="3">
        <f t="shared" si="0"/>
        <v>733.72</v>
      </c>
      <c r="I39" s="3">
        <f t="shared" si="1"/>
        <v>146.36000000000001</v>
      </c>
      <c r="J39" s="10">
        <f t="shared" si="2"/>
        <v>49.836556796513221</v>
      </c>
      <c r="K39" s="2"/>
    </row>
    <row r="40" spans="2:11">
      <c r="B40" s="2" t="s">
        <v>113</v>
      </c>
      <c r="C40" s="2" t="s">
        <v>114</v>
      </c>
      <c r="D40" s="2" t="s">
        <v>100</v>
      </c>
      <c r="E40" s="2" t="s">
        <v>115</v>
      </c>
      <c r="F40" s="3">
        <v>772.92</v>
      </c>
      <c r="G40" s="3">
        <v>335.77</v>
      </c>
      <c r="H40" s="3">
        <f t="shared" si="0"/>
        <v>1108.69</v>
      </c>
      <c r="I40" s="3">
        <f t="shared" si="1"/>
        <v>-437.15</v>
      </c>
      <c r="J40" s="10">
        <f t="shared" si="2"/>
        <v>-56.558246649071052</v>
      </c>
      <c r="K40" s="2"/>
    </row>
    <row r="41" spans="2:11">
      <c r="B41" s="2" t="s">
        <v>116</v>
      </c>
      <c r="C41" s="2" t="s">
        <v>117</v>
      </c>
      <c r="D41" s="2" t="s">
        <v>118</v>
      </c>
      <c r="E41" s="2" t="s">
        <v>105</v>
      </c>
      <c r="F41" s="3">
        <v>756.45</v>
      </c>
      <c r="G41" s="3">
        <v>286.7</v>
      </c>
      <c r="H41" s="3">
        <f t="shared" si="0"/>
        <v>1043.1500000000001</v>
      </c>
      <c r="I41" s="3">
        <f t="shared" si="1"/>
        <v>-469.75000000000006</v>
      </c>
      <c r="J41" s="10">
        <f t="shared" si="2"/>
        <v>-62.099279529380659</v>
      </c>
      <c r="K41" s="2"/>
    </row>
    <row r="42" spans="2:11">
      <c r="B42" s="2" t="s">
        <v>119</v>
      </c>
      <c r="C42" s="2" t="s">
        <v>120</v>
      </c>
      <c r="D42" s="2" t="s">
        <v>104</v>
      </c>
      <c r="E42" s="2" t="s">
        <v>101</v>
      </c>
      <c r="F42" s="3">
        <v>4.38</v>
      </c>
      <c r="G42" s="3">
        <v>125.77</v>
      </c>
      <c r="H42" s="3">
        <f t="shared" si="0"/>
        <v>130.15</v>
      </c>
      <c r="I42" s="3">
        <f t="shared" si="1"/>
        <v>121.39</v>
      </c>
      <c r="J42" s="10">
        <f t="shared" si="2"/>
        <v>2771.461187214612</v>
      </c>
      <c r="K42" s="2"/>
    </row>
    <row r="43" spans="2:11">
      <c r="B43" s="2" t="s">
        <v>121</v>
      </c>
      <c r="C43" s="2" t="s">
        <v>122</v>
      </c>
      <c r="D43" s="2" t="s">
        <v>100</v>
      </c>
      <c r="E43" s="2" t="s">
        <v>108</v>
      </c>
      <c r="F43" s="3">
        <v>253.13</v>
      </c>
      <c r="G43" s="3">
        <v>216.18</v>
      </c>
      <c r="H43" s="3">
        <f>F43+G43</f>
        <v>469.31</v>
      </c>
      <c r="I43" s="3">
        <f t="shared" si="1"/>
        <v>-36.949999999999989</v>
      </c>
      <c r="J43" s="10">
        <f t="shared" si="2"/>
        <v>-14.597242523604468</v>
      </c>
      <c r="K43" s="2"/>
    </row>
    <row r="44" spans="2:11">
      <c r="B44" s="2" t="s">
        <v>123</v>
      </c>
      <c r="C44" s="2" t="s">
        <v>124</v>
      </c>
      <c r="D44" s="2" t="s">
        <v>104</v>
      </c>
      <c r="E44" s="2" t="s">
        <v>125</v>
      </c>
      <c r="F44" s="3">
        <v>529.16999999999996</v>
      </c>
      <c r="G44" s="3">
        <v>162.02000000000001</v>
      </c>
      <c r="H44" s="3">
        <f t="shared" si="0"/>
        <v>691.18999999999994</v>
      </c>
      <c r="I44" s="3">
        <f t="shared" si="1"/>
        <v>-367.15</v>
      </c>
      <c r="J44" s="10">
        <f t="shared" si="2"/>
        <v>-69.382240111873315</v>
      </c>
      <c r="K44" s="2"/>
    </row>
    <row r="45" spans="2:11">
      <c r="B45" s="2" t="s">
        <v>126</v>
      </c>
      <c r="C45" s="2" t="s">
        <v>127</v>
      </c>
      <c r="D45" s="2" t="s">
        <v>104</v>
      </c>
      <c r="E45" s="2" t="s">
        <v>105</v>
      </c>
      <c r="F45" s="3">
        <v>647.88</v>
      </c>
      <c r="G45" s="3">
        <v>275.74</v>
      </c>
      <c r="H45" s="3">
        <f t="shared" si="0"/>
        <v>923.62</v>
      </c>
      <c r="I45" s="3">
        <f t="shared" si="1"/>
        <v>-372.14</v>
      </c>
      <c r="J45" s="10">
        <f t="shared" si="2"/>
        <v>-57.439649317774901</v>
      </c>
      <c r="K45" s="2"/>
    </row>
    <row r="46" spans="2:11">
      <c r="B46" s="2" t="s">
        <v>128</v>
      </c>
      <c r="C46" s="2" t="s">
        <v>129</v>
      </c>
      <c r="D46" s="2" t="s">
        <v>100</v>
      </c>
      <c r="E46" s="2" t="s">
        <v>105</v>
      </c>
      <c r="F46" s="3">
        <v>677.46</v>
      </c>
      <c r="G46" s="3">
        <v>740.72</v>
      </c>
      <c r="H46" s="3">
        <f t="shared" si="0"/>
        <v>1418.18</v>
      </c>
      <c r="I46" s="3">
        <f t="shared" si="1"/>
        <v>63.259999999999991</v>
      </c>
      <c r="J46" s="10">
        <f t="shared" si="2"/>
        <v>9.3378206831399613</v>
      </c>
      <c r="K46" s="2"/>
    </row>
    <row r="47" spans="2:11">
      <c r="B47" s="2" t="s">
        <v>130</v>
      </c>
      <c r="C47" s="2" t="s">
        <v>131</v>
      </c>
      <c r="D47" s="2" t="s">
        <v>104</v>
      </c>
      <c r="E47" s="2" t="s">
        <v>132</v>
      </c>
      <c r="F47" s="3">
        <v>116.58</v>
      </c>
      <c r="G47" s="3">
        <v>619.99</v>
      </c>
      <c r="H47" s="3">
        <f t="shared" si="0"/>
        <v>736.57</v>
      </c>
      <c r="I47" s="3">
        <f t="shared" si="1"/>
        <v>503.41</v>
      </c>
      <c r="J47" s="10">
        <f t="shared" si="2"/>
        <v>431.81506261794482</v>
      </c>
      <c r="K47" s="2"/>
    </row>
    <row r="48" spans="2:11">
      <c r="B48" s="2" t="s">
        <v>133</v>
      </c>
      <c r="C48" s="2" t="s">
        <v>134</v>
      </c>
      <c r="D48" s="2" t="s">
        <v>104</v>
      </c>
      <c r="E48" s="2" t="s">
        <v>105</v>
      </c>
      <c r="F48" s="3">
        <v>867.44</v>
      </c>
      <c r="G48" s="3">
        <v>999.67</v>
      </c>
      <c r="H48" s="3">
        <f t="shared" si="0"/>
        <v>1867.1100000000001</v>
      </c>
      <c r="I48" s="3">
        <f t="shared" si="1"/>
        <v>132.2299999999999</v>
      </c>
      <c r="J48" s="10">
        <f t="shared" si="2"/>
        <v>15.24370561652678</v>
      </c>
      <c r="K48" s="2"/>
    </row>
    <row r="49" spans="2:12">
      <c r="B49" s="2" t="s">
        <v>135</v>
      </c>
      <c r="C49" s="2" t="s">
        <v>136</v>
      </c>
      <c r="D49" s="2" t="s">
        <v>104</v>
      </c>
      <c r="E49" s="2" t="s">
        <v>101</v>
      </c>
      <c r="F49" s="3">
        <v>832.47</v>
      </c>
      <c r="G49" s="3">
        <v>820.11</v>
      </c>
      <c r="H49" s="3">
        <f t="shared" si="0"/>
        <v>1652.58</v>
      </c>
      <c r="I49" s="3">
        <f t="shared" si="1"/>
        <v>-12.360000000000014</v>
      </c>
      <c r="J49" s="10">
        <f t="shared" si="2"/>
        <v>-1.4847381887635607</v>
      </c>
      <c r="K49" s="2"/>
    </row>
    <row r="50" spans="2:12">
      <c r="B50" s="2" t="s">
        <v>137</v>
      </c>
      <c r="C50" s="2" t="s">
        <v>138</v>
      </c>
      <c r="D50" s="2" t="s">
        <v>104</v>
      </c>
      <c r="E50" s="2" t="s">
        <v>125</v>
      </c>
      <c r="F50" s="3">
        <v>105.02</v>
      </c>
      <c r="G50" s="3">
        <v>43.26</v>
      </c>
      <c r="H50" s="3">
        <f t="shared" si="0"/>
        <v>148.28</v>
      </c>
      <c r="I50" s="3">
        <f t="shared" si="1"/>
        <v>-61.76</v>
      </c>
      <c r="J50" s="10">
        <f t="shared" si="2"/>
        <v>-58.807846124547702</v>
      </c>
      <c r="K50" s="2"/>
    </row>
    <row r="51" spans="2:12">
      <c r="B51" s="2" t="s">
        <v>139</v>
      </c>
      <c r="C51" s="2" t="s">
        <v>140</v>
      </c>
      <c r="D51" s="2" t="s">
        <v>141</v>
      </c>
      <c r="E51" s="2" t="s">
        <v>115</v>
      </c>
      <c r="F51" s="3">
        <v>697.37</v>
      </c>
      <c r="G51" s="3">
        <v>530.17999999999995</v>
      </c>
      <c r="H51" s="3">
        <f t="shared" si="0"/>
        <v>1227.55</v>
      </c>
      <c r="I51" s="3">
        <f t="shared" si="1"/>
        <v>-167.19000000000005</v>
      </c>
      <c r="J51" s="10">
        <f t="shared" si="2"/>
        <v>-23.97436081276798</v>
      </c>
      <c r="K51" s="2"/>
    </row>
    <row r="52" spans="2:12">
      <c r="B52" s="2" t="s">
        <v>142</v>
      </c>
      <c r="C52" s="2" t="s">
        <v>143</v>
      </c>
      <c r="D52" s="2" t="s">
        <v>141</v>
      </c>
      <c r="E52" s="2" t="s">
        <v>101</v>
      </c>
      <c r="F52" s="3">
        <v>326.93</v>
      </c>
      <c r="G52" s="3">
        <v>270.92</v>
      </c>
      <c r="H52" s="3">
        <f t="shared" si="0"/>
        <v>597.85</v>
      </c>
      <c r="I52" s="3">
        <f t="shared" si="1"/>
        <v>-56.009999999999991</v>
      </c>
      <c r="J52" s="10">
        <f t="shared" si="2"/>
        <v>-17.132107790658548</v>
      </c>
      <c r="K52" s="2"/>
    </row>
    <row r="53" spans="2:12">
      <c r="B53" s="2" t="s">
        <v>144</v>
      </c>
      <c r="C53" s="2" t="s">
        <v>145</v>
      </c>
      <c r="D53" s="2" t="s">
        <v>100</v>
      </c>
      <c r="E53" s="2" t="s">
        <v>101</v>
      </c>
      <c r="F53" s="3">
        <v>831.29</v>
      </c>
      <c r="G53" s="3">
        <v>288.2</v>
      </c>
      <c r="H53" s="3">
        <f t="shared" si="0"/>
        <v>1119.49</v>
      </c>
      <c r="I53" s="3">
        <f t="shared" si="1"/>
        <v>-543.08999999999992</v>
      </c>
      <c r="J53" s="10">
        <f t="shared" si="2"/>
        <v>-65.330991591382073</v>
      </c>
      <c r="K53" s="2"/>
    </row>
    <row r="54" spans="2:12">
      <c r="B54" s="2" t="s">
        <v>146</v>
      </c>
      <c r="C54" s="2" t="s">
        <v>147</v>
      </c>
      <c r="D54" s="2" t="s">
        <v>104</v>
      </c>
      <c r="F54" s="3">
        <v>922.73</v>
      </c>
      <c r="G54" s="3">
        <v>523.12</v>
      </c>
      <c r="H54" s="3">
        <f t="shared" si="0"/>
        <v>1445.85</v>
      </c>
      <c r="I54" s="3">
        <f t="shared" si="1"/>
        <v>-399.61</v>
      </c>
      <c r="J54" s="10">
        <f t="shared" si="2"/>
        <v>-43.307359682680747</v>
      </c>
      <c r="K54" s="2"/>
    </row>
    <row r="55" spans="2:12">
      <c r="B55" s="2" t="s">
        <v>148</v>
      </c>
      <c r="C55" s="2" t="s">
        <v>149</v>
      </c>
      <c r="D55" s="2" t="s">
        <v>100</v>
      </c>
      <c r="E55" s="2" t="s">
        <v>132</v>
      </c>
      <c r="F55" s="3">
        <v>66.42</v>
      </c>
      <c r="G55" s="3">
        <v>784.61</v>
      </c>
      <c r="H55" s="3">
        <f t="shared" si="0"/>
        <v>851.03</v>
      </c>
      <c r="I55" s="3">
        <f t="shared" si="1"/>
        <v>718.19</v>
      </c>
      <c r="J55" s="10">
        <f t="shared" si="2"/>
        <v>1081.2857573020176</v>
      </c>
      <c r="K55" s="2"/>
    </row>
    <row r="56" spans="2:12">
      <c r="B56" s="2" t="s">
        <v>150</v>
      </c>
      <c r="C56" s="2" t="s">
        <v>151</v>
      </c>
      <c r="D56" s="2" t="s">
        <v>104</v>
      </c>
      <c r="E56" s="2" t="s">
        <v>105</v>
      </c>
      <c r="F56" s="3">
        <v>509.65</v>
      </c>
      <c r="G56" s="3">
        <v>756.29</v>
      </c>
      <c r="H56" s="3">
        <f t="shared" si="0"/>
        <v>1265.94</v>
      </c>
      <c r="I56" s="3">
        <f t="shared" si="1"/>
        <v>246.64</v>
      </c>
      <c r="J56" s="10">
        <f t="shared" si="2"/>
        <v>48.393995879525164</v>
      </c>
      <c r="K56" s="2"/>
    </row>
    <row r="57" spans="2:12">
      <c r="B57" s="2" t="s">
        <v>152</v>
      </c>
      <c r="C57" s="2" t="s">
        <v>153</v>
      </c>
      <c r="D57" s="2" t="s">
        <v>154</v>
      </c>
      <c r="F57" s="3">
        <v>617.66999999999996</v>
      </c>
      <c r="G57" s="3">
        <v>595.07000000000005</v>
      </c>
      <c r="H57" s="3">
        <f t="shared" si="0"/>
        <v>1212.74</v>
      </c>
      <c r="I57" s="3">
        <f t="shared" si="1"/>
        <v>-22.599999999999909</v>
      </c>
      <c r="J57" s="10">
        <f t="shared" si="2"/>
        <v>-3.6589117166124163</v>
      </c>
      <c r="K57" s="2"/>
    </row>
    <row r="58" spans="2:12">
      <c r="B58" s="2" t="s">
        <v>155</v>
      </c>
      <c r="C58" s="2" t="s">
        <v>156</v>
      </c>
      <c r="D58" s="2" t="s">
        <v>104</v>
      </c>
      <c r="E58" s="2" t="s">
        <v>115</v>
      </c>
      <c r="F58" s="3">
        <v>617.79999999999995</v>
      </c>
      <c r="G58" s="3">
        <v>409.45</v>
      </c>
      <c r="H58" s="3">
        <f t="shared" si="0"/>
        <v>1027.25</v>
      </c>
      <c r="I58" s="3">
        <f t="shared" si="1"/>
        <v>-208.34999999999997</v>
      </c>
      <c r="J58" s="10">
        <f t="shared" si="2"/>
        <v>-33.724506312722561</v>
      </c>
      <c r="K58" s="2"/>
    </row>
    <row r="59" spans="2:12">
      <c r="B59" s="2" t="s">
        <v>157</v>
      </c>
      <c r="C59" s="2" t="s">
        <v>158</v>
      </c>
      <c r="D59" s="2" t="s">
        <v>100</v>
      </c>
      <c r="F59" s="3">
        <v>714.25</v>
      </c>
      <c r="G59" s="3">
        <v>369.91</v>
      </c>
      <c r="H59" s="3">
        <f t="shared" si="0"/>
        <v>1084.1600000000001</v>
      </c>
      <c r="I59" s="3">
        <f t="shared" si="1"/>
        <v>-344.34</v>
      </c>
      <c r="J59" s="10">
        <f t="shared" si="2"/>
        <v>-48.210010500525023</v>
      </c>
      <c r="K59" s="2"/>
    </row>
    <row r="60" spans="2:12">
      <c r="B60" s="2" t="s">
        <v>159</v>
      </c>
      <c r="C60" s="2" t="s">
        <v>160</v>
      </c>
      <c r="D60" s="2" t="s">
        <v>104</v>
      </c>
      <c r="E60" s="2" t="s">
        <v>105</v>
      </c>
      <c r="F60" s="3">
        <v>248.49</v>
      </c>
      <c r="G60" s="3">
        <v>383.62</v>
      </c>
      <c r="H60" s="3">
        <f t="shared" si="0"/>
        <v>632.11</v>
      </c>
      <c r="I60" s="3">
        <f t="shared" si="1"/>
        <v>135.13</v>
      </c>
      <c r="J60" s="10">
        <f t="shared" si="2"/>
        <v>54.38045796611533</v>
      </c>
      <c r="K60" s="2"/>
    </row>
    <row r="61" spans="2:12">
      <c r="B61" s="2" t="s">
        <v>161</v>
      </c>
      <c r="C61" s="2" t="s">
        <v>162</v>
      </c>
      <c r="D61" s="2" t="s">
        <v>100</v>
      </c>
      <c r="E61" s="2" t="s">
        <v>108</v>
      </c>
      <c r="F61" s="3">
        <v>146.36000000000001</v>
      </c>
      <c r="G61" s="3">
        <v>792.49</v>
      </c>
      <c r="H61" s="3">
        <f t="shared" si="0"/>
        <v>938.85</v>
      </c>
      <c r="I61" s="3">
        <f t="shared" si="1"/>
        <v>646.13</v>
      </c>
      <c r="J61" s="10">
        <f t="shared" si="2"/>
        <v>441.46624760863614</v>
      </c>
      <c r="K61" s="2"/>
    </row>
    <row r="62" spans="2:12">
      <c r="B62" s="2" t="s">
        <v>163</v>
      </c>
      <c r="C62" s="2" t="s">
        <v>164</v>
      </c>
      <c r="D62" s="2" t="s">
        <v>104</v>
      </c>
      <c r="E62" s="2" t="s">
        <v>115</v>
      </c>
      <c r="F62" s="3">
        <v>518.63</v>
      </c>
      <c r="G62" s="3">
        <v>894.16</v>
      </c>
      <c r="H62" s="3">
        <f t="shared" si="0"/>
        <v>1412.79</v>
      </c>
      <c r="I62" s="3">
        <f t="shared" si="1"/>
        <v>375.53</v>
      </c>
      <c r="J62" s="10">
        <f t="shared" si="2"/>
        <v>72.408075120991839</v>
      </c>
      <c r="K62" s="2"/>
      <c r="L62" s="2"/>
    </row>
    <row r="63" spans="2:12">
      <c r="B63" s="2" t="s">
        <v>165</v>
      </c>
      <c r="C63" s="2" t="s">
        <v>166</v>
      </c>
      <c r="D63" s="2" t="s">
        <v>100</v>
      </c>
      <c r="E63" s="2" t="s">
        <v>167</v>
      </c>
      <c r="F63" s="3">
        <v>279.89999999999998</v>
      </c>
      <c r="G63" s="3">
        <v>424.59</v>
      </c>
      <c r="H63" s="3">
        <f t="shared" si="0"/>
        <v>704.49</v>
      </c>
      <c r="I63" s="3">
        <f t="shared" si="1"/>
        <v>144.69</v>
      </c>
      <c r="J63" s="10">
        <f t="shared" si="2"/>
        <v>51.69346195069668</v>
      </c>
      <c r="K63" s="2"/>
      <c r="L63" s="2"/>
    </row>
    <row r="64" spans="2:12">
      <c r="B64" s="2" t="s">
        <v>168</v>
      </c>
      <c r="C64" s="2" t="s">
        <v>169</v>
      </c>
      <c r="D64" s="2" t="s">
        <v>104</v>
      </c>
      <c r="E64" s="2" t="s">
        <v>105</v>
      </c>
      <c r="F64" s="3">
        <v>474.97</v>
      </c>
      <c r="G64" s="3">
        <v>215.38</v>
      </c>
      <c r="H64" s="3">
        <f t="shared" si="0"/>
        <v>690.35</v>
      </c>
      <c r="I64" s="3">
        <f t="shared" si="1"/>
        <v>-259.59000000000003</v>
      </c>
      <c r="J64" s="10">
        <f t="shared" si="2"/>
        <v>-54.65397814598817</v>
      </c>
      <c r="K64" s="2"/>
    </row>
    <row r="65" spans="2:11">
      <c r="B65" s="2" t="s">
        <v>170</v>
      </c>
      <c r="C65" s="2" t="s">
        <v>171</v>
      </c>
      <c r="D65" s="2" t="s">
        <v>104</v>
      </c>
      <c r="E65" s="2" t="s">
        <v>108</v>
      </c>
      <c r="F65" s="3">
        <v>633.32000000000005</v>
      </c>
      <c r="G65" s="3">
        <v>345.6</v>
      </c>
      <c r="H65" s="3">
        <f t="shared" si="0"/>
        <v>978.92000000000007</v>
      </c>
      <c r="I65" s="3">
        <f t="shared" si="1"/>
        <v>-287.72000000000003</v>
      </c>
      <c r="J65" s="10">
        <f t="shared" si="2"/>
        <v>-45.430430114318199</v>
      </c>
      <c r="K65" s="2"/>
    </row>
    <row r="66" spans="2:11">
      <c r="B66" s="2" t="s">
        <v>172</v>
      </c>
      <c r="C66" s="2" t="s">
        <v>173</v>
      </c>
      <c r="D66" s="2" t="s">
        <v>104</v>
      </c>
      <c r="E66" s="2" t="s">
        <v>108</v>
      </c>
      <c r="F66" s="3">
        <v>10.55</v>
      </c>
      <c r="G66" s="3">
        <v>679.21</v>
      </c>
      <c r="H66" s="3">
        <f t="shared" si="0"/>
        <v>689.76</v>
      </c>
      <c r="I66" s="3">
        <f t="shared" si="1"/>
        <v>668.66000000000008</v>
      </c>
      <c r="J66" s="10">
        <f t="shared" si="2"/>
        <v>6338.009478672986</v>
      </c>
      <c r="K66" s="2"/>
    </row>
    <row r="67" spans="2:11">
      <c r="B67" s="2" t="s">
        <v>174</v>
      </c>
      <c r="C67" s="2" t="s">
        <v>175</v>
      </c>
      <c r="D67" s="2" t="s">
        <v>104</v>
      </c>
      <c r="E67" s="2" t="s">
        <v>115</v>
      </c>
      <c r="F67" s="3">
        <v>149.04</v>
      </c>
      <c r="G67" s="3">
        <v>867.49</v>
      </c>
      <c r="H67" s="3">
        <f t="shared" si="0"/>
        <v>1016.53</v>
      </c>
      <c r="I67" s="3">
        <f t="shared" si="1"/>
        <v>718.45</v>
      </c>
      <c r="J67" s="10">
        <f t="shared" si="2"/>
        <v>482.05179817498663</v>
      </c>
      <c r="K67" s="2"/>
    </row>
    <row r="68" spans="2:11">
      <c r="B68" s="2" t="s">
        <v>176</v>
      </c>
      <c r="C68" s="2" t="s">
        <v>177</v>
      </c>
      <c r="D68" s="2" t="s">
        <v>141</v>
      </c>
      <c r="E68" s="2" t="s">
        <v>101</v>
      </c>
      <c r="F68" s="3">
        <v>624.29</v>
      </c>
      <c r="G68" s="3">
        <v>6.01</v>
      </c>
      <c r="H68" s="3">
        <f t="shared" si="0"/>
        <v>630.29999999999995</v>
      </c>
      <c r="I68" s="3">
        <f t="shared" si="1"/>
        <v>-618.28</v>
      </c>
      <c r="J68" s="10">
        <f t="shared" si="2"/>
        <v>-99.037306380047738</v>
      </c>
      <c r="K68" s="2"/>
    </row>
    <row r="69" spans="2:11">
      <c r="B69" s="2" t="s">
        <v>178</v>
      </c>
      <c r="C69" s="2" t="s">
        <v>179</v>
      </c>
      <c r="D69" s="2" t="s">
        <v>100</v>
      </c>
      <c r="E69" s="2" t="s">
        <v>167</v>
      </c>
      <c r="F69" s="3">
        <v>482.97</v>
      </c>
      <c r="G69" s="3">
        <v>370.11</v>
      </c>
      <c r="H69" s="3">
        <f t="shared" si="0"/>
        <v>853.08</v>
      </c>
      <c r="I69" s="3">
        <f t="shared" si="1"/>
        <v>-112.86000000000001</v>
      </c>
      <c r="J69" s="10">
        <f t="shared" si="2"/>
        <v>-23.367911050375803</v>
      </c>
      <c r="K69" s="2"/>
    </row>
    <row r="70" spans="2:11">
      <c r="B70" s="2" t="s">
        <v>180</v>
      </c>
      <c r="C70" s="2" t="s">
        <v>181</v>
      </c>
      <c r="D70" s="2" t="s">
        <v>100</v>
      </c>
      <c r="E70" s="2" t="s">
        <v>101</v>
      </c>
      <c r="F70" s="3">
        <v>909.56</v>
      </c>
      <c r="G70" s="3">
        <v>144.99</v>
      </c>
      <c r="H70" s="3">
        <f t="shared" si="0"/>
        <v>1054.55</v>
      </c>
      <c r="I70" s="3">
        <f t="shared" si="1"/>
        <v>-764.56999999999994</v>
      </c>
      <c r="J70" s="10">
        <f t="shared" si="2"/>
        <v>-84.059325388099737</v>
      </c>
      <c r="K70" s="2"/>
    </row>
    <row r="71" spans="2:11">
      <c r="B71" s="2" t="s">
        <v>182</v>
      </c>
      <c r="C71" s="2" t="s">
        <v>183</v>
      </c>
      <c r="D71" s="2" t="s">
        <v>104</v>
      </c>
      <c r="E71" s="2" t="s">
        <v>125</v>
      </c>
      <c r="F71" s="3">
        <v>94.55</v>
      </c>
      <c r="G71" s="3">
        <v>369.12</v>
      </c>
      <c r="H71" s="3">
        <f t="shared" si="0"/>
        <v>463.67</v>
      </c>
      <c r="I71" s="3">
        <f t="shared" si="1"/>
        <v>274.57</v>
      </c>
      <c r="J71" s="10">
        <f t="shared" si="2"/>
        <v>290.39661554732942</v>
      </c>
      <c r="K71" s="2"/>
    </row>
    <row r="72" spans="2:11">
      <c r="B72" s="2" t="s">
        <v>184</v>
      </c>
      <c r="C72" s="2" t="s">
        <v>185</v>
      </c>
      <c r="D72" s="2" t="s">
        <v>100</v>
      </c>
      <c r="E72" s="2" t="s">
        <v>108</v>
      </c>
      <c r="F72" s="3">
        <v>10.02</v>
      </c>
      <c r="G72" s="3">
        <v>368.38</v>
      </c>
      <c r="H72" s="3">
        <f t="shared" si="0"/>
        <v>378.4</v>
      </c>
      <c r="I72" s="3">
        <f t="shared" si="1"/>
        <v>358.36</v>
      </c>
      <c r="J72" s="10">
        <f t="shared" si="2"/>
        <v>3576.4471057884234</v>
      </c>
      <c r="K72" s="2"/>
    </row>
    <row r="73" spans="2:11">
      <c r="B73" s="2" t="s">
        <v>186</v>
      </c>
      <c r="C73" s="2" t="s">
        <v>187</v>
      </c>
      <c r="D73" s="2" t="s">
        <v>104</v>
      </c>
      <c r="E73" s="2" t="s">
        <v>105</v>
      </c>
      <c r="F73" s="3">
        <v>377.94</v>
      </c>
      <c r="G73" s="3">
        <v>410.79</v>
      </c>
      <c r="H73" s="3">
        <f t="shared" si="0"/>
        <v>788.73</v>
      </c>
      <c r="I73" s="3">
        <f t="shared" si="1"/>
        <v>32.850000000000023</v>
      </c>
      <c r="J73" s="10">
        <f t="shared" si="2"/>
        <v>8.6918558501349477</v>
      </c>
      <c r="K73" s="2"/>
    </row>
    <row r="74" spans="2:11">
      <c r="B74" s="2" t="s">
        <v>188</v>
      </c>
      <c r="C74" s="2" t="s">
        <v>189</v>
      </c>
      <c r="D74" s="2" t="s">
        <v>100</v>
      </c>
      <c r="E74" s="2" t="s">
        <v>132</v>
      </c>
      <c r="F74" s="3">
        <v>954.71</v>
      </c>
      <c r="G74" s="3">
        <v>600.32000000000005</v>
      </c>
      <c r="H74" s="3">
        <f t="shared" si="0"/>
        <v>1555.0300000000002</v>
      </c>
      <c r="I74" s="3">
        <f t="shared" si="1"/>
        <v>-354.39</v>
      </c>
      <c r="J74" s="10">
        <f t="shared" si="2"/>
        <v>-37.120172617863012</v>
      </c>
      <c r="K74" s="2"/>
    </row>
    <row r="75" spans="2:11">
      <c r="B75" s="2" t="s">
        <v>190</v>
      </c>
      <c r="C75" s="2" t="s">
        <v>191</v>
      </c>
      <c r="D75" s="2" t="s">
        <v>104</v>
      </c>
      <c r="E75" s="2" t="s">
        <v>105</v>
      </c>
      <c r="F75" s="3">
        <v>238.92</v>
      </c>
      <c r="G75" s="3">
        <v>30.05</v>
      </c>
      <c r="H75" s="3">
        <f t="shared" si="0"/>
        <v>268.96999999999997</v>
      </c>
      <c r="I75" s="3">
        <f t="shared" si="1"/>
        <v>-208.86999999999998</v>
      </c>
      <c r="J75" s="10">
        <f t="shared" si="2"/>
        <v>-87.422568223673196</v>
      </c>
      <c r="K75" s="2"/>
    </row>
    <row r="76" spans="2:11">
      <c r="B76" s="2" t="s">
        <v>192</v>
      </c>
      <c r="C76" s="2" t="s">
        <v>193</v>
      </c>
      <c r="D76" s="2" t="s">
        <v>100</v>
      </c>
      <c r="E76" s="2" t="s">
        <v>115</v>
      </c>
      <c r="F76" s="3">
        <v>762.03</v>
      </c>
      <c r="G76" s="3">
        <v>55.85</v>
      </c>
      <c r="H76" s="3">
        <f t="shared" si="0"/>
        <v>817.88</v>
      </c>
      <c r="I76" s="3">
        <f t="shared" si="1"/>
        <v>-706.18</v>
      </c>
      <c r="J76" s="10">
        <f t="shared" si="2"/>
        <v>-92.670892222090998</v>
      </c>
      <c r="K76" s="2"/>
    </row>
    <row r="77" spans="2:11">
      <c r="B77" s="2" t="s">
        <v>194</v>
      </c>
      <c r="C77" s="2" t="s">
        <v>195</v>
      </c>
      <c r="D77" s="2" t="s">
        <v>154</v>
      </c>
      <c r="E77" s="2" t="s">
        <v>125</v>
      </c>
      <c r="F77" s="3">
        <v>8.81</v>
      </c>
      <c r="G77" s="3">
        <v>249.31</v>
      </c>
      <c r="H77" s="3">
        <f t="shared" si="0"/>
        <v>258.12</v>
      </c>
      <c r="I77" s="3">
        <f t="shared" si="1"/>
        <v>240.5</v>
      </c>
      <c r="J77" s="10">
        <f t="shared" si="2"/>
        <v>2729.8524404086261</v>
      </c>
      <c r="K77" s="2"/>
    </row>
    <row r="78" spans="2:11">
      <c r="B78" s="2" t="s">
        <v>196</v>
      </c>
      <c r="C78" s="2" t="s">
        <v>197</v>
      </c>
      <c r="D78" s="2" t="s">
        <v>100</v>
      </c>
      <c r="E78" s="2" t="s">
        <v>115</v>
      </c>
      <c r="F78" s="3">
        <v>166.1</v>
      </c>
      <c r="G78" s="3">
        <v>229.71</v>
      </c>
      <c r="H78" s="3">
        <f t="shared" si="0"/>
        <v>395.81</v>
      </c>
      <c r="I78" s="3">
        <f t="shared" si="1"/>
        <v>63.610000000000014</v>
      </c>
      <c r="J78" s="10">
        <f t="shared" si="2"/>
        <v>38.296207104154135</v>
      </c>
      <c r="K78" s="2"/>
    </row>
    <row r="79" spans="2:11">
      <c r="B79" s="2" t="s">
        <v>198</v>
      </c>
      <c r="C79" s="2" t="s">
        <v>199</v>
      </c>
      <c r="D79" s="2" t="s">
        <v>104</v>
      </c>
      <c r="E79" s="2" t="s">
        <v>115</v>
      </c>
      <c r="F79" s="3">
        <v>246.21</v>
      </c>
      <c r="G79" s="3">
        <v>3.67</v>
      </c>
      <c r="H79" s="3">
        <f t="shared" si="0"/>
        <v>249.88</v>
      </c>
      <c r="I79" s="3">
        <f t="shared" si="1"/>
        <v>-242.54000000000002</v>
      </c>
      <c r="J79" s="10">
        <f t="shared" si="2"/>
        <v>-98.50940254254499</v>
      </c>
      <c r="K79" s="2"/>
    </row>
    <row r="80" spans="2:11">
      <c r="B80" s="2" t="s">
        <v>200</v>
      </c>
      <c r="C80" s="2" t="s">
        <v>201</v>
      </c>
      <c r="D80" s="2" t="s">
        <v>202</v>
      </c>
      <c r="E80" s="2" t="s">
        <v>115</v>
      </c>
      <c r="F80" s="3">
        <v>687.25</v>
      </c>
      <c r="G80" s="3">
        <v>653.58000000000004</v>
      </c>
      <c r="H80" s="3">
        <f t="shared" si="0"/>
        <v>1340.83</v>
      </c>
      <c r="I80" s="3">
        <f t="shared" si="1"/>
        <v>-33.669999999999959</v>
      </c>
      <c r="J80" s="10">
        <f t="shared" si="2"/>
        <v>-4.8992360858493944</v>
      </c>
      <c r="K80" s="2"/>
    </row>
    <row r="81" spans="2:12">
      <c r="B81" s="2" t="s">
        <v>203</v>
      </c>
      <c r="C81" s="2" t="s">
        <v>204</v>
      </c>
      <c r="D81" s="2" t="s">
        <v>104</v>
      </c>
      <c r="E81" s="2" t="s">
        <v>132</v>
      </c>
      <c r="F81" s="3">
        <v>388.17</v>
      </c>
      <c r="G81" s="3">
        <v>787.79</v>
      </c>
      <c r="H81" s="3">
        <f t="shared" si="0"/>
        <v>1175.96</v>
      </c>
      <c r="I81" s="3">
        <f t="shared" si="1"/>
        <v>399.61999999999995</v>
      </c>
      <c r="J81" s="10">
        <f t="shared" si="2"/>
        <v>102.94973851662928</v>
      </c>
      <c r="K81" s="2"/>
      <c r="L81" s="2"/>
    </row>
    <row r="82" spans="2:12">
      <c r="B82" s="2" t="s">
        <v>205</v>
      </c>
      <c r="C82" s="2" t="s">
        <v>206</v>
      </c>
      <c r="D82" s="2" t="s">
        <v>202</v>
      </c>
      <c r="E82" s="2" t="s">
        <v>132</v>
      </c>
      <c r="F82" s="3">
        <v>634.55999999999995</v>
      </c>
      <c r="G82" s="3">
        <v>555.08000000000004</v>
      </c>
      <c r="H82" s="3">
        <f t="shared" si="0"/>
        <v>1189.6399999999999</v>
      </c>
      <c r="I82" s="3">
        <f t="shared" si="1"/>
        <v>-79.479999999999905</v>
      </c>
      <c r="J82" s="10">
        <f t="shared" si="2"/>
        <v>-12.525214321734731</v>
      </c>
      <c r="K82" s="2"/>
      <c r="L82" s="2"/>
    </row>
    <row r="83" spans="2:12">
      <c r="B83" s="2" t="s">
        <v>207</v>
      </c>
      <c r="C83" s="2" t="s">
        <v>208</v>
      </c>
      <c r="D83" s="2" t="s">
        <v>100</v>
      </c>
      <c r="E83" s="2" t="s">
        <v>108</v>
      </c>
      <c r="F83" s="3">
        <v>777.88</v>
      </c>
      <c r="G83" s="3">
        <v>983.42</v>
      </c>
      <c r="H83" s="3">
        <f t="shared" si="0"/>
        <v>1761.3</v>
      </c>
      <c r="I83" s="3">
        <f t="shared" si="1"/>
        <v>205.53999999999996</v>
      </c>
      <c r="J83" s="10">
        <f t="shared" si="2"/>
        <v>26.423098678459397</v>
      </c>
      <c r="K83" s="2"/>
      <c r="L83" s="2"/>
    </row>
    <row r="84" spans="2:12">
      <c r="B84" s="2" t="s">
        <v>209</v>
      </c>
      <c r="C84" s="2" t="s">
        <v>210</v>
      </c>
      <c r="D84" s="2" t="s">
        <v>104</v>
      </c>
      <c r="F84" s="3">
        <v>89.66</v>
      </c>
      <c r="G84" s="3">
        <v>442.12</v>
      </c>
      <c r="H84" s="3">
        <f t="shared" si="0"/>
        <v>531.78</v>
      </c>
      <c r="I84" s="3">
        <f t="shared" si="1"/>
        <v>352.46000000000004</v>
      </c>
      <c r="J84" s="10">
        <f t="shared" si="2"/>
        <v>393.10729422261886</v>
      </c>
      <c r="K84" s="2"/>
      <c r="L84" s="2"/>
    </row>
    <row r="85" spans="2:12">
      <c r="B85" s="2" t="s">
        <v>211</v>
      </c>
      <c r="C85" s="2" t="s">
        <v>212</v>
      </c>
      <c r="D85" s="2" t="s">
        <v>104</v>
      </c>
      <c r="E85" s="2" t="s">
        <v>132</v>
      </c>
      <c r="F85" s="3">
        <v>154.86000000000001</v>
      </c>
      <c r="G85" s="3">
        <v>598.58000000000004</v>
      </c>
      <c r="H85" s="3">
        <f t="shared" si="0"/>
        <v>753.44</v>
      </c>
      <c r="I85" s="3">
        <f t="shared" si="1"/>
        <v>443.72</v>
      </c>
      <c r="J85" s="10">
        <f t="shared" si="2"/>
        <v>286.52976882345342</v>
      </c>
      <c r="K85" s="2"/>
      <c r="L85" s="2"/>
    </row>
    <row r="86" spans="2:12">
      <c r="B86" s="2" t="s">
        <v>213</v>
      </c>
      <c r="C86" s="2" t="s">
        <v>214</v>
      </c>
      <c r="D86" s="2" t="s">
        <v>104</v>
      </c>
      <c r="F86" s="3">
        <v>202.09</v>
      </c>
      <c r="G86" s="3">
        <v>164.5</v>
      </c>
      <c r="H86" s="3">
        <f t="shared" si="0"/>
        <v>366.59000000000003</v>
      </c>
      <c r="I86" s="3">
        <f t="shared" si="1"/>
        <v>-37.590000000000003</v>
      </c>
      <c r="J86" s="10">
        <f t="shared" si="2"/>
        <v>-18.600623484586077</v>
      </c>
      <c r="K86" s="2"/>
      <c r="L86" s="2"/>
    </row>
    <row r="87" spans="2:12">
      <c r="B87" s="2" t="s">
        <v>215</v>
      </c>
      <c r="C87" s="2" t="s">
        <v>216</v>
      </c>
      <c r="D87" s="2" t="s">
        <v>154</v>
      </c>
      <c r="F87" s="3">
        <v>777.5</v>
      </c>
      <c r="G87" s="3">
        <v>2.84</v>
      </c>
      <c r="H87" s="3">
        <f t="shared" si="0"/>
        <v>780.34</v>
      </c>
      <c r="I87" s="3">
        <f t="shared" si="1"/>
        <v>-774.66</v>
      </c>
      <c r="J87" s="10">
        <f t="shared" si="2"/>
        <v>-99.634726688102887</v>
      </c>
      <c r="K87" s="2"/>
      <c r="L87" s="2"/>
    </row>
    <row r="88" spans="2:12">
      <c r="B88" s="2" t="s">
        <v>217</v>
      </c>
      <c r="C88" s="2" t="s">
        <v>218</v>
      </c>
      <c r="D88" s="2" t="s">
        <v>154</v>
      </c>
      <c r="E88" s="2" t="s">
        <v>108</v>
      </c>
      <c r="F88" s="3">
        <v>559.37</v>
      </c>
      <c r="G88" s="3">
        <v>65.72</v>
      </c>
      <c r="H88" s="3">
        <f t="shared" si="0"/>
        <v>625.09</v>
      </c>
      <c r="I88" s="3">
        <f t="shared" si="1"/>
        <v>-493.65</v>
      </c>
      <c r="J88" s="10">
        <f t="shared" si="2"/>
        <v>-88.251068165972427</v>
      </c>
      <c r="K88" s="2"/>
      <c r="L88" s="2"/>
    </row>
    <row r="89" spans="2:12">
      <c r="B89" s="2" t="s">
        <v>219</v>
      </c>
      <c r="C89" s="2" t="s">
        <v>220</v>
      </c>
      <c r="D89" s="2" t="s">
        <v>100</v>
      </c>
      <c r="E89" s="2" t="s">
        <v>101</v>
      </c>
      <c r="F89" s="3">
        <v>497.91</v>
      </c>
      <c r="G89" s="3">
        <v>31.2</v>
      </c>
      <c r="H89" s="3">
        <f t="shared" si="0"/>
        <v>529.11</v>
      </c>
      <c r="I89" s="3">
        <f t="shared" si="1"/>
        <v>-466.71000000000004</v>
      </c>
      <c r="J89" s="10">
        <f t="shared" si="2"/>
        <v>-93.733807314574932</v>
      </c>
      <c r="K89" s="2"/>
      <c r="L89" s="2"/>
    </row>
    <row r="90" spans="2:12">
      <c r="B90" s="2" t="s">
        <v>221</v>
      </c>
      <c r="C90" s="2" t="s">
        <v>222</v>
      </c>
      <c r="D90" s="2" t="s">
        <v>100</v>
      </c>
      <c r="E90" s="2" t="s">
        <v>115</v>
      </c>
      <c r="F90" s="3">
        <v>800.72</v>
      </c>
      <c r="G90" s="3">
        <v>762.68</v>
      </c>
      <c r="H90" s="3">
        <f t="shared" si="0"/>
        <v>1563.4</v>
      </c>
      <c r="I90" s="3">
        <f t="shared" si="1"/>
        <v>-38.040000000000077</v>
      </c>
      <c r="J90" s="10">
        <f t="shared" si="2"/>
        <v>-4.7507243480867309</v>
      </c>
      <c r="K90" s="2"/>
      <c r="L90" s="2"/>
    </row>
    <row r="91" spans="2:12">
      <c r="B91" s="2" t="s">
        <v>223</v>
      </c>
      <c r="C91" s="2" t="s">
        <v>224</v>
      </c>
      <c r="D91" s="2" t="s">
        <v>104</v>
      </c>
      <c r="E91" s="2" t="s">
        <v>115</v>
      </c>
      <c r="F91" s="3">
        <v>954.1</v>
      </c>
      <c r="G91" s="3">
        <v>780.63</v>
      </c>
      <c r="H91" s="3">
        <f t="shared" si="0"/>
        <v>1734.73</v>
      </c>
      <c r="I91" s="3">
        <f t="shared" si="1"/>
        <v>-173.47000000000003</v>
      </c>
      <c r="J91" s="10">
        <f t="shared" si="2"/>
        <v>-18.181532334136886</v>
      </c>
      <c r="K91" s="2"/>
      <c r="L91" s="2"/>
    </row>
    <row r="92" spans="2:12">
      <c r="B92" s="2" t="s">
        <v>225</v>
      </c>
      <c r="C92" s="2" t="s">
        <v>226</v>
      </c>
      <c r="D92" s="2" t="s">
        <v>227</v>
      </c>
      <c r="F92" s="3">
        <v>152.91999999999999</v>
      </c>
      <c r="G92" s="3">
        <v>448.3</v>
      </c>
      <c r="H92" s="3">
        <f t="shared" si="0"/>
        <v>601.22</v>
      </c>
      <c r="I92" s="3">
        <f t="shared" si="1"/>
        <v>295.38</v>
      </c>
      <c r="J92" s="10">
        <f t="shared" si="2"/>
        <v>193.1598221292179</v>
      </c>
      <c r="K92" s="2"/>
      <c r="L92" s="2"/>
    </row>
    <row r="93" spans="2:12">
      <c r="B93" s="2" t="s">
        <v>228</v>
      </c>
      <c r="C93" s="2" t="s">
        <v>229</v>
      </c>
      <c r="D93" s="2" t="s">
        <v>100</v>
      </c>
      <c r="E93" s="2" t="s">
        <v>167</v>
      </c>
      <c r="F93" s="3">
        <v>832.3</v>
      </c>
      <c r="G93" s="3">
        <v>128.47</v>
      </c>
      <c r="H93" s="3">
        <f t="shared" si="0"/>
        <v>960.77</v>
      </c>
      <c r="I93" s="3">
        <f t="shared" si="1"/>
        <v>-703.82999999999993</v>
      </c>
      <c r="J93" s="10">
        <f t="shared" si="2"/>
        <v>-84.564459930313575</v>
      </c>
      <c r="K93" s="2"/>
      <c r="L93" s="2"/>
    </row>
    <row r="94" spans="2:12">
      <c r="B94" s="2" t="s">
        <v>230</v>
      </c>
      <c r="C94" s="2" t="s">
        <v>231</v>
      </c>
      <c r="D94" s="2" t="s">
        <v>104</v>
      </c>
      <c r="E94" s="2" t="s">
        <v>108</v>
      </c>
      <c r="F94" s="3">
        <v>179.94</v>
      </c>
      <c r="G94" s="3">
        <v>826.8</v>
      </c>
      <c r="H94" s="3">
        <f t="shared" si="0"/>
        <v>1006.74</v>
      </c>
      <c r="I94" s="3">
        <f t="shared" si="1"/>
        <v>646.8599999999999</v>
      </c>
      <c r="J94" s="10">
        <f t="shared" si="2"/>
        <v>359.48649549849949</v>
      </c>
      <c r="K94" s="2"/>
      <c r="L94" s="2"/>
    </row>
    <row r="95" spans="2:12">
      <c r="B95" s="2" t="s">
        <v>232</v>
      </c>
      <c r="C95" s="2" t="s">
        <v>233</v>
      </c>
      <c r="D95" s="2" t="s">
        <v>100</v>
      </c>
      <c r="F95" s="3">
        <v>202.24</v>
      </c>
      <c r="G95" s="3">
        <v>763.78</v>
      </c>
      <c r="H95" s="3">
        <f t="shared" si="0"/>
        <v>966.02</v>
      </c>
      <c r="I95" s="3">
        <f t="shared" si="1"/>
        <v>561.54</v>
      </c>
      <c r="J95" s="10">
        <f t="shared" si="2"/>
        <v>277.66020569620247</v>
      </c>
      <c r="K95" s="2"/>
      <c r="L95" s="2"/>
    </row>
    <row r="96" spans="2:12">
      <c r="B96" s="2" t="s">
        <v>234</v>
      </c>
      <c r="C96" s="2" t="s">
        <v>235</v>
      </c>
      <c r="D96" s="2" t="s">
        <v>100</v>
      </c>
      <c r="E96" s="2" t="s">
        <v>167</v>
      </c>
      <c r="F96" s="3">
        <v>440.36</v>
      </c>
      <c r="G96" s="3">
        <v>410.33</v>
      </c>
      <c r="H96" s="3">
        <f t="shared" si="0"/>
        <v>850.69</v>
      </c>
      <c r="I96" s="3">
        <f t="shared" si="1"/>
        <v>-30.03000000000003</v>
      </c>
      <c r="J96" s="10">
        <f t="shared" si="2"/>
        <v>-6.8194204741575142</v>
      </c>
      <c r="K96" s="2"/>
      <c r="L96" s="2"/>
    </row>
    <row r="97" spans="2:12">
      <c r="B97" s="2" t="s">
        <v>236</v>
      </c>
      <c r="C97" s="2" t="s">
        <v>237</v>
      </c>
      <c r="D97" s="2" t="s">
        <v>100</v>
      </c>
      <c r="E97" s="2" t="s">
        <v>167</v>
      </c>
      <c r="F97" s="3">
        <v>744.8</v>
      </c>
      <c r="G97" s="3">
        <v>856.47</v>
      </c>
      <c r="H97" s="3">
        <f t="shared" si="0"/>
        <v>1601.27</v>
      </c>
      <c r="I97" s="3">
        <f t="shared" si="1"/>
        <v>111.67000000000007</v>
      </c>
      <c r="J97" s="10">
        <f t="shared" si="2"/>
        <v>14.993286788399582</v>
      </c>
      <c r="K97" s="2"/>
      <c r="L97" s="2"/>
    </row>
    <row r="98" spans="2:12">
      <c r="B98" s="2" t="s">
        <v>238</v>
      </c>
      <c r="C98" s="2" t="s">
        <v>239</v>
      </c>
      <c r="D98" s="2" t="s">
        <v>104</v>
      </c>
      <c r="E98" s="2" t="s">
        <v>108</v>
      </c>
      <c r="F98" s="3">
        <v>849.51</v>
      </c>
      <c r="G98" s="3">
        <v>977.14</v>
      </c>
      <c r="H98" s="3">
        <f t="shared" si="0"/>
        <v>1826.65</v>
      </c>
      <c r="I98" s="3">
        <f t="shared" si="1"/>
        <v>127.63</v>
      </c>
      <c r="J98" s="10">
        <f t="shared" si="2"/>
        <v>15.023954985815351</v>
      </c>
      <c r="K98" s="2"/>
      <c r="L98" s="2"/>
    </row>
    <row r="99" spans="2:12">
      <c r="B99" s="2" t="s">
        <v>240</v>
      </c>
      <c r="C99" s="2" t="s">
        <v>241</v>
      </c>
      <c r="D99" s="2" t="s">
        <v>104</v>
      </c>
      <c r="E99" s="2" t="s">
        <v>108</v>
      </c>
      <c r="F99" s="3">
        <v>328.44</v>
      </c>
      <c r="G99" s="3">
        <v>25.19</v>
      </c>
      <c r="H99" s="3">
        <f t="shared" si="0"/>
        <v>353.63</v>
      </c>
      <c r="I99" s="3">
        <f t="shared" si="1"/>
        <v>-303.25</v>
      </c>
      <c r="J99" s="10">
        <f t="shared" si="2"/>
        <v>-92.330410425039588</v>
      </c>
      <c r="K99" s="2"/>
      <c r="L99" s="2"/>
    </row>
    <row r="100" spans="2:12">
      <c r="B100" s="2" t="s">
        <v>242</v>
      </c>
      <c r="C100" s="2" t="s">
        <v>243</v>
      </c>
      <c r="D100" s="2" t="s">
        <v>118</v>
      </c>
      <c r="E100" s="2" t="s">
        <v>115</v>
      </c>
      <c r="F100" s="3">
        <v>480.79</v>
      </c>
      <c r="G100" s="3">
        <v>539.37</v>
      </c>
      <c r="H100" s="3">
        <f t="shared" ref="H100:H163" si="3">F100+G100</f>
        <v>1020.1600000000001</v>
      </c>
      <c r="I100" s="3">
        <f t="shared" ref="I100:I163" si="4">G100-F100</f>
        <v>58.579999999999984</v>
      </c>
      <c r="J100" s="10">
        <f t="shared" ref="J100:J163" si="5">I100/F100%</f>
        <v>12.184113646290477</v>
      </c>
      <c r="K100" s="2"/>
      <c r="L100" s="2"/>
    </row>
    <row r="101" spans="2:12">
      <c r="B101" s="2" t="s">
        <v>244</v>
      </c>
      <c r="C101" s="2" t="s">
        <v>245</v>
      </c>
      <c r="D101" s="2" t="s">
        <v>104</v>
      </c>
      <c r="E101" s="2" t="s">
        <v>108</v>
      </c>
      <c r="F101" s="3">
        <v>623.76</v>
      </c>
      <c r="G101" s="3">
        <v>887.02</v>
      </c>
      <c r="H101" s="3">
        <f t="shared" si="3"/>
        <v>1510.78</v>
      </c>
      <c r="I101" s="3">
        <f t="shared" si="4"/>
        <v>263.26</v>
      </c>
      <c r="J101" s="10">
        <f t="shared" si="5"/>
        <v>42.205335385404645</v>
      </c>
      <c r="K101" s="2"/>
      <c r="L101" s="2"/>
    </row>
    <row r="102" spans="2:12">
      <c r="B102" s="2" t="s">
        <v>246</v>
      </c>
      <c r="C102" s="2" t="s">
        <v>247</v>
      </c>
      <c r="D102" s="2" t="s">
        <v>104</v>
      </c>
      <c r="E102" s="2" t="s">
        <v>125</v>
      </c>
      <c r="F102" s="3">
        <v>613.29999999999995</v>
      </c>
      <c r="G102" s="3">
        <v>612.34</v>
      </c>
      <c r="H102" s="3">
        <f t="shared" si="3"/>
        <v>1225.6399999999999</v>
      </c>
      <c r="I102" s="3">
        <f t="shared" si="4"/>
        <v>-0.95999999999992269</v>
      </c>
      <c r="J102" s="10">
        <f t="shared" si="5"/>
        <v>-0.15653024620902051</v>
      </c>
      <c r="K102" s="2"/>
      <c r="L102" s="2"/>
    </row>
    <row r="103" spans="2:12">
      <c r="B103" s="2" t="s">
        <v>248</v>
      </c>
      <c r="C103" s="2" t="s">
        <v>249</v>
      </c>
      <c r="D103" s="2" t="s">
        <v>100</v>
      </c>
      <c r="E103" s="2" t="s">
        <v>105</v>
      </c>
      <c r="F103" s="3">
        <v>71.61</v>
      </c>
      <c r="G103" s="3">
        <v>691.22</v>
      </c>
      <c r="H103" s="3">
        <f t="shared" si="3"/>
        <v>762.83</v>
      </c>
      <c r="I103" s="3">
        <f t="shared" si="4"/>
        <v>619.61</v>
      </c>
      <c r="J103" s="10">
        <f t="shared" si="5"/>
        <v>865.25624912721696</v>
      </c>
      <c r="K103" s="2"/>
      <c r="L103" s="2"/>
    </row>
    <row r="104" spans="2:12">
      <c r="B104" s="2" t="s">
        <v>250</v>
      </c>
      <c r="C104" s="2" t="s">
        <v>251</v>
      </c>
      <c r="D104" s="2" t="s">
        <v>104</v>
      </c>
      <c r="E104" s="2" t="s">
        <v>105</v>
      </c>
      <c r="F104" s="3">
        <v>225.62</v>
      </c>
      <c r="G104" s="3">
        <v>334.55</v>
      </c>
      <c r="H104" s="3">
        <f t="shared" si="3"/>
        <v>560.17000000000007</v>
      </c>
      <c r="I104" s="3">
        <f t="shared" si="4"/>
        <v>108.93</v>
      </c>
      <c r="J104" s="10">
        <f t="shared" si="5"/>
        <v>48.280294300150693</v>
      </c>
      <c r="K104" s="2"/>
      <c r="L104" s="2"/>
    </row>
    <row r="105" spans="2:12">
      <c r="B105" s="2" t="s">
        <v>252</v>
      </c>
      <c r="C105" s="2" t="s">
        <v>253</v>
      </c>
      <c r="D105" s="2" t="s">
        <v>104</v>
      </c>
      <c r="E105" s="2" t="s">
        <v>125</v>
      </c>
      <c r="F105" s="3">
        <v>453.46</v>
      </c>
      <c r="G105" s="3">
        <v>272.64</v>
      </c>
      <c r="H105" s="3">
        <f t="shared" si="3"/>
        <v>726.09999999999991</v>
      </c>
      <c r="I105" s="3">
        <f t="shared" si="4"/>
        <v>-180.82</v>
      </c>
      <c r="J105" s="10">
        <f t="shared" si="5"/>
        <v>-39.875622987694612</v>
      </c>
      <c r="K105" s="2"/>
      <c r="L105" s="2"/>
    </row>
    <row r="106" spans="2:12">
      <c r="B106" s="2" t="s">
        <v>254</v>
      </c>
      <c r="C106" s="2" t="s">
        <v>255</v>
      </c>
      <c r="D106" s="2" t="s">
        <v>104</v>
      </c>
      <c r="E106" s="2" t="s">
        <v>101</v>
      </c>
      <c r="F106" s="3">
        <v>29.08</v>
      </c>
      <c r="G106" s="3">
        <v>536.23</v>
      </c>
      <c r="H106" s="3">
        <f t="shared" si="3"/>
        <v>565.31000000000006</v>
      </c>
      <c r="I106" s="3">
        <f t="shared" si="4"/>
        <v>507.15000000000003</v>
      </c>
      <c r="J106" s="10">
        <f t="shared" si="5"/>
        <v>1743.9821182943606</v>
      </c>
      <c r="K106" s="2"/>
      <c r="L106" s="2"/>
    </row>
    <row r="107" spans="2:12">
      <c r="B107" s="2" t="s">
        <v>256</v>
      </c>
      <c r="C107" s="2" t="s">
        <v>257</v>
      </c>
      <c r="D107" s="2" t="s">
        <v>104</v>
      </c>
      <c r="E107" s="2" t="s">
        <v>105</v>
      </c>
      <c r="F107" s="3">
        <v>879.05</v>
      </c>
      <c r="G107" s="3">
        <v>190.98</v>
      </c>
      <c r="H107" s="3">
        <f t="shared" si="3"/>
        <v>1070.03</v>
      </c>
      <c r="I107" s="3">
        <f t="shared" si="4"/>
        <v>-688.06999999999994</v>
      </c>
      <c r="J107" s="10">
        <f t="shared" si="5"/>
        <v>-78.274273363289907</v>
      </c>
      <c r="K107" s="2"/>
      <c r="L107" s="2"/>
    </row>
    <row r="108" spans="2:12">
      <c r="B108" s="2" t="s">
        <v>258</v>
      </c>
      <c r="C108" s="2" t="s">
        <v>259</v>
      </c>
      <c r="D108" s="2" t="s">
        <v>104</v>
      </c>
      <c r="E108" s="2" t="s">
        <v>108</v>
      </c>
      <c r="F108" s="3">
        <v>782.43</v>
      </c>
      <c r="G108" s="3">
        <v>693.14</v>
      </c>
      <c r="H108" s="3">
        <f t="shared" si="3"/>
        <v>1475.57</v>
      </c>
      <c r="I108" s="3">
        <f t="shared" si="4"/>
        <v>-89.289999999999964</v>
      </c>
      <c r="J108" s="10">
        <f t="shared" si="5"/>
        <v>-11.411883491174926</v>
      </c>
      <c r="K108" s="2"/>
      <c r="L108" s="2"/>
    </row>
    <row r="109" spans="2:12">
      <c r="B109" s="2" t="s">
        <v>260</v>
      </c>
      <c r="C109" s="2" t="s">
        <v>261</v>
      </c>
      <c r="D109" s="2" t="s">
        <v>100</v>
      </c>
      <c r="E109" s="2" t="s">
        <v>132</v>
      </c>
      <c r="F109" s="3">
        <v>128.21</v>
      </c>
      <c r="G109" s="3">
        <v>850.96</v>
      </c>
      <c r="H109" s="3">
        <f t="shared" si="3"/>
        <v>979.17000000000007</v>
      </c>
      <c r="I109" s="3">
        <f t="shared" si="4"/>
        <v>722.75</v>
      </c>
      <c r="J109" s="10">
        <f t="shared" si="5"/>
        <v>563.72357850401681</v>
      </c>
      <c r="K109" s="2"/>
      <c r="L109" s="2"/>
    </row>
    <row r="110" spans="2:12">
      <c r="B110" s="2" t="s">
        <v>262</v>
      </c>
      <c r="C110" s="2" t="s">
        <v>263</v>
      </c>
      <c r="D110" s="2" t="s">
        <v>100</v>
      </c>
      <c r="E110" s="2" t="s">
        <v>105</v>
      </c>
      <c r="F110" s="3">
        <v>632.35</v>
      </c>
      <c r="G110" s="3">
        <v>450.16</v>
      </c>
      <c r="H110" s="3">
        <f t="shared" si="3"/>
        <v>1082.51</v>
      </c>
      <c r="I110" s="3">
        <f t="shared" si="4"/>
        <v>-182.19</v>
      </c>
      <c r="J110" s="10">
        <f t="shared" si="5"/>
        <v>-28.811575867794733</v>
      </c>
      <c r="K110" s="2"/>
      <c r="L110" s="2"/>
    </row>
    <row r="111" spans="2:12">
      <c r="B111" s="2" t="s">
        <v>264</v>
      </c>
      <c r="C111" s="2" t="s">
        <v>265</v>
      </c>
      <c r="D111" s="2" t="s">
        <v>100</v>
      </c>
      <c r="E111" s="2" t="s">
        <v>101</v>
      </c>
      <c r="F111" s="3">
        <v>430.09</v>
      </c>
      <c r="G111" s="3">
        <v>944.47</v>
      </c>
      <c r="H111" s="3">
        <f t="shared" si="3"/>
        <v>1374.56</v>
      </c>
      <c r="I111" s="3">
        <f t="shared" si="4"/>
        <v>514.38000000000011</v>
      </c>
      <c r="J111" s="10">
        <f t="shared" si="5"/>
        <v>119.59822362761287</v>
      </c>
      <c r="K111" s="2"/>
      <c r="L111" s="2"/>
    </row>
    <row r="112" spans="2:12">
      <c r="B112" s="2" t="s">
        <v>266</v>
      </c>
      <c r="C112" s="2" t="s">
        <v>267</v>
      </c>
      <c r="D112" s="2" t="s">
        <v>104</v>
      </c>
      <c r="E112" s="2" t="s">
        <v>125</v>
      </c>
      <c r="F112" s="3">
        <v>960.5</v>
      </c>
      <c r="G112" s="3">
        <v>244.6</v>
      </c>
      <c r="H112" s="3">
        <f t="shared" si="3"/>
        <v>1205.0999999999999</v>
      </c>
      <c r="I112" s="3">
        <f t="shared" si="4"/>
        <v>-715.9</v>
      </c>
      <c r="J112" s="10">
        <f t="shared" si="5"/>
        <v>-74.534096824570526</v>
      </c>
      <c r="K112" s="2"/>
      <c r="L112" s="2"/>
    </row>
    <row r="113" spans="2:12">
      <c r="B113" s="2" t="s">
        <v>268</v>
      </c>
      <c r="C113" s="2" t="s">
        <v>269</v>
      </c>
      <c r="D113" s="2" t="s">
        <v>104</v>
      </c>
      <c r="E113" s="2" t="s">
        <v>105</v>
      </c>
      <c r="F113" s="3">
        <v>60.16</v>
      </c>
      <c r="G113" s="3">
        <v>836.45</v>
      </c>
      <c r="H113" s="3">
        <f t="shared" si="3"/>
        <v>896.61</v>
      </c>
      <c r="I113" s="3">
        <f t="shared" si="4"/>
        <v>776.29000000000008</v>
      </c>
      <c r="J113" s="10">
        <f t="shared" si="5"/>
        <v>1290.3756648936173</v>
      </c>
      <c r="K113" s="2"/>
      <c r="L113" s="2"/>
    </row>
    <row r="114" spans="2:12">
      <c r="B114" s="2" t="s">
        <v>270</v>
      </c>
      <c r="C114" s="2" t="s">
        <v>271</v>
      </c>
      <c r="D114" s="2" t="s">
        <v>104</v>
      </c>
      <c r="E114" s="2" t="s">
        <v>108</v>
      </c>
      <c r="F114" s="3">
        <v>950.81</v>
      </c>
      <c r="G114" s="3">
        <v>400.38</v>
      </c>
      <c r="H114" s="3">
        <f t="shared" si="3"/>
        <v>1351.19</v>
      </c>
      <c r="I114" s="3">
        <f t="shared" si="4"/>
        <v>-550.42999999999995</v>
      </c>
      <c r="J114" s="10">
        <f t="shared" si="5"/>
        <v>-57.89064061168898</v>
      </c>
      <c r="K114" s="2"/>
      <c r="L114" s="2"/>
    </row>
    <row r="115" spans="2:12">
      <c r="B115" s="2" t="s">
        <v>272</v>
      </c>
      <c r="C115" s="2" t="s">
        <v>273</v>
      </c>
      <c r="D115" s="2" t="s">
        <v>104</v>
      </c>
      <c r="E115" s="2" t="s">
        <v>105</v>
      </c>
      <c r="F115" s="3">
        <v>320.92</v>
      </c>
      <c r="G115" s="3">
        <v>431.21</v>
      </c>
      <c r="H115" s="3">
        <f t="shared" si="3"/>
        <v>752.13</v>
      </c>
      <c r="I115" s="3">
        <f t="shared" si="4"/>
        <v>110.28999999999996</v>
      </c>
      <c r="J115" s="10">
        <f t="shared" si="5"/>
        <v>34.366820391374787</v>
      </c>
      <c r="K115" s="2"/>
      <c r="L115" s="2"/>
    </row>
    <row r="116" spans="2:12">
      <c r="B116" s="2" t="s">
        <v>274</v>
      </c>
      <c r="C116" s="2" t="s">
        <v>275</v>
      </c>
      <c r="D116" s="2" t="s">
        <v>104</v>
      </c>
      <c r="E116" s="2" t="s">
        <v>132</v>
      </c>
      <c r="F116" s="3">
        <v>509.07</v>
      </c>
      <c r="G116" s="3">
        <v>903.11</v>
      </c>
      <c r="H116" s="3">
        <f t="shared" si="3"/>
        <v>1412.18</v>
      </c>
      <c r="I116" s="3">
        <f t="shared" si="4"/>
        <v>394.04</v>
      </c>
      <c r="J116" s="10">
        <f t="shared" si="5"/>
        <v>77.403893374192165</v>
      </c>
      <c r="K116" s="2"/>
      <c r="L116" s="2"/>
    </row>
    <row r="117" spans="2:12">
      <c r="B117" s="2" t="s">
        <v>276</v>
      </c>
      <c r="C117" s="2" t="s">
        <v>277</v>
      </c>
      <c r="D117" s="2" t="s">
        <v>100</v>
      </c>
      <c r="E117" s="2" t="s">
        <v>108</v>
      </c>
      <c r="F117" s="3">
        <v>437.43</v>
      </c>
      <c r="G117" s="3">
        <v>192.67</v>
      </c>
      <c r="H117" s="3">
        <f t="shared" si="3"/>
        <v>630.1</v>
      </c>
      <c r="I117" s="3">
        <f t="shared" si="4"/>
        <v>-244.76000000000002</v>
      </c>
      <c r="J117" s="10">
        <f t="shared" si="5"/>
        <v>-55.95409551242485</v>
      </c>
      <c r="K117" s="2"/>
      <c r="L117" s="2"/>
    </row>
    <row r="118" spans="2:12">
      <c r="B118" s="2" t="s">
        <v>278</v>
      </c>
      <c r="C118" s="2" t="s">
        <v>279</v>
      </c>
      <c r="D118" s="2" t="s">
        <v>104</v>
      </c>
      <c r="E118" s="2" t="s">
        <v>101</v>
      </c>
      <c r="F118" s="3">
        <v>38.869999999999997</v>
      </c>
      <c r="G118" s="3">
        <v>601.41999999999996</v>
      </c>
      <c r="H118" s="3">
        <f t="shared" si="3"/>
        <v>640.29</v>
      </c>
      <c r="I118" s="3">
        <f t="shared" si="4"/>
        <v>562.54999999999995</v>
      </c>
      <c r="J118" s="10">
        <f t="shared" si="5"/>
        <v>1447.2600977617699</v>
      </c>
      <c r="K118" s="2"/>
      <c r="L118" s="2"/>
    </row>
    <row r="119" spans="2:12">
      <c r="B119" s="2" t="s">
        <v>280</v>
      </c>
      <c r="C119" s="2" t="s">
        <v>281</v>
      </c>
      <c r="D119" s="2" t="s">
        <v>100</v>
      </c>
      <c r="E119" s="2" t="s">
        <v>105</v>
      </c>
      <c r="F119" s="3">
        <v>738.16</v>
      </c>
      <c r="G119" s="3">
        <v>852.55</v>
      </c>
      <c r="H119" s="3">
        <f t="shared" si="3"/>
        <v>1590.71</v>
      </c>
      <c r="I119" s="3">
        <f t="shared" si="4"/>
        <v>114.38999999999999</v>
      </c>
      <c r="J119" s="10">
        <f t="shared" si="5"/>
        <v>15.496640294787037</v>
      </c>
      <c r="K119" s="2"/>
      <c r="L119" s="2"/>
    </row>
    <row r="120" spans="2:12">
      <c r="B120" s="2" t="s">
        <v>282</v>
      </c>
      <c r="C120" s="2" t="s">
        <v>283</v>
      </c>
      <c r="D120" s="2" t="s">
        <v>100</v>
      </c>
      <c r="E120" s="2" t="s">
        <v>115</v>
      </c>
      <c r="F120" s="3">
        <v>745.18</v>
      </c>
      <c r="G120" s="3">
        <v>563.04</v>
      </c>
      <c r="H120" s="3">
        <f t="shared" si="3"/>
        <v>1308.2199999999998</v>
      </c>
      <c r="I120" s="3">
        <f t="shared" si="4"/>
        <v>-182.14</v>
      </c>
      <c r="J120" s="10">
        <f t="shared" si="5"/>
        <v>-24.442416597332187</v>
      </c>
      <c r="K120" s="2"/>
      <c r="L120" s="2"/>
    </row>
    <row r="121" spans="2:12">
      <c r="B121" s="2" t="s">
        <v>284</v>
      </c>
      <c r="C121" s="2" t="s">
        <v>285</v>
      </c>
      <c r="D121" s="2" t="s">
        <v>100</v>
      </c>
      <c r="E121" s="2" t="s">
        <v>115</v>
      </c>
      <c r="F121" s="3">
        <v>860.45</v>
      </c>
      <c r="G121" s="3">
        <v>609.69000000000005</v>
      </c>
      <c r="H121" s="3">
        <f t="shared" si="3"/>
        <v>1470.14</v>
      </c>
      <c r="I121" s="3">
        <f t="shared" si="4"/>
        <v>-250.76</v>
      </c>
      <c r="J121" s="10">
        <f t="shared" si="5"/>
        <v>-29.142890348073681</v>
      </c>
      <c r="K121" s="2"/>
      <c r="L121" s="2"/>
    </row>
    <row r="122" spans="2:12">
      <c r="B122" s="2" t="s">
        <v>286</v>
      </c>
      <c r="C122" s="2" t="s">
        <v>287</v>
      </c>
      <c r="D122" s="2" t="s">
        <v>104</v>
      </c>
      <c r="E122" s="2" t="s">
        <v>105</v>
      </c>
      <c r="F122" s="3">
        <v>143.52000000000001</v>
      </c>
      <c r="G122" s="3">
        <v>216.48</v>
      </c>
      <c r="H122" s="3">
        <f t="shared" si="3"/>
        <v>360</v>
      </c>
      <c r="I122" s="3">
        <f t="shared" si="4"/>
        <v>72.95999999999998</v>
      </c>
      <c r="J122" s="10">
        <f t="shared" si="5"/>
        <v>50.83612040133778</v>
      </c>
      <c r="K122" s="2"/>
      <c r="L122" s="2"/>
    </row>
    <row r="123" spans="2:12">
      <c r="B123" s="2" t="s">
        <v>288</v>
      </c>
      <c r="C123" s="2" t="s">
        <v>289</v>
      </c>
      <c r="D123" s="2" t="s">
        <v>100</v>
      </c>
      <c r="E123" s="2" t="s">
        <v>105</v>
      </c>
      <c r="F123" s="3">
        <v>87.87</v>
      </c>
      <c r="G123" s="3">
        <v>295.10000000000002</v>
      </c>
      <c r="H123" s="3">
        <f t="shared" si="3"/>
        <v>382.97</v>
      </c>
      <c r="I123" s="3">
        <f t="shared" si="4"/>
        <v>207.23000000000002</v>
      </c>
      <c r="J123" s="10">
        <f t="shared" si="5"/>
        <v>235.83703197905999</v>
      </c>
      <c r="K123" s="2"/>
      <c r="L123" s="2"/>
    </row>
    <row r="124" spans="2:12">
      <c r="B124" s="2" t="s">
        <v>290</v>
      </c>
      <c r="C124" s="2" t="s">
        <v>291</v>
      </c>
      <c r="D124" s="2" t="s">
        <v>100</v>
      </c>
      <c r="E124" s="2" t="s">
        <v>167</v>
      </c>
      <c r="F124" s="3">
        <v>257.12</v>
      </c>
      <c r="G124" s="3">
        <v>67.37</v>
      </c>
      <c r="H124" s="3">
        <f t="shared" si="3"/>
        <v>324.49</v>
      </c>
      <c r="I124" s="3">
        <f t="shared" si="4"/>
        <v>-189.75</v>
      </c>
      <c r="J124" s="10">
        <f t="shared" si="5"/>
        <v>-73.798226509023024</v>
      </c>
      <c r="K124" s="2"/>
      <c r="L124" s="2"/>
    </row>
    <row r="125" spans="2:12">
      <c r="B125" s="2" t="s">
        <v>292</v>
      </c>
      <c r="C125" s="2" t="s">
        <v>293</v>
      </c>
      <c r="D125" s="2" t="s">
        <v>100</v>
      </c>
      <c r="E125" s="2" t="s">
        <v>108</v>
      </c>
      <c r="F125" s="3">
        <v>803.51</v>
      </c>
      <c r="G125" s="3">
        <v>432.8</v>
      </c>
      <c r="H125" s="3">
        <f t="shared" si="3"/>
        <v>1236.31</v>
      </c>
      <c r="I125" s="3">
        <f t="shared" si="4"/>
        <v>-370.71</v>
      </c>
      <c r="J125" s="10">
        <f t="shared" si="5"/>
        <v>-46.136326865875965</v>
      </c>
      <c r="K125" s="2"/>
      <c r="L125" s="2"/>
    </row>
    <row r="126" spans="2:12">
      <c r="B126" s="2" t="s">
        <v>294</v>
      </c>
      <c r="C126" s="2" t="s">
        <v>295</v>
      </c>
      <c r="D126" s="2" t="s">
        <v>100</v>
      </c>
      <c r="E126" s="2" t="s">
        <v>132</v>
      </c>
      <c r="F126" s="3">
        <v>412.76</v>
      </c>
      <c r="G126" s="3">
        <v>58.6</v>
      </c>
      <c r="H126" s="3">
        <f t="shared" si="3"/>
        <v>471.36</v>
      </c>
      <c r="I126" s="3">
        <f t="shared" si="4"/>
        <v>-354.15999999999997</v>
      </c>
      <c r="J126" s="10">
        <f t="shared" si="5"/>
        <v>-85.802887876732228</v>
      </c>
      <c r="K126" s="2"/>
      <c r="L126" s="2"/>
    </row>
    <row r="127" spans="2:12">
      <c r="B127" s="2" t="s">
        <v>296</v>
      </c>
      <c r="C127" s="2" t="s">
        <v>297</v>
      </c>
      <c r="D127" s="2" t="s">
        <v>104</v>
      </c>
      <c r="F127" s="3">
        <v>395.7</v>
      </c>
      <c r="G127" s="3">
        <v>30.49</v>
      </c>
      <c r="H127" s="3">
        <f t="shared" si="3"/>
        <v>426.19</v>
      </c>
      <c r="I127" s="3">
        <f t="shared" si="4"/>
        <v>-365.21</v>
      </c>
      <c r="J127" s="10">
        <f t="shared" si="5"/>
        <v>-92.294667677533482</v>
      </c>
      <c r="K127" s="2"/>
      <c r="L127" s="2"/>
    </row>
    <row r="128" spans="2:12">
      <c r="B128" s="2" t="s">
        <v>298</v>
      </c>
      <c r="C128" s="2" t="s">
        <v>299</v>
      </c>
      <c r="D128" s="2" t="s">
        <v>100</v>
      </c>
      <c r="F128" s="3">
        <v>339.28</v>
      </c>
      <c r="G128" s="3">
        <v>711.63</v>
      </c>
      <c r="H128" s="3">
        <f t="shared" si="3"/>
        <v>1050.9099999999999</v>
      </c>
      <c r="I128" s="3">
        <f t="shared" si="4"/>
        <v>372.35</v>
      </c>
      <c r="J128" s="10">
        <f t="shared" si="5"/>
        <v>109.74711153029946</v>
      </c>
      <c r="K128" s="2"/>
      <c r="L128" s="2"/>
    </row>
    <row r="129" spans="2:12">
      <c r="B129" s="2" t="s">
        <v>300</v>
      </c>
      <c r="C129" s="2" t="s">
        <v>301</v>
      </c>
      <c r="D129" s="2" t="s">
        <v>104</v>
      </c>
      <c r="F129" s="3">
        <v>967.54</v>
      </c>
      <c r="G129" s="3">
        <v>542.41999999999996</v>
      </c>
      <c r="H129" s="3">
        <f t="shared" si="3"/>
        <v>1509.96</v>
      </c>
      <c r="I129" s="3">
        <f t="shared" si="4"/>
        <v>-425.12</v>
      </c>
      <c r="J129" s="10">
        <f t="shared" si="5"/>
        <v>-43.938235111726648</v>
      </c>
      <c r="K129" s="2"/>
      <c r="L129" s="2"/>
    </row>
    <row r="130" spans="2:12">
      <c r="B130" s="2" t="s">
        <v>302</v>
      </c>
      <c r="C130" s="2" t="s">
        <v>303</v>
      </c>
      <c r="D130" s="2" t="s">
        <v>104</v>
      </c>
      <c r="E130" s="2" t="s">
        <v>115</v>
      </c>
      <c r="F130" s="3">
        <v>172.58</v>
      </c>
      <c r="G130" s="3">
        <v>408.68</v>
      </c>
      <c r="H130" s="3">
        <f t="shared" si="3"/>
        <v>581.26</v>
      </c>
      <c r="I130" s="3">
        <f t="shared" si="4"/>
        <v>236.1</v>
      </c>
      <c r="J130" s="10">
        <f t="shared" si="5"/>
        <v>136.80611890137905</v>
      </c>
      <c r="K130" s="2"/>
      <c r="L130" s="2"/>
    </row>
    <row r="131" spans="2:12">
      <c r="B131" s="2" t="s">
        <v>304</v>
      </c>
      <c r="C131" s="2" t="s">
        <v>305</v>
      </c>
      <c r="D131" s="2" t="s">
        <v>100</v>
      </c>
      <c r="F131" s="3">
        <v>989.64</v>
      </c>
      <c r="G131" s="3">
        <v>749.1</v>
      </c>
      <c r="H131" s="3">
        <f t="shared" si="3"/>
        <v>1738.74</v>
      </c>
      <c r="I131" s="3">
        <f t="shared" si="4"/>
        <v>-240.53999999999996</v>
      </c>
      <c r="J131" s="10">
        <f t="shared" si="5"/>
        <v>-24.305808172668847</v>
      </c>
      <c r="K131" s="2"/>
      <c r="L131" s="2"/>
    </row>
    <row r="132" spans="2:12">
      <c r="B132" s="2" t="s">
        <v>306</v>
      </c>
      <c r="C132" s="2" t="s">
        <v>307</v>
      </c>
      <c r="D132" s="2" t="s">
        <v>104</v>
      </c>
      <c r="E132" s="2" t="s">
        <v>167</v>
      </c>
      <c r="F132" s="3">
        <v>376.2</v>
      </c>
      <c r="G132" s="3">
        <v>345.86</v>
      </c>
      <c r="H132" s="3">
        <f t="shared" si="3"/>
        <v>722.06</v>
      </c>
      <c r="I132" s="3">
        <f t="shared" si="4"/>
        <v>-30.339999999999975</v>
      </c>
      <c r="J132" s="10">
        <f t="shared" si="5"/>
        <v>-8.0648591174906894</v>
      </c>
      <c r="K132" s="2"/>
      <c r="L132" s="2"/>
    </row>
    <row r="133" spans="2:12">
      <c r="B133" s="2" t="s">
        <v>308</v>
      </c>
      <c r="C133" s="2" t="s">
        <v>309</v>
      </c>
      <c r="D133" s="2" t="s">
        <v>100</v>
      </c>
      <c r="E133" s="2" t="s">
        <v>132</v>
      </c>
      <c r="F133" s="3">
        <v>68.849999999999994</v>
      </c>
      <c r="G133" s="3">
        <v>639.38</v>
      </c>
      <c r="H133" s="3">
        <f t="shared" si="3"/>
        <v>708.23</v>
      </c>
      <c r="I133" s="3">
        <f t="shared" si="4"/>
        <v>570.53</v>
      </c>
      <c r="J133" s="10">
        <f t="shared" si="5"/>
        <v>828.65649963689191</v>
      </c>
      <c r="K133" s="2"/>
      <c r="L133" s="2"/>
    </row>
    <row r="134" spans="2:12">
      <c r="B134" s="2" t="s">
        <v>310</v>
      </c>
      <c r="C134" s="2" t="s">
        <v>311</v>
      </c>
      <c r="D134" s="2" t="s">
        <v>104</v>
      </c>
      <c r="F134" s="3">
        <v>850.95</v>
      </c>
      <c r="G134" s="3">
        <v>903.91</v>
      </c>
      <c r="H134" s="3">
        <f t="shared" si="3"/>
        <v>1754.8600000000001</v>
      </c>
      <c r="I134" s="3">
        <f t="shared" si="4"/>
        <v>52.959999999999923</v>
      </c>
      <c r="J134" s="10">
        <f t="shared" si="5"/>
        <v>6.2236324108349397</v>
      </c>
      <c r="K134" s="2"/>
      <c r="L134" s="2"/>
    </row>
    <row r="135" spans="2:12">
      <c r="B135" s="2" t="s">
        <v>312</v>
      </c>
      <c r="C135" s="2" t="s">
        <v>313</v>
      </c>
      <c r="D135" s="2" t="s">
        <v>104</v>
      </c>
      <c r="E135" s="2" t="s">
        <v>115</v>
      </c>
      <c r="F135" s="3">
        <v>195.78</v>
      </c>
      <c r="G135" s="3">
        <v>77.53</v>
      </c>
      <c r="H135" s="3">
        <f t="shared" si="3"/>
        <v>273.31</v>
      </c>
      <c r="I135" s="3">
        <f t="shared" si="4"/>
        <v>-118.25</v>
      </c>
      <c r="J135" s="10">
        <f t="shared" si="5"/>
        <v>-60.399427929308409</v>
      </c>
      <c r="K135" s="2"/>
      <c r="L135" s="2"/>
    </row>
    <row r="136" spans="2:12">
      <c r="B136" s="2" t="s">
        <v>314</v>
      </c>
      <c r="C136" s="2" t="s">
        <v>315</v>
      </c>
      <c r="D136" s="2" t="s">
        <v>118</v>
      </c>
      <c r="E136" s="2" t="s">
        <v>105</v>
      </c>
      <c r="F136" s="3">
        <v>324.27</v>
      </c>
      <c r="G136" s="3">
        <v>525.77</v>
      </c>
      <c r="H136" s="3">
        <f t="shared" si="3"/>
        <v>850.04</v>
      </c>
      <c r="I136" s="3">
        <f t="shared" si="4"/>
        <v>201.5</v>
      </c>
      <c r="J136" s="10">
        <f t="shared" si="5"/>
        <v>62.139575045486794</v>
      </c>
      <c r="K136" s="2"/>
      <c r="L136" s="2"/>
    </row>
    <row r="137" spans="2:12">
      <c r="B137" s="2" t="s">
        <v>316</v>
      </c>
      <c r="C137" s="2" t="s">
        <v>317</v>
      </c>
      <c r="D137" s="2" t="s">
        <v>104</v>
      </c>
      <c r="E137" s="2" t="s">
        <v>132</v>
      </c>
      <c r="F137" s="3">
        <v>528.62</v>
      </c>
      <c r="G137" s="3">
        <v>606.27</v>
      </c>
      <c r="H137" s="3">
        <f t="shared" si="3"/>
        <v>1134.8899999999999</v>
      </c>
      <c r="I137" s="3">
        <f t="shared" si="4"/>
        <v>77.649999999999977</v>
      </c>
      <c r="J137" s="10">
        <f t="shared" si="5"/>
        <v>14.689190723014638</v>
      </c>
      <c r="K137" s="2"/>
      <c r="L137" s="2"/>
    </row>
    <row r="138" spans="2:12">
      <c r="B138" s="2" t="s">
        <v>318</v>
      </c>
      <c r="C138" s="2" t="s">
        <v>319</v>
      </c>
      <c r="D138" s="2" t="s">
        <v>100</v>
      </c>
      <c r="E138" s="2" t="s">
        <v>105</v>
      </c>
      <c r="F138" s="3">
        <v>111.36</v>
      </c>
      <c r="G138" s="3">
        <v>911.84</v>
      </c>
      <c r="H138" s="3">
        <f t="shared" si="3"/>
        <v>1023.2</v>
      </c>
      <c r="I138" s="3">
        <f t="shared" si="4"/>
        <v>800.48</v>
      </c>
      <c r="J138" s="10">
        <f t="shared" si="5"/>
        <v>718.82183908045988</v>
      </c>
      <c r="K138" s="2"/>
      <c r="L138" s="2"/>
    </row>
    <row r="139" spans="2:12">
      <c r="B139" s="2" t="s">
        <v>320</v>
      </c>
      <c r="C139" s="2" t="s">
        <v>321</v>
      </c>
      <c r="D139" s="2" t="s">
        <v>100</v>
      </c>
      <c r="E139" s="2" t="s">
        <v>101</v>
      </c>
      <c r="F139" s="3">
        <v>255.92</v>
      </c>
      <c r="G139" s="3">
        <v>795.71</v>
      </c>
      <c r="H139" s="3">
        <f t="shared" si="3"/>
        <v>1051.6300000000001</v>
      </c>
      <c r="I139" s="3">
        <f t="shared" si="4"/>
        <v>539.79000000000008</v>
      </c>
      <c r="J139" s="10">
        <f t="shared" si="5"/>
        <v>210.92138168177561</v>
      </c>
      <c r="K139" s="2"/>
      <c r="L139" s="2"/>
    </row>
    <row r="140" spans="2:12">
      <c r="B140" s="2" t="s">
        <v>322</v>
      </c>
      <c r="C140" s="2" t="s">
        <v>323</v>
      </c>
      <c r="D140" s="2" t="s">
        <v>100</v>
      </c>
      <c r="E140" s="2" t="s">
        <v>167</v>
      </c>
      <c r="F140" s="3">
        <v>830.53</v>
      </c>
      <c r="G140" s="3">
        <v>765.15</v>
      </c>
      <c r="H140" s="3">
        <f t="shared" si="3"/>
        <v>1595.6799999999998</v>
      </c>
      <c r="I140" s="3">
        <f t="shared" si="4"/>
        <v>-65.38</v>
      </c>
      <c r="J140" s="10">
        <f t="shared" si="5"/>
        <v>-7.8720816827808751</v>
      </c>
      <c r="K140" s="2"/>
      <c r="L140" s="2"/>
    </row>
    <row r="141" spans="2:12">
      <c r="B141" s="2" t="s">
        <v>324</v>
      </c>
      <c r="C141" s="2" t="s">
        <v>325</v>
      </c>
      <c r="D141" s="2" t="s">
        <v>100</v>
      </c>
      <c r="E141" s="2" t="s">
        <v>115</v>
      </c>
      <c r="F141" s="3">
        <v>109.51</v>
      </c>
      <c r="G141" s="3">
        <v>581.5</v>
      </c>
      <c r="H141" s="3">
        <f t="shared" si="3"/>
        <v>691.01</v>
      </c>
      <c r="I141" s="3">
        <f t="shared" si="4"/>
        <v>471.99</v>
      </c>
      <c r="J141" s="10">
        <f t="shared" si="5"/>
        <v>431.00173500136975</v>
      </c>
      <c r="K141" s="2"/>
      <c r="L141" s="2"/>
    </row>
    <row r="142" spans="2:12">
      <c r="B142" s="2" t="s">
        <v>326</v>
      </c>
      <c r="C142" s="2" t="s">
        <v>327</v>
      </c>
      <c r="D142" s="2" t="s">
        <v>100</v>
      </c>
      <c r="E142" s="2" t="s">
        <v>125</v>
      </c>
      <c r="F142" s="3">
        <v>721.94</v>
      </c>
      <c r="G142" s="3">
        <v>385.87</v>
      </c>
      <c r="H142" s="3">
        <f t="shared" si="3"/>
        <v>1107.81</v>
      </c>
      <c r="I142" s="3">
        <f t="shared" si="4"/>
        <v>-336.07000000000005</v>
      </c>
      <c r="J142" s="10">
        <f t="shared" si="5"/>
        <v>-46.550959913566231</v>
      </c>
      <c r="K142" s="2"/>
      <c r="L142" s="2"/>
    </row>
    <row r="143" spans="2:12">
      <c r="B143" s="2" t="s">
        <v>328</v>
      </c>
      <c r="C143" s="2" t="s">
        <v>329</v>
      </c>
      <c r="D143" s="2" t="s">
        <v>104</v>
      </c>
      <c r="E143" s="2" t="s">
        <v>105</v>
      </c>
      <c r="F143" s="3">
        <v>133.22</v>
      </c>
      <c r="G143" s="3">
        <v>810.6</v>
      </c>
      <c r="H143" s="3">
        <f t="shared" si="3"/>
        <v>943.82</v>
      </c>
      <c r="I143" s="3">
        <f t="shared" si="4"/>
        <v>677.38</v>
      </c>
      <c r="J143" s="10">
        <f t="shared" si="5"/>
        <v>508.46719711754992</v>
      </c>
      <c r="K143" s="2"/>
      <c r="L143" s="2"/>
    </row>
    <row r="144" spans="2:12">
      <c r="B144" s="2" t="s">
        <v>330</v>
      </c>
      <c r="C144" s="2" t="s">
        <v>331</v>
      </c>
      <c r="D144" s="2" t="s">
        <v>100</v>
      </c>
      <c r="E144" s="2" t="s">
        <v>167</v>
      </c>
      <c r="F144" s="3">
        <v>22.23</v>
      </c>
      <c r="G144" s="3">
        <v>106.09</v>
      </c>
      <c r="H144" s="3">
        <f t="shared" si="3"/>
        <v>128.32</v>
      </c>
      <c r="I144" s="3">
        <f t="shared" si="4"/>
        <v>83.86</v>
      </c>
      <c r="J144" s="10">
        <f t="shared" si="5"/>
        <v>377.23796671165093</v>
      </c>
      <c r="K144" s="2"/>
      <c r="L144" s="2"/>
    </row>
    <row r="145" spans="2:12">
      <c r="B145" s="2" t="s">
        <v>332</v>
      </c>
      <c r="C145" s="2" t="s">
        <v>333</v>
      </c>
      <c r="D145" s="2" t="s">
        <v>202</v>
      </c>
      <c r="E145" s="2" t="s">
        <v>167</v>
      </c>
      <c r="F145" s="3">
        <v>936.24</v>
      </c>
      <c r="G145" s="3">
        <v>567.77</v>
      </c>
      <c r="H145" s="3">
        <f t="shared" si="3"/>
        <v>1504.01</v>
      </c>
      <c r="I145" s="3">
        <f t="shared" si="4"/>
        <v>-368.47</v>
      </c>
      <c r="J145" s="10">
        <f t="shared" si="5"/>
        <v>-39.356361616679486</v>
      </c>
      <c r="K145" s="2"/>
      <c r="L145" s="2"/>
    </row>
    <row r="146" spans="2:12">
      <c r="B146" s="2" t="s">
        <v>334</v>
      </c>
      <c r="C146" s="2" t="s">
        <v>335</v>
      </c>
      <c r="D146" s="2" t="s">
        <v>104</v>
      </c>
      <c r="E146" s="2" t="s">
        <v>105</v>
      </c>
      <c r="F146" s="3">
        <v>769.01</v>
      </c>
      <c r="G146" s="3">
        <v>315.49</v>
      </c>
      <c r="H146" s="3">
        <f t="shared" si="3"/>
        <v>1084.5</v>
      </c>
      <c r="I146" s="3">
        <f t="shared" si="4"/>
        <v>-453.52</v>
      </c>
      <c r="J146" s="10">
        <f t="shared" si="5"/>
        <v>-58.974525688872703</v>
      </c>
      <c r="K146" s="2"/>
      <c r="L146" s="2"/>
    </row>
    <row r="147" spans="2:12">
      <c r="B147" s="2" t="s">
        <v>336</v>
      </c>
      <c r="C147" s="2" t="s">
        <v>337</v>
      </c>
      <c r="D147" s="2" t="s">
        <v>100</v>
      </c>
      <c r="E147" s="2" t="s">
        <v>167</v>
      </c>
      <c r="F147" s="3">
        <v>237.43</v>
      </c>
      <c r="G147" s="3">
        <v>89.01</v>
      </c>
      <c r="H147" s="3">
        <f t="shared" si="3"/>
        <v>326.44</v>
      </c>
      <c r="I147" s="3">
        <f t="shared" si="4"/>
        <v>-148.42000000000002</v>
      </c>
      <c r="J147" s="10">
        <f t="shared" si="5"/>
        <v>-62.51105589015711</v>
      </c>
      <c r="K147" s="2"/>
      <c r="L147" s="2"/>
    </row>
    <row r="148" spans="2:12">
      <c r="B148" s="2" t="s">
        <v>338</v>
      </c>
      <c r="C148" s="2" t="s">
        <v>339</v>
      </c>
      <c r="D148" s="2" t="s">
        <v>104</v>
      </c>
      <c r="E148" s="2" t="s">
        <v>132</v>
      </c>
      <c r="F148" s="3">
        <v>477.76</v>
      </c>
      <c r="G148" s="3">
        <v>527.27</v>
      </c>
      <c r="H148" s="3">
        <f t="shared" si="3"/>
        <v>1005.03</v>
      </c>
      <c r="I148" s="3">
        <f t="shared" si="4"/>
        <v>49.509999999999991</v>
      </c>
      <c r="J148" s="10">
        <f t="shared" si="5"/>
        <v>10.362943737441393</v>
      </c>
      <c r="K148" s="2"/>
      <c r="L148" s="2"/>
    </row>
    <row r="149" spans="2:12">
      <c r="B149" s="2" t="s">
        <v>340</v>
      </c>
      <c r="C149" s="2" t="s">
        <v>341</v>
      </c>
      <c r="D149" s="2" t="s">
        <v>104</v>
      </c>
      <c r="E149" s="2" t="s">
        <v>101</v>
      </c>
      <c r="F149" s="3">
        <v>378.15</v>
      </c>
      <c r="G149" s="3">
        <v>794.14</v>
      </c>
      <c r="H149" s="3">
        <f t="shared" si="3"/>
        <v>1172.29</v>
      </c>
      <c r="I149" s="3">
        <f t="shared" si="4"/>
        <v>415.99</v>
      </c>
      <c r="J149" s="10">
        <f t="shared" si="5"/>
        <v>110.00661113314823</v>
      </c>
      <c r="K149" s="2"/>
      <c r="L149" s="2"/>
    </row>
    <row r="150" spans="2:12">
      <c r="B150" s="2" t="s">
        <v>342</v>
      </c>
      <c r="C150" s="2" t="s">
        <v>343</v>
      </c>
      <c r="D150" s="2" t="s">
        <v>104</v>
      </c>
      <c r="E150" s="2" t="s">
        <v>167</v>
      </c>
      <c r="F150" s="3">
        <v>125.32</v>
      </c>
      <c r="G150" s="3">
        <v>141.80000000000001</v>
      </c>
      <c r="H150" s="3">
        <f t="shared" si="3"/>
        <v>267.12</v>
      </c>
      <c r="I150" s="3">
        <f t="shared" si="4"/>
        <v>16.480000000000018</v>
      </c>
      <c r="J150" s="10">
        <f t="shared" si="5"/>
        <v>13.150335142036402</v>
      </c>
      <c r="K150" s="2"/>
      <c r="L150" s="2"/>
    </row>
    <row r="151" spans="2:12">
      <c r="B151" s="2" t="s">
        <v>344</v>
      </c>
      <c r="C151" s="2" t="s">
        <v>345</v>
      </c>
      <c r="D151" s="2" t="s">
        <v>104</v>
      </c>
      <c r="E151" s="2" t="s">
        <v>115</v>
      </c>
      <c r="F151" s="3">
        <v>711.38</v>
      </c>
      <c r="G151" s="3">
        <v>923.55</v>
      </c>
      <c r="H151" s="3">
        <f t="shared" si="3"/>
        <v>1634.9299999999998</v>
      </c>
      <c r="I151" s="3">
        <f t="shared" si="4"/>
        <v>212.16999999999996</v>
      </c>
      <c r="J151" s="10">
        <f t="shared" si="5"/>
        <v>29.82512862323933</v>
      </c>
      <c r="K151" s="2"/>
      <c r="L151" s="2"/>
    </row>
    <row r="152" spans="2:12">
      <c r="B152" s="2" t="s">
        <v>346</v>
      </c>
      <c r="C152" s="2" t="s">
        <v>347</v>
      </c>
      <c r="D152" s="2" t="s">
        <v>104</v>
      </c>
      <c r="E152" s="2" t="s">
        <v>125</v>
      </c>
      <c r="F152" s="3">
        <v>712.07</v>
      </c>
      <c r="G152" s="3">
        <v>412.6</v>
      </c>
      <c r="H152" s="3">
        <f t="shared" si="3"/>
        <v>1124.67</v>
      </c>
      <c r="I152" s="3">
        <f t="shared" si="4"/>
        <v>-299.47000000000003</v>
      </c>
      <c r="J152" s="10">
        <f t="shared" si="5"/>
        <v>-42.056258513910151</v>
      </c>
      <c r="K152" s="2"/>
      <c r="L152" s="2"/>
    </row>
    <row r="153" spans="2:12">
      <c r="B153" s="2" t="s">
        <v>348</v>
      </c>
      <c r="C153" s="2" t="s">
        <v>349</v>
      </c>
      <c r="D153" s="2" t="s">
        <v>104</v>
      </c>
      <c r="E153" s="2" t="s">
        <v>101</v>
      </c>
      <c r="F153" s="3">
        <v>825.06</v>
      </c>
      <c r="G153" s="3">
        <v>319.98</v>
      </c>
      <c r="H153" s="3">
        <f t="shared" si="3"/>
        <v>1145.04</v>
      </c>
      <c r="I153" s="3">
        <f t="shared" si="4"/>
        <v>-505.07999999999993</v>
      </c>
      <c r="J153" s="10">
        <f t="shared" si="5"/>
        <v>-61.217366009744744</v>
      </c>
      <c r="K153" s="2"/>
      <c r="L153" s="2"/>
    </row>
    <row r="154" spans="2:12">
      <c r="B154" s="2" t="s">
        <v>350</v>
      </c>
      <c r="C154" s="2" t="s">
        <v>351</v>
      </c>
      <c r="D154" s="2" t="s">
        <v>104</v>
      </c>
      <c r="E154" s="2" t="s">
        <v>101</v>
      </c>
      <c r="F154" s="3">
        <v>774.23</v>
      </c>
      <c r="G154" s="3">
        <v>948.21</v>
      </c>
      <c r="H154" s="3">
        <f t="shared" si="3"/>
        <v>1722.44</v>
      </c>
      <c r="I154" s="3">
        <f t="shared" si="4"/>
        <v>173.98000000000002</v>
      </c>
      <c r="J154" s="10">
        <f t="shared" si="5"/>
        <v>22.471358640197359</v>
      </c>
      <c r="K154" s="2"/>
      <c r="L154" s="2"/>
    </row>
    <row r="155" spans="2:12">
      <c r="B155" s="2" t="s">
        <v>352</v>
      </c>
      <c r="C155" s="2" t="s">
        <v>353</v>
      </c>
      <c r="D155" s="2" t="s">
        <v>104</v>
      </c>
      <c r="E155" s="2" t="s">
        <v>167</v>
      </c>
      <c r="F155" s="3">
        <v>413.08</v>
      </c>
      <c r="G155" s="3">
        <v>794.26</v>
      </c>
      <c r="H155" s="3">
        <f t="shared" si="3"/>
        <v>1207.3399999999999</v>
      </c>
      <c r="I155" s="3">
        <f t="shared" si="4"/>
        <v>381.18</v>
      </c>
      <c r="J155" s="10">
        <f t="shared" si="5"/>
        <v>92.27752493463737</v>
      </c>
      <c r="K155" s="2"/>
      <c r="L155" s="2"/>
    </row>
    <row r="156" spans="2:12">
      <c r="B156" s="2" t="s">
        <v>354</v>
      </c>
      <c r="C156" s="2" t="s">
        <v>355</v>
      </c>
      <c r="D156" s="2" t="s">
        <v>104</v>
      </c>
      <c r="E156" s="2" t="s">
        <v>167</v>
      </c>
      <c r="F156" s="3">
        <v>764.3</v>
      </c>
      <c r="G156" s="3">
        <v>963.73</v>
      </c>
      <c r="H156" s="3">
        <f t="shared" si="3"/>
        <v>1728.03</v>
      </c>
      <c r="I156" s="3">
        <f t="shared" si="4"/>
        <v>199.43000000000006</v>
      </c>
      <c r="J156" s="10">
        <f t="shared" si="5"/>
        <v>26.093157137249779</v>
      </c>
      <c r="K156" s="2"/>
      <c r="L156" s="2"/>
    </row>
    <row r="157" spans="2:12">
      <c r="B157" s="2" t="s">
        <v>356</v>
      </c>
      <c r="C157" s="2" t="s">
        <v>357</v>
      </c>
      <c r="D157" s="2" t="s">
        <v>100</v>
      </c>
      <c r="E157" s="2" t="s">
        <v>167</v>
      </c>
      <c r="F157" s="3">
        <v>708.26</v>
      </c>
      <c r="G157" s="3">
        <v>32.1</v>
      </c>
      <c r="H157" s="3">
        <f t="shared" si="3"/>
        <v>740.36</v>
      </c>
      <c r="I157" s="3">
        <f t="shared" si="4"/>
        <v>-676.16</v>
      </c>
      <c r="J157" s="10">
        <f t="shared" si="5"/>
        <v>-95.467766074605365</v>
      </c>
      <c r="K157" s="2"/>
      <c r="L157" s="2"/>
    </row>
    <row r="158" spans="2:12">
      <c r="B158" s="2" t="s">
        <v>358</v>
      </c>
      <c r="C158" s="2" t="s">
        <v>359</v>
      </c>
      <c r="D158" s="2" t="s">
        <v>202</v>
      </c>
      <c r="E158" s="2" t="s">
        <v>125</v>
      </c>
      <c r="F158" s="3">
        <v>679.42</v>
      </c>
      <c r="G158" s="3">
        <v>432.88</v>
      </c>
      <c r="H158" s="3">
        <f t="shared" si="3"/>
        <v>1112.3</v>
      </c>
      <c r="I158" s="3">
        <f t="shared" si="4"/>
        <v>-246.53999999999996</v>
      </c>
      <c r="J158" s="10">
        <f t="shared" si="5"/>
        <v>-36.286832886874095</v>
      </c>
      <c r="K158" s="2"/>
      <c r="L158" s="2"/>
    </row>
    <row r="159" spans="2:12">
      <c r="B159" s="2" t="s">
        <v>360</v>
      </c>
      <c r="C159" s="2" t="s">
        <v>361</v>
      </c>
      <c r="D159" s="2" t="s">
        <v>104</v>
      </c>
      <c r="E159" s="2" t="s">
        <v>101</v>
      </c>
      <c r="F159" s="3">
        <v>713.66</v>
      </c>
      <c r="G159" s="3">
        <v>149.21</v>
      </c>
      <c r="H159" s="3">
        <f t="shared" si="3"/>
        <v>862.87</v>
      </c>
      <c r="I159" s="3">
        <f t="shared" si="4"/>
        <v>-564.44999999999993</v>
      </c>
      <c r="J159" s="10">
        <f t="shared" si="5"/>
        <v>-79.092284841521163</v>
      </c>
      <c r="K159" s="2"/>
      <c r="L159" s="2"/>
    </row>
    <row r="160" spans="2:12">
      <c r="B160" s="2" t="s">
        <v>362</v>
      </c>
      <c r="C160" s="2" t="s">
        <v>363</v>
      </c>
      <c r="D160" s="2" t="s">
        <v>100</v>
      </c>
      <c r="E160" s="2" t="s">
        <v>105</v>
      </c>
      <c r="F160" s="3">
        <v>179.61</v>
      </c>
      <c r="G160" s="3">
        <v>333.99</v>
      </c>
      <c r="H160" s="3">
        <f t="shared" si="3"/>
        <v>513.6</v>
      </c>
      <c r="I160" s="3">
        <f t="shared" si="4"/>
        <v>154.38</v>
      </c>
      <c r="J160" s="10">
        <f t="shared" si="5"/>
        <v>85.952897945548685</v>
      </c>
      <c r="K160" s="2"/>
      <c r="L160" s="2"/>
    </row>
    <row r="161" spans="2:12">
      <c r="B161" s="2" t="s">
        <v>364</v>
      </c>
      <c r="C161" s="2" t="s">
        <v>365</v>
      </c>
      <c r="D161" s="2" t="s">
        <v>104</v>
      </c>
      <c r="E161" s="2" t="s">
        <v>125</v>
      </c>
      <c r="F161" s="3">
        <v>236.1</v>
      </c>
      <c r="G161" s="3">
        <v>325.08</v>
      </c>
      <c r="H161" s="3">
        <f t="shared" si="3"/>
        <v>561.17999999999995</v>
      </c>
      <c r="I161" s="3">
        <f t="shared" si="4"/>
        <v>88.97999999999999</v>
      </c>
      <c r="J161" s="10">
        <f t="shared" si="5"/>
        <v>37.687420584498092</v>
      </c>
      <c r="K161" s="2"/>
      <c r="L161" s="2"/>
    </row>
    <row r="162" spans="2:12">
      <c r="B162" s="2" t="s">
        <v>366</v>
      </c>
      <c r="C162" s="2" t="s">
        <v>367</v>
      </c>
      <c r="D162" s="2" t="s">
        <v>100</v>
      </c>
      <c r="E162" s="2" t="s">
        <v>108</v>
      </c>
      <c r="F162" s="3">
        <v>63.86</v>
      </c>
      <c r="G162" s="3">
        <v>891.68</v>
      </c>
      <c r="H162" s="3">
        <f t="shared" si="3"/>
        <v>955.54</v>
      </c>
      <c r="I162" s="3">
        <f t="shared" si="4"/>
        <v>827.81999999999994</v>
      </c>
      <c r="J162" s="10">
        <f t="shared" si="5"/>
        <v>1296.3044159098026</v>
      </c>
      <c r="K162" s="2"/>
      <c r="L162" s="2"/>
    </row>
    <row r="163" spans="2:12">
      <c r="B163" s="2" t="s">
        <v>368</v>
      </c>
      <c r="C163" s="2" t="s">
        <v>369</v>
      </c>
      <c r="D163" s="2" t="s">
        <v>100</v>
      </c>
      <c r="E163" s="2" t="s">
        <v>167</v>
      </c>
      <c r="F163" s="3">
        <v>423.6</v>
      </c>
      <c r="G163" s="3">
        <v>327.92</v>
      </c>
      <c r="H163" s="3">
        <f t="shared" si="3"/>
        <v>751.52</v>
      </c>
      <c r="I163" s="3">
        <f t="shared" si="4"/>
        <v>-95.68</v>
      </c>
      <c r="J163" s="10">
        <f t="shared" si="5"/>
        <v>-22.587346553352216</v>
      </c>
      <c r="K163" s="2"/>
      <c r="L163" s="2"/>
    </row>
    <row r="164" spans="2:12">
      <c r="B164" s="2" t="s">
        <v>370</v>
      </c>
      <c r="C164" s="2" t="s">
        <v>371</v>
      </c>
      <c r="D164" s="2" t="s">
        <v>100</v>
      </c>
      <c r="E164" s="2" t="s">
        <v>115</v>
      </c>
      <c r="F164" s="3">
        <v>236.34</v>
      </c>
      <c r="G164" s="3">
        <v>151.6</v>
      </c>
      <c r="H164" s="3">
        <f t="shared" ref="H164:H227" si="6">F164+G164</f>
        <v>387.94</v>
      </c>
      <c r="I164" s="3">
        <f t="shared" ref="I164:I227" si="7">G164-F164</f>
        <v>-84.740000000000009</v>
      </c>
      <c r="J164" s="10">
        <f t="shared" ref="J164:J227" si="8">I164/F164%</f>
        <v>-35.855123973935861</v>
      </c>
      <c r="K164" s="2"/>
      <c r="L164" s="2"/>
    </row>
    <row r="165" spans="2:12">
      <c r="B165" s="2" t="s">
        <v>372</v>
      </c>
      <c r="C165" s="2" t="s">
        <v>373</v>
      </c>
      <c r="D165" s="2" t="s">
        <v>100</v>
      </c>
      <c r="E165" s="2" t="s">
        <v>101</v>
      </c>
      <c r="F165" s="3">
        <v>885.29</v>
      </c>
      <c r="G165" s="3">
        <v>46.17</v>
      </c>
      <c r="H165" s="3">
        <f t="shared" si="6"/>
        <v>931.45999999999992</v>
      </c>
      <c r="I165" s="3">
        <f t="shared" si="7"/>
        <v>-839.12</v>
      </c>
      <c r="J165" s="10">
        <f t="shared" si="8"/>
        <v>-94.784759796224961</v>
      </c>
      <c r="K165" s="2"/>
      <c r="L165" s="2"/>
    </row>
    <row r="166" spans="2:12">
      <c r="B166" s="2" t="s">
        <v>374</v>
      </c>
      <c r="C166" s="2" t="s">
        <v>375</v>
      </c>
      <c r="D166" s="2" t="s">
        <v>104</v>
      </c>
      <c r="E166" s="2" t="s">
        <v>108</v>
      </c>
      <c r="F166" s="3">
        <v>634.19000000000005</v>
      </c>
      <c r="G166" s="3">
        <v>632.91999999999996</v>
      </c>
      <c r="H166" s="3">
        <f t="shared" si="6"/>
        <v>1267.1100000000001</v>
      </c>
      <c r="I166" s="3">
        <f t="shared" si="7"/>
        <v>-1.2700000000000955</v>
      </c>
      <c r="J166" s="10">
        <f t="shared" si="8"/>
        <v>-0.20025544395214295</v>
      </c>
      <c r="K166" s="2"/>
      <c r="L166" s="2"/>
    </row>
    <row r="167" spans="2:12">
      <c r="B167" s="2" t="s">
        <v>376</v>
      </c>
      <c r="C167" s="2" t="s">
        <v>377</v>
      </c>
      <c r="D167" s="2" t="s">
        <v>104</v>
      </c>
      <c r="E167" s="2" t="s">
        <v>167</v>
      </c>
      <c r="F167" s="3">
        <v>830.62</v>
      </c>
      <c r="G167" s="3">
        <v>43.01</v>
      </c>
      <c r="H167" s="3">
        <f t="shared" si="6"/>
        <v>873.63</v>
      </c>
      <c r="I167" s="3">
        <f t="shared" si="7"/>
        <v>-787.61</v>
      </c>
      <c r="J167" s="10">
        <f t="shared" si="8"/>
        <v>-94.821940237413017</v>
      </c>
      <c r="K167" s="2"/>
      <c r="L167" s="2"/>
    </row>
    <row r="168" spans="2:12">
      <c r="B168" s="2" t="s">
        <v>378</v>
      </c>
      <c r="C168" s="2" t="s">
        <v>379</v>
      </c>
      <c r="D168" s="2" t="s">
        <v>100</v>
      </c>
      <c r="F168" s="3">
        <v>124.3</v>
      </c>
      <c r="G168" s="3">
        <v>383.8</v>
      </c>
      <c r="H168" s="3">
        <f t="shared" si="6"/>
        <v>508.1</v>
      </c>
      <c r="I168" s="3">
        <f t="shared" si="7"/>
        <v>259.5</v>
      </c>
      <c r="J168" s="10">
        <f t="shared" si="8"/>
        <v>208.76910699919551</v>
      </c>
      <c r="K168" s="2"/>
      <c r="L168" s="2"/>
    </row>
    <row r="169" spans="2:12">
      <c r="B169" s="2" t="s">
        <v>380</v>
      </c>
      <c r="C169" s="2" t="s">
        <v>381</v>
      </c>
      <c r="D169" s="2" t="s">
        <v>100</v>
      </c>
      <c r="F169" s="3">
        <v>598.83000000000004</v>
      </c>
      <c r="G169" s="3">
        <v>175.55</v>
      </c>
      <c r="H169" s="3">
        <f t="shared" si="6"/>
        <v>774.38000000000011</v>
      </c>
      <c r="I169" s="3">
        <f t="shared" si="7"/>
        <v>-423.28000000000003</v>
      </c>
      <c r="J169" s="10">
        <f t="shared" si="8"/>
        <v>-70.684501444483402</v>
      </c>
      <c r="K169" s="2"/>
      <c r="L169" s="2"/>
    </row>
    <row r="170" spans="2:12">
      <c r="B170" s="2" t="s">
        <v>382</v>
      </c>
      <c r="C170" s="2" t="s">
        <v>383</v>
      </c>
      <c r="D170" s="2" t="s">
        <v>104</v>
      </c>
      <c r="F170" s="3">
        <v>986.66</v>
      </c>
      <c r="G170" s="3">
        <v>56.91</v>
      </c>
      <c r="H170" s="3">
        <f t="shared" si="6"/>
        <v>1043.57</v>
      </c>
      <c r="I170" s="3">
        <f t="shared" si="7"/>
        <v>-929.75</v>
      </c>
      <c r="J170" s="10">
        <f t="shared" si="8"/>
        <v>-94.232055621997446</v>
      </c>
      <c r="K170" s="2"/>
      <c r="L170" s="2"/>
    </row>
    <row r="171" spans="2:12">
      <c r="B171" s="2" t="s">
        <v>384</v>
      </c>
      <c r="C171" s="2" t="s">
        <v>385</v>
      </c>
      <c r="D171" s="2" t="s">
        <v>100</v>
      </c>
      <c r="E171" s="2" t="s">
        <v>101</v>
      </c>
      <c r="F171" s="3">
        <v>413.42</v>
      </c>
      <c r="G171" s="3">
        <v>963.87</v>
      </c>
      <c r="H171" s="3">
        <f t="shared" si="6"/>
        <v>1377.29</v>
      </c>
      <c r="I171" s="3">
        <f t="shared" si="7"/>
        <v>550.45000000000005</v>
      </c>
      <c r="J171" s="10">
        <f t="shared" si="8"/>
        <v>133.14546949833101</v>
      </c>
      <c r="K171" s="2"/>
      <c r="L171" s="2"/>
    </row>
    <row r="172" spans="2:12">
      <c r="B172" s="2" t="s">
        <v>386</v>
      </c>
      <c r="C172" s="2" t="s">
        <v>387</v>
      </c>
      <c r="D172" s="2" t="s">
        <v>104</v>
      </c>
      <c r="F172" s="3">
        <v>510.42</v>
      </c>
      <c r="G172" s="3">
        <v>995.04</v>
      </c>
      <c r="H172" s="3">
        <f t="shared" si="6"/>
        <v>1505.46</v>
      </c>
      <c r="I172" s="3">
        <f t="shared" si="7"/>
        <v>484.61999999999995</v>
      </c>
      <c r="J172" s="10">
        <f t="shared" si="8"/>
        <v>94.94533913247912</v>
      </c>
      <c r="K172" s="2"/>
      <c r="L172" s="2"/>
    </row>
    <row r="173" spans="2:12">
      <c r="B173" s="2" t="s">
        <v>388</v>
      </c>
      <c r="C173" s="2" t="s">
        <v>389</v>
      </c>
      <c r="D173" s="2" t="s">
        <v>104</v>
      </c>
      <c r="E173" s="2" t="s">
        <v>101</v>
      </c>
      <c r="F173" s="3">
        <v>447.69</v>
      </c>
      <c r="G173" s="3">
        <v>13.78</v>
      </c>
      <c r="H173" s="3">
        <f t="shared" si="6"/>
        <v>461.46999999999997</v>
      </c>
      <c r="I173" s="3">
        <f t="shared" si="7"/>
        <v>-433.91</v>
      </c>
      <c r="J173" s="10">
        <f t="shared" si="8"/>
        <v>-96.921977261051182</v>
      </c>
      <c r="K173" s="2"/>
      <c r="L173" s="2"/>
    </row>
    <row r="174" spans="2:12">
      <c r="B174" s="2" t="s">
        <v>390</v>
      </c>
      <c r="C174" s="2" t="s">
        <v>391</v>
      </c>
      <c r="D174" s="2" t="s">
        <v>100</v>
      </c>
      <c r="E174" s="2" t="s">
        <v>125</v>
      </c>
      <c r="F174" s="3">
        <v>942.01</v>
      </c>
      <c r="G174" s="3">
        <v>67.650000000000006</v>
      </c>
      <c r="H174" s="3">
        <f t="shared" si="6"/>
        <v>1009.66</v>
      </c>
      <c r="I174" s="3">
        <f t="shared" si="7"/>
        <v>-874.36</v>
      </c>
      <c r="J174" s="10">
        <f t="shared" si="8"/>
        <v>-92.818547573804949</v>
      </c>
      <c r="K174" s="2"/>
      <c r="L174" s="2"/>
    </row>
    <row r="175" spans="2:12">
      <c r="B175" s="2" t="s">
        <v>392</v>
      </c>
      <c r="C175" s="2" t="s">
        <v>393</v>
      </c>
      <c r="D175" s="2" t="s">
        <v>104</v>
      </c>
      <c r="E175" s="2" t="s">
        <v>108</v>
      </c>
      <c r="F175" s="3">
        <v>177.13</v>
      </c>
      <c r="G175" s="3">
        <v>415.71</v>
      </c>
      <c r="H175" s="3">
        <f t="shared" si="6"/>
        <v>592.83999999999992</v>
      </c>
      <c r="I175" s="3">
        <f t="shared" si="7"/>
        <v>238.57999999999998</v>
      </c>
      <c r="J175" s="10">
        <f t="shared" si="8"/>
        <v>134.69203409924913</v>
      </c>
      <c r="K175" s="2"/>
      <c r="L175" s="2"/>
    </row>
    <row r="176" spans="2:12">
      <c r="B176" s="2" t="s">
        <v>394</v>
      </c>
      <c r="C176" s="2" t="s">
        <v>395</v>
      </c>
      <c r="D176" s="2" t="s">
        <v>100</v>
      </c>
      <c r="E176" s="2" t="s">
        <v>108</v>
      </c>
      <c r="F176" s="3">
        <v>97.39</v>
      </c>
      <c r="G176" s="3">
        <v>432.96</v>
      </c>
      <c r="H176" s="3">
        <f t="shared" si="6"/>
        <v>530.35</v>
      </c>
      <c r="I176" s="3">
        <f t="shared" si="7"/>
        <v>335.57</v>
      </c>
      <c r="J176" s="10">
        <f t="shared" si="8"/>
        <v>344.56309682718967</v>
      </c>
      <c r="K176" s="2"/>
      <c r="L176" s="2"/>
    </row>
    <row r="177" spans="2:12">
      <c r="B177" s="2" t="s">
        <v>396</v>
      </c>
      <c r="C177" s="2" t="s">
        <v>397</v>
      </c>
      <c r="D177" s="2" t="s">
        <v>104</v>
      </c>
      <c r="E177" s="2" t="s">
        <v>108</v>
      </c>
      <c r="F177" s="3">
        <v>558.1</v>
      </c>
      <c r="G177" s="3">
        <v>777.59</v>
      </c>
      <c r="H177" s="3">
        <f t="shared" si="6"/>
        <v>1335.69</v>
      </c>
      <c r="I177" s="3">
        <f t="shared" si="7"/>
        <v>219.49</v>
      </c>
      <c r="J177" s="10">
        <f t="shared" si="8"/>
        <v>39.328077405482887</v>
      </c>
      <c r="K177" s="2"/>
      <c r="L177" s="2"/>
    </row>
    <row r="178" spans="2:12">
      <c r="B178" s="2" t="s">
        <v>398</v>
      </c>
      <c r="C178" s="2" t="s">
        <v>399</v>
      </c>
      <c r="D178" s="2" t="s">
        <v>100</v>
      </c>
      <c r="E178" s="2" t="s">
        <v>115</v>
      </c>
      <c r="F178" s="3">
        <v>913.59</v>
      </c>
      <c r="G178" s="3">
        <v>758.42</v>
      </c>
      <c r="H178" s="3">
        <f t="shared" si="6"/>
        <v>1672.01</v>
      </c>
      <c r="I178" s="3">
        <f t="shared" si="7"/>
        <v>-155.17000000000007</v>
      </c>
      <c r="J178" s="10">
        <f t="shared" si="8"/>
        <v>-16.984643001784178</v>
      </c>
      <c r="K178" s="2"/>
      <c r="L178" s="2"/>
    </row>
    <row r="179" spans="2:12">
      <c r="B179" s="2" t="s">
        <v>400</v>
      </c>
      <c r="C179" s="2" t="s">
        <v>401</v>
      </c>
      <c r="D179" s="2" t="s">
        <v>100</v>
      </c>
      <c r="E179" s="2" t="s">
        <v>105</v>
      </c>
      <c r="F179" s="3">
        <v>269.3</v>
      </c>
      <c r="G179" s="3">
        <v>573.67999999999995</v>
      </c>
      <c r="H179" s="3">
        <f t="shared" si="6"/>
        <v>842.98</v>
      </c>
      <c r="I179" s="3">
        <f t="shared" si="7"/>
        <v>304.37999999999994</v>
      </c>
      <c r="J179" s="10">
        <f t="shared" si="8"/>
        <v>113.02636464909021</v>
      </c>
      <c r="K179" s="2"/>
      <c r="L179" s="2"/>
    </row>
    <row r="180" spans="2:12">
      <c r="B180" s="2" t="s">
        <v>402</v>
      </c>
      <c r="C180" s="2" t="s">
        <v>403</v>
      </c>
      <c r="D180" s="2" t="s">
        <v>104</v>
      </c>
      <c r="E180" s="2" t="s">
        <v>105</v>
      </c>
      <c r="F180" s="3">
        <v>855.7</v>
      </c>
      <c r="G180" s="3">
        <v>634.86</v>
      </c>
      <c r="H180" s="3">
        <f t="shared" si="6"/>
        <v>1490.56</v>
      </c>
      <c r="I180" s="3">
        <f t="shared" si="7"/>
        <v>-220.84000000000003</v>
      </c>
      <c r="J180" s="10">
        <f t="shared" si="8"/>
        <v>-25.808110319037048</v>
      </c>
      <c r="K180" s="2"/>
      <c r="L180" s="2"/>
    </row>
    <row r="181" spans="2:12">
      <c r="B181" s="2" t="s">
        <v>404</v>
      </c>
      <c r="C181" s="2" t="s">
        <v>405</v>
      </c>
      <c r="D181" s="2" t="s">
        <v>104</v>
      </c>
      <c r="E181" s="2" t="s">
        <v>115</v>
      </c>
      <c r="F181" s="3">
        <v>409.12</v>
      </c>
      <c r="G181" s="3">
        <v>162.01</v>
      </c>
      <c r="H181" s="3">
        <f t="shared" si="6"/>
        <v>571.13</v>
      </c>
      <c r="I181" s="3">
        <f t="shared" si="7"/>
        <v>-247.11</v>
      </c>
      <c r="J181" s="10">
        <f t="shared" si="8"/>
        <v>-60.400371529135711</v>
      </c>
      <c r="K181" s="2"/>
      <c r="L181" s="2"/>
    </row>
    <row r="182" spans="2:12">
      <c r="B182" s="2" t="s">
        <v>406</v>
      </c>
      <c r="C182" s="2" t="s">
        <v>407</v>
      </c>
      <c r="D182" s="2" t="s">
        <v>104</v>
      </c>
      <c r="E182" s="2" t="s">
        <v>105</v>
      </c>
      <c r="F182" s="3">
        <v>923.5</v>
      </c>
      <c r="G182" s="3">
        <v>820.13</v>
      </c>
      <c r="H182" s="3">
        <f t="shared" si="6"/>
        <v>1743.63</v>
      </c>
      <c r="I182" s="3">
        <f t="shared" si="7"/>
        <v>-103.37</v>
      </c>
      <c r="J182" s="10">
        <f t="shared" si="8"/>
        <v>-11.193286410395237</v>
      </c>
      <c r="K182" s="2"/>
      <c r="L182" s="2"/>
    </row>
    <row r="183" spans="2:12">
      <c r="B183" s="2" t="s">
        <v>408</v>
      </c>
      <c r="C183" s="2" t="s">
        <v>409</v>
      </c>
      <c r="D183" s="2" t="s">
        <v>100</v>
      </c>
      <c r="E183" s="2" t="s">
        <v>167</v>
      </c>
      <c r="F183" s="3">
        <v>644.19000000000005</v>
      </c>
      <c r="G183" s="3">
        <v>24.63</v>
      </c>
      <c r="H183" s="3">
        <f t="shared" si="6"/>
        <v>668.82</v>
      </c>
      <c r="I183" s="3">
        <f t="shared" si="7"/>
        <v>-619.56000000000006</v>
      </c>
      <c r="J183" s="10">
        <f t="shared" si="8"/>
        <v>-96.176593862059335</v>
      </c>
      <c r="K183" s="2"/>
      <c r="L183" s="2"/>
    </row>
    <row r="184" spans="2:12">
      <c r="B184" s="2" t="s">
        <v>410</v>
      </c>
      <c r="C184" s="2" t="s">
        <v>411</v>
      </c>
      <c r="D184" s="2" t="s">
        <v>104</v>
      </c>
      <c r="E184" s="2" t="s">
        <v>167</v>
      </c>
      <c r="F184" s="3">
        <v>256.52</v>
      </c>
      <c r="G184" s="3">
        <v>594.85</v>
      </c>
      <c r="H184" s="3">
        <f t="shared" si="6"/>
        <v>851.37</v>
      </c>
      <c r="I184" s="3">
        <f t="shared" si="7"/>
        <v>338.33000000000004</v>
      </c>
      <c r="J184" s="10">
        <f t="shared" si="8"/>
        <v>131.89225011694995</v>
      </c>
      <c r="K184" s="2"/>
      <c r="L184" s="2"/>
    </row>
    <row r="185" spans="2:12">
      <c r="B185" s="2" t="s">
        <v>412</v>
      </c>
      <c r="C185" s="2" t="s">
        <v>413</v>
      </c>
      <c r="D185" s="2" t="s">
        <v>104</v>
      </c>
      <c r="E185" s="2" t="s">
        <v>167</v>
      </c>
      <c r="F185" s="3">
        <v>693.49</v>
      </c>
      <c r="G185" s="3">
        <v>526.95000000000005</v>
      </c>
      <c r="H185" s="3">
        <f t="shared" si="6"/>
        <v>1220.44</v>
      </c>
      <c r="I185" s="3">
        <f t="shared" si="7"/>
        <v>-166.53999999999996</v>
      </c>
      <c r="J185" s="10">
        <f t="shared" si="8"/>
        <v>-24.014765894245045</v>
      </c>
      <c r="K185" s="2"/>
      <c r="L185" s="2"/>
    </row>
    <row r="186" spans="2:12">
      <c r="B186" s="2" t="s">
        <v>414</v>
      </c>
      <c r="C186" s="2" t="s">
        <v>415</v>
      </c>
      <c r="D186" s="2" t="s">
        <v>104</v>
      </c>
      <c r="E186" s="2" t="s">
        <v>167</v>
      </c>
      <c r="F186" s="3">
        <v>169.72</v>
      </c>
      <c r="G186" s="3">
        <v>606.08000000000004</v>
      </c>
      <c r="H186" s="3">
        <f t="shared" si="6"/>
        <v>775.80000000000007</v>
      </c>
      <c r="I186" s="3">
        <f t="shared" si="7"/>
        <v>436.36</v>
      </c>
      <c r="J186" s="10">
        <f t="shared" si="8"/>
        <v>257.10582135281641</v>
      </c>
      <c r="K186" s="2"/>
      <c r="L186" s="2"/>
    </row>
    <row r="187" spans="2:12">
      <c r="B187" s="2" t="s">
        <v>416</v>
      </c>
      <c r="C187" s="2" t="s">
        <v>417</v>
      </c>
      <c r="D187" s="2" t="s">
        <v>104</v>
      </c>
      <c r="E187" s="2" t="s">
        <v>101</v>
      </c>
      <c r="F187" s="3">
        <v>593.19000000000005</v>
      </c>
      <c r="G187" s="3">
        <v>636.33000000000004</v>
      </c>
      <c r="H187" s="3">
        <f t="shared" si="6"/>
        <v>1229.52</v>
      </c>
      <c r="I187" s="3">
        <f t="shared" si="7"/>
        <v>43.139999999999986</v>
      </c>
      <c r="J187" s="10">
        <f t="shared" si="8"/>
        <v>7.2725433672179207</v>
      </c>
      <c r="K187" s="2"/>
      <c r="L187" s="2"/>
    </row>
    <row r="188" spans="2:12">
      <c r="B188" s="2" t="s">
        <v>418</v>
      </c>
      <c r="C188" s="2" t="s">
        <v>419</v>
      </c>
      <c r="D188" s="2" t="s">
        <v>100</v>
      </c>
      <c r="E188" s="2" t="s">
        <v>101</v>
      </c>
      <c r="F188" s="3">
        <v>846.36</v>
      </c>
      <c r="G188" s="3">
        <v>357.21</v>
      </c>
      <c r="H188" s="3">
        <f t="shared" si="6"/>
        <v>1203.57</v>
      </c>
      <c r="I188" s="3">
        <f t="shared" si="7"/>
        <v>-489.15000000000003</v>
      </c>
      <c r="J188" s="10">
        <f t="shared" si="8"/>
        <v>-57.794555508294351</v>
      </c>
      <c r="K188" s="2"/>
      <c r="L188" s="2"/>
    </row>
    <row r="189" spans="2:12">
      <c r="B189" s="2" t="s">
        <v>420</v>
      </c>
      <c r="C189" s="2" t="s">
        <v>421</v>
      </c>
      <c r="D189" s="2" t="s">
        <v>104</v>
      </c>
      <c r="E189" s="2" t="s">
        <v>108</v>
      </c>
      <c r="F189" s="3">
        <v>833.51</v>
      </c>
      <c r="G189" s="3">
        <v>698.18</v>
      </c>
      <c r="H189" s="3">
        <f t="shared" si="6"/>
        <v>1531.69</v>
      </c>
      <c r="I189" s="3">
        <f t="shared" si="7"/>
        <v>-135.33000000000004</v>
      </c>
      <c r="J189" s="10">
        <f t="shared" si="8"/>
        <v>-16.236157934517887</v>
      </c>
      <c r="K189" s="2"/>
      <c r="L189" s="2"/>
    </row>
    <row r="190" spans="2:12">
      <c r="B190" s="2" t="s">
        <v>422</v>
      </c>
      <c r="C190" s="2" t="s">
        <v>423</v>
      </c>
      <c r="D190" s="2" t="s">
        <v>104</v>
      </c>
      <c r="E190" s="2" t="s">
        <v>167</v>
      </c>
      <c r="F190" s="3">
        <v>947.86</v>
      </c>
      <c r="G190" s="3">
        <v>472.98</v>
      </c>
      <c r="H190" s="3">
        <f t="shared" si="6"/>
        <v>1420.8400000000001</v>
      </c>
      <c r="I190" s="3">
        <f t="shared" si="7"/>
        <v>-474.88</v>
      </c>
      <c r="J190" s="10">
        <f t="shared" si="8"/>
        <v>-50.100225771738444</v>
      </c>
      <c r="K190" s="2"/>
      <c r="L190" s="2"/>
    </row>
    <row r="191" spans="2:12">
      <c r="B191" s="2" t="s">
        <v>424</v>
      </c>
      <c r="C191" s="2" t="s">
        <v>425</v>
      </c>
      <c r="D191" s="2" t="s">
        <v>100</v>
      </c>
      <c r="E191" s="2" t="s">
        <v>132</v>
      </c>
      <c r="F191" s="3">
        <v>794.25</v>
      </c>
      <c r="G191" s="3">
        <v>301.01</v>
      </c>
      <c r="H191" s="3">
        <f t="shared" si="6"/>
        <v>1095.26</v>
      </c>
      <c r="I191" s="3">
        <f t="shared" si="7"/>
        <v>-493.24</v>
      </c>
      <c r="J191" s="10">
        <f t="shared" si="8"/>
        <v>-62.101353478124018</v>
      </c>
      <c r="K191" s="2"/>
      <c r="L191" s="2"/>
    </row>
    <row r="192" spans="2:12">
      <c r="B192" s="2" t="s">
        <v>426</v>
      </c>
      <c r="C192" s="2" t="s">
        <v>427</v>
      </c>
      <c r="D192" s="2" t="s">
        <v>104</v>
      </c>
      <c r="E192" s="2" t="s">
        <v>115</v>
      </c>
      <c r="F192" s="3">
        <v>704.48</v>
      </c>
      <c r="G192" s="3">
        <v>504.8</v>
      </c>
      <c r="H192" s="3">
        <f t="shared" si="6"/>
        <v>1209.28</v>
      </c>
      <c r="I192" s="3">
        <f t="shared" si="7"/>
        <v>-199.68</v>
      </c>
      <c r="J192" s="10">
        <f t="shared" si="8"/>
        <v>-28.344310697251874</v>
      </c>
      <c r="K192" s="2"/>
      <c r="L192" s="2"/>
    </row>
    <row r="193" spans="2:12">
      <c r="B193" s="2" t="s">
        <v>428</v>
      </c>
      <c r="C193" s="2" t="s">
        <v>429</v>
      </c>
      <c r="D193" s="2" t="s">
        <v>104</v>
      </c>
      <c r="E193" s="2" t="s">
        <v>101</v>
      </c>
      <c r="F193" s="3">
        <v>128.30000000000001</v>
      </c>
      <c r="G193" s="3">
        <v>303.17</v>
      </c>
      <c r="H193" s="3">
        <f t="shared" si="6"/>
        <v>431.47</v>
      </c>
      <c r="I193" s="3">
        <f t="shared" si="7"/>
        <v>174.87</v>
      </c>
      <c r="J193" s="10">
        <f t="shared" si="8"/>
        <v>136.29773967264222</v>
      </c>
      <c r="K193" s="2"/>
      <c r="L193" s="2"/>
    </row>
    <row r="194" spans="2:12">
      <c r="B194" s="2" t="s">
        <v>98</v>
      </c>
      <c r="C194" s="2" t="s">
        <v>430</v>
      </c>
      <c r="D194" s="2" t="s">
        <v>100</v>
      </c>
      <c r="E194" s="2" t="s">
        <v>105</v>
      </c>
      <c r="F194" s="3">
        <v>846.78</v>
      </c>
      <c r="G194" s="3">
        <v>434.75</v>
      </c>
      <c r="H194" s="3">
        <f t="shared" si="6"/>
        <v>1281.53</v>
      </c>
      <c r="I194" s="3">
        <f t="shared" si="7"/>
        <v>-412.03</v>
      </c>
      <c r="J194" s="10">
        <f t="shared" si="8"/>
        <v>-48.658447294456643</v>
      </c>
      <c r="K194" s="2"/>
      <c r="L194" s="2"/>
    </row>
    <row r="195" spans="2:12">
      <c r="B195" s="2" t="s">
        <v>431</v>
      </c>
      <c r="C195" s="2" t="s">
        <v>432</v>
      </c>
      <c r="D195" s="2" t="s">
        <v>154</v>
      </c>
      <c r="E195" s="2" t="s">
        <v>115</v>
      </c>
      <c r="F195" s="3">
        <v>3.17</v>
      </c>
      <c r="G195" s="3">
        <v>453.12</v>
      </c>
      <c r="H195" s="3">
        <f t="shared" si="6"/>
        <v>456.29</v>
      </c>
      <c r="I195" s="3">
        <f t="shared" si="7"/>
        <v>449.95</v>
      </c>
      <c r="J195" s="10">
        <f t="shared" si="8"/>
        <v>14194.006309148264</v>
      </c>
      <c r="K195" s="2"/>
      <c r="L195" s="2"/>
    </row>
    <row r="196" spans="2:12">
      <c r="B196" s="2" t="s">
        <v>433</v>
      </c>
      <c r="C196" s="2" t="s">
        <v>434</v>
      </c>
      <c r="D196" s="2" t="s">
        <v>100</v>
      </c>
      <c r="E196" s="2" t="s">
        <v>105</v>
      </c>
      <c r="F196" s="3">
        <v>334.75</v>
      </c>
      <c r="G196" s="3">
        <v>701.46</v>
      </c>
      <c r="H196" s="3">
        <f t="shared" si="6"/>
        <v>1036.21</v>
      </c>
      <c r="I196" s="3">
        <f t="shared" si="7"/>
        <v>366.71000000000004</v>
      </c>
      <c r="J196" s="10">
        <f t="shared" si="8"/>
        <v>109.54742345033608</v>
      </c>
      <c r="K196" s="2"/>
      <c r="L196" s="2"/>
    </row>
    <row r="197" spans="2:12">
      <c r="B197" s="2" t="s">
        <v>435</v>
      </c>
      <c r="C197" s="2" t="s">
        <v>436</v>
      </c>
      <c r="D197" s="2" t="s">
        <v>100</v>
      </c>
      <c r="E197" s="2" t="s">
        <v>105</v>
      </c>
      <c r="F197" s="3">
        <v>17.559999999999999</v>
      </c>
      <c r="G197" s="3">
        <v>151.27000000000001</v>
      </c>
      <c r="H197" s="3">
        <f t="shared" si="6"/>
        <v>168.83</v>
      </c>
      <c r="I197" s="3">
        <f t="shared" si="7"/>
        <v>133.71</v>
      </c>
      <c r="J197" s="10">
        <f t="shared" si="8"/>
        <v>761.44646924829169</v>
      </c>
      <c r="K197" s="2"/>
      <c r="L197" s="2"/>
    </row>
    <row r="198" spans="2:12">
      <c r="B198" s="2" t="s">
        <v>437</v>
      </c>
      <c r="C198" s="2" t="s">
        <v>438</v>
      </c>
      <c r="D198" s="2" t="s">
        <v>227</v>
      </c>
      <c r="E198" s="2" t="s">
        <v>125</v>
      </c>
      <c r="F198" s="3">
        <v>451.52</v>
      </c>
      <c r="G198" s="3">
        <v>949.42</v>
      </c>
      <c r="H198" s="3">
        <f t="shared" si="6"/>
        <v>1400.94</v>
      </c>
      <c r="I198" s="3">
        <f t="shared" si="7"/>
        <v>497.9</v>
      </c>
      <c r="J198" s="10">
        <f t="shared" si="8"/>
        <v>110.27197023387667</v>
      </c>
      <c r="K198" s="2"/>
      <c r="L198" s="2"/>
    </row>
    <row r="199" spans="2:12">
      <c r="B199" s="2" t="s">
        <v>439</v>
      </c>
      <c r="C199" s="2" t="s">
        <v>440</v>
      </c>
      <c r="D199" s="2" t="s">
        <v>104</v>
      </c>
      <c r="E199" s="2" t="s">
        <v>125</v>
      </c>
      <c r="F199" s="3">
        <v>72.930000000000007</v>
      </c>
      <c r="G199" s="3">
        <v>726.39</v>
      </c>
      <c r="H199" s="3">
        <f t="shared" si="6"/>
        <v>799.31999999999994</v>
      </c>
      <c r="I199" s="3">
        <f t="shared" si="7"/>
        <v>653.46</v>
      </c>
      <c r="J199" s="10">
        <f t="shared" si="8"/>
        <v>896.00987248046067</v>
      </c>
      <c r="K199" s="2"/>
      <c r="L199" s="2"/>
    </row>
    <row r="200" spans="2:12">
      <c r="B200" s="2" t="s">
        <v>441</v>
      </c>
      <c r="C200" s="2" t="s">
        <v>442</v>
      </c>
      <c r="D200" s="2" t="s">
        <v>100</v>
      </c>
      <c r="E200" s="2" t="s">
        <v>132</v>
      </c>
      <c r="F200" s="3">
        <v>651.27</v>
      </c>
      <c r="G200" s="3">
        <v>304.81</v>
      </c>
      <c r="H200" s="3">
        <f t="shared" si="6"/>
        <v>956.07999999999993</v>
      </c>
      <c r="I200" s="3">
        <f t="shared" si="7"/>
        <v>-346.46</v>
      </c>
      <c r="J200" s="10">
        <f t="shared" si="8"/>
        <v>-53.197598538240669</v>
      </c>
      <c r="K200" s="2"/>
      <c r="L200" s="2"/>
    </row>
    <row r="201" spans="2:12">
      <c r="B201" s="2" t="s">
        <v>443</v>
      </c>
      <c r="C201" s="2" t="s">
        <v>444</v>
      </c>
      <c r="D201" s="2" t="s">
        <v>104</v>
      </c>
      <c r="E201" s="2" t="s">
        <v>167</v>
      </c>
      <c r="F201" s="3">
        <v>520.1</v>
      </c>
      <c r="G201" s="3">
        <v>339.05</v>
      </c>
      <c r="H201" s="3">
        <f t="shared" si="6"/>
        <v>859.15000000000009</v>
      </c>
      <c r="I201" s="3">
        <f t="shared" si="7"/>
        <v>-181.05</v>
      </c>
      <c r="J201" s="10">
        <f t="shared" si="8"/>
        <v>-34.810613343587768</v>
      </c>
      <c r="K201" s="2"/>
      <c r="L201" s="2"/>
    </row>
    <row r="202" spans="2:12">
      <c r="B202" s="2" t="s">
        <v>445</v>
      </c>
      <c r="C202" s="2" t="s">
        <v>446</v>
      </c>
      <c r="D202" s="2" t="s">
        <v>104</v>
      </c>
      <c r="E202" s="2" t="s">
        <v>125</v>
      </c>
      <c r="F202" s="3">
        <v>711.58</v>
      </c>
      <c r="G202" s="3">
        <v>895.74</v>
      </c>
      <c r="H202" s="3">
        <f t="shared" si="6"/>
        <v>1607.3200000000002</v>
      </c>
      <c r="I202" s="3">
        <f t="shared" si="7"/>
        <v>184.15999999999997</v>
      </c>
      <c r="J202" s="10">
        <f t="shared" si="8"/>
        <v>25.880435088113771</v>
      </c>
      <c r="K202" s="2"/>
      <c r="L202" s="2"/>
    </row>
    <row r="203" spans="2:12">
      <c r="B203" s="2" t="s">
        <v>447</v>
      </c>
      <c r="C203" s="2" t="s">
        <v>448</v>
      </c>
      <c r="D203" s="2" t="s">
        <v>104</v>
      </c>
      <c r="F203" s="3">
        <v>708.64</v>
      </c>
      <c r="G203" s="3">
        <v>749.34</v>
      </c>
      <c r="H203" s="3">
        <f t="shared" si="6"/>
        <v>1457.98</v>
      </c>
      <c r="I203" s="3">
        <f t="shared" si="7"/>
        <v>40.700000000000045</v>
      </c>
      <c r="J203" s="10">
        <f t="shared" si="8"/>
        <v>5.7433958004064181</v>
      </c>
      <c r="K203" s="2"/>
      <c r="L203" s="2"/>
    </row>
    <row r="204" spans="2:12">
      <c r="B204" s="2" t="s">
        <v>449</v>
      </c>
      <c r="C204" s="2" t="s">
        <v>450</v>
      </c>
      <c r="D204" s="2" t="s">
        <v>104</v>
      </c>
      <c r="F204" s="3">
        <v>183.09</v>
      </c>
      <c r="G204" s="3">
        <v>428.95</v>
      </c>
      <c r="H204" s="3">
        <f t="shared" si="6"/>
        <v>612.04</v>
      </c>
      <c r="I204" s="3">
        <f t="shared" si="7"/>
        <v>245.85999999999999</v>
      </c>
      <c r="J204" s="10">
        <f t="shared" si="8"/>
        <v>134.28368561909443</v>
      </c>
      <c r="K204" s="2"/>
      <c r="L204" s="2"/>
    </row>
    <row r="205" spans="2:12">
      <c r="B205" s="2" t="s">
        <v>451</v>
      </c>
      <c r="C205" s="2" t="s">
        <v>452</v>
      </c>
      <c r="D205" s="2" t="s">
        <v>100</v>
      </c>
      <c r="F205" s="3">
        <v>111.37</v>
      </c>
      <c r="G205" s="3">
        <v>680.55</v>
      </c>
      <c r="H205" s="3">
        <f t="shared" si="6"/>
        <v>791.92</v>
      </c>
      <c r="I205" s="3">
        <f t="shared" si="7"/>
        <v>569.17999999999995</v>
      </c>
      <c r="J205" s="10">
        <f t="shared" si="8"/>
        <v>511.0712040944598</v>
      </c>
      <c r="K205" s="2"/>
      <c r="L205" s="2"/>
    </row>
    <row r="206" spans="2:12">
      <c r="B206" s="2" t="s">
        <v>453</v>
      </c>
      <c r="C206" s="2" t="s">
        <v>454</v>
      </c>
      <c r="D206" s="2" t="s">
        <v>104</v>
      </c>
      <c r="E206" s="2" t="s">
        <v>115</v>
      </c>
      <c r="F206" s="3">
        <v>550.48</v>
      </c>
      <c r="G206" s="3">
        <v>507.36</v>
      </c>
      <c r="H206" s="3">
        <f t="shared" si="6"/>
        <v>1057.8400000000001</v>
      </c>
      <c r="I206" s="3">
        <f t="shared" si="7"/>
        <v>-43.120000000000005</v>
      </c>
      <c r="J206" s="10">
        <f t="shared" si="8"/>
        <v>-7.8331637843336726</v>
      </c>
      <c r="K206" s="2"/>
      <c r="L206" s="2"/>
    </row>
    <row r="207" spans="2:12">
      <c r="B207" s="2" t="s">
        <v>455</v>
      </c>
      <c r="C207" s="2" t="s">
        <v>456</v>
      </c>
      <c r="D207" s="2" t="s">
        <v>100</v>
      </c>
      <c r="F207" s="3">
        <v>764.32</v>
      </c>
      <c r="G207" s="3">
        <v>124.74</v>
      </c>
      <c r="H207" s="3">
        <f t="shared" si="6"/>
        <v>889.06000000000006</v>
      </c>
      <c r="I207" s="3">
        <f t="shared" si="7"/>
        <v>-639.58000000000004</v>
      </c>
      <c r="J207" s="10">
        <f t="shared" si="8"/>
        <v>-83.679610634289304</v>
      </c>
      <c r="K207" s="2"/>
      <c r="L207" s="2"/>
    </row>
    <row r="208" spans="2:12">
      <c r="B208" s="2" t="s">
        <v>457</v>
      </c>
      <c r="C208" s="2" t="s">
        <v>458</v>
      </c>
      <c r="D208" s="2" t="s">
        <v>104</v>
      </c>
      <c r="E208" s="2" t="s">
        <v>108</v>
      </c>
      <c r="F208" s="3">
        <v>817.69</v>
      </c>
      <c r="G208" s="3">
        <v>104.89</v>
      </c>
      <c r="H208" s="3">
        <f t="shared" si="6"/>
        <v>922.58</v>
      </c>
      <c r="I208" s="3">
        <f t="shared" si="7"/>
        <v>-712.80000000000007</v>
      </c>
      <c r="J208" s="10">
        <f t="shared" si="8"/>
        <v>-87.172400298401598</v>
      </c>
      <c r="K208" s="2"/>
      <c r="L208" s="2"/>
    </row>
    <row r="209" spans="2:12">
      <c r="B209" s="2" t="s">
        <v>459</v>
      </c>
      <c r="C209" s="2" t="s">
        <v>460</v>
      </c>
      <c r="D209" s="2" t="s">
        <v>100</v>
      </c>
      <c r="F209" s="3">
        <v>245.77</v>
      </c>
      <c r="G209" s="3">
        <v>792.57</v>
      </c>
      <c r="H209" s="3">
        <f t="shared" si="6"/>
        <v>1038.3400000000001</v>
      </c>
      <c r="I209" s="3">
        <f t="shared" si="7"/>
        <v>546.80000000000007</v>
      </c>
      <c r="J209" s="10">
        <f t="shared" si="8"/>
        <v>222.48443666842985</v>
      </c>
      <c r="K209" s="2"/>
      <c r="L209" s="2"/>
    </row>
    <row r="210" spans="2:12">
      <c r="B210" s="2" t="s">
        <v>461</v>
      </c>
      <c r="C210" s="2" t="s">
        <v>462</v>
      </c>
      <c r="D210" s="2" t="s">
        <v>104</v>
      </c>
      <c r="E210" s="2" t="s">
        <v>167</v>
      </c>
      <c r="F210" s="3">
        <v>784.34</v>
      </c>
      <c r="G210" s="3">
        <v>216.46</v>
      </c>
      <c r="H210" s="3">
        <f t="shared" si="6"/>
        <v>1000.8000000000001</v>
      </c>
      <c r="I210" s="3">
        <f t="shared" si="7"/>
        <v>-567.88</v>
      </c>
      <c r="J210" s="10">
        <f t="shared" si="8"/>
        <v>-72.402274523803456</v>
      </c>
      <c r="K210" s="2"/>
      <c r="L210" s="2"/>
    </row>
    <row r="211" spans="2:12">
      <c r="B211" s="2" t="s">
        <v>463</v>
      </c>
      <c r="C211" s="2" t="s">
        <v>464</v>
      </c>
      <c r="D211" s="2" t="s">
        <v>104</v>
      </c>
      <c r="E211" s="2" t="s">
        <v>167</v>
      </c>
      <c r="F211" s="3">
        <v>755.36</v>
      </c>
      <c r="G211" s="3">
        <v>845.09</v>
      </c>
      <c r="H211" s="3">
        <f t="shared" si="6"/>
        <v>1600.45</v>
      </c>
      <c r="I211" s="3">
        <f t="shared" si="7"/>
        <v>89.730000000000018</v>
      </c>
      <c r="J211" s="10">
        <f t="shared" si="8"/>
        <v>11.879104003389115</v>
      </c>
      <c r="K211" s="2"/>
      <c r="L211" s="2"/>
    </row>
    <row r="212" spans="2:12">
      <c r="B212" s="2" t="s">
        <v>465</v>
      </c>
      <c r="C212" s="2" t="s">
        <v>466</v>
      </c>
      <c r="D212" s="2" t="s">
        <v>104</v>
      </c>
      <c r="F212" s="3">
        <v>634.16</v>
      </c>
      <c r="G212" s="3">
        <v>89.62</v>
      </c>
      <c r="H212" s="3">
        <f t="shared" si="6"/>
        <v>723.78</v>
      </c>
      <c r="I212" s="3">
        <f t="shared" si="7"/>
        <v>-544.54</v>
      </c>
      <c r="J212" s="10">
        <f t="shared" si="8"/>
        <v>-85.867919767881915</v>
      </c>
      <c r="K212" s="2"/>
      <c r="L212" s="2"/>
    </row>
    <row r="213" spans="2:12">
      <c r="B213" s="2" t="s">
        <v>467</v>
      </c>
      <c r="C213" s="2" t="s">
        <v>468</v>
      </c>
      <c r="D213" s="2" t="s">
        <v>104</v>
      </c>
      <c r="E213" s="2" t="s">
        <v>125</v>
      </c>
      <c r="F213" s="3">
        <v>943.32</v>
      </c>
      <c r="G213" s="3">
        <v>212.83</v>
      </c>
      <c r="H213" s="3">
        <f t="shared" si="6"/>
        <v>1156.1500000000001</v>
      </c>
      <c r="I213" s="3">
        <f t="shared" si="7"/>
        <v>-730.49</v>
      </c>
      <c r="J213" s="10">
        <f t="shared" si="8"/>
        <v>-77.438197006318106</v>
      </c>
      <c r="K213" s="2"/>
      <c r="L213" s="2"/>
    </row>
    <row r="214" spans="2:12">
      <c r="B214" s="2" t="s">
        <v>469</v>
      </c>
      <c r="C214" s="2" t="s">
        <v>470</v>
      </c>
      <c r="D214" s="2" t="s">
        <v>227</v>
      </c>
      <c r="E214" s="2" t="s">
        <v>105</v>
      </c>
      <c r="F214" s="3">
        <v>185.85</v>
      </c>
      <c r="G214" s="3">
        <v>322.91000000000003</v>
      </c>
      <c r="H214" s="3">
        <f t="shared" si="6"/>
        <v>508.76</v>
      </c>
      <c r="I214" s="3">
        <f t="shared" si="7"/>
        <v>137.06000000000003</v>
      </c>
      <c r="J214" s="10">
        <f t="shared" si="8"/>
        <v>73.747645951035793</v>
      </c>
      <c r="K214" s="2"/>
      <c r="L214" s="2"/>
    </row>
    <row r="215" spans="2:12">
      <c r="B215" s="2" t="s">
        <v>471</v>
      </c>
      <c r="C215" s="2" t="s">
        <v>472</v>
      </c>
      <c r="D215" s="2" t="s">
        <v>104</v>
      </c>
      <c r="E215" s="2" t="s">
        <v>105</v>
      </c>
      <c r="F215" s="3">
        <v>650.75</v>
      </c>
      <c r="G215" s="3">
        <v>979.64</v>
      </c>
      <c r="H215" s="3">
        <f t="shared" si="6"/>
        <v>1630.3899999999999</v>
      </c>
      <c r="I215" s="3">
        <f t="shared" si="7"/>
        <v>328.89</v>
      </c>
      <c r="J215" s="10">
        <f t="shared" si="8"/>
        <v>50.540145985401459</v>
      </c>
      <c r="K215" s="2"/>
      <c r="L215" s="2"/>
    </row>
    <row r="216" spans="2:12">
      <c r="B216" s="2" t="s">
        <v>473</v>
      </c>
      <c r="C216" s="2" t="s">
        <v>474</v>
      </c>
      <c r="D216" s="2" t="s">
        <v>104</v>
      </c>
      <c r="E216" s="2" t="s">
        <v>132</v>
      </c>
      <c r="F216" s="3">
        <v>632.4</v>
      </c>
      <c r="G216" s="3">
        <v>500.49</v>
      </c>
      <c r="H216" s="3">
        <f t="shared" si="6"/>
        <v>1132.8899999999999</v>
      </c>
      <c r="I216" s="3">
        <f t="shared" si="7"/>
        <v>-131.90999999999997</v>
      </c>
      <c r="J216" s="10">
        <f t="shared" si="8"/>
        <v>-20.858633776091079</v>
      </c>
      <c r="K216" s="2"/>
      <c r="L216" s="2"/>
    </row>
    <row r="217" spans="2:12">
      <c r="B217" s="2" t="s">
        <v>475</v>
      </c>
      <c r="C217" s="2" t="s">
        <v>476</v>
      </c>
      <c r="D217" s="2" t="s">
        <v>104</v>
      </c>
      <c r="E217" s="2" t="s">
        <v>108</v>
      </c>
      <c r="F217" s="3">
        <v>858.91</v>
      </c>
      <c r="G217" s="3">
        <v>347.55</v>
      </c>
      <c r="H217" s="3">
        <f t="shared" si="6"/>
        <v>1206.46</v>
      </c>
      <c r="I217" s="3">
        <f t="shared" si="7"/>
        <v>-511.35999999999996</v>
      </c>
      <c r="J217" s="10">
        <f t="shared" si="8"/>
        <v>-59.535923437845632</v>
      </c>
      <c r="K217" s="2"/>
      <c r="L217" s="2"/>
    </row>
    <row r="218" spans="2:12">
      <c r="B218" s="2" t="s">
        <v>477</v>
      </c>
      <c r="C218" s="2" t="s">
        <v>478</v>
      </c>
      <c r="D218" s="2" t="s">
        <v>104</v>
      </c>
      <c r="E218" s="2" t="s">
        <v>101</v>
      </c>
      <c r="F218" s="3">
        <v>995.91</v>
      </c>
      <c r="G218" s="3">
        <v>238.59</v>
      </c>
      <c r="H218" s="3">
        <f t="shared" si="6"/>
        <v>1234.5</v>
      </c>
      <c r="I218" s="3">
        <f t="shared" si="7"/>
        <v>-757.31999999999994</v>
      </c>
      <c r="J218" s="10">
        <f t="shared" si="8"/>
        <v>-76.043015935174864</v>
      </c>
      <c r="K218" s="2"/>
      <c r="L218" s="2"/>
    </row>
    <row r="219" spans="2:12">
      <c r="B219" s="2" t="s">
        <v>479</v>
      </c>
      <c r="C219" s="2" t="s">
        <v>480</v>
      </c>
      <c r="D219" s="2" t="s">
        <v>104</v>
      </c>
      <c r="E219" s="2" t="s">
        <v>115</v>
      </c>
      <c r="F219" s="3">
        <v>80.180000000000007</v>
      </c>
      <c r="G219" s="3">
        <v>765.14</v>
      </c>
      <c r="H219" s="3">
        <f t="shared" si="6"/>
        <v>845.31999999999994</v>
      </c>
      <c r="I219" s="3">
        <f t="shared" si="7"/>
        <v>684.96</v>
      </c>
      <c r="J219" s="10">
        <f t="shared" si="8"/>
        <v>854.27787478174105</v>
      </c>
      <c r="K219" s="2"/>
      <c r="L219" s="2"/>
    </row>
    <row r="220" spans="2:12">
      <c r="B220" s="2" t="s">
        <v>481</v>
      </c>
      <c r="C220" s="2" t="s">
        <v>482</v>
      </c>
      <c r="D220" s="2" t="s">
        <v>100</v>
      </c>
      <c r="E220" s="2" t="s">
        <v>115</v>
      </c>
      <c r="F220" s="3">
        <v>422.07</v>
      </c>
      <c r="G220" s="3">
        <v>117.57</v>
      </c>
      <c r="H220" s="3">
        <f t="shared" si="6"/>
        <v>539.64</v>
      </c>
      <c r="I220" s="3">
        <f t="shared" si="7"/>
        <v>-304.5</v>
      </c>
      <c r="J220" s="10">
        <f t="shared" si="8"/>
        <v>-72.14443101855143</v>
      </c>
      <c r="K220" s="2"/>
      <c r="L220" s="2"/>
    </row>
    <row r="221" spans="2:12">
      <c r="B221" s="2" t="s">
        <v>483</v>
      </c>
      <c r="C221" s="2" t="s">
        <v>484</v>
      </c>
      <c r="D221" s="2" t="s">
        <v>100</v>
      </c>
      <c r="E221" s="2" t="s">
        <v>105</v>
      </c>
      <c r="F221" s="3">
        <v>590.97</v>
      </c>
      <c r="G221" s="3">
        <v>967.97</v>
      </c>
      <c r="H221" s="3">
        <f t="shared" si="6"/>
        <v>1558.94</v>
      </c>
      <c r="I221" s="3">
        <f t="shared" si="7"/>
        <v>377</v>
      </c>
      <c r="J221" s="10">
        <f t="shared" si="8"/>
        <v>63.793424370103388</v>
      </c>
      <c r="K221" s="2"/>
      <c r="L221" s="2"/>
    </row>
    <row r="222" spans="2:12">
      <c r="B222" s="2" t="s">
        <v>485</v>
      </c>
      <c r="C222" s="2" t="s">
        <v>486</v>
      </c>
      <c r="D222" s="2" t="s">
        <v>100</v>
      </c>
      <c r="E222" s="2" t="s">
        <v>167</v>
      </c>
      <c r="F222" s="3">
        <v>282.05</v>
      </c>
      <c r="G222" s="3">
        <v>0.36</v>
      </c>
      <c r="H222" s="3">
        <f t="shared" si="6"/>
        <v>282.41000000000003</v>
      </c>
      <c r="I222" s="3">
        <f t="shared" si="7"/>
        <v>-281.69</v>
      </c>
      <c r="J222" s="10">
        <f t="shared" si="8"/>
        <v>-99.872363056195709</v>
      </c>
      <c r="K222" s="2"/>
      <c r="L222" s="2"/>
    </row>
    <row r="223" spans="2:12">
      <c r="B223" s="2" t="s">
        <v>487</v>
      </c>
      <c r="C223" s="2" t="s">
        <v>488</v>
      </c>
      <c r="D223" s="2" t="s">
        <v>100</v>
      </c>
      <c r="E223" s="2" t="s">
        <v>101</v>
      </c>
      <c r="F223" s="3">
        <v>573.15</v>
      </c>
      <c r="G223" s="3">
        <v>997.77</v>
      </c>
      <c r="H223" s="3">
        <f t="shared" si="6"/>
        <v>1570.92</v>
      </c>
      <c r="I223" s="3">
        <f t="shared" si="7"/>
        <v>424.62</v>
      </c>
      <c r="J223" s="10">
        <f t="shared" si="8"/>
        <v>74.085317979586506</v>
      </c>
      <c r="K223" s="2"/>
      <c r="L223" s="2"/>
    </row>
    <row r="224" spans="2:12">
      <c r="B224" s="2" t="s">
        <v>489</v>
      </c>
      <c r="C224" s="2" t="s">
        <v>490</v>
      </c>
      <c r="D224" s="2" t="s">
        <v>100</v>
      </c>
      <c r="E224" s="2" t="s">
        <v>108</v>
      </c>
      <c r="F224" s="3">
        <v>900.42</v>
      </c>
      <c r="G224" s="3">
        <v>997.26</v>
      </c>
      <c r="H224" s="3">
        <f t="shared" si="6"/>
        <v>1897.6799999999998</v>
      </c>
      <c r="I224" s="3">
        <f t="shared" si="7"/>
        <v>96.840000000000032</v>
      </c>
      <c r="J224" s="10">
        <f t="shared" si="8"/>
        <v>10.754981008862535</v>
      </c>
      <c r="K224" s="2"/>
      <c r="L224" s="2"/>
    </row>
    <row r="225" spans="2:12">
      <c r="B225" s="2" t="s">
        <v>491</v>
      </c>
      <c r="C225" s="2" t="s">
        <v>492</v>
      </c>
      <c r="D225" s="2" t="s">
        <v>104</v>
      </c>
      <c r="E225" s="2" t="s">
        <v>132</v>
      </c>
      <c r="F225" s="3">
        <v>18.010000000000002</v>
      </c>
      <c r="G225" s="3">
        <v>136.86000000000001</v>
      </c>
      <c r="H225" s="3">
        <f t="shared" si="6"/>
        <v>154.87</v>
      </c>
      <c r="I225" s="3">
        <f t="shared" si="7"/>
        <v>118.85000000000001</v>
      </c>
      <c r="J225" s="10">
        <f t="shared" si="8"/>
        <v>659.91116046640752</v>
      </c>
      <c r="K225" s="2"/>
      <c r="L225" s="2"/>
    </row>
    <row r="226" spans="2:12">
      <c r="B226" s="2" t="s">
        <v>493</v>
      </c>
      <c r="C226" s="2" t="s">
        <v>494</v>
      </c>
      <c r="D226" s="2" t="s">
        <v>100</v>
      </c>
      <c r="E226" s="2" t="s">
        <v>167</v>
      </c>
      <c r="F226" s="3">
        <v>548.13</v>
      </c>
      <c r="G226" s="3">
        <v>83.85</v>
      </c>
      <c r="H226" s="3">
        <f t="shared" si="6"/>
        <v>631.98</v>
      </c>
      <c r="I226" s="3">
        <f t="shared" si="7"/>
        <v>-464.28</v>
      </c>
      <c r="J226" s="10">
        <f t="shared" si="8"/>
        <v>-84.702534070384758</v>
      </c>
      <c r="K226" s="2"/>
      <c r="L226" s="2"/>
    </row>
    <row r="227" spans="2:12">
      <c r="B227" s="2" t="s">
        <v>495</v>
      </c>
      <c r="C227" s="2" t="s">
        <v>496</v>
      </c>
      <c r="D227" s="2" t="s">
        <v>100</v>
      </c>
      <c r="E227" s="2" t="s">
        <v>108</v>
      </c>
      <c r="F227" s="3">
        <v>362.48</v>
      </c>
      <c r="G227" s="3">
        <v>773.32</v>
      </c>
      <c r="H227" s="3">
        <f t="shared" si="6"/>
        <v>1135.8000000000002</v>
      </c>
      <c r="I227" s="3">
        <f t="shared" si="7"/>
        <v>410.84000000000003</v>
      </c>
      <c r="J227" s="10">
        <f t="shared" si="8"/>
        <v>113.3414257338336</v>
      </c>
      <c r="K227" s="2"/>
      <c r="L227" s="2"/>
    </row>
    <row r="228" spans="2:12">
      <c r="B228" s="2" t="s">
        <v>497</v>
      </c>
      <c r="C228" s="2" t="s">
        <v>498</v>
      </c>
      <c r="D228" s="2" t="s">
        <v>104</v>
      </c>
      <c r="E228" s="2" t="s">
        <v>105</v>
      </c>
      <c r="F228" s="3">
        <v>497.16</v>
      </c>
      <c r="G228" s="3">
        <v>497.44</v>
      </c>
      <c r="H228" s="3">
        <f t="shared" ref="H228:H234" si="9">F228+G228</f>
        <v>994.6</v>
      </c>
      <c r="I228" s="3">
        <f t="shared" ref="I228:I234" si="10">G228-F228</f>
        <v>0.27999999999997272</v>
      </c>
      <c r="J228" s="10">
        <f t="shared" ref="J228:J234" si="11">I228/F228%</f>
        <v>5.6319897015039963E-2</v>
      </c>
      <c r="K228" s="2"/>
      <c r="L228" s="2"/>
    </row>
    <row r="229" spans="2:12">
      <c r="B229" s="2" t="s">
        <v>499</v>
      </c>
      <c r="C229" s="2" t="s">
        <v>500</v>
      </c>
      <c r="D229" s="2" t="s">
        <v>227</v>
      </c>
      <c r="F229" s="3">
        <v>766.77</v>
      </c>
      <c r="G229" s="3">
        <v>911.58</v>
      </c>
      <c r="H229" s="3">
        <f t="shared" si="9"/>
        <v>1678.35</v>
      </c>
      <c r="I229" s="3">
        <f t="shared" si="10"/>
        <v>144.81000000000006</v>
      </c>
      <c r="J229" s="10">
        <f t="shared" si="11"/>
        <v>18.885715403576047</v>
      </c>
      <c r="K229" s="2"/>
      <c r="L229" s="2"/>
    </row>
    <row r="230" spans="2:12">
      <c r="B230" s="2" t="s">
        <v>501</v>
      </c>
      <c r="C230" s="2" t="s">
        <v>502</v>
      </c>
      <c r="D230" s="2" t="s">
        <v>104</v>
      </c>
      <c r="F230" s="3">
        <v>128.31</v>
      </c>
      <c r="G230" s="3">
        <v>731.62</v>
      </c>
      <c r="H230" s="3">
        <f t="shared" si="9"/>
        <v>859.93000000000006</v>
      </c>
      <c r="I230" s="3">
        <f t="shared" si="10"/>
        <v>603.30999999999995</v>
      </c>
      <c r="J230" s="10">
        <f t="shared" si="11"/>
        <v>470.19717870781693</v>
      </c>
      <c r="K230" s="2"/>
      <c r="L230" s="2"/>
    </row>
    <row r="231" spans="2:12">
      <c r="B231" s="2" t="s">
        <v>503</v>
      </c>
      <c r="C231" s="2" t="s">
        <v>504</v>
      </c>
      <c r="D231" s="2" t="s">
        <v>100</v>
      </c>
      <c r="E231" s="2" t="s">
        <v>101</v>
      </c>
      <c r="F231" s="3">
        <v>52.84</v>
      </c>
      <c r="G231" s="3">
        <v>25.81</v>
      </c>
      <c r="H231" s="3">
        <f t="shared" si="9"/>
        <v>78.650000000000006</v>
      </c>
      <c r="I231" s="3">
        <f t="shared" si="10"/>
        <v>-27.030000000000005</v>
      </c>
      <c r="J231" s="10">
        <f t="shared" si="11"/>
        <v>-51.154428463285399</v>
      </c>
      <c r="K231" s="2"/>
      <c r="L231" s="2"/>
    </row>
    <row r="232" spans="2:12">
      <c r="B232" s="2" t="s">
        <v>505</v>
      </c>
      <c r="C232" s="2" t="s">
        <v>506</v>
      </c>
      <c r="D232" s="2" t="s">
        <v>104</v>
      </c>
      <c r="E232" s="2" t="s">
        <v>125</v>
      </c>
      <c r="F232" s="3">
        <v>434.46</v>
      </c>
      <c r="G232" s="3">
        <v>738.65</v>
      </c>
      <c r="H232" s="3">
        <f t="shared" si="9"/>
        <v>1173.1099999999999</v>
      </c>
      <c r="I232" s="3">
        <f t="shared" si="10"/>
        <v>304.19</v>
      </c>
      <c r="J232" s="10">
        <f t="shared" si="11"/>
        <v>70.015651613497212</v>
      </c>
      <c r="K232" s="2"/>
      <c r="L232" s="2"/>
    </row>
    <row r="233" spans="2:12">
      <c r="B233" s="2" t="s">
        <v>507</v>
      </c>
      <c r="C233" s="2" t="s">
        <v>508</v>
      </c>
      <c r="D233" s="2" t="s">
        <v>202</v>
      </c>
      <c r="F233" s="3">
        <v>477.25</v>
      </c>
      <c r="G233" s="3">
        <v>518.74</v>
      </c>
      <c r="H233" s="3">
        <f t="shared" si="9"/>
        <v>995.99</v>
      </c>
      <c r="I233" s="3">
        <f t="shared" si="10"/>
        <v>41.490000000000009</v>
      </c>
      <c r="J233" s="10">
        <f t="shared" si="11"/>
        <v>8.6935568360398126</v>
      </c>
    </row>
    <row r="234" spans="2:12">
      <c r="B234" s="2" t="s">
        <v>509</v>
      </c>
      <c r="C234" s="2" t="s">
        <v>510</v>
      </c>
      <c r="D234" s="2" t="s">
        <v>104</v>
      </c>
      <c r="E234" s="2" t="s">
        <v>115</v>
      </c>
      <c r="F234" s="3">
        <v>567.19000000000005</v>
      </c>
      <c r="G234" s="3">
        <v>217.24</v>
      </c>
      <c r="H234" s="3">
        <f t="shared" si="9"/>
        <v>784.43000000000006</v>
      </c>
      <c r="I234" s="3">
        <f t="shared" si="10"/>
        <v>-349.95000000000005</v>
      </c>
      <c r="J234" s="10">
        <f t="shared" si="11"/>
        <v>-61.698901602637562</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292E-FE2B-4A03-A4B9-74DA2324C522}">
  <dimension ref="A1:F2"/>
  <sheetViews>
    <sheetView workbookViewId="0"/>
  </sheetViews>
  <sheetFormatPr defaultRowHeight="15"/>
  <sheetData>
    <row r="1" spans="1:6">
      <c r="A1">
        <f>SUM(,)</f>
        <v>0</v>
      </c>
      <c r="B1" t="e" cm="1" vm="1">
        <f t="array" aca="1" ref="B1" ca="1">{1,2;3,4}</f>
        <v>#VALUE!</v>
      </c>
      <c r="C1">
        <f>LEN("abc")</f>
        <v>3</v>
      </c>
      <c r="D1">
        <f>SUM(1)</f>
        <v>1</v>
      </c>
      <c r="E1">
        <f>1.5</f>
        <v>1.5</v>
      </c>
      <c r="F1" s="1">
        <v>37623</v>
      </c>
    </row>
    <row r="2" spans="1:6">
      <c r="A2" t="str">
        <f>DOLLAR(1,0)</f>
        <v>kr 1</v>
      </c>
      <c r="B2" t="str">
        <f>ADDRESS(1,1,2,0)</f>
        <v>R1C[1]</v>
      </c>
      <c r="C2" t="str">
        <f>FIXED(1E+21, 0, FALSE)</f>
        <v>1 000 000 000 000 000 000 000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AFEJSONBlob>
</file>

<file path=customXml/item2.xml>��
</file>

<file path=customXml/itemProps1.xml><?xml version="1.0" encoding="utf-8"?>
<ds:datastoreItem xmlns:ds="http://schemas.openxmlformats.org/officeDocument/2006/customXml" ds:itemID="{C8AEF662-D7B8-4D1E-8364-F82B14D846B6}"/>
</file>

<file path=customXml/itemProps2.xml><?xml version="1.0" encoding="utf-8"?>
<ds:datastoreItem xmlns:ds="http://schemas.openxmlformats.org/officeDocument/2006/customXml" ds:itemID="{F4AC3AC2-1659-43A3-AC78-DAACEC82E1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Jonas Moss</dc:creator>
  <cp:keywords/>
  <dc:description/>
  <cp:lastModifiedBy>Jonas Moss</cp:lastModifiedBy>
  <cp:revision/>
  <dcterms:created xsi:type="dcterms:W3CDTF">2022-12-15T08:14:15Z</dcterms:created>
  <dcterms:modified xsi:type="dcterms:W3CDTF">2024-01-11T10:31:27Z</dcterms:modified>
  <cp:category/>
  <cp:contentStatus/>
</cp:coreProperties>
</file>